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04E0486B-4FDE-4417-86CA-DAC6659D13CB}" xr6:coauthVersionLast="47" xr6:coauthVersionMax="47" xr10:uidLastSave="{00000000-0000-0000-0000-000000000000}"/>
  <bookViews>
    <workbookView xWindow="12930" yWindow="2400" windowWidth="22530" windowHeight="16580" xr2:uid="{0F3031DF-C328-47BF-BD62-1F9BBABF39E8}"/>
  </bookViews>
  <sheets>
    <sheet name="Main" sheetId="1" r:id="rId1"/>
    <sheet name="Model" sheetId="2" r:id="rId2"/>
    <sheet name="Gates" sheetId="5" r:id="rId3"/>
    <sheet name="Bubbles" sheetId="3" r:id="rId4"/>
    <sheet name="DN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E7" i="5"/>
  <c r="E6" i="5"/>
  <c r="E5" i="5"/>
  <c r="N1" i="3"/>
  <c r="C3" i="4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D722" i="4"/>
  <c r="C723" i="4"/>
  <c r="D723" i="4"/>
  <c r="C724" i="4"/>
  <c r="D724" i="4"/>
  <c r="C725" i="4"/>
  <c r="D725" i="4"/>
  <c r="C726" i="4"/>
  <c r="D726" i="4"/>
  <c r="E726" i="4"/>
  <c r="C727" i="4"/>
  <c r="D727" i="4"/>
  <c r="C728" i="4"/>
  <c r="D728" i="4"/>
  <c r="E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E734" i="4"/>
  <c r="C735" i="4"/>
  <c r="D735" i="4" s="1"/>
  <c r="C736" i="4"/>
  <c r="D736" i="4"/>
  <c r="C737" i="4"/>
  <c r="D737" i="4"/>
  <c r="C738" i="4"/>
  <c r="D738" i="4"/>
  <c r="E738" i="4"/>
  <c r="C739" i="4"/>
  <c r="D739" i="4"/>
  <c r="C740" i="4"/>
  <c r="D740" i="4"/>
  <c r="E740" i="4"/>
  <c r="C741" i="4"/>
  <c r="D741" i="4"/>
  <c r="C742" i="4"/>
  <c r="D742" i="4"/>
  <c r="C743" i="4"/>
  <c r="D743" i="4" s="1"/>
  <c r="C744" i="4"/>
  <c r="D744" i="4" s="1"/>
  <c r="E744" i="4"/>
  <c r="C745" i="4"/>
  <c r="D745" i="4"/>
  <c r="C746" i="4"/>
  <c r="D746" i="4" s="1"/>
  <c r="C747" i="4"/>
  <c r="D747" i="4"/>
  <c r="C748" i="4"/>
  <c r="D748" i="4"/>
  <c r="C749" i="4"/>
  <c r="D749" i="4"/>
  <c r="C750" i="4"/>
  <c r="D750" i="4"/>
  <c r="C751" i="4"/>
  <c r="D751" i="4"/>
  <c r="E751" i="4"/>
  <c r="C752" i="4"/>
  <c r="D752" i="4"/>
  <c r="C753" i="4"/>
  <c r="D753" i="4"/>
  <c r="C754" i="4"/>
  <c r="D754" i="4" s="1"/>
  <c r="C755" i="4"/>
  <c r="D755" i="4" s="1"/>
  <c r="C756" i="4"/>
  <c r="D756" i="4"/>
  <c r="C757" i="4"/>
  <c r="D757" i="4"/>
  <c r="C758" i="4"/>
  <c r="D758" i="4" s="1"/>
  <c r="E758" i="4"/>
  <c r="C759" i="4"/>
  <c r="D759" i="4"/>
  <c r="C760" i="4"/>
  <c r="D760" i="4"/>
  <c r="C761" i="4"/>
  <c r="D761" i="4"/>
  <c r="F761" i="4"/>
  <c r="G761" i="4"/>
  <c r="C762" i="4"/>
  <c r="D762" i="4"/>
  <c r="C763" i="4"/>
  <c r="D763" i="4"/>
  <c r="C764" i="4"/>
  <c r="D764" i="4"/>
  <c r="E764" i="4"/>
  <c r="C765" i="4"/>
  <c r="D765" i="4"/>
  <c r="C766" i="4"/>
  <c r="D766" i="4"/>
  <c r="E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E772" i="4"/>
  <c r="C773" i="4"/>
  <c r="D773" i="4"/>
  <c r="C774" i="4"/>
  <c r="D774" i="4" s="1"/>
  <c r="E774" i="4"/>
  <c r="C775" i="4"/>
  <c r="D775" i="4" s="1"/>
  <c r="C776" i="4"/>
  <c r="D776" i="4"/>
  <c r="E776" i="4"/>
  <c r="C777" i="4"/>
  <c r="D777" i="4"/>
  <c r="C778" i="4"/>
  <c r="D778" i="4"/>
  <c r="E778" i="4"/>
  <c r="C779" i="4"/>
  <c r="D779" i="4"/>
  <c r="C780" i="4"/>
  <c r="D780" i="4"/>
  <c r="C781" i="4"/>
  <c r="D781" i="4"/>
  <c r="E781" i="4"/>
  <c r="C782" i="4"/>
  <c r="D782" i="4"/>
  <c r="C783" i="4"/>
  <c r="D783" i="4"/>
  <c r="C784" i="4"/>
  <c r="D784" i="4" s="1"/>
  <c r="C785" i="4"/>
  <c r="D785" i="4" s="1"/>
  <c r="C786" i="4"/>
  <c r="D786" i="4" s="1"/>
  <c r="C787" i="4"/>
  <c r="D787" i="4"/>
  <c r="C788" i="4"/>
  <c r="D788" i="4"/>
  <c r="C789" i="4"/>
  <c r="D789" i="4"/>
  <c r="E789" i="4"/>
  <c r="C790" i="4"/>
  <c r="D790" i="4"/>
  <c r="C791" i="4"/>
  <c r="D791" i="4"/>
  <c r="C792" i="4"/>
  <c r="D792" i="4"/>
  <c r="E792" i="4"/>
  <c r="C793" i="4"/>
  <c r="D793" i="4"/>
  <c r="C794" i="4"/>
  <c r="D794" i="4"/>
  <c r="C795" i="4"/>
  <c r="D795" i="4" s="1"/>
  <c r="C796" i="4"/>
  <c r="D796" i="4" s="1"/>
  <c r="E796" i="4"/>
  <c r="C797" i="4"/>
  <c r="D797" i="4"/>
  <c r="C798" i="4"/>
  <c r="D798" i="4"/>
  <c r="C799" i="4"/>
  <c r="D799" i="4"/>
  <c r="C800" i="4"/>
  <c r="D800" i="4"/>
  <c r="E801" i="4"/>
  <c r="N25" i="3"/>
  <c r="K25" i="3"/>
  <c r="G25" i="3"/>
  <c r="T13" i="3"/>
  <c r="N13" i="3"/>
  <c r="K13" i="3"/>
  <c r="G13" i="3"/>
  <c r="T12" i="3"/>
  <c r="N12" i="3"/>
  <c r="K12" i="3"/>
  <c r="G12" i="3"/>
  <c r="T11" i="3"/>
  <c r="N11" i="3"/>
  <c r="L11" i="3"/>
  <c r="K11" i="3"/>
  <c r="G11" i="3"/>
  <c r="T10" i="3"/>
  <c r="N10" i="3"/>
  <c r="K10" i="3"/>
  <c r="G10" i="3"/>
  <c r="T9" i="3"/>
  <c r="N9" i="3"/>
  <c r="K9" i="3"/>
  <c r="G9" i="3"/>
  <c r="T8" i="3"/>
  <c r="N8" i="3"/>
  <c r="K8" i="3"/>
  <c r="G8" i="3"/>
  <c r="AC7" i="2"/>
  <c r="AB7" i="2"/>
  <c r="AA7" i="2"/>
  <c r="Z7" i="2"/>
  <c r="Y7" i="2"/>
  <c r="AA11" i="2"/>
  <c r="AA12" i="2" s="1"/>
  <c r="AA10" i="2"/>
  <c r="AB10" i="2" s="1"/>
  <c r="AC10" i="2" s="1"/>
  <c r="Z11" i="2"/>
  <c r="Z12" i="2" s="1"/>
  <c r="Z10" i="2"/>
  <c r="Y11" i="2"/>
  <c r="Y12" i="2" s="1"/>
  <c r="Y10" i="2"/>
  <c r="Y9" i="2"/>
  <c r="Y8" i="2" s="1"/>
  <c r="E800" i="4" l="1"/>
  <c r="G762" i="4"/>
  <c r="F800" i="4"/>
  <c r="G800" i="4" s="1"/>
  <c r="F762" i="4"/>
  <c r="AA9" i="2"/>
  <c r="AA13" i="2" s="1"/>
  <c r="AA15" i="2" s="1"/>
  <c r="AA16" i="2" s="1"/>
  <c r="Y13" i="2"/>
  <c r="Y15" i="2" s="1"/>
  <c r="Z9" i="2"/>
  <c r="Z13" i="2" s="1"/>
  <c r="Z15" i="2" s="1"/>
  <c r="Z16" i="2" s="1"/>
  <c r="Z17" i="2" s="1"/>
  <c r="AB11" i="2"/>
  <c r="Y16" i="2"/>
  <c r="Y17" i="2" s="1"/>
  <c r="Z8" i="2" l="1"/>
  <c r="AA17" i="2"/>
  <c r="AA8" i="2"/>
  <c r="AB9" i="2"/>
  <c r="AC11" i="2"/>
  <c r="AC12" i="2" s="1"/>
  <c r="AB12" i="2"/>
  <c r="AB13" i="2" l="1"/>
  <c r="AB15" i="2" s="1"/>
  <c r="AC9" i="2"/>
  <c r="AC13" i="2" s="1"/>
  <c r="AC15" i="2" s="1"/>
  <c r="AB8" i="2"/>
  <c r="AC8" i="2" l="1"/>
  <c r="AC16" i="2"/>
  <c r="AC17" i="2" s="1"/>
  <c r="AB16" i="2"/>
  <c r="AB17" i="2" s="1"/>
  <c r="R4" i="3" l="1"/>
  <c r="N4" i="3"/>
  <c r="K4" i="3"/>
  <c r="G4" i="3"/>
  <c r="T6" i="3"/>
  <c r="N6" i="3"/>
  <c r="L6" i="3"/>
  <c r="K6" i="3"/>
  <c r="G6" i="3"/>
  <c r="T3" i="3"/>
  <c r="N3" i="3"/>
  <c r="T5" i="3"/>
  <c r="N5" i="3"/>
  <c r="K5" i="3"/>
  <c r="G5" i="3"/>
  <c r="T7" i="3"/>
  <c r="N7" i="3"/>
  <c r="G7" i="3"/>
  <c r="E7" i="3"/>
  <c r="K7" i="3" s="1"/>
  <c r="X4" i="2"/>
  <c r="X5" i="2" s="1"/>
  <c r="S11" i="2"/>
  <c r="T11" i="2" s="1"/>
  <c r="U11" i="2" s="1"/>
  <c r="V11" i="2" s="1"/>
  <c r="W11" i="2" s="1"/>
  <c r="X11" i="2" s="1"/>
  <c r="X12" i="2" s="1"/>
  <c r="S10" i="2"/>
  <c r="T10" i="2" s="1"/>
  <c r="U10" i="2" s="1"/>
  <c r="V10" i="2" s="1"/>
  <c r="W10" i="2" s="1"/>
  <c r="X10" i="2" s="1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K3" i="3"/>
  <c r="G3" i="3"/>
  <c r="L3" i="1"/>
  <c r="N16" i="2"/>
  <c r="N11" i="2"/>
  <c r="R11" i="2" s="1"/>
  <c r="N10" i="2"/>
  <c r="R10" i="2" s="1"/>
  <c r="N12" i="2"/>
  <c r="R19" i="2"/>
  <c r="P12" i="2"/>
  <c r="P9" i="2"/>
  <c r="J11" i="2"/>
  <c r="J10" i="2"/>
  <c r="Q10" i="2" s="1"/>
  <c r="J8" i="2"/>
  <c r="Q8" i="2" s="1"/>
  <c r="J7" i="2"/>
  <c r="Q7" i="2" s="1"/>
  <c r="M21" i="2"/>
  <c r="L21" i="2"/>
  <c r="K21" i="2"/>
  <c r="G14" i="2"/>
  <c r="G12" i="2"/>
  <c r="G9" i="2"/>
  <c r="K14" i="2"/>
  <c r="K12" i="2"/>
  <c r="K9" i="2"/>
  <c r="H14" i="2"/>
  <c r="H12" i="2"/>
  <c r="H9" i="2"/>
  <c r="L14" i="2"/>
  <c r="L12" i="2"/>
  <c r="L9" i="2"/>
  <c r="I14" i="2"/>
  <c r="I12" i="2"/>
  <c r="I9" i="2"/>
  <c r="I13" i="2" s="1"/>
  <c r="M14" i="2"/>
  <c r="N14" i="2" s="1"/>
  <c r="M12" i="2"/>
  <c r="M9" i="2"/>
  <c r="L6" i="1"/>
  <c r="L5" i="1"/>
  <c r="L4" i="1"/>
  <c r="G1" i="3" l="1"/>
  <c r="T1" i="3"/>
  <c r="S12" i="2"/>
  <c r="T12" i="2"/>
  <c r="U12" i="2"/>
  <c r="V12" i="2"/>
  <c r="W12" i="2"/>
  <c r="J14" i="2"/>
  <c r="J12" i="2"/>
  <c r="I15" i="2"/>
  <c r="I17" i="2" s="1"/>
  <c r="I18" i="2" s="1"/>
  <c r="R12" i="2"/>
  <c r="Q9" i="2"/>
  <c r="M13" i="2"/>
  <c r="M15" i="2" s="1"/>
  <c r="M17" i="2" s="1"/>
  <c r="M18" i="2" s="1"/>
  <c r="N7" i="2"/>
  <c r="Q11" i="2"/>
  <c r="Q12" i="2" s="1"/>
  <c r="Q13" i="2" s="1"/>
  <c r="Q15" i="2" s="1"/>
  <c r="Q17" i="2" s="1"/>
  <c r="Q18" i="2" s="1"/>
  <c r="P13" i="2"/>
  <c r="P15" i="2" s="1"/>
  <c r="P17" i="2" s="1"/>
  <c r="P18" i="2" s="1"/>
  <c r="J9" i="2"/>
  <c r="J13" i="2" s="1"/>
  <c r="J15" i="2" s="1"/>
  <c r="J17" i="2" s="1"/>
  <c r="J18" i="2" s="1"/>
  <c r="G13" i="2"/>
  <c r="G15" i="2" s="1"/>
  <c r="G17" i="2" s="1"/>
  <c r="G18" i="2" s="1"/>
  <c r="K13" i="2"/>
  <c r="K15" i="2" s="1"/>
  <c r="K17" i="2" s="1"/>
  <c r="K18" i="2" s="1"/>
  <c r="H13" i="2"/>
  <c r="H15" i="2" s="1"/>
  <c r="H17" i="2" s="1"/>
  <c r="H18" i="2" s="1"/>
  <c r="L13" i="2"/>
  <c r="L15" i="2" s="1"/>
  <c r="L17" i="2" s="1"/>
  <c r="L18" i="2" s="1"/>
  <c r="L7" i="1"/>
  <c r="R7" i="2" l="1"/>
  <c r="S7" i="2" s="1"/>
  <c r="N21" i="2"/>
  <c r="N8" i="2"/>
  <c r="R8" i="2" s="1"/>
  <c r="T7" i="2" l="1"/>
  <c r="S21" i="2"/>
  <c r="S9" i="2"/>
  <c r="S13" i="2" s="1"/>
  <c r="S15" i="2" s="1"/>
  <c r="S17" i="2" s="1"/>
  <c r="S8" i="2"/>
  <c r="N9" i="2"/>
  <c r="N13" i="2" s="1"/>
  <c r="N15" i="2" s="1"/>
  <c r="N17" i="2" s="1"/>
  <c r="N18" i="2" s="1"/>
  <c r="R9" i="2"/>
  <c r="R13" i="2" s="1"/>
  <c r="R15" i="2" s="1"/>
  <c r="R17" i="2" s="1"/>
  <c r="R18" i="2" s="1"/>
  <c r="S18" i="2" l="1"/>
  <c r="T9" i="2"/>
  <c r="T13" i="2" s="1"/>
  <c r="T15" i="2" s="1"/>
  <c r="T17" i="2" s="1"/>
  <c r="T18" i="2" s="1"/>
  <c r="U7" i="2"/>
  <c r="T8" i="2"/>
  <c r="T21" i="2"/>
  <c r="U21" i="2" l="1"/>
  <c r="V7" i="2"/>
  <c r="U9" i="2"/>
  <c r="U13" i="2" s="1"/>
  <c r="U15" i="2" s="1"/>
  <c r="U17" i="2" s="1"/>
  <c r="U18" i="2" s="1"/>
  <c r="U8" i="2" l="1"/>
  <c r="V9" i="2"/>
  <c r="V13" i="2" s="1"/>
  <c r="V15" i="2" s="1"/>
  <c r="V17" i="2" s="1"/>
  <c r="W7" i="2"/>
  <c r="V8" i="2"/>
  <c r="V21" i="2"/>
  <c r="W21" i="2" l="1"/>
  <c r="W9" i="2"/>
  <c r="W13" i="2" s="1"/>
  <c r="W15" i="2" s="1"/>
  <c r="W17" i="2" s="1"/>
  <c r="W18" i="2" s="1"/>
  <c r="X7" i="2"/>
  <c r="W8" i="2"/>
  <c r="V18" i="2"/>
  <c r="X9" i="2" l="1"/>
  <c r="X13" i="2" s="1"/>
  <c r="X15" i="2" s="1"/>
  <c r="X17" i="2" s="1"/>
  <c r="X21" i="2"/>
  <c r="X18" i="2" l="1"/>
  <c r="AD17" i="2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X8" i="2"/>
  <c r="Z26" i="2" l="1"/>
  <c r="Z27" i="2" s="1"/>
</calcChain>
</file>

<file path=xl/sharedStrings.xml><?xml version="1.0" encoding="utf-8"?>
<sst xmlns="http://schemas.openxmlformats.org/spreadsheetml/2006/main" count="141" uniqueCount="131">
  <si>
    <t>Price</t>
  </si>
  <si>
    <t>Shares</t>
  </si>
  <si>
    <t>MC</t>
  </si>
  <si>
    <t>Cash</t>
  </si>
  <si>
    <t>Debt</t>
  </si>
  <si>
    <t>EV</t>
  </si>
  <si>
    <t>Q224</t>
  </si>
  <si>
    <t>Novera</t>
  </si>
  <si>
    <t>9-qubit</t>
  </si>
  <si>
    <t>Ankaa-2</t>
  </si>
  <si>
    <t>84-qubits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</si>
  <si>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</si>
  <si>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</si>
  <si>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</si>
  <si>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</si>
  <si>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</si>
  <si>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</si>
  <si>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</si>
  <si>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</si>
  <si>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</si>
  <si>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</si>
  <si>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</si>
  <si>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</si>
  <si>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</si>
  <si>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11/26/24: Sold 50m shares at $2.00 for $100m.</t>
  </si>
  <si>
    <t>11/25/243: post-Q3 ATM: sold 38.1m shares at $1.53 for $58.4m</t>
  </si>
  <si>
    <t>PIC</t>
  </si>
  <si>
    <t>AD</t>
  </si>
  <si>
    <t>COGS</t>
  </si>
  <si>
    <t>Gross Profit</t>
  </si>
  <si>
    <t>R&amp;D</t>
  </si>
  <si>
    <t>SG&amp;A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</si>
  <si>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</si>
  <si>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</si>
  <si>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</si>
  <si>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</si>
  <si>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</si>
  <si>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</si>
  <si>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</si>
  <si>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</si>
  <si>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Founded</t>
  </si>
  <si>
    <t>Ticker</t>
  </si>
  <si>
    <t>Peak Date</t>
  </si>
  <si>
    <t>Drawdown</t>
  </si>
  <si>
    <t>TLRY</t>
  </si>
  <si>
    <t>Time to -50%</t>
  </si>
  <si>
    <t>1st 50% DD</t>
  </si>
  <si>
    <t>Peak Close</t>
  </si>
  <si>
    <t>1st 50% DD Date</t>
  </si>
  <si>
    <t>Time to -75%</t>
  </si>
  <si>
    <t>1st 75% DD</t>
  </si>
  <si>
    <t>DRYS</t>
  </si>
  <si>
    <t>NSA budget</t>
  </si>
  <si>
    <t>Compute</t>
  </si>
  <si>
    <t>Decryption</t>
  </si>
  <si>
    <t>Discount</t>
  </si>
  <si>
    <t>Maturity</t>
  </si>
  <si>
    <t>NPV</t>
  </si>
  <si>
    <t>Share</t>
  </si>
  <si>
    <t>SNDL</t>
  </si>
  <si>
    <t>ACB</t>
  </si>
  <si>
    <t>LCID</t>
  </si>
  <si>
    <t>NKLA</t>
  </si>
  <si>
    <t>PTON</t>
  </si>
  <si>
    <t>TOPS</t>
  </si>
  <si>
    <t>BYND</t>
  </si>
  <si>
    <t>PLUG</t>
  </si>
  <si>
    <t>CLOV</t>
  </si>
  <si>
    <t>WKHS</t>
  </si>
  <si>
    <t>GME</t>
  </si>
  <si>
    <t>AMC</t>
  </si>
  <si>
    <t>SPCE</t>
  </si>
  <si>
    <t>FSKR</t>
  </si>
  <si>
    <t>WBVN</t>
  </si>
  <si>
    <t>CVNA</t>
  </si>
  <si>
    <t>WOLF</t>
  </si>
  <si>
    <t>DNA</t>
  </si>
  <si>
    <t>RIVN</t>
  </si>
  <si>
    <t>DDD</t>
  </si>
  <si>
    <t>WISH</t>
  </si>
  <si>
    <t>IPET</t>
  </si>
  <si>
    <t>ETYS</t>
  </si>
  <si>
    <t>MTTR</t>
  </si>
  <si>
    <t>MARA</t>
  </si>
  <si>
    <t>TZOO</t>
  </si>
  <si>
    <t>BAYC NFTs</t>
  </si>
  <si>
    <t>WE</t>
  </si>
  <si>
    <t>Theranos</t>
  </si>
  <si>
    <t>ZM</t>
  </si>
  <si>
    <t>TDOC</t>
  </si>
  <si>
    <t>LAZR</t>
  </si>
  <si>
    <t>LUMN</t>
  </si>
  <si>
    <t>LIDR</t>
  </si>
  <si>
    <t>FSLY</t>
  </si>
  <si>
    <t>QTWO</t>
  </si>
  <si>
    <t>HMNY MoviePass</t>
  </si>
  <si>
    <t>SAVA</t>
  </si>
  <si>
    <t>MVIS</t>
  </si>
  <si>
    <t>Terra Luna</t>
  </si>
  <si>
    <t>1st 75% DD Date</t>
  </si>
  <si>
    <t>1st 90% DD</t>
  </si>
  <si>
    <t>1st 90% DD Date</t>
  </si>
  <si>
    <t>Time to -90%</t>
  </si>
  <si>
    <t>CMGI</t>
  </si>
  <si>
    <t>ICGE</t>
  </si>
  <si>
    <t>JDSU</t>
  </si>
  <si>
    <t>SDLI</t>
  </si>
  <si>
    <t>VRX</t>
  </si>
  <si>
    <t>NT</t>
  </si>
  <si>
    <t>BTX/ERNA (Eterna)</t>
  </si>
  <si>
    <t>OSTK</t>
  </si>
  <si>
    <t>APRN</t>
  </si>
  <si>
    <t>TUP</t>
  </si>
  <si>
    <t>BBBY</t>
  </si>
  <si>
    <t>HKD</t>
  </si>
  <si>
    <t>LFIN</t>
  </si>
  <si>
    <t>KODK</t>
  </si>
  <si>
    <t>https://quantumcomputingreport.com/</t>
  </si>
  <si>
    <t>FAZE</t>
  </si>
  <si>
    <t>Trading Days</t>
  </si>
  <si>
    <t>Up Days</t>
  </si>
  <si>
    <t>Max Rebound</t>
  </si>
  <si>
    <t>Period Days</t>
  </si>
  <si>
    <t>ZOM</t>
  </si>
  <si>
    <t>BNGO</t>
  </si>
  <si>
    <t>Change</t>
  </si>
  <si>
    <t>Date</t>
  </si>
  <si>
    <t>Gates</t>
  </si>
  <si>
    <t>Fidelity</t>
  </si>
  <si>
    <t>Final POS</t>
  </si>
  <si>
    <t>Factors 15 into 3 and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</si>
</sst>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9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rgb="FF232A31"/>
      <name val="Arial"/>
      <family val="2"/>
    </font>
    <font>
      <b/>
      <sz val="10"/>
      <name val="Arial"/>
      <family val="2"/>
    </font>
    <font>
      <b/>
      <sz val="11"/>
      <color rgb="FF232A3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1"/>
    <xf numFmtId="14" fontId="0" fillId="0" borderId="0" xfId="0" applyNumberFormat="1" applyAlignment="1">
      <alignment horizontal="right"/>
    </xf>
    <xf numFmtId="9" fontId="0" fillId="0" borderId="0" xfId="0" applyNumberForma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14" fontId="2" fillId="0" borderId="0" xfId="0" applyNumberFormat="1" applyFont="1"/>
    <xf numFmtId="0" fontId="4" fillId="0" borderId="0" xfId="2"/>
    <xf numFmtId="4" fontId="5" fillId="0" borderId="0" xfId="2" applyNumberFormat="1" applyFont="1"/>
    <xf numFmtId="0" fontId="5" fillId="0" borderId="0" xfId="2" applyFont="1"/>
    <xf numFmtId="4" fontId="6" fillId="2" borderId="0" xfId="2" applyNumberFormat="1" applyFont="1" applyFill="1" applyAlignment="1">
      <alignment horizontal="right" vertical="center"/>
    </xf>
    <xf numFmtId="15" fontId="6" fillId="2" borderId="0" xfId="2" applyNumberFormat="1" applyFont="1" applyFill="1" applyAlignment="1">
      <alignment horizontal="left" vertical="center"/>
    </xf>
    <xf numFmtId="9" fontId="5" fillId="0" borderId="0" xfId="2" applyNumberFormat="1" applyFont="1"/>
    <xf numFmtId="0" fontId="7" fillId="0" borderId="0" xfId="2" applyFont="1"/>
    <xf numFmtId="9" fontId="7" fillId="0" borderId="0" xfId="2" applyNumberFormat="1" applyFont="1"/>
    <xf numFmtId="4" fontId="7" fillId="0" borderId="0" xfId="2" applyNumberFormat="1" applyFont="1"/>
    <xf numFmtId="4" fontId="8" fillId="2" borderId="0" xfId="2" applyNumberFormat="1" applyFont="1" applyFill="1" applyAlignment="1">
      <alignment horizontal="right" vertical="center"/>
    </xf>
    <xf numFmtId="15" fontId="8" fillId="2" borderId="0" xfId="2" applyNumberFormat="1" applyFont="1" applyFill="1" applyAlignment="1">
      <alignment horizontal="left" vertical="center"/>
    </xf>
    <xf numFmtId="14" fontId="5" fillId="0" borderId="0" xfId="2" applyNumberFormat="1" applyFont="1"/>
    <xf numFmtId="0" fontId="8" fillId="2" borderId="0" xfId="2" applyFont="1" applyFill="1" applyAlignment="1">
      <alignment horizontal="left" vertical="center"/>
    </xf>
    <xf numFmtId="4" fontId="7" fillId="3" borderId="0" xfId="2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center" vertical="center"/>
    </xf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</cellXfs>
  <cellStyles count="3">
    <cellStyle name="Hyperlink" xfId="1" builtinId="8"/>
    <cellStyle name="Normal" xfId="0" builtinId="0"/>
    <cellStyle name="Normal 2" xfId="2" xr:uid="{48EB65E2-A0E3-402F-910B-9B1C7882C0BC}"/>
  </cellStyles>
  <dxfs count="0"/>
  <tableStyles count="1" defaultTableStyle="TableStyleMedium2" defaultPivotStyle="PivotStyleLight16">
    <tableStyle name="Invisible" pivot="0" table="0" count="0" xr9:uid="{B60CDC0B-BFAF-47DD-8AAF-195D0E333C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18143</xdr:colOff>
      <xdr:row>0</xdr:row>
      <xdr:rowOff>0</xdr:rowOff>
    </xdr:from>
    <xdr:to>
      <xdr:col>13</xdr:col>
      <xdr:colOff>18143</xdr:colOff>
      <xdr:row>36</xdr:row>
      <xdr:rowOff>108857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3C8396-98F9-DA25-E399-A37CC6618322}"/>
            </a:ext>
          </a:extLst>
        </xdr:cNvPr>
        <xdr:cNvCxnSpPr/>
      </xdr:nvCxnSpPr>
      <xdr:spPr>
        <a:xfrm>
          <a:off x="8247743" y="0"/>
          <a:ext cx="0" cy="52251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29028</xdr:colOff>
      <xdr:row>0</xdr:row>
      <xdr:rowOff>0</xdr:rowOff>
    </xdr:from>
    <xdr:to>
      <xdr:col>17</xdr:col>
      <xdr:colOff>29028</xdr:colOff>
      <xdr:row>36</xdr:row>
      <xdr:rowOff>108857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D02B8CB-3599-4A2E-A48D-C3D798DFEFB9}"/>
            </a:ext>
          </a:extLst>
        </xdr:cNvPr>
        <xdr:cNvCxnSpPr/>
      </xdr:nvCxnSpPr>
      <xdr:spPr>
        <a:xfrm>
          <a:off x="10697028" y="0"/>
          <a:ext cx="0" cy="52251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7D3D-E51C-463E-9076-4251291F404E}">
  <dimension ref="B2:M15"/>
  <sheetViews>
    <sheetView tabSelected="1" zoomScale="130" zoomScaleNormal="130" workbookViewId="0">
      <selection activeCell="L3" sqref="L3"/>
    </sheetView>
  </sheetViews>
  <sheetFormatPr defaultColWidth="8.81640625" defaultRowHeight="12.5" x14ac:dyDescent="0.25"/>
  <sheetData>
    <row r="2" spans="2:13" ht="13" x14ac:dyDescent="0.3">
      <c r="B2" s="3" t="s">
        <v>7</v>
      </c>
      <c r="K2" t="s">
        <v>0</v>
      </c>
      <c r="L2" s="4">
        <v>12.02</v>
      </c>
    </row>
    <row r="3" spans="2:13" x14ac:dyDescent="0.25">
      <c r="B3" t="s">
        <v>8</v>
      </c>
      <c r="K3" t="s">
        <v>1</v>
      </c>
      <c r="L3" s="1">
        <f>192.295809+50+38.1</f>
        <v>280.39580899999999</v>
      </c>
      <c r="M3" s="2" t="s">
        <v>22</v>
      </c>
    </row>
    <row r="4" spans="2:13" x14ac:dyDescent="0.25">
      <c r="K4" t="s">
        <v>2</v>
      </c>
      <c r="L4" s="1">
        <f>+L2*L3</f>
        <v>3370.3576241799997</v>
      </c>
    </row>
    <row r="5" spans="2:13" ht="13" x14ac:dyDescent="0.3">
      <c r="B5" s="3" t="s">
        <v>9</v>
      </c>
      <c r="K5" t="s">
        <v>3</v>
      </c>
      <c r="L5" s="1">
        <f>20.286+72.294+100+58.4</f>
        <v>250.98</v>
      </c>
      <c r="M5" s="2" t="s">
        <v>22</v>
      </c>
    </row>
    <row r="6" spans="2:13" x14ac:dyDescent="0.25">
      <c r="B6" t="s">
        <v>10</v>
      </c>
      <c r="K6" t="s">
        <v>4</v>
      </c>
      <c r="L6" s="1">
        <f>11.247+2.061</f>
        <v>13.308</v>
      </c>
      <c r="M6" s="2" t="s">
        <v>22</v>
      </c>
    </row>
    <row r="7" spans="2:13" x14ac:dyDescent="0.25">
      <c r="K7" t="s">
        <v>5</v>
      </c>
      <c r="L7" s="1">
        <f>+L4-L5+L6</f>
        <v>3132.6856241799996</v>
      </c>
    </row>
    <row r="9" spans="2:13" x14ac:dyDescent="0.25">
      <c r="K9" t="s">
        <v>26</v>
      </c>
      <c r="L9" s="1">
        <v>524.351</v>
      </c>
      <c r="M9" s="2" t="s">
        <v>22</v>
      </c>
    </row>
    <row r="10" spans="2:13" x14ac:dyDescent="0.25">
      <c r="K10" t="s">
        <v>27</v>
      </c>
      <c r="L10" s="1">
        <v>401.786</v>
      </c>
      <c r="M10" s="2" t="s">
        <v>22</v>
      </c>
    </row>
    <row r="12" spans="2:13" x14ac:dyDescent="0.25">
      <c r="B12" t="s">
        <v>117</v>
      </c>
      <c r="H12" t="s">
        <v>24</v>
      </c>
    </row>
    <row r="13" spans="2:13" x14ac:dyDescent="0.25">
      <c r="H13" t="s">
        <v>25</v>
      </c>
    </row>
    <row r="15" spans="2:13" x14ac:dyDescent="0.25">
      <c r="K15" t="s">
        <v>40</v>
      </c>
      <c r="L15">
        <v>2013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EA93-6B2C-4B78-ABED-CBAB894FAA6F}">
  <dimension ref="A1:DM27"/>
  <sheetViews>
    <sheetView zoomScale="175" zoomScaleNormal="175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Z25" sqref="Z25"/>
    </sheetView>
  </sheetViews>
  <sheetFormatPr defaultColWidth="8.81640625" defaultRowHeight="12.5" x14ac:dyDescent="0.25"/>
  <cols>
    <col min="1" max="1" width="4.453125" bestFit="1" customWidth="1"/>
    <col min="2" max="2" width="17.1796875" bestFit="1" customWidth="1"/>
    <col min="3" max="14" width="8.6328125" style="2"/>
    <col min="24" max="24" width="10.453125" bestFit="1" customWidth="1"/>
    <col min="25" max="29" width="9.453125" customWidth="1"/>
  </cols>
  <sheetData>
    <row r="1" spans="1:34" x14ac:dyDescent="0.25">
      <c r="A1" t="s">
        <v>11</v>
      </c>
    </row>
    <row r="2" spans="1:34" x14ac:dyDescent="0.25"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6</v>
      </c>
      <c r="M2" s="2" t="s">
        <v>22</v>
      </c>
      <c r="N2" s="2" t="s">
        <v>23</v>
      </c>
      <c r="P2">
        <v>2022</v>
      </c>
      <c r="Q2">
        <v>2023</v>
      </c>
      <c r="R2">
        <v>2024</v>
      </c>
      <c r="S2">
        <f>+R2+1</f>
        <v>2025</v>
      </c>
      <c r="T2">
        <f t="shared" ref="T2:AH2" si="0">+S2+1</f>
        <v>2026</v>
      </c>
      <c r="U2">
        <f t="shared" si="0"/>
        <v>2027</v>
      </c>
      <c r="V2">
        <f t="shared" si="0"/>
        <v>2028</v>
      </c>
      <c r="W2">
        <f t="shared" si="0"/>
        <v>2029</v>
      </c>
      <c r="X2">
        <f t="shared" si="0"/>
        <v>2030</v>
      </c>
      <c r="Y2">
        <f t="shared" si="0"/>
        <v>2031</v>
      </c>
      <c r="Z2">
        <f t="shared" si="0"/>
        <v>2032</v>
      </c>
      <c r="AA2">
        <f t="shared" si="0"/>
        <v>2033</v>
      </c>
      <c r="AB2">
        <f t="shared" si="0"/>
        <v>2034</v>
      </c>
      <c r="AC2">
        <f t="shared" si="0"/>
        <v>2035</v>
      </c>
      <c r="AD2">
        <f t="shared" si="0"/>
        <v>2036</v>
      </c>
      <c r="AE2">
        <f t="shared" si="0"/>
        <v>2037</v>
      </c>
      <c r="AF2">
        <f t="shared" si="0"/>
        <v>2038</v>
      </c>
      <c r="AG2">
        <f t="shared" si="0"/>
        <v>2039</v>
      </c>
      <c r="AH2">
        <f t="shared" si="0"/>
        <v>2040</v>
      </c>
    </row>
    <row r="3" spans="1:34" x14ac:dyDescent="0.25">
      <c r="B3" t="s">
        <v>52</v>
      </c>
      <c r="X3" s="1">
        <v>10800000</v>
      </c>
    </row>
    <row r="4" spans="1:34" x14ac:dyDescent="0.25">
      <c r="B4" t="s">
        <v>53</v>
      </c>
      <c r="X4" s="1">
        <f>+X3*0.2</f>
        <v>2160000</v>
      </c>
    </row>
    <row r="5" spans="1:34" ht="13" x14ac:dyDescent="0.3">
      <c r="B5" t="s">
        <v>54</v>
      </c>
      <c r="X5" s="6">
        <f>+X4*0.5</f>
        <v>1080000</v>
      </c>
    </row>
    <row r="7" spans="1:34" s="6" customFormat="1" ht="13" x14ac:dyDescent="0.3">
      <c r="B7" s="6" t="s">
        <v>12</v>
      </c>
      <c r="C7" s="7"/>
      <c r="D7" s="7"/>
      <c r="E7" s="7"/>
      <c r="F7" s="7"/>
      <c r="G7" s="7">
        <v>2201</v>
      </c>
      <c r="H7" s="7">
        <v>3327</v>
      </c>
      <c r="I7" s="7">
        <v>3105</v>
      </c>
      <c r="J7" s="7">
        <f>12008-I7-H7-G7</f>
        <v>3375</v>
      </c>
      <c r="K7" s="7">
        <v>3052</v>
      </c>
      <c r="L7" s="7">
        <v>3086</v>
      </c>
      <c r="M7" s="7">
        <v>2378</v>
      </c>
      <c r="N7" s="7">
        <f>+J7</f>
        <v>3375</v>
      </c>
      <c r="P7" s="6">
        <v>13102</v>
      </c>
      <c r="Q7" s="6">
        <f>SUM(G7:J7)</f>
        <v>12008</v>
      </c>
      <c r="R7" s="6">
        <f>SUM(K7:N7)</f>
        <v>11891</v>
      </c>
      <c r="S7" s="6">
        <f t="shared" ref="S7:X7" si="1">+R7*1.9</f>
        <v>22592.899999999998</v>
      </c>
      <c r="T7" s="6">
        <f t="shared" si="1"/>
        <v>42926.509999999995</v>
      </c>
      <c r="U7" s="6">
        <f t="shared" si="1"/>
        <v>81560.368999999992</v>
      </c>
      <c r="V7" s="6">
        <f t="shared" si="1"/>
        <v>154964.70109999998</v>
      </c>
      <c r="W7" s="6">
        <f t="shared" si="1"/>
        <v>294432.93208999996</v>
      </c>
      <c r="X7" s="6">
        <f t="shared" si="1"/>
        <v>559422.57097099989</v>
      </c>
      <c r="Y7" s="6">
        <f>+X7*1.3</f>
        <v>727249.34226229985</v>
      </c>
      <c r="Z7" s="6">
        <f>+Y7*1.3</f>
        <v>945424.14494098979</v>
      </c>
      <c r="AA7" s="6">
        <f>+Z7*1.3</f>
        <v>1229051.3884232868</v>
      </c>
      <c r="AB7" s="6">
        <f>+AA7*1.3</f>
        <v>1597766.8049502729</v>
      </c>
      <c r="AC7" s="6">
        <f>+AB7*1.3</f>
        <v>2077096.8464353548</v>
      </c>
    </row>
    <row r="8" spans="1:34" s="1" customFormat="1" x14ac:dyDescent="0.25">
      <c r="B8" s="1" t="s">
        <v>28</v>
      </c>
      <c r="C8" s="5"/>
      <c r="D8" s="5"/>
      <c r="E8" s="5"/>
      <c r="F8" s="5"/>
      <c r="G8" s="5">
        <v>510</v>
      </c>
      <c r="H8" s="5">
        <v>597</v>
      </c>
      <c r="I8" s="5">
        <v>834</v>
      </c>
      <c r="J8" s="5">
        <f>2800-I8-H8-G8</f>
        <v>859</v>
      </c>
      <c r="K8" s="5">
        <v>1552</v>
      </c>
      <c r="L8" s="5">
        <v>1096</v>
      </c>
      <c r="M8" s="5">
        <v>1174</v>
      </c>
      <c r="N8" s="5">
        <f>+N7*0.5</f>
        <v>1687.5</v>
      </c>
      <c r="P8" s="1">
        <v>2873</v>
      </c>
      <c r="Q8" s="1">
        <f>SUM(G8:J8)</f>
        <v>2800</v>
      </c>
      <c r="R8" s="1">
        <f>SUM(K8:N8)</f>
        <v>5509.5</v>
      </c>
      <c r="S8" s="1">
        <f t="shared" ref="S8:W8" si="2">+S7-S9</f>
        <v>5648.2249999999985</v>
      </c>
      <c r="T8" s="1">
        <f t="shared" si="2"/>
        <v>10731.627499999999</v>
      </c>
      <c r="U8" s="1">
        <f t="shared" si="2"/>
        <v>20390.092250000002</v>
      </c>
      <c r="V8" s="1">
        <f t="shared" si="2"/>
        <v>38741.175274999987</v>
      </c>
      <c r="W8" s="1">
        <f t="shared" si="2"/>
        <v>73608.233022500004</v>
      </c>
      <c r="X8" s="1">
        <f>+X7-X9</f>
        <v>139855.64274275</v>
      </c>
      <c r="Y8" s="1">
        <f>+Y7-Y9</f>
        <v>181812.33556557493</v>
      </c>
      <c r="Z8" s="1">
        <f t="shared" ref="Z8" si="3">+Z7-Z9</f>
        <v>236356.03623524751</v>
      </c>
      <c r="AA8" s="1">
        <f t="shared" ref="AA8" si="4">+AA7-AA9</f>
        <v>307262.84710582171</v>
      </c>
      <c r="AB8" s="1">
        <f t="shared" ref="AB8" si="5">+AB7-AB9</f>
        <v>399441.70123756817</v>
      </c>
      <c r="AC8" s="1">
        <f t="shared" ref="AC8" si="6">+AC7-AC9</f>
        <v>519274.21160883876</v>
      </c>
    </row>
    <row r="9" spans="1:34" s="1" customFormat="1" x14ac:dyDescent="0.25">
      <c r="B9" s="1" t="s">
        <v>29</v>
      </c>
      <c r="C9" s="5"/>
      <c r="D9" s="5"/>
      <c r="E9" s="5"/>
      <c r="F9" s="5"/>
      <c r="G9" s="5">
        <f t="shared" ref="G9:N9" si="7">+G7-G8</f>
        <v>1691</v>
      </c>
      <c r="H9" s="5">
        <f t="shared" si="7"/>
        <v>2730</v>
      </c>
      <c r="I9" s="5">
        <f t="shared" si="7"/>
        <v>2271</v>
      </c>
      <c r="J9" s="5">
        <f t="shared" si="7"/>
        <v>2516</v>
      </c>
      <c r="K9" s="5">
        <f t="shared" si="7"/>
        <v>1500</v>
      </c>
      <c r="L9" s="5">
        <f t="shared" si="7"/>
        <v>1990</v>
      </c>
      <c r="M9" s="5">
        <f t="shared" si="7"/>
        <v>1204</v>
      </c>
      <c r="N9" s="5">
        <f t="shared" si="7"/>
        <v>1687.5</v>
      </c>
      <c r="P9" s="1">
        <f>+P7-P8</f>
        <v>10229</v>
      </c>
      <c r="Q9" s="1">
        <f>+Q7-Q8</f>
        <v>9208</v>
      </c>
      <c r="R9" s="1">
        <f>+R7-R8</f>
        <v>6381.5</v>
      </c>
      <c r="S9" s="1">
        <f>+S7*0.75</f>
        <v>16944.674999999999</v>
      </c>
      <c r="T9" s="1">
        <f t="shared" ref="T9:Y9" si="8">+T7*0.75</f>
        <v>32194.882499999996</v>
      </c>
      <c r="U9" s="1">
        <f t="shared" si="8"/>
        <v>61170.27674999999</v>
      </c>
      <c r="V9" s="1">
        <f t="shared" si="8"/>
        <v>116223.52582499999</v>
      </c>
      <c r="W9" s="1">
        <f t="shared" si="8"/>
        <v>220824.69906749995</v>
      </c>
      <c r="X9" s="1">
        <f t="shared" si="8"/>
        <v>419566.92822824989</v>
      </c>
      <c r="Y9" s="1">
        <f t="shared" si="8"/>
        <v>545437.00669672491</v>
      </c>
      <c r="Z9" s="1">
        <f t="shared" ref="Z9:AC9" si="9">+Z7*0.75</f>
        <v>709068.10870574228</v>
      </c>
      <c r="AA9" s="1">
        <f t="shared" si="9"/>
        <v>921788.54131746513</v>
      </c>
      <c r="AB9" s="1">
        <f t="shared" si="9"/>
        <v>1198325.1037127047</v>
      </c>
      <c r="AC9" s="1">
        <f t="shared" si="9"/>
        <v>1557822.634826516</v>
      </c>
    </row>
    <row r="10" spans="1:34" s="1" customFormat="1" x14ac:dyDescent="0.25">
      <c r="B10" s="1" t="s">
        <v>30</v>
      </c>
      <c r="C10" s="5"/>
      <c r="D10" s="5"/>
      <c r="E10" s="5"/>
      <c r="F10" s="5"/>
      <c r="G10" s="5">
        <v>13707</v>
      </c>
      <c r="H10" s="5">
        <v>13219</v>
      </c>
      <c r="I10" s="5">
        <v>13056</v>
      </c>
      <c r="J10" s="5">
        <f>52768-I10-H10-G10</f>
        <v>12786</v>
      </c>
      <c r="K10" s="5">
        <v>11471</v>
      </c>
      <c r="L10" s="5">
        <v>11870</v>
      </c>
      <c r="M10" s="5">
        <v>12752</v>
      </c>
      <c r="N10" s="5">
        <f>+M10</f>
        <v>12752</v>
      </c>
      <c r="P10" s="1">
        <v>59952</v>
      </c>
      <c r="Q10" s="1">
        <f>SUM(G10:J10)</f>
        <v>52768</v>
      </c>
      <c r="R10" s="1">
        <f t="shared" ref="R10:R11" si="10">SUM(K10:N10)</f>
        <v>48845</v>
      </c>
      <c r="S10" s="1">
        <f>+R10*1.1</f>
        <v>53729.500000000007</v>
      </c>
      <c r="T10" s="1">
        <f t="shared" ref="T10:Y10" si="11">+S10*1.1</f>
        <v>59102.450000000012</v>
      </c>
      <c r="U10" s="1">
        <f t="shared" si="11"/>
        <v>65012.695000000022</v>
      </c>
      <c r="V10" s="1">
        <f t="shared" si="11"/>
        <v>71513.964500000031</v>
      </c>
      <c r="W10" s="1">
        <f t="shared" si="11"/>
        <v>78665.360950000046</v>
      </c>
      <c r="X10" s="1">
        <f t="shared" si="11"/>
        <v>86531.897045000063</v>
      </c>
      <c r="Y10" s="1">
        <f t="shared" si="11"/>
        <v>95185.086749500071</v>
      </c>
      <c r="Z10" s="1">
        <f t="shared" ref="Z10:Z11" si="12">+Y10*1.1</f>
        <v>104703.59542445009</v>
      </c>
      <c r="AA10" s="1">
        <f t="shared" ref="AA10:AA11" si="13">+Z10*1.1</f>
        <v>115173.95496689511</v>
      </c>
      <c r="AB10" s="1">
        <f t="shared" ref="AB10:AB11" si="14">+AA10*1.1</f>
        <v>126691.35046358463</v>
      </c>
      <c r="AC10" s="1">
        <f t="shared" ref="AC10:AC11" si="15">+AB10*1.1</f>
        <v>139360.4855099431</v>
      </c>
    </row>
    <row r="11" spans="1:34" s="1" customFormat="1" x14ac:dyDescent="0.25">
      <c r="B11" s="1" t="s">
        <v>31</v>
      </c>
      <c r="C11" s="5"/>
      <c r="D11" s="5"/>
      <c r="E11" s="5"/>
      <c r="F11" s="5"/>
      <c r="G11" s="5">
        <v>9013</v>
      </c>
      <c r="H11" s="5">
        <v>5747</v>
      </c>
      <c r="I11" s="5">
        <v>6047</v>
      </c>
      <c r="J11" s="5">
        <f>27744-I11-H11-G11</f>
        <v>6937</v>
      </c>
      <c r="K11" s="5">
        <v>6614</v>
      </c>
      <c r="L11" s="5">
        <v>6205</v>
      </c>
      <c r="M11" s="5">
        <v>5798</v>
      </c>
      <c r="N11" s="5">
        <f>+M11</f>
        <v>5798</v>
      </c>
      <c r="P11" s="1">
        <v>53980</v>
      </c>
      <c r="Q11" s="1">
        <f>SUM(G11:J11)</f>
        <v>27744</v>
      </c>
      <c r="R11" s="1">
        <f t="shared" si="10"/>
        <v>24415</v>
      </c>
      <c r="S11" s="1">
        <f t="shared" ref="S11:Y11" si="16">+R11*1.1</f>
        <v>26856.500000000004</v>
      </c>
      <c r="T11" s="1">
        <f t="shared" si="16"/>
        <v>29542.150000000005</v>
      </c>
      <c r="U11" s="1">
        <f t="shared" si="16"/>
        <v>32496.365000000009</v>
      </c>
      <c r="V11" s="1">
        <f t="shared" si="16"/>
        <v>35746.001500000013</v>
      </c>
      <c r="W11" s="1">
        <f t="shared" si="16"/>
        <v>39320.601650000019</v>
      </c>
      <c r="X11" s="1">
        <f t="shared" si="16"/>
        <v>43252.661815000021</v>
      </c>
      <c r="Y11" s="1">
        <f t="shared" si="16"/>
        <v>47577.927996500024</v>
      </c>
      <c r="Z11" s="1">
        <f t="shared" si="12"/>
        <v>52335.720796150032</v>
      </c>
      <c r="AA11" s="1">
        <f t="shared" si="13"/>
        <v>57569.292875765037</v>
      </c>
      <c r="AB11" s="1">
        <f t="shared" si="14"/>
        <v>63326.222163341547</v>
      </c>
      <c r="AC11" s="1">
        <f t="shared" si="15"/>
        <v>69658.844379675706</v>
      </c>
    </row>
    <row r="12" spans="1:34" s="1" customFormat="1" x14ac:dyDescent="0.25">
      <c r="B12" s="1" t="s">
        <v>32</v>
      </c>
      <c r="C12" s="5"/>
      <c r="D12" s="5"/>
      <c r="E12" s="5"/>
      <c r="F12" s="5"/>
      <c r="G12" s="5">
        <f t="shared" ref="G12:N12" si="17">+G11+G10</f>
        <v>22720</v>
      </c>
      <c r="H12" s="5">
        <f t="shared" si="17"/>
        <v>18966</v>
      </c>
      <c r="I12" s="5">
        <f t="shared" si="17"/>
        <v>19103</v>
      </c>
      <c r="J12" s="5">
        <f t="shared" si="17"/>
        <v>19723</v>
      </c>
      <c r="K12" s="5">
        <f t="shared" si="17"/>
        <v>18085</v>
      </c>
      <c r="L12" s="5">
        <f t="shared" si="17"/>
        <v>18075</v>
      </c>
      <c r="M12" s="5">
        <f t="shared" si="17"/>
        <v>18550</v>
      </c>
      <c r="N12" s="5">
        <f t="shared" si="17"/>
        <v>18550</v>
      </c>
      <c r="P12" s="5">
        <f>+P11+P10</f>
        <v>113932</v>
      </c>
      <c r="Q12" s="5">
        <f>+Q11+Q10</f>
        <v>80512</v>
      </c>
      <c r="R12" s="5">
        <f>+R11+R10</f>
        <v>73260</v>
      </c>
      <c r="S12" s="5">
        <f t="shared" ref="S12:Y12" si="18">+S11+S10</f>
        <v>80586.000000000015</v>
      </c>
      <c r="T12" s="5">
        <f t="shared" si="18"/>
        <v>88644.60000000002</v>
      </c>
      <c r="U12" s="5">
        <f t="shared" si="18"/>
        <v>97509.060000000027</v>
      </c>
      <c r="V12" s="5">
        <f t="shared" si="18"/>
        <v>107259.96600000004</v>
      </c>
      <c r="W12" s="5">
        <f t="shared" si="18"/>
        <v>117985.96260000006</v>
      </c>
      <c r="X12" s="5">
        <f t="shared" si="18"/>
        <v>129784.55886000008</v>
      </c>
      <c r="Y12" s="5">
        <f t="shared" si="18"/>
        <v>142763.01474600009</v>
      </c>
      <c r="Z12" s="5">
        <f t="shared" ref="Z12:AC12" si="19">+Z11+Z10</f>
        <v>157039.31622060013</v>
      </c>
      <c r="AA12" s="5">
        <f t="shared" si="19"/>
        <v>172743.24784266014</v>
      </c>
      <c r="AB12" s="5">
        <f t="shared" si="19"/>
        <v>190017.57262692618</v>
      </c>
      <c r="AC12" s="5">
        <f t="shared" si="19"/>
        <v>209019.32988961879</v>
      </c>
    </row>
    <row r="13" spans="1:34" s="1" customFormat="1" x14ac:dyDescent="0.25">
      <c r="B13" s="1" t="s">
        <v>33</v>
      </c>
      <c r="C13" s="5"/>
      <c r="D13" s="5"/>
      <c r="E13" s="5"/>
      <c r="F13" s="5"/>
      <c r="G13" s="5">
        <f t="shared" ref="G13:N13" si="20">+G9-G12</f>
        <v>-21029</v>
      </c>
      <c r="H13" s="5">
        <f t="shared" si="20"/>
        <v>-16236</v>
      </c>
      <c r="I13" s="5">
        <f t="shared" si="20"/>
        <v>-16832</v>
      </c>
      <c r="J13" s="5">
        <f t="shared" si="20"/>
        <v>-17207</v>
      </c>
      <c r="K13" s="5">
        <f t="shared" si="20"/>
        <v>-16585</v>
      </c>
      <c r="L13" s="5">
        <f t="shared" si="20"/>
        <v>-16085</v>
      </c>
      <c r="M13" s="5">
        <f t="shared" si="20"/>
        <v>-17346</v>
      </c>
      <c r="N13" s="5">
        <f t="shared" si="20"/>
        <v>-16862.5</v>
      </c>
      <c r="P13" s="5">
        <f>+P9-P12</f>
        <v>-103703</v>
      </c>
      <c r="Q13" s="5">
        <f>+Q9-Q12</f>
        <v>-71304</v>
      </c>
      <c r="R13" s="5">
        <f>+R9-R12</f>
        <v>-66878.5</v>
      </c>
      <c r="S13" s="5">
        <f t="shared" ref="S13:Y13" si="21">+S9-S12</f>
        <v>-63641.325000000012</v>
      </c>
      <c r="T13" s="5">
        <f t="shared" si="21"/>
        <v>-56449.717500000028</v>
      </c>
      <c r="U13" s="5">
        <f t="shared" si="21"/>
        <v>-36338.783250000037</v>
      </c>
      <c r="V13" s="5">
        <f t="shared" si="21"/>
        <v>8963.5598249999457</v>
      </c>
      <c r="W13" s="5">
        <f t="shared" si="21"/>
        <v>102838.7364674999</v>
      </c>
      <c r="X13" s="5">
        <f t="shared" si="21"/>
        <v>289782.36936824978</v>
      </c>
      <c r="Y13" s="5">
        <f t="shared" si="21"/>
        <v>402673.99195072486</v>
      </c>
      <c r="Z13" s="5">
        <f t="shared" ref="Z13:AC13" si="22">+Z9-Z12</f>
        <v>552028.79248514213</v>
      </c>
      <c r="AA13" s="5">
        <f t="shared" si="22"/>
        <v>749045.29347480496</v>
      </c>
      <c r="AB13" s="5">
        <f t="shared" si="22"/>
        <v>1008307.5310857785</v>
      </c>
      <c r="AC13" s="5">
        <f t="shared" si="22"/>
        <v>1348803.3049368972</v>
      </c>
    </row>
    <row r="14" spans="1:34" x14ac:dyDescent="0.25">
      <c r="B14" s="1" t="s">
        <v>34</v>
      </c>
      <c r="E14" s="5"/>
      <c r="G14" s="5">
        <f>-1464+1284</f>
        <v>-180</v>
      </c>
      <c r="H14" s="5">
        <f>-1574+1199</f>
        <v>-375</v>
      </c>
      <c r="I14" s="5">
        <f>-1473+1263</f>
        <v>-210</v>
      </c>
      <c r="J14" s="5">
        <f>-5779+5076-I14-H14-G14</f>
        <v>62</v>
      </c>
      <c r="K14" s="5">
        <f>-1107+1123</f>
        <v>16</v>
      </c>
      <c r="L14" s="5">
        <f>-969+1218</f>
        <v>249</v>
      </c>
      <c r="M14" s="5">
        <f>-733+1226</f>
        <v>493</v>
      </c>
      <c r="N14" s="5">
        <f>+M14</f>
        <v>493</v>
      </c>
    </row>
    <row r="15" spans="1:34" x14ac:dyDescent="0.25">
      <c r="B15" s="1" t="s">
        <v>35</v>
      </c>
      <c r="E15" s="5"/>
      <c r="G15" s="5">
        <f t="shared" ref="G15:M15" si="23">+G13+G14</f>
        <v>-21209</v>
      </c>
      <c r="H15" s="5">
        <f t="shared" si="23"/>
        <v>-16611</v>
      </c>
      <c r="I15" s="5">
        <f t="shared" si="23"/>
        <v>-17042</v>
      </c>
      <c r="J15" s="5">
        <f t="shared" si="23"/>
        <v>-17145</v>
      </c>
      <c r="K15" s="5">
        <f t="shared" si="23"/>
        <v>-16569</v>
      </c>
      <c r="L15" s="5">
        <f t="shared" si="23"/>
        <v>-15836</v>
      </c>
      <c r="M15" s="5">
        <f t="shared" si="23"/>
        <v>-16853</v>
      </c>
      <c r="N15" s="5">
        <f t="shared" ref="N15:Y15" si="24">+N13+N14</f>
        <v>-16369.5</v>
      </c>
      <c r="O15" s="5"/>
      <c r="P15" s="5">
        <f t="shared" si="24"/>
        <v>-103703</v>
      </c>
      <c r="Q15" s="5">
        <f t="shared" si="24"/>
        <v>-71304</v>
      </c>
      <c r="R15" s="5">
        <f t="shared" si="24"/>
        <v>-66878.5</v>
      </c>
      <c r="S15" s="5">
        <f t="shared" si="24"/>
        <v>-63641.325000000012</v>
      </c>
      <c r="T15" s="5">
        <f t="shared" si="24"/>
        <v>-56449.717500000028</v>
      </c>
      <c r="U15" s="5">
        <f t="shared" si="24"/>
        <v>-36338.783250000037</v>
      </c>
      <c r="V15" s="5">
        <f t="shared" si="24"/>
        <v>8963.5598249999457</v>
      </c>
      <c r="W15" s="5">
        <f t="shared" si="24"/>
        <v>102838.7364674999</v>
      </c>
      <c r="X15" s="5">
        <f t="shared" si="24"/>
        <v>289782.36936824978</v>
      </c>
      <c r="Y15" s="5">
        <f t="shared" si="24"/>
        <v>402673.99195072486</v>
      </c>
      <c r="Z15" s="5">
        <f t="shared" ref="Z15:AC15" si="25">+Z13+Z14</f>
        <v>552028.79248514213</v>
      </c>
      <c r="AA15" s="5">
        <f t="shared" si="25"/>
        <v>749045.29347480496</v>
      </c>
      <c r="AB15" s="5">
        <f t="shared" si="25"/>
        <v>1008307.5310857785</v>
      </c>
      <c r="AC15" s="5">
        <f t="shared" si="25"/>
        <v>1348803.3049368972</v>
      </c>
    </row>
    <row r="16" spans="1:34" x14ac:dyDescent="0.25">
      <c r="B16" s="1" t="s">
        <v>36</v>
      </c>
      <c r="E16" s="5"/>
      <c r="G16" s="5">
        <v>0</v>
      </c>
      <c r="H16" s="5">
        <v>0</v>
      </c>
      <c r="I16" s="5">
        <v>0</v>
      </c>
      <c r="J16" s="2">
        <v>0</v>
      </c>
      <c r="K16" s="2">
        <v>0</v>
      </c>
      <c r="L16" s="2">
        <v>0</v>
      </c>
      <c r="M16" s="2">
        <v>0</v>
      </c>
      <c r="N16" s="2">
        <f>+M16</f>
        <v>0</v>
      </c>
      <c r="Y16" s="1">
        <f>+Y15*0.1</f>
        <v>40267.399195072489</v>
      </c>
      <c r="Z16" s="1">
        <f t="shared" ref="Z16" si="26">+Z15*0.1</f>
        <v>55202.879248514218</v>
      </c>
      <c r="AA16" s="1">
        <f t="shared" ref="AA16" si="27">+AA15*0.1</f>
        <v>74904.529347480493</v>
      </c>
      <c r="AB16" s="1">
        <f t="shared" ref="AB16" si="28">+AB15*0.1</f>
        <v>100830.75310857786</v>
      </c>
      <c r="AC16" s="1">
        <f t="shared" ref="AC16" si="29">+AC15*0.1</f>
        <v>134880.33049368972</v>
      </c>
    </row>
    <row r="17" spans="2:117" x14ac:dyDescent="0.25">
      <c r="B17" s="1" t="s">
        <v>37</v>
      </c>
      <c r="E17" s="5"/>
      <c r="G17" s="5">
        <f t="shared" ref="G17:N17" si="30">+G15-G16</f>
        <v>-21209</v>
      </c>
      <c r="H17" s="5">
        <f t="shared" si="30"/>
        <v>-16611</v>
      </c>
      <c r="I17" s="5">
        <f t="shared" si="30"/>
        <v>-17042</v>
      </c>
      <c r="J17" s="5">
        <f t="shared" si="30"/>
        <v>-17145</v>
      </c>
      <c r="K17" s="5">
        <f t="shared" si="30"/>
        <v>-16569</v>
      </c>
      <c r="L17" s="5">
        <f t="shared" si="30"/>
        <v>-15836</v>
      </c>
      <c r="M17" s="5">
        <f t="shared" si="30"/>
        <v>-16853</v>
      </c>
      <c r="N17" s="5">
        <f t="shared" si="30"/>
        <v>-16369.5</v>
      </c>
      <c r="P17" s="5">
        <f t="shared" ref="P17:X17" si="31">+P15-P16</f>
        <v>-103703</v>
      </c>
      <c r="Q17" s="5">
        <f t="shared" si="31"/>
        <v>-71304</v>
      </c>
      <c r="R17" s="5">
        <f t="shared" si="31"/>
        <v>-66878.5</v>
      </c>
      <c r="S17" s="5">
        <f t="shared" si="31"/>
        <v>-63641.325000000012</v>
      </c>
      <c r="T17" s="5">
        <f t="shared" si="31"/>
        <v>-56449.717500000028</v>
      </c>
      <c r="U17" s="5">
        <f t="shared" si="31"/>
        <v>-36338.783250000037</v>
      </c>
      <c r="V17" s="5">
        <f t="shared" si="31"/>
        <v>8963.5598249999457</v>
      </c>
      <c r="W17" s="5">
        <f t="shared" si="31"/>
        <v>102838.7364674999</v>
      </c>
      <c r="X17" s="5">
        <f t="shared" si="31"/>
        <v>289782.36936824978</v>
      </c>
      <c r="Y17" s="5">
        <f>+Y15-Y16</f>
        <v>362406.59275565238</v>
      </c>
      <c r="Z17" s="5">
        <f t="shared" ref="Z17" si="32">+Z15-Z16</f>
        <v>496825.91323662794</v>
      </c>
      <c r="AA17" s="5">
        <f t="shared" ref="AA17" si="33">+AA15-AA16</f>
        <v>674140.76412732445</v>
      </c>
      <c r="AB17" s="5">
        <f t="shared" ref="AB17" si="34">+AB15-AB16</f>
        <v>907476.77797720069</v>
      </c>
      <c r="AC17" s="5">
        <f t="shared" ref="AC17" si="35">+AC15-AC16</f>
        <v>1213922.9744432075</v>
      </c>
      <c r="AD17" s="5">
        <f t="shared" ref="AD17:CK17" si="36">+AC17*(1+$Z$25)</f>
        <v>1201783.7446987755</v>
      </c>
      <c r="AE17" s="5">
        <f t="shared" si="36"/>
        <v>1189765.9072517876</v>
      </c>
      <c r="AF17" s="5">
        <f t="shared" si="36"/>
        <v>1177868.2481792697</v>
      </c>
      <c r="AG17" s="5">
        <f t="shared" si="36"/>
        <v>1166089.565697477</v>
      </c>
      <c r="AH17" s="5">
        <f t="shared" si="36"/>
        <v>1154428.6700405022</v>
      </c>
      <c r="AI17" s="5">
        <f t="shared" si="36"/>
        <v>1142884.3833400973</v>
      </c>
      <c r="AJ17" s="5">
        <f t="shared" si="36"/>
        <v>1131455.5395066964</v>
      </c>
      <c r="AK17" s="5">
        <f t="shared" si="36"/>
        <v>1120140.9841116294</v>
      </c>
      <c r="AL17" s="5">
        <f t="shared" si="36"/>
        <v>1108939.5742705131</v>
      </c>
      <c r="AM17" s="5">
        <f t="shared" si="36"/>
        <v>1097850.178527808</v>
      </c>
      <c r="AN17" s="5">
        <f t="shared" si="36"/>
        <v>1086871.67674253</v>
      </c>
      <c r="AO17" s="5">
        <f t="shared" si="36"/>
        <v>1076002.9599751045</v>
      </c>
      <c r="AP17" s="5">
        <f t="shared" si="36"/>
        <v>1065242.9303753534</v>
      </c>
      <c r="AQ17" s="5">
        <f t="shared" si="36"/>
        <v>1054590.5010715998</v>
      </c>
      <c r="AR17" s="5">
        <f t="shared" si="36"/>
        <v>1044044.5960608837</v>
      </c>
      <c r="AS17" s="5">
        <f t="shared" si="36"/>
        <v>1033604.1501002748</v>
      </c>
      <c r="AT17" s="5">
        <f t="shared" si="36"/>
        <v>1023268.1085992721</v>
      </c>
      <c r="AU17" s="5">
        <f t="shared" si="36"/>
        <v>1013035.4275132794</v>
      </c>
      <c r="AV17" s="5">
        <f t="shared" si="36"/>
        <v>1002905.0732381466</v>
      </c>
      <c r="AW17" s="5">
        <f t="shared" si="36"/>
        <v>992876.02250576508</v>
      </c>
      <c r="AX17" s="5">
        <f t="shared" si="36"/>
        <v>982947.26228070748</v>
      </c>
      <c r="AY17" s="5">
        <f t="shared" si="36"/>
        <v>973117.78965790034</v>
      </c>
      <c r="AZ17" s="5">
        <f t="shared" si="36"/>
        <v>963386.61176132131</v>
      </c>
      <c r="BA17" s="5">
        <f t="shared" si="36"/>
        <v>953752.74564370804</v>
      </c>
      <c r="BB17" s="5">
        <f t="shared" si="36"/>
        <v>944215.21818727092</v>
      </c>
      <c r="BC17" s="5">
        <f t="shared" si="36"/>
        <v>934773.06600539817</v>
      </c>
      <c r="BD17" s="5">
        <f t="shared" si="36"/>
        <v>925425.33534534415</v>
      </c>
      <c r="BE17" s="5">
        <f t="shared" si="36"/>
        <v>916171.08199189068</v>
      </c>
      <c r="BF17" s="5">
        <f t="shared" si="36"/>
        <v>907009.37117197178</v>
      </c>
      <c r="BG17" s="5">
        <f t="shared" si="36"/>
        <v>897939.27746025205</v>
      </c>
      <c r="BH17" s="5">
        <f t="shared" si="36"/>
        <v>888959.88468564954</v>
      </c>
      <c r="BI17" s="5">
        <f t="shared" si="36"/>
        <v>880070.28583879303</v>
      </c>
      <c r="BJ17" s="5">
        <f t="shared" si="36"/>
        <v>871269.58298040507</v>
      </c>
      <c r="BK17" s="5">
        <f t="shared" si="36"/>
        <v>862556.88715060102</v>
      </c>
      <c r="BL17" s="5">
        <f t="shared" si="36"/>
        <v>853931.31827909499</v>
      </c>
      <c r="BM17" s="5">
        <f t="shared" si="36"/>
        <v>845392.005096304</v>
      </c>
      <c r="BN17" s="5">
        <f t="shared" si="36"/>
        <v>836938.08504534094</v>
      </c>
      <c r="BO17" s="5">
        <f t="shared" si="36"/>
        <v>828568.70419488754</v>
      </c>
      <c r="BP17" s="5">
        <f t="shared" si="36"/>
        <v>820283.01715293864</v>
      </c>
      <c r="BQ17" s="5">
        <f t="shared" si="36"/>
        <v>812080.18698140921</v>
      </c>
      <c r="BR17" s="5">
        <f t="shared" si="36"/>
        <v>803959.38511159515</v>
      </c>
      <c r="BS17" s="5">
        <f t="shared" si="36"/>
        <v>795919.79126047925</v>
      </c>
      <c r="BT17" s="5">
        <f t="shared" si="36"/>
        <v>787960.59334787447</v>
      </c>
      <c r="BU17" s="5">
        <f t="shared" si="36"/>
        <v>780080.98741439567</v>
      </c>
      <c r="BV17" s="5">
        <f t="shared" si="36"/>
        <v>772280.17754025175</v>
      </c>
      <c r="BW17" s="5">
        <f t="shared" si="36"/>
        <v>764557.37576484925</v>
      </c>
      <c r="BX17" s="5">
        <f t="shared" si="36"/>
        <v>756911.80200720078</v>
      </c>
      <c r="BY17" s="5">
        <f t="shared" si="36"/>
        <v>749342.68398712878</v>
      </c>
      <c r="BZ17" s="5">
        <f t="shared" si="36"/>
        <v>741849.25714725745</v>
      </c>
      <c r="CA17" s="5">
        <f t="shared" si="36"/>
        <v>734430.76457578491</v>
      </c>
      <c r="CB17" s="5">
        <f t="shared" si="36"/>
        <v>727086.45693002711</v>
      </c>
      <c r="CC17" s="5">
        <f t="shared" si="36"/>
        <v>719815.59236072679</v>
      </c>
      <c r="CD17" s="5">
        <f t="shared" si="36"/>
        <v>712617.4364371195</v>
      </c>
      <c r="CE17" s="5">
        <f t="shared" si="36"/>
        <v>705491.26207274827</v>
      </c>
      <c r="CF17" s="5">
        <f t="shared" si="36"/>
        <v>698436.34945202083</v>
      </c>
      <c r="CG17" s="5">
        <f t="shared" si="36"/>
        <v>691451.98595750064</v>
      </c>
      <c r="CH17" s="5">
        <f t="shared" si="36"/>
        <v>684537.46609792567</v>
      </c>
      <c r="CI17" s="5">
        <f t="shared" si="36"/>
        <v>677692.09143694642</v>
      </c>
      <c r="CJ17" s="5">
        <f t="shared" si="36"/>
        <v>670915.1705225769</v>
      </c>
      <c r="CK17" s="5">
        <f t="shared" si="36"/>
        <v>664206.01881735108</v>
      </c>
      <c r="CL17" s="5">
        <f t="shared" ref="CL17:DM17" si="37">+CK17*(1+$Z$25)</f>
        <v>657563.95862917753</v>
      </c>
      <c r="CM17" s="5">
        <f t="shared" si="37"/>
        <v>650988.31904288579</v>
      </c>
      <c r="CN17" s="5">
        <f t="shared" si="37"/>
        <v>644478.43585245695</v>
      </c>
      <c r="CO17" s="5">
        <f t="shared" si="37"/>
        <v>638033.65149393235</v>
      </c>
      <c r="CP17" s="5">
        <f t="shared" si="37"/>
        <v>631653.31497899303</v>
      </c>
      <c r="CQ17" s="5">
        <f t="shared" si="37"/>
        <v>625336.78182920313</v>
      </c>
      <c r="CR17" s="5">
        <f t="shared" si="37"/>
        <v>619083.41401091113</v>
      </c>
      <c r="CS17" s="5">
        <f t="shared" si="37"/>
        <v>612892.579870802</v>
      </c>
      <c r="CT17" s="5">
        <f t="shared" si="37"/>
        <v>606763.65407209401</v>
      </c>
      <c r="CU17" s="5">
        <f t="shared" si="37"/>
        <v>600696.01753137307</v>
      </c>
      <c r="CV17" s="5">
        <f t="shared" si="37"/>
        <v>594689.05735605932</v>
      </c>
      <c r="CW17" s="5">
        <f t="shared" si="37"/>
        <v>588742.16678249871</v>
      </c>
      <c r="CX17" s="5">
        <f t="shared" si="37"/>
        <v>582854.74511467374</v>
      </c>
      <c r="CY17" s="5">
        <f t="shared" si="37"/>
        <v>577026.19766352698</v>
      </c>
      <c r="CZ17" s="5">
        <f t="shared" si="37"/>
        <v>571255.93568689167</v>
      </c>
      <c r="DA17" s="5">
        <f t="shared" si="37"/>
        <v>565543.3763300227</v>
      </c>
      <c r="DB17" s="5">
        <f t="shared" si="37"/>
        <v>559887.94256672252</v>
      </c>
      <c r="DC17" s="5">
        <f t="shared" si="37"/>
        <v>554289.06314105529</v>
      </c>
      <c r="DD17" s="5">
        <f t="shared" si="37"/>
        <v>548746.17250964476</v>
      </c>
      <c r="DE17" s="5">
        <f t="shared" si="37"/>
        <v>543258.71078454831</v>
      </c>
      <c r="DF17" s="5">
        <f t="shared" si="37"/>
        <v>537826.12367670285</v>
      </c>
      <c r="DG17" s="5">
        <f t="shared" si="37"/>
        <v>532447.86243993579</v>
      </c>
      <c r="DH17" s="5">
        <f t="shared" si="37"/>
        <v>527123.38381553639</v>
      </c>
      <c r="DI17" s="5">
        <f t="shared" si="37"/>
        <v>521852.14997738105</v>
      </c>
      <c r="DJ17" s="5">
        <f t="shared" si="37"/>
        <v>516633.62847760721</v>
      </c>
      <c r="DK17" s="5">
        <f t="shared" si="37"/>
        <v>511467.29219283111</v>
      </c>
      <c r="DL17" s="5">
        <f t="shared" si="37"/>
        <v>506352.61927090277</v>
      </c>
      <c r="DM17" s="5">
        <f t="shared" si="37"/>
        <v>501289.09307819372</v>
      </c>
    </row>
    <row r="18" spans="2:117" x14ac:dyDescent="0.25">
      <c r="B18" s="1" t="s">
        <v>38</v>
      </c>
      <c r="E18" s="8"/>
      <c r="G18" s="8">
        <f t="shared" ref="G18:N18" si="38">+G17/G19</f>
        <v>-0.16997387359951274</v>
      </c>
      <c r="H18" s="8">
        <f t="shared" si="38"/>
        <v>-0.12925339454538382</v>
      </c>
      <c r="I18" s="8">
        <f t="shared" si="38"/>
        <v>-0.12730641088850045</v>
      </c>
      <c r="J18" s="8" t="e">
        <f t="shared" si="38"/>
        <v>#DIV/0!</v>
      </c>
      <c r="K18" s="8">
        <f t="shared" si="38"/>
        <v>-0.10911066477890093</v>
      </c>
      <c r="L18" s="8">
        <f t="shared" si="38"/>
        <v>-9.2121719807100516E-2</v>
      </c>
      <c r="M18" s="8">
        <f t="shared" si="38"/>
        <v>-8.945851403213563E-2</v>
      </c>
      <c r="N18" s="8">
        <f t="shared" si="38"/>
        <v>-5.8462500000000001E-2</v>
      </c>
      <c r="P18" s="8" t="e">
        <f t="shared" ref="P18:X18" si="39">+P17/P19</f>
        <v>#DIV/0!</v>
      </c>
      <c r="Q18" s="8" t="e">
        <f t="shared" si="39"/>
        <v>#DIV/0!</v>
      </c>
      <c r="R18" s="8">
        <f t="shared" si="39"/>
        <v>-0.33770752145750726</v>
      </c>
      <c r="S18" s="8">
        <f t="shared" si="39"/>
        <v>-0.22729044642857146</v>
      </c>
      <c r="T18" s="8">
        <f t="shared" si="39"/>
        <v>-0.20160613392857152</v>
      </c>
      <c r="U18" s="8">
        <f t="shared" si="39"/>
        <v>-0.12978136875000013</v>
      </c>
      <c r="V18" s="8">
        <f t="shared" si="39"/>
        <v>3.2012713660714093E-2</v>
      </c>
      <c r="W18" s="8">
        <f t="shared" si="39"/>
        <v>0.36728120166964251</v>
      </c>
      <c r="X18" s="8">
        <f t="shared" si="39"/>
        <v>1.034937033458035</v>
      </c>
    </row>
    <row r="19" spans="2:117" s="1" customFormat="1" x14ac:dyDescent="0.25">
      <c r="B19" s="1" t="s">
        <v>1</v>
      </c>
      <c r="C19" s="5"/>
      <c r="D19" s="5"/>
      <c r="E19" s="5"/>
      <c r="F19" s="5"/>
      <c r="G19" s="5">
        <v>124778</v>
      </c>
      <c r="H19" s="5">
        <v>128515</v>
      </c>
      <c r="I19" s="5">
        <v>133866</v>
      </c>
      <c r="J19" s="5"/>
      <c r="K19" s="5">
        <v>151855</v>
      </c>
      <c r="L19" s="5">
        <v>171903</v>
      </c>
      <c r="M19" s="5">
        <v>188389</v>
      </c>
      <c r="N19" s="5">
        <v>280000</v>
      </c>
      <c r="R19" s="1">
        <f>AVERAGE(K19:N19)</f>
        <v>198036.75</v>
      </c>
      <c r="S19" s="1">
        <v>280000</v>
      </c>
      <c r="T19" s="1">
        <v>280000</v>
      </c>
      <c r="U19" s="1">
        <v>280000</v>
      </c>
      <c r="V19" s="1">
        <v>280000</v>
      </c>
      <c r="W19" s="1">
        <v>280000</v>
      </c>
      <c r="X19" s="1">
        <v>280000</v>
      </c>
    </row>
    <row r="21" spans="2:117" x14ac:dyDescent="0.25">
      <c r="B21" s="1" t="s">
        <v>39</v>
      </c>
      <c r="K21" s="9">
        <f>+K7/G7-1</f>
        <v>0.3866424352567015</v>
      </c>
      <c r="L21" s="9">
        <f>+L7/H7-1</f>
        <v>-7.2437631499849719E-2</v>
      </c>
      <c r="M21" s="9">
        <f>+M7/I7-1</f>
        <v>-0.23413848631239931</v>
      </c>
      <c r="N21" s="9">
        <f>+N7/J7-1</f>
        <v>0</v>
      </c>
      <c r="S21" s="12">
        <f t="shared" ref="S21:W21" si="40">+S7/R7-1</f>
        <v>0.89999999999999991</v>
      </c>
      <c r="T21" s="12">
        <f t="shared" si="40"/>
        <v>0.89999999999999991</v>
      </c>
      <c r="U21" s="12">
        <f t="shared" si="40"/>
        <v>0.90000000000000013</v>
      </c>
      <c r="V21" s="12">
        <f t="shared" si="40"/>
        <v>0.89999999999999991</v>
      </c>
      <c r="W21" s="12">
        <f t="shared" si="40"/>
        <v>0.89999999999999991</v>
      </c>
      <c r="X21" s="12">
        <f>+X7/W7-1</f>
        <v>0.89999999999999991</v>
      </c>
    </row>
    <row r="24" spans="2:117" x14ac:dyDescent="0.25">
      <c r="Y24" t="s">
        <v>55</v>
      </c>
      <c r="Z24" s="12">
        <v>0.25</v>
      </c>
    </row>
    <row r="25" spans="2:117" x14ac:dyDescent="0.25">
      <c r="Y25" t="s">
        <v>56</v>
      </c>
      <c r="Z25" s="12">
        <v>-0.01</v>
      </c>
    </row>
    <row r="26" spans="2:117" x14ac:dyDescent="0.25">
      <c r="Y26" t="s">
        <v>57</v>
      </c>
      <c r="Z26" s="1">
        <f>NPV(Z24,S17:DM17)/1000</f>
        <v>856.28801693162768</v>
      </c>
    </row>
    <row r="27" spans="2:117" x14ac:dyDescent="0.25">
      <c r="Y27" t="s">
        <v>58</v>
      </c>
      <c r="Z27" s="4">
        <f>Z26/Main!L3</f>
        <v>3.0538545493439515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80BC-AC04-4186-93F5-674BB7AE9F32}">
  <dimension ref="A1:G8"/>
  <sheetViews>
    <sheetView zoomScale="190" zoomScaleNormal="190" workbookViewId="0"/>
  </sheetViews>
  <sheetFormatPr defaultRowHeight="12.5" x14ac:dyDescent="0.25"/>
  <cols>
    <col min="1" max="1" width="4.7265625" bestFit="1" customWidth="1"/>
  </cols>
  <sheetData>
    <row r="1" spans="1:7" x14ac:dyDescent="0.25">
      <c r="A1" s="10" t="s">
        <v>11</v>
      </c>
    </row>
    <row r="4" spans="1:7" x14ac:dyDescent="0.25">
      <c r="C4" t="s">
        <v>127</v>
      </c>
      <c r="D4" t="s">
        <v>128</v>
      </c>
      <c r="E4" t="s">
        <v>129</v>
      </c>
    </row>
    <row r="5" spans="1:7" x14ac:dyDescent="0.25">
      <c r="C5" s="36">
        <v>800</v>
      </c>
      <c r="D5" s="36">
        <v>0.995</v>
      </c>
      <c r="E5" s="37">
        <f>0.995^800</f>
        <v>1.8132788524664253E-2</v>
      </c>
      <c r="G5" t="s">
        <v>130</v>
      </c>
    </row>
    <row r="6" spans="1:7" x14ac:dyDescent="0.25">
      <c r="C6">
        <v>1600</v>
      </c>
      <c r="D6">
        <v>0.999</v>
      </c>
      <c r="E6" s="35">
        <f>+D6^C6</f>
        <v>0.20173495769715821</v>
      </c>
    </row>
    <row r="7" spans="1:7" x14ac:dyDescent="0.25">
      <c r="C7">
        <v>3200</v>
      </c>
      <c r="D7">
        <v>0.99990000000000001</v>
      </c>
      <c r="E7" s="35">
        <f>+D7^C7</f>
        <v>0.72613741800749909</v>
      </c>
    </row>
    <row r="8" spans="1:7" x14ac:dyDescent="0.25">
      <c r="C8">
        <v>30000</v>
      </c>
      <c r="D8">
        <v>0.99999000000000005</v>
      </c>
      <c r="E8" s="35">
        <f>+D8^C8</f>
        <v>0.74081710944894297</v>
      </c>
    </row>
  </sheetData>
  <hyperlinks>
    <hyperlink ref="A1" location="Main!A1" display="Main" xr:uid="{0A16106D-4733-4B0C-87A8-B51316FD96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CA66-1E8E-4FF9-86A9-70FF6EBF1DA3}">
  <dimension ref="A1:U61"/>
  <sheetViews>
    <sheetView zoomScale="281" zoomScaleNormal="19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K3" sqref="K3"/>
    </sheetView>
  </sheetViews>
  <sheetFormatPr defaultColWidth="8.81640625" defaultRowHeight="12.5" x14ac:dyDescent="0.25"/>
  <cols>
    <col min="1" max="1" width="4.453125" bestFit="1" customWidth="1"/>
    <col min="2" max="2" width="11.1796875" bestFit="1" customWidth="1"/>
    <col min="3" max="3" width="10.453125" style="2" bestFit="1" customWidth="1"/>
    <col min="4" max="4" width="12.453125" style="2" customWidth="1"/>
    <col min="5" max="5" width="10.453125" style="2" bestFit="1" customWidth="1"/>
    <col min="6" max="6" width="15" style="2" bestFit="1" customWidth="1"/>
    <col min="7" max="7" width="13.453125" style="2" customWidth="1"/>
    <col min="8" max="8" width="12" style="2" bestFit="1" customWidth="1"/>
    <col min="9" max="9" width="8.1796875" style="2" bestFit="1" customWidth="1"/>
    <col min="10" max="10" width="8.1796875" style="2" customWidth="1"/>
    <col min="11" max="11" width="10.81640625" style="2" customWidth="1"/>
    <col min="12" max="12" width="11.453125" bestFit="1" customWidth="1"/>
    <col min="13" max="13" width="11.453125" customWidth="1"/>
    <col min="14" max="14" width="11.453125" bestFit="1" customWidth="1"/>
    <col min="15" max="15" width="11.1796875" bestFit="1" customWidth="1"/>
    <col min="16" max="16" width="8.1796875" bestFit="1" customWidth="1"/>
    <col min="17" max="17" width="11.453125" customWidth="1"/>
    <col min="19" max="19" width="10.453125" bestFit="1" customWidth="1"/>
    <col min="20" max="20" width="10.36328125" bestFit="1" customWidth="1"/>
  </cols>
  <sheetData>
    <row r="1" spans="1:21" ht="13" x14ac:dyDescent="0.3">
      <c r="A1" s="10" t="s">
        <v>11</v>
      </c>
      <c r="G1" s="7">
        <f>AVERAGE(G3:G31)</f>
        <v>65.416666666666671</v>
      </c>
      <c r="H1" s="7"/>
      <c r="I1" s="7"/>
      <c r="J1" s="7"/>
      <c r="N1" s="7">
        <f>AVERAGE(N3:N31)</f>
        <v>270.33333333333331</v>
      </c>
      <c r="O1" s="7"/>
      <c r="P1" s="7"/>
      <c r="Q1" s="7"/>
      <c r="T1" s="7">
        <f>AVERAGE(T3:T31)</f>
        <v>566.29999999999995</v>
      </c>
      <c r="U1" s="7"/>
    </row>
    <row r="2" spans="1:21" x14ac:dyDescent="0.25">
      <c r="B2" t="s">
        <v>41</v>
      </c>
      <c r="C2" s="2" t="s">
        <v>42</v>
      </c>
      <c r="D2" s="2" t="s">
        <v>47</v>
      </c>
      <c r="E2" s="2" t="s">
        <v>46</v>
      </c>
      <c r="F2" s="2" t="s">
        <v>48</v>
      </c>
      <c r="G2" s="2" t="s">
        <v>45</v>
      </c>
      <c r="H2" s="2" t="s">
        <v>119</v>
      </c>
      <c r="I2" s="2" t="s">
        <v>120</v>
      </c>
      <c r="J2" s="2" t="s">
        <v>121</v>
      </c>
      <c r="K2" s="2" t="s">
        <v>43</v>
      </c>
      <c r="L2" s="2" t="s">
        <v>50</v>
      </c>
      <c r="M2" s="2" t="s">
        <v>99</v>
      </c>
      <c r="N2" s="2" t="s">
        <v>49</v>
      </c>
      <c r="O2" s="2" t="s">
        <v>122</v>
      </c>
      <c r="P2" s="2" t="s">
        <v>120</v>
      </c>
      <c r="Q2" s="2" t="s">
        <v>121</v>
      </c>
      <c r="R2" s="2" t="s">
        <v>100</v>
      </c>
      <c r="S2" s="2" t="s">
        <v>101</v>
      </c>
      <c r="T2" s="2" t="s">
        <v>102</v>
      </c>
    </row>
    <row r="3" spans="1:21" x14ac:dyDescent="0.25">
      <c r="B3" t="s">
        <v>44</v>
      </c>
      <c r="C3" s="11">
        <v>43362</v>
      </c>
      <c r="D3" s="8">
        <v>214.06</v>
      </c>
      <c r="E3" s="8">
        <v>99.5</v>
      </c>
      <c r="F3" s="11">
        <v>43367</v>
      </c>
      <c r="G3" s="5">
        <f t="shared" ref="G3:G12" si="0">+F3-C3</f>
        <v>5</v>
      </c>
      <c r="H3" s="5"/>
      <c r="I3" s="5"/>
      <c r="J3" s="5"/>
      <c r="K3" s="9">
        <f t="shared" ref="K3:K12" si="1">+E3/D3-1</f>
        <v>-0.53517705316266473</v>
      </c>
      <c r="L3" s="4">
        <v>53.52</v>
      </c>
      <c r="M3" s="13">
        <v>43566</v>
      </c>
      <c r="N3" s="1">
        <f t="shared" ref="N3:N12" si="2">+M3-C3</f>
        <v>204</v>
      </c>
      <c r="O3" s="1"/>
      <c r="P3" s="1"/>
      <c r="Q3" s="1"/>
      <c r="R3" s="4">
        <v>20.65</v>
      </c>
      <c r="S3" s="13">
        <v>43748</v>
      </c>
      <c r="T3" s="1">
        <f>+S3-C3</f>
        <v>386</v>
      </c>
    </row>
    <row r="4" spans="1:21" x14ac:dyDescent="0.25">
      <c r="B4" t="s">
        <v>62</v>
      </c>
      <c r="C4" s="11">
        <v>43991</v>
      </c>
      <c r="D4" s="8">
        <v>2391.92</v>
      </c>
      <c r="E4" s="8">
        <v>1153.5115000000001</v>
      </c>
      <c r="F4" s="11">
        <v>44032</v>
      </c>
      <c r="G4" s="5">
        <f t="shared" si="0"/>
        <v>41</v>
      </c>
      <c r="H4" s="5"/>
      <c r="I4" s="5"/>
      <c r="J4" s="5"/>
      <c r="K4" s="9">
        <f t="shared" si="1"/>
        <v>-0.51774662196060062</v>
      </c>
      <c r="L4" s="4">
        <v>573.00570000000005</v>
      </c>
      <c r="M4" s="13">
        <v>44098</v>
      </c>
      <c r="N4" s="1">
        <f t="shared" si="2"/>
        <v>107</v>
      </c>
      <c r="O4" s="1"/>
      <c r="P4" s="1"/>
      <c r="Q4" s="1"/>
      <c r="R4" s="4">
        <f>+D4*0.1</f>
        <v>239.19200000000001</v>
      </c>
    </row>
    <row r="5" spans="1:21" x14ac:dyDescent="0.25">
      <c r="B5" t="s">
        <v>51</v>
      </c>
      <c r="C5" s="11">
        <v>39384</v>
      </c>
      <c r="D5" s="5">
        <v>1398</v>
      </c>
      <c r="E5" s="2">
        <v>669</v>
      </c>
      <c r="F5" s="11">
        <v>39456</v>
      </c>
      <c r="G5" s="5">
        <f t="shared" si="0"/>
        <v>72</v>
      </c>
      <c r="H5" s="5"/>
      <c r="I5" s="5"/>
      <c r="J5" s="5"/>
      <c r="K5" s="9">
        <f t="shared" si="1"/>
        <v>-0.52145922746781115</v>
      </c>
      <c r="L5" s="4">
        <v>336</v>
      </c>
      <c r="M5" s="13">
        <v>39724</v>
      </c>
      <c r="N5" s="1">
        <f t="shared" si="2"/>
        <v>340</v>
      </c>
      <c r="O5" s="1"/>
      <c r="P5" s="1"/>
      <c r="Q5" s="1"/>
      <c r="R5" s="4">
        <v>139.08000000000001</v>
      </c>
      <c r="S5" s="13">
        <v>39762</v>
      </c>
      <c r="T5" s="1">
        <f t="shared" ref="T5:T13" si="3">+S5-C5</f>
        <v>378</v>
      </c>
    </row>
    <row r="6" spans="1:21" x14ac:dyDescent="0.25">
      <c r="B6" t="s">
        <v>59</v>
      </c>
      <c r="C6" s="11">
        <v>43677</v>
      </c>
      <c r="D6" s="8">
        <v>130</v>
      </c>
      <c r="E6" s="2">
        <v>61.9</v>
      </c>
      <c r="F6" s="11">
        <v>43732</v>
      </c>
      <c r="G6" s="5">
        <f t="shared" si="0"/>
        <v>55</v>
      </c>
      <c r="H6" s="5"/>
      <c r="I6" s="5"/>
      <c r="J6" s="5"/>
      <c r="K6" s="9">
        <f t="shared" si="1"/>
        <v>-0.52384615384615385</v>
      </c>
      <c r="L6" s="4">
        <f>+D6*0.25</f>
        <v>32.5</v>
      </c>
      <c r="M6" s="13">
        <v>43769</v>
      </c>
      <c r="N6" s="1">
        <f t="shared" si="2"/>
        <v>92</v>
      </c>
      <c r="O6" s="1"/>
      <c r="P6" s="1"/>
      <c r="Q6" s="1"/>
      <c r="R6" s="4">
        <v>12</v>
      </c>
      <c r="S6" s="13">
        <v>43861</v>
      </c>
      <c r="T6" s="1">
        <f t="shared" si="3"/>
        <v>184</v>
      </c>
    </row>
    <row r="7" spans="1:21" x14ac:dyDescent="0.25">
      <c r="B7" t="s">
        <v>85</v>
      </c>
      <c r="C7" s="11">
        <v>44681</v>
      </c>
      <c r="D7" s="8">
        <v>128</v>
      </c>
      <c r="E7" s="8">
        <f>+D7*0.5</f>
        <v>64</v>
      </c>
      <c r="F7" s="11">
        <v>44795</v>
      </c>
      <c r="G7" s="5">
        <f t="shared" si="0"/>
        <v>114</v>
      </c>
      <c r="H7" s="5"/>
      <c r="I7" s="5"/>
      <c r="J7" s="5"/>
      <c r="K7" s="9">
        <f t="shared" si="1"/>
        <v>-0.5</v>
      </c>
      <c r="L7">
        <v>27.03</v>
      </c>
      <c r="M7" s="13">
        <v>45110</v>
      </c>
      <c r="N7" s="1">
        <f t="shared" si="2"/>
        <v>429</v>
      </c>
      <c r="O7" s="1"/>
      <c r="P7" s="1"/>
      <c r="Q7" s="1"/>
      <c r="R7" s="4">
        <v>12.4</v>
      </c>
      <c r="S7" s="13">
        <v>45365</v>
      </c>
      <c r="T7" s="1">
        <f t="shared" si="3"/>
        <v>684</v>
      </c>
      <c r="U7" s="4"/>
    </row>
    <row r="8" spans="1:21" x14ac:dyDescent="0.25">
      <c r="B8" t="s">
        <v>61</v>
      </c>
      <c r="C8" s="11">
        <v>44245</v>
      </c>
      <c r="D8" s="2">
        <v>58.05</v>
      </c>
      <c r="E8" s="8">
        <v>28.7</v>
      </c>
      <c r="F8" s="11">
        <v>44251</v>
      </c>
      <c r="G8" s="5">
        <f t="shared" si="0"/>
        <v>6</v>
      </c>
      <c r="H8" s="5"/>
      <c r="I8" s="5"/>
      <c r="J8" s="5"/>
      <c r="K8" s="9">
        <f t="shared" si="1"/>
        <v>-0.50559862187769156</v>
      </c>
      <c r="L8">
        <v>13.86</v>
      </c>
      <c r="M8" s="13">
        <v>44692</v>
      </c>
      <c r="N8" s="1">
        <f t="shared" si="2"/>
        <v>447</v>
      </c>
      <c r="O8" s="1"/>
      <c r="P8" s="1"/>
      <c r="Q8" s="1"/>
      <c r="R8">
        <v>5.73</v>
      </c>
      <c r="S8" s="13">
        <v>45099</v>
      </c>
      <c r="T8" s="1">
        <f t="shared" si="3"/>
        <v>854</v>
      </c>
    </row>
    <row r="9" spans="1:21" x14ac:dyDescent="0.25">
      <c r="B9" t="s">
        <v>63</v>
      </c>
      <c r="C9" s="11">
        <v>44209</v>
      </c>
      <c r="D9" s="2">
        <v>167.42</v>
      </c>
      <c r="E9" s="2">
        <v>82.62</v>
      </c>
      <c r="F9" s="11">
        <v>44321</v>
      </c>
      <c r="G9" s="5">
        <f t="shared" si="0"/>
        <v>112</v>
      </c>
      <c r="H9" s="5"/>
      <c r="I9" s="5"/>
      <c r="J9" s="5"/>
      <c r="K9" s="9">
        <f t="shared" si="1"/>
        <v>-0.50651057221359452</v>
      </c>
      <c r="L9">
        <v>41.78</v>
      </c>
      <c r="M9" s="13">
        <v>44537</v>
      </c>
      <c r="N9" s="1">
        <f t="shared" si="2"/>
        <v>328</v>
      </c>
      <c r="O9" s="1"/>
      <c r="P9" s="1"/>
      <c r="Q9" s="1"/>
      <c r="R9" s="4">
        <v>15.7</v>
      </c>
      <c r="S9" s="13">
        <v>44687</v>
      </c>
      <c r="T9" s="1">
        <f t="shared" si="3"/>
        <v>478</v>
      </c>
    </row>
    <row r="10" spans="1:21" s="14" customFormat="1" ht="13" x14ac:dyDescent="0.3">
      <c r="B10" s="14" t="s">
        <v>65</v>
      </c>
      <c r="C10" s="15">
        <v>43642</v>
      </c>
      <c r="D10" s="16">
        <v>234.9</v>
      </c>
      <c r="E10" s="17">
        <v>117.35</v>
      </c>
      <c r="F10" s="15">
        <v>43755</v>
      </c>
      <c r="G10" s="7">
        <f t="shared" si="0"/>
        <v>113</v>
      </c>
      <c r="H10" s="7"/>
      <c r="I10" s="7"/>
      <c r="J10" s="7"/>
      <c r="K10" s="18">
        <f t="shared" si="1"/>
        <v>-0.50042571306939121</v>
      </c>
      <c r="L10" s="14">
        <v>54.02</v>
      </c>
      <c r="M10" s="19">
        <v>43908</v>
      </c>
      <c r="N10" s="6">
        <f t="shared" si="2"/>
        <v>266</v>
      </c>
      <c r="O10" s="6"/>
      <c r="P10" s="6"/>
      <c r="Q10" s="6"/>
      <c r="R10" s="14">
        <v>22.86</v>
      </c>
      <c r="S10" s="19">
        <v>44721</v>
      </c>
      <c r="T10" s="6">
        <f t="shared" si="3"/>
        <v>1079</v>
      </c>
    </row>
    <row r="11" spans="1:21" x14ac:dyDescent="0.25">
      <c r="B11" t="s">
        <v>70</v>
      </c>
      <c r="C11" s="11">
        <v>44349</v>
      </c>
      <c r="D11" s="8">
        <v>625.5</v>
      </c>
      <c r="E11" s="8">
        <v>298.39999999999998</v>
      </c>
      <c r="F11" s="11">
        <v>44412</v>
      </c>
      <c r="G11" s="5">
        <f t="shared" si="0"/>
        <v>63</v>
      </c>
      <c r="H11" s="5"/>
      <c r="I11" s="5"/>
      <c r="J11" s="5"/>
      <c r="K11" s="9">
        <f t="shared" si="1"/>
        <v>-0.52294164668265397</v>
      </c>
      <c r="L11" s="4">
        <f>+D11*0.25</f>
        <v>156.375</v>
      </c>
      <c r="M11" s="13">
        <v>44588</v>
      </c>
      <c r="N11" s="1">
        <f t="shared" si="2"/>
        <v>239</v>
      </c>
      <c r="O11" s="1"/>
      <c r="P11" s="1"/>
      <c r="Q11" s="1"/>
      <c r="R11" s="4">
        <v>61.2</v>
      </c>
      <c r="S11" s="13">
        <v>44845</v>
      </c>
      <c r="T11" s="1">
        <f t="shared" si="3"/>
        <v>496</v>
      </c>
    </row>
    <row r="12" spans="1:21" x14ac:dyDescent="0.25">
      <c r="B12" t="s">
        <v>78</v>
      </c>
      <c r="C12" s="11">
        <v>41642</v>
      </c>
      <c r="D12" s="2">
        <v>96.42</v>
      </c>
      <c r="E12" s="2">
        <v>48.07</v>
      </c>
      <c r="F12" s="11">
        <v>41740</v>
      </c>
      <c r="G12" s="5">
        <f t="shared" si="0"/>
        <v>98</v>
      </c>
      <c r="H12" s="5"/>
      <c r="I12" s="5"/>
      <c r="J12" s="5"/>
      <c r="K12" s="9">
        <f t="shared" si="1"/>
        <v>-0.5014519809168223</v>
      </c>
      <c r="L12" s="4">
        <v>22.9</v>
      </c>
      <c r="M12" s="13">
        <v>42130</v>
      </c>
      <c r="N12" s="1">
        <f t="shared" si="2"/>
        <v>488</v>
      </c>
      <c r="O12" s="1"/>
      <c r="P12" s="1"/>
      <c r="Q12" s="1"/>
      <c r="R12">
        <v>9.64</v>
      </c>
      <c r="S12" s="13">
        <v>42318</v>
      </c>
      <c r="T12" s="1">
        <f t="shared" si="3"/>
        <v>676</v>
      </c>
    </row>
    <row r="13" spans="1:21" x14ac:dyDescent="0.25">
      <c r="B13" t="s">
        <v>71</v>
      </c>
      <c r="C13" s="11">
        <v>44372</v>
      </c>
      <c r="D13" s="8">
        <v>1118.2</v>
      </c>
      <c r="E13" s="8">
        <v>507.4</v>
      </c>
      <c r="F13" s="11">
        <v>44421</v>
      </c>
      <c r="G13" s="5">
        <f t="shared" ref="G13" si="4">+F13-C13</f>
        <v>49</v>
      </c>
      <c r="H13" s="5"/>
      <c r="I13" s="5"/>
      <c r="J13" s="5"/>
      <c r="K13" s="9">
        <f t="shared" ref="K13" si="5">+E13/D13-1</f>
        <v>-0.54623502056877127</v>
      </c>
      <c r="L13" s="4">
        <v>267.60000000000002</v>
      </c>
      <c r="M13" s="13">
        <v>44561</v>
      </c>
      <c r="N13" s="1">
        <f>+M13-C13</f>
        <v>189</v>
      </c>
      <c r="O13" s="1"/>
      <c r="P13" s="1"/>
      <c r="Q13" s="1"/>
      <c r="R13" s="4">
        <v>106.2</v>
      </c>
      <c r="S13" s="13">
        <v>44820</v>
      </c>
      <c r="T13" s="1">
        <f t="shared" si="3"/>
        <v>448</v>
      </c>
    </row>
    <row r="14" spans="1:21" x14ac:dyDescent="0.25">
      <c r="B14" t="s">
        <v>109</v>
      </c>
    </row>
    <row r="15" spans="1:21" x14ac:dyDescent="0.25">
      <c r="B15" t="s">
        <v>60</v>
      </c>
    </row>
    <row r="16" spans="1:21" x14ac:dyDescent="0.25">
      <c r="B16" t="s">
        <v>64</v>
      </c>
    </row>
    <row r="17" spans="2:17" x14ac:dyDescent="0.25">
      <c r="B17" t="s">
        <v>66</v>
      </c>
    </row>
    <row r="18" spans="2:17" x14ac:dyDescent="0.25">
      <c r="B18" t="s">
        <v>67</v>
      </c>
    </row>
    <row r="19" spans="2:17" x14ac:dyDescent="0.25">
      <c r="B19" t="s">
        <v>68</v>
      </c>
    </row>
    <row r="20" spans="2:17" x14ac:dyDescent="0.25">
      <c r="B20" t="s">
        <v>69</v>
      </c>
      <c r="N20" s="1"/>
      <c r="O20" s="1"/>
      <c r="P20" s="1"/>
      <c r="Q20" s="1"/>
    </row>
    <row r="21" spans="2:17" x14ac:dyDescent="0.25">
      <c r="B21" t="s">
        <v>72</v>
      </c>
    </row>
    <row r="22" spans="2:17" x14ac:dyDescent="0.25">
      <c r="B22" t="s">
        <v>73</v>
      </c>
    </row>
    <row r="23" spans="2:17" s="14" customFormat="1" ht="13" x14ac:dyDescent="0.3">
      <c r="B23" s="14" t="s">
        <v>74</v>
      </c>
      <c r="C23" s="17"/>
      <c r="D23" s="17"/>
      <c r="E23" s="17"/>
      <c r="F23" s="17"/>
      <c r="G23" s="17"/>
      <c r="H23" s="17"/>
      <c r="I23" s="17"/>
      <c r="J23" s="17"/>
      <c r="K23" s="17"/>
    </row>
    <row r="24" spans="2:17" x14ac:dyDescent="0.25">
      <c r="B24" t="s">
        <v>75</v>
      </c>
      <c r="K24" s="9"/>
    </row>
    <row r="25" spans="2:17" x14ac:dyDescent="0.25">
      <c r="B25" t="s">
        <v>76</v>
      </c>
      <c r="C25" s="11">
        <v>44509</v>
      </c>
      <c r="D25" s="8">
        <v>596.79999999999995</v>
      </c>
      <c r="E25" s="8">
        <v>279.60000000000002</v>
      </c>
      <c r="F25" s="11">
        <v>44566</v>
      </c>
      <c r="G25" s="5">
        <f t="shared" ref="G25" si="6">+F25-C25</f>
        <v>57</v>
      </c>
      <c r="H25" s="5">
        <v>39</v>
      </c>
      <c r="I25" s="5">
        <v>15</v>
      </c>
      <c r="J25" s="9">
        <v>7.0000000000000007E-2</v>
      </c>
      <c r="K25" s="9">
        <f t="shared" ref="K25" si="7">+E25/D25-1</f>
        <v>-0.53150134048257369</v>
      </c>
      <c r="L25" s="5">
        <v>137.19999999999999</v>
      </c>
      <c r="M25" s="13">
        <v>44624</v>
      </c>
      <c r="N25" s="1">
        <f>+M25-C25</f>
        <v>115</v>
      </c>
      <c r="O25" s="1">
        <v>40</v>
      </c>
      <c r="P25" s="1">
        <v>13</v>
      </c>
      <c r="Q25" s="12">
        <v>0.18</v>
      </c>
    </row>
    <row r="26" spans="2:17" x14ac:dyDescent="0.25">
      <c r="B26" t="s">
        <v>77</v>
      </c>
      <c r="N26" s="1"/>
      <c r="O26" s="1"/>
      <c r="P26" s="1"/>
      <c r="Q26" s="1"/>
    </row>
    <row r="27" spans="2:17" x14ac:dyDescent="0.25">
      <c r="B27" t="s">
        <v>79</v>
      </c>
    </row>
    <row r="28" spans="2:17" x14ac:dyDescent="0.25">
      <c r="B28" t="s">
        <v>80</v>
      </c>
    </row>
    <row r="29" spans="2:17" x14ac:dyDescent="0.25">
      <c r="B29" t="s">
        <v>81</v>
      </c>
    </row>
    <row r="30" spans="2:17" x14ac:dyDescent="0.25">
      <c r="B30" t="s">
        <v>82</v>
      </c>
    </row>
    <row r="31" spans="2:17" x14ac:dyDescent="0.25">
      <c r="B31" t="s">
        <v>83</v>
      </c>
    </row>
    <row r="32" spans="2:17" x14ac:dyDescent="0.25">
      <c r="B32" t="s">
        <v>84</v>
      </c>
    </row>
    <row r="33" spans="2:2" x14ac:dyDescent="0.25">
      <c r="B33" t="s">
        <v>86</v>
      </c>
    </row>
    <row r="34" spans="2:2" x14ac:dyDescent="0.25">
      <c r="B34" t="s">
        <v>87</v>
      </c>
    </row>
    <row r="35" spans="2:2" x14ac:dyDescent="0.25">
      <c r="B35" t="s">
        <v>88</v>
      </c>
    </row>
    <row r="36" spans="2:2" x14ac:dyDescent="0.25">
      <c r="B36" t="s">
        <v>89</v>
      </c>
    </row>
    <row r="37" spans="2:2" x14ac:dyDescent="0.25">
      <c r="B37" t="s">
        <v>95</v>
      </c>
    </row>
    <row r="38" spans="2:2" x14ac:dyDescent="0.25">
      <c r="B38" t="s">
        <v>90</v>
      </c>
    </row>
    <row r="39" spans="2:2" x14ac:dyDescent="0.25">
      <c r="B39" t="s">
        <v>91</v>
      </c>
    </row>
    <row r="40" spans="2:2" x14ac:dyDescent="0.25">
      <c r="B40" t="s">
        <v>92</v>
      </c>
    </row>
    <row r="41" spans="2:2" x14ac:dyDescent="0.25">
      <c r="B41" t="s">
        <v>93</v>
      </c>
    </row>
    <row r="42" spans="2:2" x14ac:dyDescent="0.25">
      <c r="B42" t="s">
        <v>94</v>
      </c>
    </row>
    <row r="43" spans="2:2" x14ac:dyDescent="0.25">
      <c r="B43" t="s">
        <v>96</v>
      </c>
    </row>
    <row r="44" spans="2:2" x14ac:dyDescent="0.25">
      <c r="B44" t="s">
        <v>97</v>
      </c>
    </row>
    <row r="45" spans="2:2" x14ac:dyDescent="0.25">
      <c r="B45" t="s">
        <v>98</v>
      </c>
    </row>
    <row r="46" spans="2:2" x14ac:dyDescent="0.25">
      <c r="B46" t="s">
        <v>103</v>
      </c>
    </row>
    <row r="47" spans="2:2" x14ac:dyDescent="0.25">
      <c r="B47" t="s">
        <v>104</v>
      </c>
    </row>
    <row r="48" spans="2:2" x14ac:dyDescent="0.25">
      <c r="B48" t="s">
        <v>105</v>
      </c>
    </row>
    <row r="49" spans="2:2" x14ac:dyDescent="0.25">
      <c r="B49" t="s">
        <v>106</v>
      </c>
    </row>
    <row r="50" spans="2:2" x14ac:dyDescent="0.25">
      <c r="B50" t="s">
        <v>107</v>
      </c>
    </row>
    <row r="51" spans="2:2" x14ac:dyDescent="0.25">
      <c r="B51" t="s">
        <v>108</v>
      </c>
    </row>
    <row r="52" spans="2:2" x14ac:dyDescent="0.25">
      <c r="B52" t="s">
        <v>110</v>
      </c>
    </row>
    <row r="53" spans="2:2" x14ac:dyDescent="0.25">
      <c r="B53" t="s">
        <v>111</v>
      </c>
    </row>
    <row r="54" spans="2:2" x14ac:dyDescent="0.25">
      <c r="B54" t="s">
        <v>112</v>
      </c>
    </row>
    <row r="55" spans="2:2" x14ac:dyDescent="0.25">
      <c r="B55" t="s">
        <v>113</v>
      </c>
    </row>
    <row r="56" spans="2:2" x14ac:dyDescent="0.25">
      <c r="B56" t="s">
        <v>114</v>
      </c>
    </row>
    <row r="57" spans="2:2" x14ac:dyDescent="0.25">
      <c r="B57" t="s">
        <v>115</v>
      </c>
    </row>
    <row r="58" spans="2:2" x14ac:dyDescent="0.25">
      <c r="B58" t="s">
        <v>116</v>
      </c>
    </row>
    <row r="59" spans="2:2" x14ac:dyDescent="0.25">
      <c r="B59" t="s">
        <v>118</v>
      </c>
    </row>
    <row r="60" spans="2:2" x14ac:dyDescent="0.25">
      <c r="B60" t="s">
        <v>123</v>
      </c>
    </row>
    <row r="61" spans="2:2" x14ac:dyDescent="0.25">
      <c r="B61" t="s">
        <v>124</v>
      </c>
    </row>
  </sheetData>
  <hyperlinks>
    <hyperlink ref="A1" location="Main!A1" display="Main" xr:uid="{18FD0C5C-6B45-4D0A-A19D-80CF5D573D9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E986-20CC-45A7-98EC-02A09519EE71}">
  <dimension ref="A1:G944"/>
  <sheetViews>
    <sheetView zoomScale="205" zoomScaleNormal="205" workbookViewId="0">
      <pane ySplit="1" topLeftCell="A2" activePane="bottomLeft" state="frozen"/>
      <selection pane="bottomLeft" activeCell="D12" sqref="D12"/>
    </sheetView>
  </sheetViews>
  <sheetFormatPr defaultColWidth="9.1796875" defaultRowHeight="14.5" x14ac:dyDescent="0.35"/>
  <cols>
    <col min="1" max="1" width="11" style="22" bestFit="1" customWidth="1"/>
    <col min="2" max="2" width="10" style="21" customWidth="1"/>
    <col min="3" max="16384" width="9.1796875" style="20"/>
  </cols>
  <sheetData>
    <row r="1" spans="1:6" x14ac:dyDescent="0.35">
      <c r="A1" s="34"/>
      <c r="B1" s="33"/>
    </row>
    <row r="2" spans="1:6" s="22" customFormat="1" ht="14" x14ac:dyDescent="0.25">
      <c r="A2" s="32" t="s">
        <v>126</v>
      </c>
      <c r="B2" s="29"/>
      <c r="C2" s="22" t="s">
        <v>125</v>
      </c>
    </row>
    <row r="3" spans="1:6" s="22" customFormat="1" ht="14" x14ac:dyDescent="0.25">
      <c r="A3" s="24">
        <v>45672</v>
      </c>
      <c r="B3" s="23">
        <v>9.3000000000000007</v>
      </c>
      <c r="C3" s="21">
        <f t="shared" ref="C3:C66" si="0">B3-B4</f>
        <v>0.74000000000000021</v>
      </c>
      <c r="E3" s="22">
        <f>MAX(B3:B1103)</f>
        <v>596.79999999999995</v>
      </c>
      <c r="F3" s="31">
        <v>44509</v>
      </c>
    </row>
    <row r="4" spans="1:6" s="22" customFormat="1" ht="14" x14ac:dyDescent="0.25">
      <c r="A4" s="24">
        <v>45671</v>
      </c>
      <c r="B4" s="23">
        <v>8.56</v>
      </c>
      <c r="C4" s="21">
        <f t="shared" si="0"/>
        <v>-0.29999999999999893</v>
      </c>
    </row>
    <row r="5" spans="1:6" s="22" customFormat="1" ht="14" x14ac:dyDescent="0.25">
      <c r="A5" s="24">
        <v>45670</v>
      </c>
      <c r="B5" s="23">
        <v>8.86</v>
      </c>
      <c r="C5" s="21">
        <f t="shared" si="0"/>
        <v>-0.91999999999999993</v>
      </c>
    </row>
    <row r="6" spans="1:6" s="22" customFormat="1" ht="14" x14ac:dyDescent="0.25">
      <c r="A6" s="24">
        <v>45667</v>
      </c>
      <c r="B6" s="23">
        <v>9.7799999999999994</v>
      </c>
      <c r="C6" s="21">
        <f t="shared" si="0"/>
        <v>-1.33</v>
      </c>
    </row>
    <row r="7" spans="1:6" s="22" customFormat="1" ht="14" x14ac:dyDescent="0.25">
      <c r="A7" s="24">
        <v>45665</v>
      </c>
      <c r="B7" s="23">
        <v>11.11</v>
      </c>
      <c r="C7" s="21">
        <f t="shared" si="0"/>
        <v>-8.9999999999999858E-2</v>
      </c>
    </row>
    <row r="8" spans="1:6" s="22" customFormat="1" ht="14" x14ac:dyDescent="0.25">
      <c r="A8" s="24">
        <v>45664</v>
      </c>
      <c r="B8" s="23">
        <v>11.2</v>
      </c>
      <c r="C8" s="21">
        <f t="shared" si="0"/>
        <v>-0.45000000000000107</v>
      </c>
    </row>
    <row r="9" spans="1:6" s="22" customFormat="1" ht="14" x14ac:dyDescent="0.25">
      <c r="A9" s="24">
        <v>45663</v>
      </c>
      <c r="B9" s="23">
        <v>11.65</v>
      </c>
      <c r="C9" s="21">
        <f t="shared" si="0"/>
        <v>0.11000000000000121</v>
      </c>
    </row>
    <row r="10" spans="1:6" s="22" customFormat="1" ht="14" x14ac:dyDescent="0.25">
      <c r="A10" s="24">
        <v>45660</v>
      </c>
      <c r="B10" s="23">
        <v>11.54</v>
      </c>
      <c r="C10" s="21">
        <f t="shared" si="0"/>
        <v>1.3199999999999985</v>
      </c>
    </row>
    <row r="11" spans="1:6" s="22" customFormat="1" ht="14" x14ac:dyDescent="0.25">
      <c r="A11" s="24">
        <v>45659</v>
      </c>
      <c r="B11" s="23">
        <v>10.220000000000001</v>
      </c>
      <c r="C11" s="21">
        <f t="shared" si="0"/>
        <v>0.40000000000000036</v>
      </c>
    </row>
    <row r="12" spans="1:6" s="22" customFormat="1" ht="14" x14ac:dyDescent="0.25">
      <c r="A12" s="24">
        <v>45657</v>
      </c>
      <c r="B12" s="23">
        <v>9.82</v>
      </c>
      <c r="C12" s="21">
        <f t="shared" si="0"/>
        <v>0.38000000000000078</v>
      </c>
    </row>
    <row r="13" spans="1:6" s="22" customFormat="1" ht="14" x14ac:dyDescent="0.25">
      <c r="A13" s="24">
        <v>45656</v>
      </c>
      <c r="B13" s="23">
        <v>9.44</v>
      </c>
      <c r="C13" s="21">
        <f t="shared" si="0"/>
        <v>-0.22000000000000064</v>
      </c>
    </row>
    <row r="14" spans="1:6" s="22" customFormat="1" ht="14" x14ac:dyDescent="0.25">
      <c r="A14" s="24">
        <v>45653</v>
      </c>
      <c r="B14" s="23">
        <v>9.66</v>
      </c>
      <c r="C14" s="21">
        <f t="shared" si="0"/>
        <v>-0.5600000000000005</v>
      </c>
    </row>
    <row r="15" spans="1:6" s="22" customFormat="1" ht="14" x14ac:dyDescent="0.25">
      <c r="A15" s="24">
        <v>45652</v>
      </c>
      <c r="B15" s="23">
        <v>10.220000000000001</v>
      </c>
      <c r="C15" s="21">
        <f t="shared" si="0"/>
        <v>0.85000000000000142</v>
      </c>
    </row>
    <row r="16" spans="1:6" s="22" customFormat="1" ht="14" x14ac:dyDescent="0.25">
      <c r="A16" s="24">
        <v>45650</v>
      </c>
      <c r="B16" s="23">
        <v>9.3699999999999992</v>
      </c>
      <c r="C16" s="21">
        <f t="shared" si="0"/>
        <v>-9.0000000000001634E-2</v>
      </c>
    </row>
    <row r="17" spans="1:3" s="22" customFormat="1" ht="14" x14ac:dyDescent="0.25">
      <c r="A17" s="24">
        <v>45649</v>
      </c>
      <c r="B17" s="23">
        <v>9.4600000000000009</v>
      </c>
      <c r="C17" s="21">
        <f t="shared" si="0"/>
        <v>-0.61999999999999922</v>
      </c>
    </row>
    <row r="18" spans="1:3" s="22" customFormat="1" ht="14" x14ac:dyDescent="0.25">
      <c r="A18" s="24">
        <v>45646</v>
      </c>
      <c r="B18" s="23">
        <v>10.08</v>
      </c>
      <c r="C18" s="21">
        <f t="shared" si="0"/>
        <v>1.3399999999999999</v>
      </c>
    </row>
    <row r="19" spans="1:3" s="22" customFormat="1" ht="14" x14ac:dyDescent="0.25">
      <c r="A19" s="24">
        <v>45645</v>
      </c>
      <c r="B19" s="23">
        <v>8.74</v>
      </c>
      <c r="C19" s="21">
        <f t="shared" si="0"/>
        <v>-4.9999999999998934E-2</v>
      </c>
    </row>
    <row r="20" spans="1:3" s="22" customFormat="1" ht="14" x14ac:dyDescent="0.25">
      <c r="A20" s="24">
        <v>45644</v>
      </c>
      <c r="B20" s="23">
        <v>8.7899999999999991</v>
      </c>
      <c r="C20" s="21">
        <f t="shared" si="0"/>
        <v>-0.82000000000000028</v>
      </c>
    </row>
    <row r="21" spans="1:3" s="22" customFormat="1" ht="14" x14ac:dyDescent="0.25">
      <c r="A21" s="24">
        <v>45643</v>
      </c>
      <c r="B21" s="23">
        <v>9.61</v>
      </c>
      <c r="C21" s="21">
        <f t="shared" si="0"/>
        <v>0.17999999999999972</v>
      </c>
    </row>
    <row r="22" spans="1:3" s="22" customFormat="1" ht="14" x14ac:dyDescent="0.25">
      <c r="A22" s="24">
        <v>45642</v>
      </c>
      <c r="B22" s="23">
        <v>9.43</v>
      </c>
      <c r="C22" s="21">
        <f t="shared" si="0"/>
        <v>-9.9999999999997868E-3</v>
      </c>
    </row>
    <row r="23" spans="1:3" s="22" customFormat="1" ht="14" x14ac:dyDescent="0.25">
      <c r="A23" s="24">
        <v>45639</v>
      </c>
      <c r="B23" s="23">
        <v>9.44</v>
      </c>
      <c r="C23" s="21">
        <f t="shared" si="0"/>
        <v>-0.89000000000000057</v>
      </c>
    </row>
    <row r="24" spans="1:3" s="22" customFormat="1" ht="14" x14ac:dyDescent="0.25">
      <c r="A24" s="24">
        <v>45638</v>
      </c>
      <c r="B24" s="23">
        <v>10.33</v>
      </c>
      <c r="C24" s="21">
        <f t="shared" si="0"/>
        <v>-0.36999999999999922</v>
      </c>
    </row>
    <row r="25" spans="1:3" s="22" customFormat="1" ht="14" x14ac:dyDescent="0.25">
      <c r="A25" s="24">
        <v>45637</v>
      </c>
      <c r="B25" s="23">
        <v>10.7</v>
      </c>
      <c r="C25" s="21">
        <f t="shared" si="0"/>
        <v>-0.33000000000000007</v>
      </c>
    </row>
    <row r="26" spans="1:3" s="22" customFormat="1" ht="14" x14ac:dyDescent="0.25">
      <c r="A26" s="24">
        <v>45636</v>
      </c>
      <c r="B26" s="23">
        <v>11.03</v>
      </c>
      <c r="C26" s="21">
        <f t="shared" si="0"/>
        <v>0.33000000000000007</v>
      </c>
    </row>
    <row r="27" spans="1:3" s="22" customFormat="1" ht="14" x14ac:dyDescent="0.25">
      <c r="A27" s="24">
        <v>45635</v>
      </c>
      <c r="B27" s="23">
        <v>10.7</v>
      </c>
      <c r="C27" s="21">
        <f t="shared" si="0"/>
        <v>-0.96000000000000085</v>
      </c>
    </row>
    <row r="28" spans="1:3" s="22" customFormat="1" ht="14" x14ac:dyDescent="0.25">
      <c r="A28" s="24">
        <v>45632</v>
      </c>
      <c r="B28" s="23">
        <v>11.66</v>
      </c>
      <c r="C28" s="21">
        <f t="shared" si="0"/>
        <v>1.9900000000000002</v>
      </c>
    </row>
    <row r="29" spans="1:3" s="22" customFormat="1" ht="14" x14ac:dyDescent="0.25">
      <c r="A29" s="24">
        <v>45631</v>
      </c>
      <c r="B29" s="23">
        <v>9.67</v>
      </c>
      <c r="C29" s="21">
        <f t="shared" si="0"/>
        <v>-0.74000000000000021</v>
      </c>
    </row>
    <row r="30" spans="1:3" s="22" customFormat="1" ht="14" x14ac:dyDescent="0.25">
      <c r="A30" s="24">
        <v>45630</v>
      </c>
      <c r="B30" s="23">
        <v>10.41</v>
      </c>
      <c r="C30" s="21">
        <f t="shared" si="0"/>
        <v>0.67999999999999972</v>
      </c>
    </row>
    <row r="31" spans="1:3" s="22" customFormat="1" ht="14" x14ac:dyDescent="0.25">
      <c r="A31" s="24">
        <v>45629</v>
      </c>
      <c r="B31" s="23">
        <v>9.73</v>
      </c>
      <c r="C31" s="21">
        <f t="shared" si="0"/>
        <v>0.12000000000000099</v>
      </c>
    </row>
    <row r="32" spans="1:3" s="22" customFormat="1" ht="14" x14ac:dyDescent="0.25">
      <c r="A32" s="24">
        <v>45628</v>
      </c>
      <c r="B32" s="23">
        <v>9.61</v>
      </c>
      <c r="C32" s="21">
        <f t="shared" si="0"/>
        <v>0.91000000000000014</v>
      </c>
    </row>
    <row r="33" spans="1:3" s="22" customFormat="1" ht="14" x14ac:dyDescent="0.25">
      <c r="A33" s="24">
        <v>45625</v>
      </c>
      <c r="B33" s="23">
        <v>8.6999999999999993</v>
      </c>
      <c r="C33" s="21">
        <f t="shared" si="0"/>
        <v>0.4399999999999995</v>
      </c>
    </row>
    <row r="34" spans="1:3" s="22" customFormat="1" ht="14" x14ac:dyDescent="0.25">
      <c r="A34" s="24">
        <v>45623</v>
      </c>
      <c r="B34" s="23">
        <v>8.26</v>
      </c>
      <c r="C34" s="21">
        <f t="shared" si="0"/>
        <v>0.30999999999999961</v>
      </c>
    </row>
    <row r="35" spans="1:3" s="22" customFormat="1" ht="14" x14ac:dyDescent="0.25">
      <c r="A35" s="24">
        <v>45622</v>
      </c>
      <c r="B35" s="23">
        <v>7.95</v>
      </c>
      <c r="C35" s="21">
        <f t="shared" si="0"/>
        <v>-0.19000000000000039</v>
      </c>
    </row>
    <row r="36" spans="1:3" s="22" customFormat="1" ht="14" x14ac:dyDescent="0.25">
      <c r="A36" s="24">
        <v>45621</v>
      </c>
      <c r="B36" s="23">
        <v>8.14</v>
      </c>
      <c r="C36" s="21">
        <f t="shared" si="0"/>
        <v>0.96000000000000085</v>
      </c>
    </row>
    <row r="37" spans="1:3" s="22" customFormat="1" ht="14" x14ac:dyDescent="0.25">
      <c r="A37" s="24">
        <v>45618</v>
      </c>
      <c r="B37" s="23">
        <v>7.18</v>
      </c>
      <c r="C37" s="21">
        <f t="shared" si="0"/>
        <v>0.58999999999999986</v>
      </c>
    </row>
    <row r="38" spans="1:3" s="22" customFormat="1" ht="14" x14ac:dyDescent="0.25">
      <c r="A38" s="24">
        <v>45617</v>
      </c>
      <c r="B38" s="23">
        <v>6.59</v>
      </c>
      <c r="C38" s="21">
        <f t="shared" si="0"/>
        <v>0.22999999999999954</v>
      </c>
    </row>
    <row r="39" spans="1:3" s="22" customFormat="1" ht="14" x14ac:dyDescent="0.25">
      <c r="A39" s="24">
        <v>45616</v>
      </c>
      <c r="B39" s="23">
        <v>6.36</v>
      </c>
      <c r="C39" s="21">
        <f t="shared" si="0"/>
        <v>-8.9999999999999858E-2</v>
      </c>
    </row>
    <row r="40" spans="1:3" s="22" customFormat="1" ht="14" x14ac:dyDescent="0.25">
      <c r="A40" s="24">
        <v>45615</v>
      </c>
      <c r="B40" s="23">
        <v>6.45</v>
      </c>
      <c r="C40" s="21">
        <f t="shared" si="0"/>
        <v>0.12000000000000011</v>
      </c>
    </row>
    <row r="41" spans="1:3" s="22" customFormat="1" ht="14" x14ac:dyDescent="0.25">
      <c r="A41" s="24">
        <v>45614</v>
      </c>
      <c r="B41" s="23">
        <v>6.33</v>
      </c>
      <c r="C41" s="21">
        <f t="shared" si="0"/>
        <v>-4.0000000000000036E-2</v>
      </c>
    </row>
    <row r="42" spans="1:3" s="22" customFormat="1" ht="14" x14ac:dyDescent="0.25">
      <c r="A42" s="24">
        <v>45611</v>
      </c>
      <c r="B42" s="23">
        <v>6.37</v>
      </c>
      <c r="C42" s="21">
        <f t="shared" si="0"/>
        <v>-0.9399999999999995</v>
      </c>
    </row>
    <row r="43" spans="1:3" s="22" customFormat="1" ht="14" x14ac:dyDescent="0.25">
      <c r="A43" s="24">
        <v>45610</v>
      </c>
      <c r="B43" s="23">
        <v>7.31</v>
      </c>
      <c r="C43" s="21">
        <f t="shared" si="0"/>
        <v>-1.29</v>
      </c>
    </row>
    <row r="44" spans="1:3" s="22" customFormat="1" ht="14" x14ac:dyDescent="0.25">
      <c r="A44" s="24">
        <v>45609</v>
      </c>
      <c r="B44" s="23">
        <v>8.6</v>
      </c>
      <c r="C44" s="21">
        <f t="shared" si="0"/>
        <v>0.20999999999999908</v>
      </c>
    </row>
    <row r="45" spans="1:3" s="22" customFormat="1" ht="14" x14ac:dyDescent="0.25">
      <c r="A45" s="24">
        <v>45608</v>
      </c>
      <c r="B45" s="23">
        <v>8.39</v>
      </c>
      <c r="C45" s="21">
        <f t="shared" si="0"/>
        <v>-0.36999999999999922</v>
      </c>
    </row>
    <row r="46" spans="1:3" s="22" customFormat="1" ht="14" x14ac:dyDescent="0.25">
      <c r="A46" s="24">
        <v>45607</v>
      </c>
      <c r="B46" s="23">
        <v>8.76</v>
      </c>
      <c r="C46" s="21">
        <f t="shared" si="0"/>
        <v>0.26999999999999957</v>
      </c>
    </row>
    <row r="47" spans="1:3" s="22" customFormat="1" ht="14" x14ac:dyDescent="0.25">
      <c r="A47" s="24">
        <v>45604</v>
      </c>
      <c r="B47" s="23">
        <v>8.49</v>
      </c>
      <c r="C47" s="21">
        <f t="shared" si="0"/>
        <v>0.10999999999999943</v>
      </c>
    </row>
    <row r="48" spans="1:3" s="22" customFormat="1" ht="14" x14ac:dyDescent="0.25">
      <c r="A48" s="24">
        <v>45603</v>
      </c>
      <c r="B48" s="23">
        <v>8.3800000000000008</v>
      </c>
      <c r="C48" s="21">
        <f t="shared" si="0"/>
        <v>7.0000000000000284E-2</v>
      </c>
    </row>
    <row r="49" spans="1:3" s="22" customFormat="1" ht="14" x14ac:dyDescent="0.25">
      <c r="A49" s="24">
        <v>45602</v>
      </c>
      <c r="B49" s="23">
        <v>8.31</v>
      </c>
      <c r="C49" s="21">
        <f t="shared" si="0"/>
        <v>0.32000000000000028</v>
      </c>
    </row>
    <row r="50" spans="1:3" s="22" customFormat="1" ht="14" x14ac:dyDescent="0.25">
      <c r="A50" s="24">
        <v>45601</v>
      </c>
      <c r="B50" s="23">
        <v>7.99</v>
      </c>
      <c r="C50" s="21">
        <f t="shared" si="0"/>
        <v>0.36000000000000032</v>
      </c>
    </row>
    <row r="51" spans="1:3" s="22" customFormat="1" ht="14" x14ac:dyDescent="0.25">
      <c r="A51" s="24">
        <v>45600</v>
      </c>
      <c r="B51" s="23">
        <v>7.63</v>
      </c>
      <c r="C51" s="21">
        <f t="shared" si="0"/>
        <v>-0.12000000000000011</v>
      </c>
    </row>
    <row r="52" spans="1:3" s="22" customFormat="1" ht="14" x14ac:dyDescent="0.25">
      <c r="A52" s="24">
        <v>45597</v>
      </c>
      <c r="B52" s="23">
        <v>7.75</v>
      </c>
      <c r="C52" s="21">
        <f t="shared" si="0"/>
        <v>0.12999999999999989</v>
      </c>
    </row>
    <row r="53" spans="1:3" s="22" customFormat="1" ht="14" x14ac:dyDescent="0.25">
      <c r="A53" s="24">
        <v>45596</v>
      </c>
      <c r="B53" s="23">
        <v>7.62</v>
      </c>
      <c r="C53" s="21">
        <f t="shared" si="0"/>
        <v>-0.21999999999999975</v>
      </c>
    </row>
    <row r="54" spans="1:3" s="22" customFormat="1" ht="14" x14ac:dyDescent="0.25">
      <c r="A54" s="24">
        <v>45595</v>
      </c>
      <c r="B54" s="23">
        <v>7.84</v>
      </c>
      <c r="C54" s="21">
        <f t="shared" si="0"/>
        <v>-0.16999999999999993</v>
      </c>
    </row>
    <row r="55" spans="1:3" s="22" customFormat="1" ht="14" x14ac:dyDescent="0.25">
      <c r="A55" s="24">
        <v>45594</v>
      </c>
      <c r="B55" s="23">
        <v>8.01</v>
      </c>
      <c r="C55" s="21">
        <f t="shared" si="0"/>
        <v>-0.25999999999999979</v>
      </c>
    </row>
    <row r="56" spans="1:3" s="22" customFormat="1" ht="14" x14ac:dyDescent="0.25">
      <c r="A56" s="24">
        <v>45593</v>
      </c>
      <c r="B56" s="23">
        <v>8.27</v>
      </c>
      <c r="C56" s="21">
        <f t="shared" si="0"/>
        <v>0.10999999999999943</v>
      </c>
    </row>
    <row r="57" spans="1:3" s="22" customFormat="1" ht="14" x14ac:dyDescent="0.25">
      <c r="A57" s="24">
        <v>45590</v>
      </c>
      <c r="B57" s="23">
        <v>8.16</v>
      </c>
      <c r="C57" s="21">
        <f t="shared" si="0"/>
        <v>0.21999999999999975</v>
      </c>
    </row>
    <row r="58" spans="1:3" s="22" customFormat="1" ht="14" x14ac:dyDescent="0.25">
      <c r="A58" s="24">
        <v>45589</v>
      </c>
      <c r="B58" s="23">
        <v>7.94</v>
      </c>
      <c r="C58" s="21">
        <f t="shared" si="0"/>
        <v>-1.1100000000000003</v>
      </c>
    </row>
    <row r="59" spans="1:3" s="22" customFormat="1" ht="14" x14ac:dyDescent="0.25">
      <c r="A59" s="24">
        <v>45588</v>
      </c>
      <c r="B59" s="23">
        <v>9.0500000000000007</v>
      </c>
      <c r="C59" s="21">
        <f t="shared" si="0"/>
        <v>-0.33000000000000007</v>
      </c>
    </row>
    <row r="60" spans="1:3" s="22" customFormat="1" ht="14" x14ac:dyDescent="0.25">
      <c r="A60" s="24">
        <v>45587</v>
      </c>
      <c r="B60" s="23">
        <v>9.3800000000000008</v>
      </c>
      <c r="C60" s="21">
        <f t="shared" si="0"/>
        <v>0.46000000000000085</v>
      </c>
    </row>
    <row r="61" spans="1:3" s="22" customFormat="1" ht="14" x14ac:dyDescent="0.25">
      <c r="A61" s="24">
        <v>45586</v>
      </c>
      <c r="B61" s="23">
        <v>8.92</v>
      </c>
      <c r="C61" s="21">
        <f t="shared" si="0"/>
        <v>3.9999999999999147E-2</v>
      </c>
    </row>
    <row r="62" spans="1:3" s="22" customFormat="1" ht="14" x14ac:dyDescent="0.25">
      <c r="A62" s="24">
        <v>45583</v>
      </c>
      <c r="B62" s="23">
        <v>8.8800000000000008</v>
      </c>
      <c r="C62" s="21">
        <f t="shared" si="0"/>
        <v>0.5</v>
      </c>
    </row>
    <row r="63" spans="1:3" s="22" customFormat="1" ht="14" x14ac:dyDescent="0.25">
      <c r="A63" s="24">
        <v>45582</v>
      </c>
      <c r="B63" s="23">
        <v>8.3800000000000008</v>
      </c>
      <c r="C63" s="21">
        <f t="shared" si="0"/>
        <v>0.11000000000000121</v>
      </c>
    </row>
    <row r="64" spans="1:3" s="22" customFormat="1" ht="14" x14ac:dyDescent="0.25">
      <c r="A64" s="24">
        <v>45581</v>
      </c>
      <c r="B64" s="23">
        <v>8.27</v>
      </c>
      <c r="C64" s="21">
        <f t="shared" si="0"/>
        <v>0.47999999999999954</v>
      </c>
    </row>
    <row r="65" spans="1:3" s="22" customFormat="1" ht="14" x14ac:dyDescent="0.25">
      <c r="A65" s="24">
        <v>45580</v>
      </c>
      <c r="B65" s="23">
        <v>7.79</v>
      </c>
      <c r="C65" s="21">
        <f t="shared" si="0"/>
        <v>0.50999999999999979</v>
      </c>
    </row>
    <row r="66" spans="1:3" s="22" customFormat="1" ht="14" x14ac:dyDescent="0.25">
      <c r="A66" s="24">
        <v>45579</v>
      </c>
      <c r="B66" s="23">
        <v>7.28</v>
      </c>
      <c r="C66" s="21">
        <f t="shared" si="0"/>
        <v>-4.9999999999999822E-2</v>
      </c>
    </row>
    <row r="67" spans="1:3" s="22" customFormat="1" ht="14" x14ac:dyDescent="0.25">
      <c r="A67" s="24">
        <v>45576</v>
      </c>
      <c r="B67" s="23">
        <v>7.33</v>
      </c>
      <c r="C67" s="21">
        <f t="shared" ref="C67:C130" si="1">B67-B68</f>
        <v>0.15000000000000036</v>
      </c>
    </row>
    <row r="68" spans="1:3" s="22" customFormat="1" ht="14" x14ac:dyDescent="0.25">
      <c r="A68" s="24">
        <v>45575</v>
      </c>
      <c r="B68" s="23">
        <v>7.18</v>
      </c>
      <c r="C68" s="21">
        <f t="shared" si="1"/>
        <v>-0.73000000000000043</v>
      </c>
    </row>
    <row r="69" spans="1:3" s="22" customFormat="1" ht="14" x14ac:dyDescent="0.25">
      <c r="A69" s="24">
        <v>45574</v>
      </c>
      <c r="B69" s="23">
        <v>7.91</v>
      </c>
      <c r="C69" s="21">
        <f t="shared" si="1"/>
        <v>-0.42999999999999972</v>
      </c>
    </row>
    <row r="70" spans="1:3" s="22" customFormat="1" ht="14" x14ac:dyDescent="0.25">
      <c r="A70" s="24">
        <v>45573</v>
      </c>
      <c r="B70" s="23">
        <v>8.34</v>
      </c>
      <c r="C70" s="21">
        <f t="shared" si="1"/>
        <v>-1.9999999999999574E-2</v>
      </c>
    </row>
    <row r="71" spans="1:3" s="22" customFormat="1" ht="14" x14ac:dyDescent="0.25">
      <c r="A71" s="24">
        <v>45572</v>
      </c>
      <c r="B71" s="23">
        <v>8.36</v>
      </c>
      <c r="C71" s="21">
        <f t="shared" si="1"/>
        <v>2.9999999999999361E-2</v>
      </c>
    </row>
    <row r="72" spans="1:3" s="22" customFormat="1" ht="14" x14ac:dyDescent="0.25">
      <c r="A72" s="24">
        <v>45569</v>
      </c>
      <c r="B72" s="23">
        <v>8.33</v>
      </c>
      <c r="C72" s="21">
        <f t="shared" si="1"/>
        <v>0.21000000000000085</v>
      </c>
    </row>
    <row r="73" spans="1:3" s="22" customFormat="1" ht="14" x14ac:dyDescent="0.25">
      <c r="A73" s="24">
        <v>45568</v>
      </c>
      <c r="B73" s="23">
        <v>8.1199999999999992</v>
      </c>
      <c r="C73" s="21">
        <f t="shared" si="1"/>
        <v>0.40999999999999925</v>
      </c>
    </row>
    <row r="74" spans="1:3" s="22" customFormat="1" ht="14" x14ac:dyDescent="0.25">
      <c r="A74" s="24">
        <v>45567</v>
      </c>
      <c r="B74" s="23">
        <v>7.71</v>
      </c>
      <c r="C74" s="21">
        <f t="shared" si="1"/>
        <v>0.11000000000000032</v>
      </c>
    </row>
    <row r="75" spans="1:3" s="22" customFormat="1" ht="14" x14ac:dyDescent="0.25">
      <c r="A75" s="24">
        <v>45566</v>
      </c>
      <c r="B75" s="23">
        <v>7.6</v>
      </c>
      <c r="C75" s="21">
        <f t="shared" si="1"/>
        <v>-0.55000000000000071</v>
      </c>
    </row>
    <row r="76" spans="1:3" s="22" customFormat="1" ht="14" x14ac:dyDescent="0.25">
      <c r="A76" s="24">
        <v>45565</v>
      </c>
      <c r="B76" s="23">
        <v>8.15</v>
      </c>
      <c r="C76" s="21">
        <f t="shared" si="1"/>
        <v>6.0000000000000497E-2</v>
      </c>
    </row>
    <row r="77" spans="1:3" s="22" customFormat="1" ht="14" x14ac:dyDescent="0.25">
      <c r="A77" s="24">
        <v>45562</v>
      </c>
      <c r="B77" s="23">
        <v>8.09</v>
      </c>
      <c r="C77" s="21">
        <f t="shared" si="1"/>
        <v>0.38999999999999968</v>
      </c>
    </row>
    <row r="78" spans="1:3" s="22" customFormat="1" ht="14" x14ac:dyDescent="0.25">
      <c r="A78" s="24">
        <v>45561</v>
      </c>
      <c r="B78" s="23">
        <v>7.7</v>
      </c>
      <c r="C78" s="21">
        <f t="shared" si="1"/>
        <v>-5.9999999999999609E-2</v>
      </c>
    </row>
    <row r="79" spans="1:3" s="22" customFormat="1" ht="14" x14ac:dyDescent="0.25">
      <c r="A79" s="24">
        <v>45560</v>
      </c>
      <c r="B79" s="23">
        <v>7.76</v>
      </c>
      <c r="C79" s="21">
        <f t="shared" si="1"/>
        <v>-0.3100000000000005</v>
      </c>
    </row>
    <row r="80" spans="1:3" s="22" customFormat="1" ht="14" x14ac:dyDescent="0.25">
      <c r="A80" s="24">
        <v>45559</v>
      </c>
      <c r="B80" s="23">
        <v>8.07</v>
      </c>
      <c r="C80" s="21">
        <f t="shared" si="1"/>
        <v>0.24000000000000021</v>
      </c>
    </row>
    <row r="81" spans="1:3" s="22" customFormat="1" ht="14" x14ac:dyDescent="0.25">
      <c r="A81" s="24">
        <v>45558</v>
      </c>
      <c r="B81" s="23">
        <v>7.83</v>
      </c>
      <c r="C81" s="21">
        <f t="shared" si="1"/>
        <v>-0.17999999999999972</v>
      </c>
    </row>
    <row r="82" spans="1:3" s="22" customFormat="1" ht="14" x14ac:dyDescent="0.25">
      <c r="A82" s="24">
        <v>45555</v>
      </c>
      <c r="B82" s="23">
        <v>8.01</v>
      </c>
      <c r="C82" s="21">
        <f t="shared" si="1"/>
        <v>-0.30000000000000071</v>
      </c>
    </row>
    <row r="83" spans="1:3" s="22" customFormat="1" ht="14" x14ac:dyDescent="0.25">
      <c r="A83" s="24">
        <v>45554</v>
      </c>
      <c r="B83" s="23">
        <v>8.31</v>
      </c>
      <c r="C83" s="21">
        <f t="shared" si="1"/>
        <v>0.90000000000000036</v>
      </c>
    </row>
    <row r="84" spans="1:3" s="22" customFormat="1" ht="14" x14ac:dyDescent="0.25">
      <c r="A84" s="24">
        <v>45553</v>
      </c>
      <c r="B84" s="23">
        <v>7.41</v>
      </c>
      <c r="C84" s="21">
        <f t="shared" si="1"/>
        <v>0.60000000000000053</v>
      </c>
    </row>
    <row r="85" spans="1:3" s="22" customFormat="1" ht="14" x14ac:dyDescent="0.25">
      <c r="A85" s="24">
        <v>45552</v>
      </c>
      <c r="B85" s="23">
        <v>6.81</v>
      </c>
      <c r="C85" s="21">
        <f t="shared" si="1"/>
        <v>0.57999999999999918</v>
      </c>
    </row>
    <row r="86" spans="1:3" s="22" customFormat="1" ht="14" x14ac:dyDescent="0.25">
      <c r="A86" s="24">
        <v>45551</v>
      </c>
      <c r="B86" s="23">
        <v>6.23</v>
      </c>
      <c r="C86" s="21">
        <f t="shared" si="1"/>
        <v>-8.9999999999999858E-2</v>
      </c>
    </row>
    <row r="87" spans="1:3" s="22" customFormat="1" ht="14" x14ac:dyDescent="0.25">
      <c r="A87" s="24">
        <v>45548</v>
      </c>
      <c r="B87" s="23">
        <v>6.32</v>
      </c>
      <c r="C87" s="21">
        <f t="shared" si="1"/>
        <v>5.0000000000000711E-2</v>
      </c>
    </row>
    <row r="88" spans="1:3" s="22" customFormat="1" ht="14" x14ac:dyDescent="0.25">
      <c r="A88" s="24">
        <v>45547</v>
      </c>
      <c r="B88" s="23">
        <v>6.27</v>
      </c>
      <c r="C88" s="21">
        <f t="shared" si="1"/>
        <v>2.9999999999999361E-2</v>
      </c>
    </row>
    <row r="89" spans="1:3" s="22" customFormat="1" ht="14" x14ac:dyDescent="0.25">
      <c r="A89" s="24">
        <v>45546</v>
      </c>
      <c r="B89" s="23">
        <v>6.24</v>
      </c>
      <c r="C89" s="21">
        <f t="shared" si="1"/>
        <v>0.36000000000000032</v>
      </c>
    </row>
    <row r="90" spans="1:3" s="22" customFormat="1" ht="14" x14ac:dyDescent="0.25">
      <c r="A90" s="24">
        <v>45545</v>
      </c>
      <c r="B90" s="23">
        <v>5.88</v>
      </c>
      <c r="C90" s="21">
        <f t="shared" si="1"/>
        <v>0.51999999999999957</v>
      </c>
    </row>
    <row r="91" spans="1:3" s="22" customFormat="1" ht="14" x14ac:dyDescent="0.25">
      <c r="A91" s="24">
        <v>45544</v>
      </c>
      <c r="B91" s="23">
        <v>5.36</v>
      </c>
      <c r="C91" s="21">
        <f t="shared" si="1"/>
        <v>-0.29000000000000004</v>
      </c>
    </row>
    <row r="92" spans="1:3" s="22" customFormat="1" ht="14" x14ac:dyDescent="0.25">
      <c r="A92" s="24">
        <v>45541</v>
      </c>
      <c r="B92" s="23">
        <v>5.65</v>
      </c>
      <c r="C92" s="21">
        <f t="shared" si="1"/>
        <v>-0.48999999999999932</v>
      </c>
    </row>
    <row r="93" spans="1:3" s="22" customFormat="1" ht="14" x14ac:dyDescent="0.25">
      <c r="A93" s="24">
        <v>45540</v>
      </c>
      <c r="B93" s="23">
        <v>6.14</v>
      </c>
      <c r="C93" s="21">
        <f t="shared" si="1"/>
        <v>-0.10000000000000053</v>
      </c>
    </row>
    <row r="94" spans="1:3" s="22" customFormat="1" ht="14" x14ac:dyDescent="0.25">
      <c r="A94" s="24">
        <v>45539</v>
      </c>
      <c r="B94" s="23">
        <v>6.24</v>
      </c>
      <c r="C94" s="21">
        <f t="shared" si="1"/>
        <v>0.14000000000000057</v>
      </c>
    </row>
    <row r="95" spans="1:3" s="22" customFormat="1" ht="14" x14ac:dyDescent="0.25">
      <c r="A95" s="24">
        <v>45538</v>
      </c>
      <c r="B95" s="23">
        <v>6.1</v>
      </c>
      <c r="C95" s="21">
        <f t="shared" si="1"/>
        <v>-0.59000000000000075</v>
      </c>
    </row>
    <row r="96" spans="1:3" s="22" customFormat="1" ht="14" x14ac:dyDescent="0.25">
      <c r="A96" s="24">
        <v>45534</v>
      </c>
      <c r="B96" s="23">
        <v>6.69</v>
      </c>
      <c r="C96" s="21">
        <f t="shared" si="1"/>
        <v>-0.39999999999999947</v>
      </c>
    </row>
    <row r="97" spans="1:3" s="22" customFormat="1" ht="14" x14ac:dyDescent="0.25">
      <c r="A97" s="24">
        <v>45533</v>
      </c>
      <c r="B97" s="23">
        <v>7.09</v>
      </c>
      <c r="C97" s="21">
        <f t="shared" si="1"/>
        <v>9.9999999999997868E-3</v>
      </c>
    </row>
    <row r="98" spans="1:3" s="22" customFormat="1" ht="14" x14ac:dyDescent="0.25">
      <c r="A98" s="24">
        <v>45532</v>
      </c>
      <c r="B98" s="23">
        <v>7.08</v>
      </c>
      <c r="C98" s="21">
        <f t="shared" si="1"/>
        <v>-0.45000000000000018</v>
      </c>
    </row>
    <row r="99" spans="1:3" s="22" customFormat="1" ht="14" x14ac:dyDescent="0.25">
      <c r="A99" s="24">
        <v>45531</v>
      </c>
      <c r="B99" s="23">
        <v>7.53</v>
      </c>
      <c r="C99" s="21">
        <f t="shared" si="1"/>
        <v>-0.34999999999999964</v>
      </c>
    </row>
    <row r="100" spans="1:3" s="22" customFormat="1" ht="14" x14ac:dyDescent="0.25">
      <c r="A100" s="24">
        <v>45530</v>
      </c>
      <c r="B100" s="23">
        <v>7.88</v>
      </c>
      <c r="C100" s="21">
        <f t="shared" si="1"/>
        <v>-0.27000000000000046</v>
      </c>
    </row>
    <row r="101" spans="1:3" s="22" customFormat="1" ht="14" x14ac:dyDescent="0.25">
      <c r="A101" s="24">
        <v>45527</v>
      </c>
      <c r="B101" s="23">
        <v>8.15</v>
      </c>
      <c r="C101" s="21">
        <f t="shared" si="1"/>
        <v>-0.15000000000000036</v>
      </c>
    </row>
    <row r="102" spans="1:3" s="22" customFormat="1" ht="14" x14ac:dyDescent="0.25">
      <c r="A102" s="24">
        <v>45526</v>
      </c>
      <c r="B102" s="23">
        <v>8.3000000000000007</v>
      </c>
      <c r="C102" s="21">
        <f t="shared" si="1"/>
        <v>-1.0099999999999998</v>
      </c>
    </row>
    <row r="103" spans="1:3" s="22" customFormat="1" ht="14" x14ac:dyDescent="0.25">
      <c r="A103" s="24">
        <v>45525</v>
      </c>
      <c r="B103" s="23">
        <v>9.31</v>
      </c>
      <c r="C103" s="21">
        <f t="shared" si="1"/>
        <v>1.6000000000000005</v>
      </c>
    </row>
    <row r="104" spans="1:3" s="22" customFormat="1" ht="14" x14ac:dyDescent="0.25">
      <c r="A104" s="24">
        <v>45524</v>
      </c>
      <c r="B104" s="23">
        <v>7.71</v>
      </c>
      <c r="C104" s="21">
        <f t="shared" si="1"/>
        <v>-1.6499999999999995</v>
      </c>
    </row>
    <row r="105" spans="1:3" s="22" customFormat="1" ht="14" x14ac:dyDescent="0.25">
      <c r="A105" s="24">
        <v>45523</v>
      </c>
      <c r="B105" s="23">
        <v>9.36</v>
      </c>
      <c r="C105" s="21">
        <f t="shared" si="1"/>
        <v>0.47999999999999865</v>
      </c>
    </row>
    <row r="106" spans="1:3" s="22" customFormat="1" ht="14" x14ac:dyDescent="0.25">
      <c r="A106" s="24">
        <v>45520</v>
      </c>
      <c r="B106" s="23">
        <v>8.8800000000000008</v>
      </c>
      <c r="C106" s="21">
        <f t="shared" si="1"/>
        <v>-1.3199999999999985</v>
      </c>
    </row>
    <row r="107" spans="1:3" s="22" customFormat="1" ht="14" x14ac:dyDescent="0.25">
      <c r="A107" s="24">
        <v>45519</v>
      </c>
      <c r="B107" s="23">
        <v>10.199999999999999</v>
      </c>
      <c r="C107" s="21">
        <f t="shared" si="1"/>
        <v>0.51999999999999957</v>
      </c>
    </row>
    <row r="108" spans="1:3" s="22" customFormat="1" ht="14" x14ac:dyDescent="0.25">
      <c r="A108" s="24">
        <v>45518</v>
      </c>
      <c r="B108" s="23">
        <v>9.68</v>
      </c>
      <c r="C108" s="21">
        <f t="shared" si="1"/>
        <v>-1.5600000000000005</v>
      </c>
    </row>
    <row r="109" spans="1:3" s="22" customFormat="1" ht="14" x14ac:dyDescent="0.25">
      <c r="A109" s="24">
        <v>45517</v>
      </c>
      <c r="B109" s="23">
        <v>11.24</v>
      </c>
      <c r="C109" s="21">
        <f t="shared" si="1"/>
        <v>0.75999999999999979</v>
      </c>
    </row>
    <row r="110" spans="1:3" s="22" customFormat="1" ht="14" x14ac:dyDescent="0.25">
      <c r="A110" s="24">
        <v>45516</v>
      </c>
      <c r="B110" s="23">
        <v>10.48</v>
      </c>
      <c r="C110" s="21">
        <f t="shared" si="1"/>
        <v>-0.32000000000000028</v>
      </c>
    </row>
    <row r="111" spans="1:3" s="22" customFormat="1" ht="14" x14ac:dyDescent="0.25">
      <c r="A111" s="24">
        <v>45513</v>
      </c>
      <c r="B111" s="23">
        <v>10.8</v>
      </c>
      <c r="C111" s="21">
        <f t="shared" si="1"/>
        <v>-0.63999999999999879</v>
      </c>
    </row>
    <row r="112" spans="1:3" s="22" customFormat="1" ht="14" x14ac:dyDescent="0.25">
      <c r="A112" s="24">
        <v>45512</v>
      </c>
      <c r="B112" s="23">
        <v>11.44</v>
      </c>
      <c r="C112" s="21">
        <f t="shared" si="1"/>
        <v>0.47999999999999865</v>
      </c>
    </row>
    <row r="113" spans="1:3" s="22" customFormat="1" ht="14" x14ac:dyDescent="0.25">
      <c r="A113" s="24">
        <v>45511</v>
      </c>
      <c r="B113" s="23">
        <v>10.96</v>
      </c>
      <c r="C113" s="21">
        <f t="shared" si="1"/>
        <v>-0.55999999999999872</v>
      </c>
    </row>
    <row r="114" spans="1:3" s="22" customFormat="1" ht="14" x14ac:dyDescent="0.25">
      <c r="A114" s="24">
        <v>45510</v>
      </c>
      <c r="B114" s="23">
        <v>11.52</v>
      </c>
      <c r="C114" s="21">
        <f t="shared" si="1"/>
        <v>-0.64000000000000057</v>
      </c>
    </row>
    <row r="115" spans="1:3" s="22" customFormat="1" ht="14" x14ac:dyDescent="0.25">
      <c r="A115" s="24">
        <v>45509</v>
      </c>
      <c r="B115" s="23">
        <v>12.16</v>
      </c>
      <c r="C115" s="21">
        <f t="shared" si="1"/>
        <v>-0.4399999999999995</v>
      </c>
    </row>
    <row r="116" spans="1:3" s="22" customFormat="1" ht="14" x14ac:dyDescent="0.25">
      <c r="A116" s="24">
        <v>45506</v>
      </c>
      <c r="B116" s="23">
        <v>12.6</v>
      </c>
      <c r="C116" s="21">
        <f t="shared" si="1"/>
        <v>-2.2000000000000011</v>
      </c>
    </row>
    <row r="117" spans="1:3" s="22" customFormat="1" ht="14" x14ac:dyDescent="0.25">
      <c r="A117" s="24">
        <v>45505</v>
      </c>
      <c r="B117" s="23">
        <v>14.8</v>
      </c>
      <c r="C117" s="21">
        <f t="shared" si="1"/>
        <v>-0.39999999999999858</v>
      </c>
    </row>
    <row r="118" spans="1:3" s="22" customFormat="1" ht="14" x14ac:dyDescent="0.25">
      <c r="A118" s="24">
        <v>45504</v>
      </c>
      <c r="B118" s="23">
        <v>15.2</v>
      </c>
      <c r="C118" s="21">
        <f t="shared" si="1"/>
        <v>0.59999999999999964</v>
      </c>
    </row>
    <row r="119" spans="1:3" s="22" customFormat="1" ht="14" x14ac:dyDescent="0.25">
      <c r="A119" s="24">
        <v>45503</v>
      </c>
      <c r="B119" s="23">
        <v>14.6</v>
      </c>
      <c r="C119" s="21">
        <f t="shared" si="1"/>
        <v>3.9999999999999147E-2</v>
      </c>
    </row>
    <row r="120" spans="1:3" s="22" customFormat="1" ht="14" x14ac:dyDescent="0.25">
      <c r="A120" s="24">
        <v>45502</v>
      </c>
      <c r="B120" s="23">
        <v>14.56</v>
      </c>
      <c r="C120" s="21">
        <f t="shared" si="1"/>
        <v>-0.24000000000000021</v>
      </c>
    </row>
    <row r="121" spans="1:3" s="22" customFormat="1" ht="14" x14ac:dyDescent="0.25">
      <c r="A121" s="24">
        <v>45499</v>
      </c>
      <c r="B121" s="23">
        <v>14.8</v>
      </c>
      <c r="C121" s="21">
        <f t="shared" si="1"/>
        <v>1.3200000000000003</v>
      </c>
    </row>
    <row r="122" spans="1:3" s="22" customFormat="1" ht="14" x14ac:dyDescent="0.25">
      <c r="A122" s="24">
        <v>45498</v>
      </c>
      <c r="B122" s="23">
        <v>13.48</v>
      </c>
      <c r="C122" s="21">
        <f t="shared" si="1"/>
        <v>1.3600000000000012</v>
      </c>
    </row>
    <row r="123" spans="1:3" s="22" customFormat="1" ht="14" x14ac:dyDescent="0.25">
      <c r="A123" s="24">
        <v>45497</v>
      </c>
      <c r="B123" s="23">
        <v>12.12</v>
      </c>
      <c r="C123" s="21">
        <f t="shared" si="1"/>
        <v>8.0000000000000071E-2</v>
      </c>
    </row>
    <row r="124" spans="1:3" s="22" customFormat="1" ht="14" x14ac:dyDescent="0.25">
      <c r="A124" s="24">
        <v>45496</v>
      </c>
      <c r="B124" s="23">
        <v>12.04</v>
      </c>
      <c r="C124" s="21">
        <f t="shared" si="1"/>
        <v>0.59999999999999964</v>
      </c>
    </row>
    <row r="125" spans="1:3" s="22" customFormat="1" ht="14" x14ac:dyDescent="0.25">
      <c r="A125" s="24">
        <v>45495</v>
      </c>
      <c r="B125" s="23">
        <v>11.44</v>
      </c>
      <c r="C125" s="21">
        <f t="shared" si="1"/>
        <v>0.24000000000000021</v>
      </c>
    </row>
    <row r="126" spans="1:3" s="22" customFormat="1" ht="14" x14ac:dyDescent="0.25">
      <c r="A126" s="24">
        <v>45492</v>
      </c>
      <c r="B126" s="23">
        <v>11.2</v>
      </c>
      <c r="C126" s="21">
        <f t="shared" si="1"/>
        <v>-0.91999999999999993</v>
      </c>
    </row>
    <row r="127" spans="1:3" s="22" customFormat="1" ht="14" x14ac:dyDescent="0.25">
      <c r="A127" s="24">
        <v>45491</v>
      </c>
      <c r="B127" s="23">
        <v>12.12</v>
      </c>
      <c r="C127" s="21">
        <f t="shared" si="1"/>
        <v>-1.1600000000000001</v>
      </c>
    </row>
    <row r="128" spans="1:3" s="22" customFormat="1" ht="14" x14ac:dyDescent="0.25">
      <c r="A128" s="24">
        <v>45490</v>
      </c>
      <c r="B128" s="23">
        <v>13.28</v>
      </c>
      <c r="C128" s="21">
        <f t="shared" si="1"/>
        <v>-0.72000000000000064</v>
      </c>
    </row>
    <row r="129" spans="1:3" s="22" customFormat="1" ht="14" x14ac:dyDescent="0.25">
      <c r="A129" s="24">
        <v>45489</v>
      </c>
      <c r="B129" s="23">
        <v>14</v>
      </c>
      <c r="C129" s="21">
        <f t="shared" si="1"/>
        <v>2.4000000000000004</v>
      </c>
    </row>
    <row r="130" spans="1:3" s="22" customFormat="1" ht="14" x14ac:dyDescent="0.25">
      <c r="A130" s="24">
        <v>45488</v>
      </c>
      <c r="B130" s="23">
        <v>11.6</v>
      </c>
      <c r="C130" s="21">
        <f t="shared" si="1"/>
        <v>8.0000000000000071E-2</v>
      </c>
    </row>
    <row r="131" spans="1:3" s="22" customFormat="1" ht="14" x14ac:dyDescent="0.25">
      <c r="A131" s="24">
        <v>45485</v>
      </c>
      <c r="B131" s="23">
        <v>11.52</v>
      </c>
      <c r="C131" s="21">
        <f t="shared" ref="C131:C194" si="2">B131-B132</f>
        <v>-1.2800000000000011</v>
      </c>
    </row>
    <row r="132" spans="1:3" s="22" customFormat="1" ht="14" x14ac:dyDescent="0.25">
      <c r="A132" s="24">
        <v>45484</v>
      </c>
      <c r="B132" s="23">
        <v>12.8</v>
      </c>
      <c r="C132" s="21">
        <f t="shared" si="2"/>
        <v>-0.19999999999999929</v>
      </c>
    </row>
    <row r="133" spans="1:3" s="22" customFormat="1" ht="14" x14ac:dyDescent="0.25">
      <c r="A133" s="24">
        <v>45483</v>
      </c>
      <c r="B133" s="23">
        <v>13</v>
      </c>
      <c r="C133" s="21">
        <f t="shared" si="2"/>
        <v>0.64000000000000057</v>
      </c>
    </row>
    <row r="134" spans="1:3" s="22" customFormat="1" ht="14" x14ac:dyDescent="0.25">
      <c r="A134" s="24">
        <v>45482</v>
      </c>
      <c r="B134" s="23">
        <v>12.36</v>
      </c>
      <c r="C134" s="21">
        <f t="shared" si="2"/>
        <v>-1.2800000000000011</v>
      </c>
    </row>
    <row r="135" spans="1:3" s="22" customFormat="1" ht="14" x14ac:dyDescent="0.25">
      <c r="A135" s="24">
        <v>45481</v>
      </c>
      <c r="B135" s="23">
        <v>13.64</v>
      </c>
      <c r="C135" s="21">
        <f t="shared" si="2"/>
        <v>0.28000000000000114</v>
      </c>
    </row>
    <row r="136" spans="1:3" s="22" customFormat="1" ht="14" x14ac:dyDescent="0.25">
      <c r="A136" s="24">
        <v>45478</v>
      </c>
      <c r="B136" s="23">
        <v>13.36</v>
      </c>
      <c r="C136" s="21">
        <f t="shared" si="2"/>
        <v>-1.6799999999999997</v>
      </c>
    </row>
    <row r="137" spans="1:3" s="22" customFormat="1" ht="14" x14ac:dyDescent="0.25">
      <c r="A137" s="24">
        <v>45476</v>
      </c>
      <c r="B137" s="23">
        <v>15.04</v>
      </c>
      <c r="C137" s="21">
        <f t="shared" si="2"/>
        <v>1.1599999999999984</v>
      </c>
    </row>
    <row r="138" spans="1:3" s="22" customFormat="1" ht="14" x14ac:dyDescent="0.25">
      <c r="A138" s="24">
        <v>45475</v>
      </c>
      <c r="B138" s="23">
        <v>13.88</v>
      </c>
      <c r="C138" s="21">
        <f t="shared" si="2"/>
        <v>0.96000000000000085</v>
      </c>
    </row>
    <row r="139" spans="1:3" s="22" customFormat="1" ht="14" x14ac:dyDescent="0.25">
      <c r="A139" s="24">
        <v>45474</v>
      </c>
      <c r="B139" s="23">
        <v>12.92</v>
      </c>
      <c r="C139" s="21">
        <f t="shared" si="2"/>
        <v>-0.4399999999999995</v>
      </c>
    </row>
    <row r="140" spans="1:3" s="22" customFormat="1" ht="14" x14ac:dyDescent="0.25">
      <c r="A140" s="24">
        <v>45471</v>
      </c>
      <c r="B140" s="23">
        <v>13.36</v>
      </c>
      <c r="C140" s="21">
        <f t="shared" si="2"/>
        <v>1</v>
      </c>
    </row>
    <row r="141" spans="1:3" s="22" customFormat="1" ht="14" x14ac:dyDescent="0.25">
      <c r="A141" s="24">
        <v>45470</v>
      </c>
      <c r="B141" s="23">
        <v>12.36</v>
      </c>
      <c r="C141" s="21">
        <f t="shared" si="2"/>
        <v>1</v>
      </c>
    </row>
    <row r="142" spans="1:3" s="22" customFormat="1" ht="14" x14ac:dyDescent="0.25">
      <c r="A142" s="24">
        <v>45469</v>
      </c>
      <c r="B142" s="23">
        <v>11.36</v>
      </c>
      <c r="C142" s="21">
        <f t="shared" si="2"/>
        <v>-1.4400000000000013</v>
      </c>
    </row>
    <row r="143" spans="1:3" s="22" customFormat="1" ht="14" x14ac:dyDescent="0.25">
      <c r="A143" s="24">
        <v>45468</v>
      </c>
      <c r="B143" s="23">
        <v>12.8</v>
      </c>
      <c r="C143" s="21">
        <f t="shared" si="2"/>
        <v>-1.8399999999999999</v>
      </c>
    </row>
    <row r="144" spans="1:3" s="22" customFormat="1" ht="14" x14ac:dyDescent="0.25">
      <c r="A144" s="24">
        <v>45467</v>
      </c>
      <c r="B144" s="23">
        <v>14.64</v>
      </c>
      <c r="C144" s="21">
        <f t="shared" si="2"/>
        <v>-2.3200000000000003</v>
      </c>
    </row>
    <row r="145" spans="1:3" s="22" customFormat="1" ht="14" x14ac:dyDescent="0.25">
      <c r="A145" s="24">
        <v>45464</v>
      </c>
      <c r="B145" s="23">
        <v>16.96</v>
      </c>
      <c r="C145" s="21">
        <f t="shared" si="2"/>
        <v>0.60000000000000142</v>
      </c>
    </row>
    <row r="146" spans="1:3" s="22" customFormat="1" ht="14" x14ac:dyDescent="0.25">
      <c r="A146" s="24">
        <v>45463</v>
      </c>
      <c r="B146" s="23">
        <v>16.36</v>
      </c>
      <c r="C146" s="21">
        <f t="shared" si="2"/>
        <v>-0.48000000000000043</v>
      </c>
    </row>
    <row r="147" spans="1:3" s="22" customFormat="1" ht="14" x14ac:dyDescent="0.25">
      <c r="A147" s="24">
        <v>45461</v>
      </c>
      <c r="B147" s="23">
        <v>16.84</v>
      </c>
      <c r="C147" s="21">
        <f t="shared" si="2"/>
        <v>-0.32000000000000028</v>
      </c>
    </row>
    <row r="148" spans="1:3" s="22" customFormat="1" ht="14" x14ac:dyDescent="0.25">
      <c r="A148" s="24">
        <v>45460</v>
      </c>
      <c r="B148" s="23">
        <v>17.16</v>
      </c>
      <c r="C148" s="21">
        <f t="shared" si="2"/>
        <v>-0.83999999999999986</v>
      </c>
    </row>
    <row r="149" spans="1:3" s="22" customFormat="1" ht="14" x14ac:dyDescent="0.25">
      <c r="A149" s="24">
        <v>45457</v>
      </c>
      <c r="B149" s="23">
        <v>18</v>
      </c>
      <c r="C149" s="21">
        <f t="shared" si="2"/>
        <v>-0.48000000000000043</v>
      </c>
    </row>
    <row r="150" spans="1:3" s="22" customFormat="1" ht="14" x14ac:dyDescent="0.25">
      <c r="A150" s="24">
        <v>45456</v>
      </c>
      <c r="B150" s="23">
        <v>18.48</v>
      </c>
      <c r="C150" s="21">
        <f t="shared" si="2"/>
        <v>-1.8399999999999999</v>
      </c>
    </row>
    <row r="151" spans="1:3" s="22" customFormat="1" ht="14" x14ac:dyDescent="0.25">
      <c r="A151" s="24">
        <v>45455</v>
      </c>
      <c r="B151" s="23">
        <v>20.32</v>
      </c>
      <c r="C151" s="21">
        <f t="shared" si="2"/>
        <v>-0.32000000000000028</v>
      </c>
    </row>
    <row r="152" spans="1:3" s="22" customFormat="1" ht="14" x14ac:dyDescent="0.25">
      <c r="A152" s="24">
        <v>45454</v>
      </c>
      <c r="B152" s="23">
        <v>20.64</v>
      </c>
      <c r="C152" s="21">
        <f t="shared" si="2"/>
        <v>0.19999999999999929</v>
      </c>
    </row>
    <row r="153" spans="1:3" s="22" customFormat="1" ht="14" x14ac:dyDescent="0.25">
      <c r="A153" s="24">
        <v>45453</v>
      </c>
      <c r="B153" s="23">
        <v>20.440000000000001</v>
      </c>
      <c r="C153" s="21">
        <f t="shared" si="2"/>
        <v>-0.11999999999999744</v>
      </c>
    </row>
    <row r="154" spans="1:3" s="22" customFormat="1" ht="14" x14ac:dyDescent="0.25">
      <c r="A154" s="24">
        <v>45450</v>
      </c>
      <c r="B154" s="23">
        <v>20.56</v>
      </c>
      <c r="C154" s="21">
        <f t="shared" si="2"/>
        <v>-1.4400000000000013</v>
      </c>
    </row>
    <row r="155" spans="1:3" s="22" customFormat="1" ht="14" x14ac:dyDescent="0.25">
      <c r="A155" s="24">
        <v>45449</v>
      </c>
      <c r="B155" s="23">
        <v>22</v>
      </c>
      <c r="C155" s="21">
        <f t="shared" si="2"/>
        <v>1.1600000000000001</v>
      </c>
    </row>
    <row r="156" spans="1:3" s="22" customFormat="1" ht="14" x14ac:dyDescent="0.25">
      <c r="A156" s="24">
        <v>45448</v>
      </c>
      <c r="B156" s="23">
        <v>20.84</v>
      </c>
      <c r="C156" s="21">
        <f t="shared" si="2"/>
        <v>-0.32000000000000028</v>
      </c>
    </row>
    <row r="157" spans="1:3" s="22" customFormat="1" ht="14" x14ac:dyDescent="0.25">
      <c r="A157" s="24">
        <v>45447</v>
      </c>
      <c r="B157" s="23">
        <v>21.16</v>
      </c>
      <c r="C157" s="21">
        <f t="shared" si="2"/>
        <v>-0.51999999999999957</v>
      </c>
    </row>
    <row r="158" spans="1:3" s="22" customFormat="1" ht="14" x14ac:dyDescent="0.25">
      <c r="A158" s="24">
        <v>45446</v>
      </c>
      <c r="B158" s="23">
        <v>21.68</v>
      </c>
      <c r="C158" s="21">
        <f t="shared" si="2"/>
        <v>0.51999999999999957</v>
      </c>
    </row>
    <row r="159" spans="1:3" s="22" customFormat="1" ht="14" x14ac:dyDescent="0.25">
      <c r="A159" s="24">
        <v>45443</v>
      </c>
      <c r="B159" s="23">
        <v>21.16</v>
      </c>
      <c r="C159" s="21">
        <f t="shared" si="2"/>
        <v>-1.1999999999999993</v>
      </c>
    </row>
    <row r="160" spans="1:3" s="22" customFormat="1" ht="14" x14ac:dyDescent="0.25">
      <c r="A160" s="24">
        <v>45442</v>
      </c>
      <c r="B160" s="23">
        <v>22.36</v>
      </c>
      <c r="C160" s="21">
        <f t="shared" si="2"/>
        <v>-8.0000000000001847E-2</v>
      </c>
    </row>
    <row r="161" spans="1:3" s="22" customFormat="1" ht="14" x14ac:dyDescent="0.25">
      <c r="A161" s="24">
        <v>45441</v>
      </c>
      <c r="B161" s="23">
        <v>22.44</v>
      </c>
      <c r="C161" s="21">
        <f t="shared" si="2"/>
        <v>-2.5599999999999987</v>
      </c>
    </row>
    <row r="162" spans="1:3" s="22" customFormat="1" ht="14" x14ac:dyDescent="0.25">
      <c r="A162" s="24">
        <v>45440</v>
      </c>
      <c r="B162" s="23">
        <v>25</v>
      </c>
      <c r="C162" s="21">
        <f t="shared" si="2"/>
        <v>-1.4400000000000013</v>
      </c>
    </row>
    <row r="163" spans="1:3" s="22" customFormat="1" ht="14" x14ac:dyDescent="0.25">
      <c r="A163" s="24">
        <v>45436</v>
      </c>
      <c r="B163" s="23">
        <v>26.44</v>
      </c>
      <c r="C163" s="21">
        <f t="shared" si="2"/>
        <v>0.16000000000000014</v>
      </c>
    </row>
    <row r="164" spans="1:3" s="22" customFormat="1" ht="14" x14ac:dyDescent="0.25">
      <c r="A164" s="24">
        <v>45435</v>
      </c>
      <c r="B164" s="23">
        <v>26.28</v>
      </c>
      <c r="C164" s="21">
        <f t="shared" si="2"/>
        <v>-1.759999999999998</v>
      </c>
    </row>
    <row r="165" spans="1:3" s="22" customFormat="1" ht="14" x14ac:dyDescent="0.25">
      <c r="A165" s="24">
        <v>45434</v>
      </c>
      <c r="B165" s="23">
        <v>28.04</v>
      </c>
      <c r="C165" s="21">
        <f t="shared" si="2"/>
        <v>-1.1999999999999993</v>
      </c>
    </row>
    <row r="166" spans="1:3" s="22" customFormat="1" ht="14" x14ac:dyDescent="0.25">
      <c r="A166" s="24">
        <v>45433</v>
      </c>
      <c r="B166" s="23">
        <v>29.24</v>
      </c>
      <c r="C166" s="21">
        <f t="shared" si="2"/>
        <v>-1.4000000000000021</v>
      </c>
    </row>
    <row r="167" spans="1:3" s="22" customFormat="1" ht="14" x14ac:dyDescent="0.25">
      <c r="A167" s="24">
        <v>45432</v>
      </c>
      <c r="B167" s="23">
        <v>30.64</v>
      </c>
      <c r="C167" s="21">
        <f t="shared" si="2"/>
        <v>-1.6000000000000014</v>
      </c>
    </row>
    <row r="168" spans="1:3" s="22" customFormat="1" ht="14" x14ac:dyDescent="0.25">
      <c r="A168" s="24">
        <v>45429</v>
      </c>
      <c r="B168" s="23">
        <v>32.24</v>
      </c>
      <c r="C168" s="21">
        <f t="shared" si="2"/>
        <v>-1.3200000000000003</v>
      </c>
    </row>
    <row r="169" spans="1:3" s="22" customFormat="1" ht="14" x14ac:dyDescent="0.25">
      <c r="A169" s="24">
        <v>45428</v>
      </c>
      <c r="B169" s="23">
        <v>33.56</v>
      </c>
      <c r="C169" s="21">
        <f t="shared" si="2"/>
        <v>0</v>
      </c>
    </row>
    <row r="170" spans="1:3" s="22" customFormat="1" ht="14" x14ac:dyDescent="0.25">
      <c r="A170" s="24">
        <v>45427</v>
      </c>
      <c r="B170" s="23">
        <v>33.56</v>
      </c>
      <c r="C170" s="21">
        <f t="shared" si="2"/>
        <v>-0.96000000000000085</v>
      </c>
    </row>
    <row r="171" spans="1:3" s="22" customFormat="1" ht="14" x14ac:dyDescent="0.25">
      <c r="A171" s="24">
        <v>45426</v>
      </c>
      <c r="B171" s="23">
        <v>34.520000000000003</v>
      </c>
      <c r="C171" s="21">
        <f t="shared" si="2"/>
        <v>0.88000000000000256</v>
      </c>
    </row>
    <row r="172" spans="1:3" s="22" customFormat="1" ht="14" x14ac:dyDescent="0.25">
      <c r="A172" s="24">
        <v>45425</v>
      </c>
      <c r="B172" s="23">
        <v>33.64</v>
      </c>
      <c r="C172" s="21">
        <f t="shared" si="2"/>
        <v>3.1999999999999993</v>
      </c>
    </row>
    <row r="173" spans="1:3" s="22" customFormat="1" ht="14" x14ac:dyDescent="0.25">
      <c r="A173" s="24">
        <v>45422</v>
      </c>
      <c r="B173" s="23">
        <v>30.44</v>
      </c>
      <c r="C173" s="21">
        <f t="shared" si="2"/>
        <v>-6.3599999999999959</v>
      </c>
    </row>
    <row r="174" spans="1:3" s="22" customFormat="1" ht="14" x14ac:dyDescent="0.25">
      <c r="A174" s="24">
        <v>45421</v>
      </c>
      <c r="B174" s="23">
        <v>36.799999999999997</v>
      </c>
      <c r="C174" s="21">
        <f t="shared" si="2"/>
        <v>1.0799999999999983</v>
      </c>
    </row>
    <row r="175" spans="1:3" s="22" customFormat="1" ht="14" x14ac:dyDescent="0.25">
      <c r="A175" s="24">
        <v>45420</v>
      </c>
      <c r="B175" s="23">
        <v>35.72</v>
      </c>
      <c r="C175" s="21">
        <f t="shared" si="2"/>
        <v>-1.6400000000000006</v>
      </c>
    </row>
    <row r="176" spans="1:3" s="22" customFormat="1" ht="14" x14ac:dyDescent="0.25">
      <c r="A176" s="24">
        <v>45419</v>
      </c>
      <c r="B176" s="23">
        <v>37.36</v>
      </c>
      <c r="C176" s="21">
        <f t="shared" si="2"/>
        <v>-2.1600000000000037</v>
      </c>
    </row>
    <row r="177" spans="1:3" s="22" customFormat="1" ht="14" x14ac:dyDescent="0.25">
      <c r="A177" s="24">
        <v>45418</v>
      </c>
      <c r="B177" s="23">
        <v>39.520000000000003</v>
      </c>
      <c r="C177" s="21">
        <f t="shared" si="2"/>
        <v>1.3200000000000003</v>
      </c>
    </row>
    <row r="178" spans="1:3" s="22" customFormat="1" ht="14" x14ac:dyDescent="0.25">
      <c r="A178" s="24">
        <v>45415</v>
      </c>
      <c r="B178" s="23">
        <v>38.200000000000003</v>
      </c>
      <c r="C178" s="21">
        <f t="shared" si="2"/>
        <v>3.7600000000000051</v>
      </c>
    </row>
    <row r="179" spans="1:3" s="22" customFormat="1" ht="14" x14ac:dyDescent="0.25">
      <c r="A179" s="24">
        <v>45414</v>
      </c>
      <c r="B179" s="23">
        <v>34.44</v>
      </c>
      <c r="C179" s="21">
        <f t="shared" si="2"/>
        <v>0.75999999999999801</v>
      </c>
    </row>
    <row r="180" spans="1:3" s="22" customFormat="1" ht="14" x14ac:dyDescent="0.25">
      <c r="A180" s="24">
        <v>45413</v>
      </c>
      <c r="B180" s="23">
        <v>33.68</v>
      </c>
      <c r="C180" s="21">
        <f t="shared" si="2"/>
        <v>-1.9600000000000009</v>
      </c>
    </row>
    <row r="181" spans="1:3" s="22" customFormat="1" ht="14" x14ac:dyDescent="0.25">
      <c r="A181" s="24">
        <v>45412</v>
      </c>
      <c r="B181" s="23">
        <v>35.64</v>
      </c>
      <c r="C181" s="21">
        <f t="shared" si="2"/>
        <v>-3.9600000000000009</v>
      </c>
    </row>
    <row r="182" spans="1:3" s="22" customFormat="1" ht="14" x14ac:dyDescent="0.25">
      <c r="A182" s="24">
        <v>45411</v>
      </c>
      <c r="B182" s="23">
        <v>39.6</v>
      </c>
      <c r="C182" s="21">
        <f t="shared" si="2"/>
        <v>5.2000000000000028</v>
      </c>
    </row>
    <row r="183" spans="1:3" s="22" customFormat="1" ht="14" x14ac:dyDescent="0.25">
      <c r="A183" s="24">
        <v>45408</v>
      </c>
      <c r="B183" s="23">
        <v>34.4</v>
      </c>
      <c r="C183" s="21">
        <f t="shared" si="2"/>
        <v>3.2799999999999976</v>
      </c>
    </row>
    <row r="184" spans="1:3" s="22" customFormat="1" ht="14" x14ac:dyDescent="0.25">
      <c r="A184" s="24">
        <v>45407</v>
      </c>
      <c r="B184" s="23">
        <v>31.12</v>
      </c>
      <c r="C184" s="21">
        <f t="shared" si="2"/>
        <v>-2.7200000000000024</v>
      </c>
    </row>
    <row r="185" spans="1:3" s="22" customFormat="1" ht="14" x14ac:dyDescent="0.25">
      <c r="A185" s="24">
        <v>45406</v>
      </c>
      <c r="B185" s="23">
        <v>33.840000000000003</v>
      </c>
      <c r="C185" s="21">
        <f t="shared" si="2"/>
        <v>-1</v>
      </c>
    </row>
    <row r="186" spans="1:3" s="22" customFormat="1" ht="14" x14ac:dyDescent="0.25">
      <c r="A186" s="24">
        <v>45405</v>
      </c>
      <c r="B186" s="23">
        <v>34.840000000000003</v>
      </c>
      <c r="C186" s="21">
        <f t="shared" si="2"/>
        <v>1.1200000000000045</v>
      </c>
    </row>
    <row r="187" spans="1:3" s="22" customFormat="1" ht="14" x14ac:dyDescent="0.25">
      <c r="A187" s="24">
        <v>45404</v>
      </c>
      <c r="B187" s="23">
        <v>33.72</v>
      </c>
      <c r="C187" s="21">
        <f t="shared" si="2"/>
        <v>-0.88000000000000256</v>
      </c>
    </row>
    <row r="188" spans="1:3" s="22" customFormat="1" ht="14" x14ac:dyDescent="0.25">
      <c r="A188" s="24">
        <v>45401</v>
      </c>
      <c r="B188" s="23">
        <v>34.6</v>
      </c>
      <c r="C188" s="21">
        <f t="shared" si="2"/>
        <v>-2.3999999999999986</v>
      </c>
    </row>
    <row r="189" spans="1:3" s="22" customFormat="1" ht="14" x14ac:dyDescent="0.25">
      <c r="A189" s="24">
        <v>45400</v>
      </c>
      <c r="B189" s="23">
        <v>37</v>
      </c>
      <c r="C189" s="21">
        <f t="shared" si="2"/>
        <v>2.1199999999999974</v>
      </c>
    </row>
    <row r="190" spans="1:3" s="22" customFormat="1" ht="14" x14ac:dyDescent="0.25">
      <c r="A190" s="24">
        <v>45399</v>
      </c>
      <c r="B190" s="23">
        <v>34.880000000000003</v>
      </c>
      <c r="C190" s="21">
        <f t="shared" si="2"/>
        <v>-1.6799999999999997</v>
      </c>
    </row>
    <row r="191" spans="1:3" s="22" customFormat="1" ht="14" x14ac:dyDescent="0.25">
      <c r="A191" s="24">
        <v>45398</v>
      </c>
      <c r="B191" s="23">
        <v>36.56</v>
      </c>
      <c r="C191" s="21">
        <f t="shared" si="2"/>
        <v>-1.4399999999999977</v>
      </c>
    </row>
    <row r="192" spans="1:3" s="22" customFormat="1" ht="14" x14ac:dyDescent="0.25">
      <c r="A192" s="24">
        <v>45397</v>
      </c>
      <c r="B192" s="23">
        <v>38</v>
      </c>
      <c r="C192" s="21">
        <f t="shared" si="2"/>
        <v>-2.3999999999999986</v>
      </c>
    </row>
    <row r="193" spans="1:3" s="22" customFormat="1" ht="14" x14ac:dyDescent="0.25">
      <c r="A193" s="24">
        <v>45394</v>
      </c>
      <c r="B193" s="23">
        <v>40.4</v>
      </c>
      <c r="C193" s="21">
        <f t="shared" si="2"/>
        <v>-1.6000000000000014</v>
      </c>
    </row>
    <row r="194" spans="1:3" s="22" customFormat="1" ht="14" x14ac:dyDescent="0.25">
      <c r="A194" s="24">
        <v>45393</v>
      </c>
      <c r="B194" s="23">
        <v>42</v>
      </c>
      <c r="C194" s="21">
        <f t="shared" si="2"/>
        <v>-2.7999999999999972</v>
      </c>
    </row>
    <row r="195" spans="1:3" s="22" customFormat="1" ht="14" x14ac:dyDescent="0.25">
      <c r="A195" s="24">
        <v>45392</v>
      </c>
      <c r="B195" s="23">
        <v>44.8</v>
      </c>
      <c r="C195" s="21">
        <f t="shared" ref="C195:C258" si="3">B195-B196</f>
        <v>-1.6000000000000014</v>
      </c>
    </row>
    <row r="196" spans="1:3" s="22" customFormat="1" ht="14" x14ac:dyDescent="0.25">
      <c r="A196" s="24">
        <v>45391</v>
      </c>
      <c r="B196" s="23">
        <v>46.4</v>
      </c>
      <c r="C196" s="21">
        <f t="shared" si="3"/>
        <v>2</v>
      </c>
    </row>
    <row r="197" spans="1:3" s="22" customFormat="1" ht="14" x14ac:dyDescent="0.25">
      <c r="A197" s="24">
        <v>45390</v>
      </c>
      <c r="B197" s="23">
        <v>44.4</v>
      </c>
      <c r="C197" s="21">
        <f t="shared" si="3"/>
        <v>1.1999999999999957</v>
      </c>
    </row>
    <row r="198" spans="1:3" s="22" customFormat="1" ht="14" x14ac:dyDescent="0.25">
      <c r="A198" s="24">
        <v>45387</v>
      </c>
      <c r="B198" s="23">
        <v>43.2</v>
      </c>
      <c r="C198" s="21">
        <f t="shared" si="3"/>
        <v>0.40000000000000568</v>
      </c>
    </row>
    <row r="199" spans="1:3" s="22" customFormat="1" ht="14" x14ac:dyDescent="0.25">
      <c r="A199" s="24">
        <v>45386</v>
      </c>
      <c r="B199" s="23">
        <v>42.8</v>
      </c>
      <c r="C199" s="21">
        <f t="shared" si="3"/>
        <v>-0.80000000000000426</v>
      </c>
    </row>
    <row r="200" spans="1:3" s="22" customFormat="1" ht="14" x14ac:dyDescent="0.25">
      <c r="A200" s="24">
        <v>45385</v>
      </c>
      <c r="B200" s="23">
        <v>43.6</v>
      </c>
      <c r="C200" s="21">
        <f t="shared" si="3"/>
        <v>1.6000000000000014</v>
      </c>
    </row>
    <row r="201" spans="1:3" s="22" customFormat="1" ht="14" x14ac:dyDescent="0.25">
      <c r="A201" s="24">
        <v>45384</v>
      </c>
      <c r="B201" s="23">
        <v>42</v>
      </c>
      <c r="C201" s="21">
        <f t="shared" si="3"/>
        <v>-2.7999999999999972</v>
      </c>
    </row>
    <row r="202" spans="1:3" s="22" customFormat="1" ht="14" x14ac:dyDescent="0.25">
      <c r="A202" s="24">
        <v>45383</v>
      </c>
      <c r="B202" s="23">
        <v>44.8</v>
      </c>
      <c r="C202" s="21">
        <f t="shared" si="3"/>
        <v>-1.6000000000000014</v>
      </c>
    </row>
    <row r="203" spans="1:3" s="22" customFormat="1" ht="14" x14ac:dyDescent="0.25">
      <c r="A203" s="24">
        <v>45379</v>
      </c>
      <c r="B203" s="23">
        <v>46.4</v>
      </c>
      <c r="C203" s="21">
        <f t="shared" si="3"/>
        <v>2.3999999999999986</v>
      </c>
    </row>
    <row r="204" spans="1:3" s="22" customFormat="1" ht="14" x14ac:dyDescent="0.25">
      <c r="A204" s="24">
        <v>45378</v>
      </c>
      <c r="B204" s="23">
        <v>44</v>
      </c>
      <c r="C204" s="21">
        <f t="shared" si="3"/>
        <v>1.2000000000000028</v>
      </c>
    </row>
    <row r="205" spans="1:3" s="22" customFormat="1" ht="14" x14ac:dyDescent="0.25">
      <c r="A205" s="24">
        <v>45377</v>
      </c>
      <c r="B205" s="23">
        <v>42.8</v>
      </c>
      <c r="C205" s="21">
        <f t="shared" si="3"/>
        <v>-0.80000000000000426</v>
      </c>
    </row>
    <row r="206" spans="1:3" s="22" customFormat="1" ht="14" x14ac:dyDescent="0.25">
      <c r="A206" s="24">
        <v>45376</v>
      </c>
      <c r="B206" s="23">
        <v>43.6</v>
      </c>
      <c r="C206" s="21">
        <f t="shared" si="3"/>
        <v>0.80000000000000426</v>
      </c>
    </row>
    <row r="207" spans="1:3" s="22" customFormat="1" ht="14" x14ac:dyDescent="0.25">
      <c r="A207" s="24">
        <v>45373</v>
      </c>
      <c r="B207" s="23">
        <v>42.8</v>
      </c>
      <c r="C207" s="21">
        <f t="shared" si="3"/>
        <v>-2.8000000000000043</v>
      </c>
    </row>
    <row r="208" spans="1:3" s="22" customFormat="1" ht="14" x14ac:dyDescent="0.25">
      <c r="A208" s="24">
        <v>45372</v>
      </c>
      <c r="B208" s="23">
        <v>45.6</v>
      </c>
      <c r="C208" s="21">
        <f t="shared" si="3"/>
        <v>-0.39999999999999858</v>
      </c>
    </row>
    <row r="209" spans="1:3" s="22" customFormat="1" ht="14" x14ac:dyDescent="0.25">
      <c r="A209" s="24">
        <v>45371</v>
      </c>
      <c r="B209" s="23">
        <v>46</v>
      </c>
      <c r="C209" s="21">
        <f t="shared" si="3"/>
        <v>2.3999999999999986</v>
      </c>
    </row>
    <row r="210" spans="1:3" s="22" customFormat="1" ht="14" x14ac:dyDescent="0.25">
      <c r="A210" s="24">
        <v>45370</v>
      </c>
      <c r="B210" s="23">
        <v>43.6</v>
      </c>
      <c r="C210" s="21">
        <f t="shared" si="3"/>
        <v>0</v>
      </c>
    </row>
    <row r="211" spans="1:3" s="22" customFormat="1" ht="14" x14ac:dyDescent="0.25">
      <c r="A211" s="24">
        <v>45369</v>
      </c>
      <c r="B211" s="23">
        <v>43.6</v>
      </c>
      <c r="C211" s="21">
        <f t="shared" si="3"/>
        <v>0.39999999999999858</v>
      </c>
    </row>
    <row r="212" spans="1:3" s="22" customFormat="1" ht="14" x14ac:dyDescent="0.25">
      <c r="A212" s="24">
        <v>45366</v>
      </c>
      <c r="B212" s="23">
        <v>43.2</v>
      </c>
      <c r="C212" s="21">
        <f t="shared" si="3"/>
        <v>0.80000000000000426</v>
      </c>
    </row>
    <row r="213" spans="1:3" s="22" customFormat="1" ht="14" x14ac:dyDescent="0.25">
      <c r="A213" s="24">
        <v>45365</v>
      </c>
      <c r="B213" s="23">
        <v>42.4</v>
      </c>
      <c r="C213" s="21">
        <f t="shared" si="3"/>
        <v>-4.3999999999999986</v>
      </c>
    </row>
    <row r="214" spans="1:3" s="22" customFormat="1" ht="14" x14ac:dyDescent="0.25">
      <c r="A214" s="24">
        <v>45364</v>
      </c>
      <c r="B214" s="23">
        <v>46.8</v>
      </c>
      <c r="C214" s="21">
        <f t="shared" si="3"/>
        <v>0</v>
      </c>
    </row>
    <row r="215" spans="1:3" s="22" customFormat="1" ht="14" x14ac:dyDescent="0.25">
      <c r="A215" s="24">
        <v>45363</v>
      </c>
      <c r="B215" s="23">
        <v>46.8</v>
      </c>
      <c r="C215" s="21">
        <f t="shared" si="3"/>
        <v>-2</v>
      </c>
    </row>
    <row r="216" spans="1:3" s="22" customFormat="1" ht="14" x14ac:dyDescent="0.25">
      <c r="A216" s="24">
        <v>45362</v>
      </c>
      <c r="B216" s="23">
        <v>48.8</v>
      </c>
      <c r="C216" s="21">
        <f t="shared" si="3"/>
        <v>0</v>
      </c>
    </row>
    <row r="217" spans="1:3" s="22" customFormat="1" ht="14" x14ac:dyDescent="0.25">
      <c r="A217" s="24">
        <v>45359</v>
      </c>
      <c r="B217" s="23">
        <v>48.8</v>
      </c>
      <c r="C217" s="21">
        <f t="shared" si="3"/>
        <v>0.79999999999999716</v>
      </c>
    </row>
    <row r="218" spans="1:3" s="22" customFormat="1" ht="14" x14ac:dyDescent="0.25">
      <c r="A218" s="24">
        <v>45358</v>
      </c>
      <c r="B218" s="23">
        <v>48</v>
      </c>
      <c r="C218" s="21">
        <f t="shared" si="3"/>
        <v>-0.79999999999999716</v>
      </c>
    </row>
    <row r="219" spans="1:3" s="22" customFormat="1" ht="14" x14ac:dyDescent="0.25">
      <c r="A219" s="24">
        <v>45357</v>
      </c>
      <c r="B219" s="23">
        <v>48.8</v>
      </c>
      <c r="C219" s="21">
        <f t="shared" si="3"/>
        <v>2.7999999999999972</v>
      </c>
    </row>
    <row r="220" spans="1:3" s="22" customFormat="1" ht="14" x14ac:dyDescent="0.25">
      <c r="A220" s="24">
        <v>45356</v>
      </c>
      <c r="B220" s="23">
        <v>46</v>
      </c>
      <c r="C220" s="21">
        <f t="shared" si="3"/>
        <v>-4.3999999999999986</v>
      </c>
    </row>
    <row r="221" spans="1:3" s="22" customFormat="1" ht="14" x14ac:dyDescent="0.25">
      <c r="A221" s="24">
        <v>45355</v>
      </c>
      <c r="B221" s="23">
        <v>50.4</v>
      </c>
      <c r="C221" s="21">
        <f t="shared" si="3"/>
        <v>-1.2000000000000028</v>
      </c>
    </row>
    <row r="222" spans="1:3" s="22" customFormat="1" ht="14" x14ac:dyDescent="0.25">
      <c r="A222" s="24">
        <v>45352</v>
      </c>
      <c r="B222" s="23">
        <v>51.6</v>
      </c>
      <c r="C222" s="21">
        <f t="shared" si="3"/>
        <v>-9.1999999999999957</v>
      </c>
    </row>
    <row r="223" spans="1:3" s="22" customFormat="1" ht="14" x14ac:dyDescent="0.25">
      <c r="A223" s="24">
        <v>45351</v>
      </c>
      <c r="B223" s="23">
        <v>60.8</v>
      </c>
      <c r="C223" s="21">
        <f t="shared" si="3"/>
        <v>0</v>
      </c>
    </row>
    <row r="224" spans="1:3" s="22" customFormat="1" ht="14" x14ac:dyDescent="0.25">
      <c r="A224" s="24">
        <v>45350</v>
      </c>
      <c r="B224" s="23">
        <v>60.8</v>
      </c>
      <c r="C224" s="21">
        <f t="shared" si="3"/>
        <v>-0.40000000000000568</v>
      </c>
    </row>
    <row r="225" spans="1:3" s="22" customFormat="1" ht="14" x14ac:dyDescent="0.25">
      <c r="A225" s="24">
        <v>45349</v>
      </c>
      <c r="B225" s="23">
        <v>61.2</v>
      </c>
      <c r="C225" s="21">
        <f t="shared" si="3"/>
        <v>5.2000000000000028</v>
      </c>
    </row>
    <row r="226" spans="1:3" s="22" customFormat="1" ht="14" x14ac:dyDescent="0.25">
      <c r="A226" s="24">
        <v>45348</v>
      </c>
      <c r="B226" s="23">
        <v>56</v>
      </c>
      <c r="C226" s="21">
        <f t="shared" si="3"/>
        <v>3.2000000000000028</v>
      </c>
    </row>
    <row r="227" spans="1:3" s="22" customFormat="1" ht="14" x14ac:dyDescent="0.25">
      <c r="A227" s="24">
        <v>45345</v>
      </c>
      <c r="B227" s="23">
        <v>52.8</v>
      </c>
      <c r="C227" s="21">
        <f t="shared" si="3"/>
        <v>0</v>
      </c>
    </row>
    <row r="228" spans="1:3" s="22" customFormat="1" ht="14" x14ac:dyDescent="0.25">
      <c r="A228" s="24">
        <v>45344</v>
      </c>
      <c r="B228" s="23">
        <v>52.8</v>
      </c>
      <c r="C228" s="21">
        <f t="shared" si="3"/>
        <v>1.1999999999999957</v>
      </c>
    </row>
    <row r="229" spans="1:3" s="22" customFormat="1" ht="14" x14ac:dyDescent="0.25">
      <c r="A229" s="24">
        <v>45343</v>
      </c>
      <c r="B229" s="23">
        <v>51.6</v>
      </c>
      <c r="C229" s="21">
        <f t="shared" si="3"/>
        <v>-3.1999999999999957</v>
      </c>
    </row>
    <row r="230" spans="1:3" s="22" customFormat="1" ht="14" x14ac:dyDescent="0.25">
      <c r="A230" s="24">
        <v>45342</v>
      </c>
      <c r="B230" s="23">
        <v>54.8</v>
      </c>
      <c r="C230" s="21">
        <f t="shared" si="3"/>
        <v>-4</v>
      </c>
    </row>
    <row r="231" spans="1:3" s="22" customFormat="1" ht="14" x14ac:dyDescent="0.25">
      <c r="A231" s="24">
        <v>45338</v>
      </c>
      <c r="B231" s="23">
        <v>58.8</v>
      </c>
      <c r="C231" s="21">
        <f t="shared" si="3"/>
        <v>-3.2000000000000028</v>
      </c>
    </row>
    <row r="232" spans="1:3" s="22" customFormat="1" ht="14" x14ac:dyDescent="0.25">
      <c r="A232" s="24">
        <v>45337</v>
      </c>
      <c r="B232" s="23">
        <v>62</v>
      </c>
      <c r="C232" s="21">
        <f t="shared" si="3"/>
        <v>2.3999999999999986</v>
      </c>
    </row>
    <row r="233" spans="1:3" s="22" customFormat="1" ht="14" x14ac:dyDescent="0.25">
      <c r="A233" s="24">
        <v>45336</v>
      </c>
      <c r="B233" s="23">
        <v>59.6</v>
      </c>
      <c r="C233" s="21">
        <f t="shared" si="3"/>
        <v>5.6000000000000014</v>
      </c>
    </row>
    <row r="234" spans="1:3" s="22" customFormat="1" ht="14" x14ac:dyDescent="0.25">
      <c r="A234" s="24">
        <v>45335</v>
      </c>
      <c r="B234" s="23">
        <v>54</v>
      </c>
      <c r="C234" s="21">
        <f t="shared" si="3"/>
        <v>-6.3999999999999986</v>
      </c>
    </row>
    <row r="235" spans="1:3" s="22" customFormat="1" ht="14" x14ac:dyDescent="0.25">
      <c r="A235" s="24">
        <v>45334</v>
      </c>
      <c r="B235" s="23">
        <v>60.4</v>
      </c>
      <c r="C235" s="21">
        <f t="shared" si="3"/>
        <v>4</v>
      </c>
    </row>
    <row r="236" spans="1:3" s="22" customFormat="1" ht="14" x14ac:dyDescent="0.25">
      <c r="A236" s="24">
        <v>45331</v>
      </c>
      <c r="B236" s="23">
        <v>56.4</v>
      </c>
      <c r="C236" s="21">
        <f t="shared" si="3"/>
        <v>4.3999999999999986</v>
      </c>
    </row>
    <row r="237" spans="1:3" s="22" customFormat="1" ht="14" x14ac:dyDescent="0.25">
      <c r="A237" s="24">
        <v>45330</v>
      </c>
      <c r="B237" s="23">
        <v>52</v>
      </c>
      <c r="C237" s="21">
        <f t="shared" si="3"/>
        <v>2.3999999999999986</v>
      </c>
    </row>
    <row r="238" spans="1:3" s="22" customFormat="1" ht="14" x14ac:dyDescent="0.25">
      <c r="A238" s="24">
        <v>45329</v>
      </c>
      <c r="B238" s="23">
        <v>49.6</v>
      </c>
      <c r="C238" s="21">
        <f t="shared" si="3"/>
        <v>-2</v>
      </c>
    </row>
    <row r="239" spans="1:3" s="22" customFormat="1" ht="14" x14ac:dyDescent="0.25">
      <c r="A239" s="24">
        <v>45328</v>
      </c>
      <c r="B239" s="23">
        <v>51.6</v>
      </c>
      <c r="C239" s="21">
        <f t="shared" si="3"/>
        <v>2.8000000000000043</v>
      </c>
    </row>
    <row r="240" spans="1:3" s="22" customFormat="1" ht="14" x14ac:dyDescent="0.25">
      <c r="A240" s="24">
        <v>45327</v>
      </c>
      <c r="B240" s="23">
        <v>48.8</v>
      </c>
      <c r="C240" s="21">
        <f t="shared" si="3"/>
        <v>-2</v>
      </c>
    </row>
    <row r="241" spans="1:3" s="22" customFormat="1" ht="14" x14ac:dyDescent="0.25">
      <c r="A241" s="24">
        <v>45324</v>
      </c>
      <c r="B241" s="23">
        <v>50.8</v>
      </c>
      <c r="C241" s="21">
        <f t="shared" si="3"/>
        <v>0</v>
      </c>
    </row>
    <row r="242" spans="1:3" s="22" customFormat="1" ht="14" x14ac:dyDescent="0.25">
      <c r="A242" s="24">
        <v>45323</v>
      </c>
      <c r="B242" s="23">
        <v>50.8</v>
      </c>
      <c r="C242" s="21">
        <f t="shared" si="3"/>
        <v>2.3999999999999986</v>
      </c>
    </row>
    <row r="243" spans="1:3" s="22" customFormat="1" ht="14" x14ac:dyDescent="0.25">
      <c r="A243" s="24">
        <v>45322</v>
      </c>
      <c r="B243" s="23">
        <v>48.4</v>
      </c>
      <c r="C243" s="21">
        <f t="shared" si="3"/>
        <v>-2.3999999999999986</v>
      </c>
    </row>
    <row r="244" spans="1:3" s="22" customFormat="1" ht="14" x14ac:dyDescent="0.25">
      <c r="A244" s="24">
        <v>45321</v>
      </c>
      <c r="B244" s="23">
        <v>50.8</v>
      </c>
      <c r="C244" s="21">
        <f t="shared" si="3"/>
        <v>-3.2000000000000028</v>
      </c>
    </row>
    <row r="245" spans="1:3" s="22" customFormat="1" ht="14" x14ac:dyDescent="0.25">
      <c r="A245" s="24">
        <v>45320</v>
      </c>
      <c r="B245" s="23">
        <v>54</v>
      </c>
      <c r="C245" s="21">
        <f t="shared" si="3"/>
        <v>2.3999999999999986</v>
      </c>
    </row>
    <row r="246" spans="1:3" s="22" customFormat="1" ht="14" x14ac:dyDescent="0.25">
      <c r="A246" s="24">
        <v>45317</v>
      </c>
      <c r="B246" s="23">
        <v>51.6</v>
      </c>
      <c r="C246" s="21">
        <f t="shared" si="3"/>
        <v>1.2000000000000028</v>
      </c>
    </row>
    <row r="247" spans="1:3" s="22" customFormat="1" ht="14" x14ac:dyDescent="0.25">
      <c r="A247" s="24">
        <v>45316</v>
      </c>
      <c r="B247" s="23">
        <v>50.4</v>
      </c>
      <c r="C247" s="21">
        <f t="shared" si="3"/>
        <v>0.79999999999999716</v>
      </c>
    </row>
    <row r="248" spans="1:3" s="22" customFormat="1" ht="14" x14ac:dyDescent="0.25">
      <c r="A248" s="24">
        <v>45315</v>
      </c>
      <c r="B248" s="23">
        <v>49.6</v>
      </c>
      <c r="C248" s="21">
        <f t="shared" si="3"/>
        <v>-1.1999999999999957</v>
      </c>
    </row>
    <row r="249" spans="1:3" s="22" customFormat="1" ht="14" x14ac:dyDescent="0.25">
      <c r="A249" s="24">
        <v>45314</v>
      </c>
      <c r="B249" s="23">
        <v>50.8</v>
      </c>
      <c r="C249" s="21">
        <f t="shared" si="3"/>
        <v>1.5999999999999943</v>
      </c>
    </row>
    <row r="250" spans="1:3" s="22" customFormat="1" ht="14" x14ac:dyDescent="0.25">
      <c r="A250" s="24">
        <v>45313</v>
      </c>
      <c r="B250" s="23">
        <v>49.2</v>
      </c>
      <c r="C250" s="21">
        <f t="shared" si="3"/>
        <v>0.80000000000000426</v>
      </c>
    </row>
    <row r="251" spans="1:3" s="22" customFormat="1" ht="14" x14ac:dyDescent="0.25">
      <c r="A251" s="24">
        <v>45310</v>
      </c>
      <c r="B251" s="23">
        <v>48.4</v>
      </c>
      <c r="C251" s="21">
        <f t="shared" si="3"/>
        <v>1.1999999999999957</v>
      </c>
    </row>
    <row r="252" spans="1:3" s="22" customFormat="1" ht="14" x14ac:dyDescent="0.25">
      <c r="A252" s="24">
        <v>45309</v>
      </c>
      <c r="B252" s="23">
        <v>47.2</v>
      </c>
      <c r="C252" s="21">
        <f t="shared" si="3"/>
        <v>1.2000000000000028</v>
      </c>
    </row>
    <row r="253" spans="1:3" s="22" customFormat="1" ht="14" x14ac:dyDescent="0.25">
      <c r="A253" s="24">
        <v>45308</v>
      </c>
      <c r="B253" s="23">
        <v>46</v>
      </c>
      <c r="C253" s="21">
        <f t="shared" si="3"/>
        <v>-2.7999999999999972</v>
      </c>
    </row>
    <row r="254" spans="1:3" s="22" customFormat="1" ht="14" x14ac:dyDescent="0.25">
      <c r="A254" s="24">
        <v>45307</v>
      </c>
      <c r="B254" s="23">
        <v>48.8</v>
      </c>
      <c r="C254" s="21">
        <f t="shared" si="3"/>
        <v>-3.2000000000000028</v>
      </c>
    </row>
    <row r="255" spans="1:3" s="22" customFormat="1" ht="14" x14ac:dyDescent="0.25">
      <c r="A255" s="24">
        <v>45303</v>
      </c>
      <c r="B255" s="23">
        <v>52</v>
      </c>
      <c r="C255" s="21">
        <f t="shared" si="3"/>
        <v>-1.6000000000000014</v>
      </c>
    </row>
    <row r="256" spans="1:3" s="22" customFormat="1" ht="14" x14ac:dyDescent="0.25">
      <c r="A256" s="24">
        <v>45302</v>
      </c>
      <c r="B256" s="23">
        <v>53.6</v>
      </c>
      <c r="C256" s="21">
        <f t="shared" si="3"/>
        <v>-2.7999999999999972</v>
      </c>
    </row>
    <row r="257" spans="1:3" s="22" customFormat="1" ht="14" x14ac:dyDescent="0.25">
      <c r="A257" s="24">
        <v>45301</v>
      </c>
      <c r="B257" s="23">
        <v>56.4</v>
      </c>
      <c r="C257" s="21">
        <f t="shared" si="3"/>
        <v>-4</v>
      </c>
    </row>
    <row r="258" spans="1:3" s="22" customFormat="1" ht="14" x14ac:dyDescent="0.25">
      <c r="A258" s="24">
        <v>45300</v>
      </c>
      <c r="B258" s="23">
        <v>60.4</v>
      </c>
      <c r="C258" s="21">
        <f t="shared" si="3"/>
        <v>-2</v>
      </c>
    </row>
    <row r="259" spans="1:3" s="22" customFormat="1" ht="14" x14ac:dyDescent="0.25">
      <c r="A259" s="24">
        <v>45299</v>
      </c>
      <c r="B259" s="23">
        <v>62.4</v>
      </c>
      <c r="C259" s="21">
        <f t="shared" ref="C259:C322" si="4">B259-B260</f>
        <v>1.1999999999999957</v>
      </c>
    </row>
    <row r="260" spans="1:3" s="22" customFormat="1" ht="14" x14ac:dyDescent="0.25">
      <c r="A260" s="24">
        <v>45296</v>
      </c>
      <c r="B260" s="23">
        <v>61.2</v>
      </c>
      <c r="C260" s="21">
        <f t="shared" si="4"/>
        <v>-1.1999999999999957</v>
      </c>
    </row>
    <row r="261" spans="1:3" s="22" customFormat="1" ht="14" x14ac:dyDescent="0.25">
      <c r="A261" s="24">
        <v>45295</v>
      </c>
      <c r="B261" s="23">
        <v>62.4</v>
      </c>
      <c r="C261" s="21">
        <f t="shared" si="4"/>
        <v>0.79999999999999716</v>
      </c>
    </row>
    <row r="262" spans="1:3" s="22" customFormat="1" ht="14" x14ac:dyDescent="0.25">
      <c r="A262" s="24">
        <v>45294</v>
      </c>
      <c r="B262" s="23">
        <v>61.6</v>
      </c>
      <c r="C262" s="21">
        <f t="shared" si="4"/>
        <v>-5.1999999999999957</v>
      </c>
    </row>
    <row r="263" spans="1:3" s="22" customFormat="1" ht="14" x14ac:dyDescent="0.25">
      <c r="A263" s="24">
        <v>45293</v>
      </c>
      <c r="B263" s="23">
        <v>66.8</v>
      </c>
      <c r="C263" s="21">
        <f t="shared" si="4"/>
        <v>-0.79999999999999716</v>
      </c>
    </row>
    <row r="264" spans="1:3" s="22" customFormat="1" ht="14" x14ac:dyDescent="0.25">
      <c r="A264" s="24">
        <v>45289</v>
      </c>
      <c r="B264" s="23">
        <v>67.599999999999994</v>
      </c>
      <c r="C264" s="21">
        <f t="shared" si="4"/>
        <v>-3.2000000000000028</v>
      </c>
    </row>
    <row r="265" spans="1:3" s="22" customFormat="1" ht="14" x14ac:dyDescent="0.25">
      <c r="A265" s="24">
        <v>45288</v>
      </c>
      <c r="B265" s="23">
        <v>70.8</v>
      </c>
      <c r="C265" s="21">
        <f t="shared" si="4"/>
        <v>0</v>
      </c>
    </row>
    <row r="266" spans="1:3" s="22" customFormat="1" ht="14" x14ac:dyDescent="0.25">
      <c r="A266" s="24">
        <v>45287</v>
      </c>
      <c r="B266" s="23">
        <v>70.8</v>
      </c>
      <c r="C266" s="21">
        <f t="shared" si="4"/>
        <v>-0.79999999999999716</v>
      </c>
    </row>
    <row r="267" spans="1:3" s="22" customFormat="1" ht="14" x14ac:dyDescent="0.25">
      <c r="A267" s="24">
        <v>45286</v>
      </c>
      <c r="B267" s="23">
        <v>71.599999999999994</v>
      </c>
      <c r="C267" s="21">
        <f t="shared" si="4"/>
        <v>1.5999999999999943</v>
      </c>
    </row>
    <row r="268" spans="1:3" s="22" customFormat="1" ht="14" x14ac:dyDescent="0.25">
      <c r="A268" s="24">
        <v>45282</v>
      </c>
      <c r="B268" s="23">
        <v>70</v>
      </c>
      <c r="C268" s="21">
        <f t="shared" si="4"/>
        <v>-0.40000000000000568</v>
      </c>
    </row>
    <row r="269" spans="1:3" s="22" customFormat="1" ht="14" x14ac:dyDescent="0.25">
      <c r="A269" s="24">
        <v>45281</v>
      </c>
      <c r="B269" s="23">
        <v>70.400000000000006</v>
      </c>
      <c r="C269" s="21">
        <f t="shared" si="4"/>
        <v>2.4000000000000057</v>
      </c>
    </row>
    <row r="270" spans="1:3" s="22" customFormat="1" ht="14" x14ac:dyDescent="0.25">
      <c r="A270" s="24">
        <v>45280</v>
      </c>
      <c r="B270" s="23">
        <v>68</v>
      </c>
      <c r="C270" s="21">
        <f t="shared" si="4"/>
        <v>-3.5999999999999943</v>
      </c>
    </row>
    <row r="271" spans="1:3" s="22" customFormat="1" ht="14" x14ac:dyDescent="0.25">
      <c r="A271" s="24">
        <v>45279</v>
      </c>
      <c r="B271" s="23">
        <v>71.599999999999994</v>
      </c>
      <c r="C271" s="21">
        <f t="shared" si="4"/>
        <v>8.3999999999999915</v>
      </c>
    </row>
    <row r="272" spans="1:3" s="22" customFormat="1" ht="14" x14ac:dyDescent="0.25">
      <c r="A272" s="24">
        <v>45278</v>
      </c>
      <c r="B272" s="23">
        <v>63.2</v>
      </c>
      <c r="C272" s="21">
        <f t="shared" si="4"/>
        <v>-1.2000000000000028</v>
      </c>
    </row>
    <row r="273" spans="1:3" s="22" customFormat="1" ht="14" x14ac:dyDescent="0.25">
      <c r="A273" s="24">
        <v>45275</v>
      </c>
      <c r="B273" s="23">
        <v>64.400000000000006</v>
      </c>
      <c r="C273" s="21">
        <f t="shared" si="4"/>
        <v>0</v>
      </c>
    </row>
    <row r="274" spans="1:3" s="22" customFormat="1" ht="14" x14ac:dyDescent="0.25">
      <c r="A274" s="24">
        <v>45274</v>
      </c>
      <c r="B274" s="23">
        <v>64.400000000000006</v>
      </c>
      <c r="C274" s="21">
        <f t="shared" si="4"/>
        <v>6.8000000000000043</v>
      </c>
    </row>
    <row r="275" spans="1:3" s="22" customFormat="1" ht="14" x14ac:dyDescent="0.25">
      <c r="A275" s="24">
        <v>45273</v>
      </c>
      <c r="B275" s="23">
        <v>57.6</v>
      </c>
      <c r="C275" s="21">
        <f t="shared" si="4"/>
        <v>4.3999999999999986</v>
      </c>
    </row>
    <row r="276" spans="1:3" s="22" customFormat="1" ht="14" x14ac:dyDescent="0.25">
      <c r="A276" s="24">
        <v>45272</v>
      </c>
      <c r="B276" s="23">
        <v>53.2</v>
      </c>
      <c r="C276" s="21">
        <f t="shared" si="4"/>
        <v>-1.1999999999999957</v>
      </c>
    </row>
    <row r="277" spans="1:3" s="22" customFormat="1" ht="14" x14ac:dyDescent="0.25">
      <c r="A277" s="24">
        <v>45271</v>
      </c>
      <c r="B277" s="23">
        <v>54.4</v>
      </c>
      <c r="C277" s="21">
        <f t="shared" si="4"/>
        <v>0</v>
      </c>
    </row>
    <row r="278" spans="1:3" s="22" customFormat="1" ht="14" x14ac:dyDescent="0.25">
      <c r="A278" s="24">
        <v>45268</v>
      </c>
      <c r="B278" s="23">
        <v>54.4</v>
      </c>
      <c r="C278" s="21">
        <f t="shared" si="4"/>
        <v>1.1999999999999957</v>
      </c>
    </row>
    <row r="279" spans="1:3" s="22" customFormat="1" ht="14" x14ac:dyDescent="0.25">
      <c r="A279" s="24">
        <v>45267</v>
      </c>
      <c r="B279" s="23">
        <v>53.2</v>
      </c>
      <c r="C279" s="21">
        <f t="shared" si="4"/>
        <v>1.2000000000000028</v>
      </c>
    </row>
    <row r="280" spans="1:3" s="22" customFormat="1" ht="14" x14ac:dyDescent="0.25">
      <c r="A280" s="24">
        <v>45266</v>
      </c>
      <c r="B280" s="23">
        <v>52</v>
      </c>
      <c r="C280" s="21">
        <f t="shared" si="4"/>
        <v>0</v>
      </c>
    </row>
    <row r="281" spans="1:3" s="22" customFormat="1" ht="14" x14ac:dyDescent="0.25">
      <c r="A281" s="24">
        <v>45265</v>
      </c>
      <c r="B281" s="23">
        <v>52</v>
      </c>
      <c r="C281" s="21">
        <f t="shared" si="4"/>
        <v>-4</v>
      </c>
    </row>
    <row r="282" spans="1:3" s="22" customFormat="1" ht="14" x14ac:dyDescent="0.25">
      <c r="A282" s="24">
        <v>45264</v>
      </c>
      <c r="B282" s="23">
        <v>56</v>
      </c>
      <c r="C282" s="21">
        <f t="shared" si="4"/>
        <v>-1.2000000000000028</v>
      </c>
    </row>
    <row r="283" spans="1:3" s="22" customFormat="1" ht="14" x14ac:dyDescent="0.25">
      <c r="A283" s="24">
        <v>45261</v>
      </c>
      <c r="B283" s="23">
        <v>57.2</v>
      </c>
      <c r="C283" s="21">
        <f t="shared" si="4"/>
        <v>5.6000000000000014</v>
      </c>
    </row>
    <row r="284" spans="1:3" s="22" customFormat="1" ht="14" x14ac:dyDescent="0.25">
      <c r="A284" s="24">
        <v>45260</v>
      </c>
      <c r="B284" s="23">
        <v>51.6</v>
      </c>
      <c r="C284" s="21">
        <f t="shared" si="4"/>
        <v>-4</v>
      </c>
    </row>
    <row r="285" spans="1:3" s="22" customFormat="1" ht="14" x14ac:dyDescent="0.25">
      <c r="A285" s="24">
        <v>45259</v>
      </c>
      <c r="B285" s="23">
        <v>55.6</v>
      </c>
      <c r="C285" s="21">
        <f t="shared" si="4"/>
        <v>-2</v>
      </c>
    </row>
    <row r="286" spans="1:3" s="22" customFormat="1" ht="14" x14ac:dyDescent="0.25">
      <c r="A286" s="24">
        <v>45258</v>
      </c>
      <c r="B286" s="23">
        <v>57.6</v>
      </c>
      <c r="C286" s="21">
        <f t="shared" si="4"/>
        <v>2</v>
      </c>
    </row>
    <row r="287" spans="1:3" s="22" customFormat="1" ht="14" x14ac:dyDescent="0.25">
      <c r="A287" s="24">
        <v>45257</v>
      </c>
      <c r="B287" s="23">
        <v>55.6</v>
      </c>
      <c r="C287" s="21">
        <f t="shared" si="4"/>
        <v>-2.7999999999999972</v>
      </c>
    </row>
    <row r="288" spans="1:3" s="22" customFormat="1" ht="14" x14ac:dyDescent="0.25">
      <c r="A288" s="24">
        <v>45254</v>
      </c>
      <c r="B288" s="23">
        <v>58.4</v>
      </c>
      <c r="C288" s="21">
        <f t="shared" si="4"/>
        <v>3.1999999999999957</v>
      </c>
    </row>
    <row r="289" spans="1:3" s="22" customFormat="1" ht="14" x14ac:dyDescent="0.25">
      <c r="A289" s="24">
        <v>45252</v>
      </c>
      <c r="B289" s="23">
        <v>55.2</v>
      </c>
      <c r="C289" s="21">
        <f t="shared" si="4"/>
        <v>-2</v>
      </c>
    </row>
    <row r="290" spans="1:3" s="22" customFormat="1" ht="14" x14ac:dyDescent="0.25">
      <c r="A290" s="24">
        <v>45251</v>
      </c>
      <c r="B290" s="23">
        <v>57.2</v>
      </c>
      <c r="C290" s="21">
        <f t="shared" si="4"/>
        <v>-4</v>
      </c>
    </row>
    <row r="291" spans="1:3" s="22" customFormat="1" ht="14" x14ac:dyDescent="0.25">
      <c r="A291" s="24">
        <v>45250</v>
      </c>
      <c r="B291" s="23">
        <v>61.2</v>
      </c>
      <c r="C291" s="21">
        <f t="shared" si="4"/>
        <v>0.40000000000000568</v>
      </c>
    </row>
    <row r="292" spans="1:3" s="22" customFormat="1" ht="14" x14ac:dyDescent="0.25">
      <c r="A292" s="24">
        <v>45247</v>
      </c>
      <c r="B292" s="23">
        <v>60.8</v>
      </c>
      <c r="C292" s="21">
        <f t="shared" si="4"/>
        <v>2.3999999999999986</v>
      </c>
    </row>
    <row r="293" spans="1:3" s="22" customFormat="1" ht="14" x14ac:dyDescent="0.25">
      <c r="A293" s="24">
        <v>45246</v>
      </c>
      <c r="B293" s="23">
        <v>58.4</v>
      </c>
      <c r="C293" s="21">
        <f t="shared" si="4"/>
        <v>-4</v>
      </c>
    </row>
    <row r="294" spans="1:3" s="22" customFormat="1" ht="14" x14ac:dyDescent="0.25">
      <c r="A294" s="24">
        <v>45245</v>
      </c>
      <c r="B294" s="23">
        <v>62.4</v>
      </c>
      <c r="C294" s="21">
        <f t="shared" si="4"/>
        <v>4.7999999999999972</v>
      </c>
    </row>
    <row r="295" spans="1:3" s="22" customFormat="1" ht="14" x14ac:dyDescent="0.25">
      <c r="A295" s="24">
        <v>45244</v>
      </c>
      <c r="B295" s="23">
        <v>57.6</v>
      </c>
      <c r="C295" s="21">
        <f t="shared" si="4"/>
        <v>6.3999999999999986</v>
      </c>
    </row>
    <row r="296" spans="1:3" s="22" customFormat="1" ht="14" x14ac:dyDescent="0.25">
      <c r="A296" s="24">
        <v>45243</v>
      </c>
      <c r="B296" s="23">
        <v>51.2</v>
      </c>
      <c r="C296" s="21">
        <f t="shared" si="4"/>
        <v>0</v>
      </c>
    </row>
    <row r="297" spans="1:3" s="22" customFormat="1" ht="14" x14ac:dyDescent="0.25">
      <c r="A297" s="24">
        <v>45240</v>
      </c>
      <c r="B297" s="23">
        <v>51.2</v>
      </c>
      <c r="C297" s="21">
        <f t="shared" si="4"/>
        <v>0.80000000000000426</v>
      </c>
    </row>
    <row r="298" spans="1:3" s="22" customFormat="1" ht="14" x14ac:dyDescent="0.25">
      <c r="A298" s="24">
        <v>45239</v>
      </c>
      <c r="B298" s="23">
        <v>50.4</v>
      </c>
      <c r="C298" s="21">
        <f t="shared" si="4"/>
        <v>-9.2000000000000028</v>
      </c>
    </row>
    <row r="299" spans="1:3" s="22" customFormat="1" ht="14" x14ac:dyDescent="0.25">
      <c r="A299" s="24">
        <v>45238</v>
      </c>
      <c r="B299" s="23">
        <v>59.6</v>
      </c>
      <c r="C299" s="21">
        <f t="shared" si="4"/>
        <v>-2</v>
      </c>
    </row>
    <row r="300" spans="1:3" s="22" customFormat="1" ht="14" x14ac:dyDescent="0.25">
      <c r="A300" s="24">
        <v>45237</v>
      </c>
      <c r="B300" s="23">
        <v>61.6</v>
      </c>
      <c r="C300" s="21">
        <f t="shared" si="4"/>
        <v>0.80000000000000426</v>
      </c>
    </row>
    <row r="301" spans="1:3" s="22" customFormat="1" ht="14" x14ac:dyDescent="0.25">
      <c r="A301" s="24">
        <v>45236</v>
      </c>
      <c r="B301" s="23">
        <v>60.8</v>
      </c>
      <c r="C301" s="21">
        <f t="shared" si="4"/>
        <v>-4.7999999999999972</v>
      </c>
    </row>
    <row r="302" spans="1:3" s="22" customFormat="1" ht="14" x14ac:dyDescent="0.25">
      <c r="A302" s="24">
        <v>45233</v>
      </c>
      <c r="B302" s="23">
        <v>65.599999999999994</v>
      </c>
      <c r="C302" s="21">
        <f t="shared" si="4"/>
        <v>3.9999999999999929</v>
      </c>
    </row>
    <row r="303" spans="1:3" s="22" customFormat="1" ht="14" x14ac:dyDescent="0.25">
      <c r="A303" s="24">
        <v>45232</v>
      </c>
      <c r="B303" s="23">
        <v>61.6</v>
      </c>
      <c r="C303" s="21">
        <f t="shared" si="4"/>
        <v>7.2000000000000028</v>
      </c>
    </row>
    <row r="304" spans="1:3" s="22" customFormat="1" ht="14" x14ac:dyDescent="0.25">
      <c r="A304" s="24">
        <v>45231</v>
      </c>
      <c r="B304" s="23">
        <v>54.4</v>
      </c>
      <c r="C304" s="21">
        <f t="shared" si="4"/>
        <v>-0.39999999999999858</v>
      </c>
    </row>
    <row r="305" spans="1:3" s="22" customFormat="1" ht="14" x14ac:dyDescent="0.25">
      <c r="A305" s="24">
        <v>45230</v>
      </c>
      <c r="B305" s="23">
        <v>54.8</v>
      </c>
      <c r="C305" s="21">
        <f t="shared" si="4"/>
        <v>1.5999999999999943</v>
      </c>
    </row>
    <row r="306" spans="1:3" s="22" customFormat="1" ht="14" x14ac:dyDescent="0.25">
      <c r="A306" s="24">
        <v>45229</v>
      </c>
      <c r="B306" s="23">
        <v>53.2</v>
      </c>
      <c r="C306" s="21">
        <f t="shared" si="4"/>
        <v>-0.79999999999999716</v>
      </c>
    </row>
    <row r="307" spans="1:3" s="22" customFormat="1" ht="14" x14ac:dyDescent="0.25">
      <c r="A307" s="24">
        <v>45226</v>
      </c>
      <c r="B307" s="23">
        <v>54</v>
      </c>
      <c r="C307" s="21">
        <f t="shared" si="4"/>
        <v>-4.3999999999999986</v>
      </c>
    </row>
    <row r="308" spans="1:3" s="22" customFormat="1" ht="14" x14ac:dyDescent="0.25">
      <c r="A308" s="24">
        <v>45225</v>
      </c>
      <c r="B308" s="23">
        <v>58.4</v>
      </c>
      <c r="C308" s="21">
        <f t="shared" si="4"/>
        <v>0.79999999999999716</v>
      </c>
    </row>
    <row r="309" spans="1:3" s="22" customFormat="1" ht="14" x14ac:dyDescent="0.25">
      <c r="A309" s="24">
        <v>45224</v>
      </c>
      <c r="B309" s="23">
        <v>57.6</v>
      </c>
      <c r="C309" s="21">
        <f t="shared" si="4"/>
        <v>-5.1999999999999957</v>
      </c>
    </row>
    <row r="310" spans="1:3" s="22" customFormat="1" ht="14" x14ac:dyDescent="0.25">
      <c r="A310" s="24">
        <v>45223</v>
      </c>
      <c r="B310" s="23">
        <v>62.8</v>
      </c>
      <c r="C310" s="21">
        <f t="shared" si="4"/>
        <v>3.1999999999999957</v>
      </c>
    </row>
    <row r="311" spans="1:3" s="22" customFormat="1" ht="14" x14ac:dyDescent="0.25">
      <c r="A311" s="24">
        <v>45222</v>
      </c>
      <c r="B311" s="23">
        <v>59.6</v>
      </c>
      <c r="C311" s="21">
        <f t="shared" si="4"/>
        <v>-3.1999999999999957</v>
      </c>
    </row>
    <row r="312" spans="1:3" s="22" customFormat="1" ht="14" x14ac:dyDescent="0.25">
      <c r="A312" s="24">
        <v>45219</v>
      </c>
      <c r="B312" s="23">
        <v>62.8</v>
      </c>
      <c r="C312" s="21">
        <f t="shared" si="4"/>
        <v>0.39999999999999858</v>
      </c>
    </row>
    <row r="313" spans="1:3" s="22" customFormat="1" ht="14" x14ac:dyDescent="0.25">
      <c r="A313" s="24">
        <v>45218</v>
      </c>
      <c r="B313" s="23">
        <v>62.4</v>
      </c>
      <c r="C313" s="21">
        <f t="shared" si="4"/>
        <v>-3.6000000000000014</v>
      </c>
    </row>
    <row r="314" spans="1:3" s="22" customFormat="1" ht="14" x14ac:dyDescent="0.25">
      <c r="A314" s="24">
        <v>45217</v>
      </c>
      <c r="B314" s="23">
        <v>66</v>
      </c>
      <c r="C314" s="21">
        <f t="shared" si="4"/>
        <v>-3.5999999999999943</v>
      </c>
    </row>
    <row r="315" spans="1:3" s="22" customFormat="1" ht="14" x14ac:dyDescent="0.25">
      <c r="A315" s="24">
        <v>45216</v>
      </c>
      <c r="B315" s="23">
        <v>69.599999999999994</v>
      </c>
      <c r="C315" s="21">
        <f t="shared" si="4"/>
        <v>2.3999999999999915</v>
      </c>
    </row>
    <row r="316" spans="1:3" s="22" customFormat="1" ht="14" x14ac:dyDescent="0.25">
      <c r="A316" s="24">
        <v>45215</v>
      </c>
      <c r="B316" s="23">
        <v>67.2</v>
      </c>
      <c r="C316" s="21">
        <f t="shared" si="4"/>
        <v>0.79999999999999716</v>
      </c>
    </row>
    <row r="317" spans="1:3" s="22" customFormat="1" ht="14" x14ac:dyDescent="0.25">
      <c r="A317" s="24">
        <v>45212</v>
      </c>
      <c r="B317" s="23">
        <v>66.400000000000006</v>
      </c>
      <c r="C317" s="21">
        <f t="shared" si="4"/>
        <v>1.6000000000000085</v>
      </c>
    </row>
    <row r="318" spans="1:3" s="22" customFormat="1" ht="14" x14ac:dyDescent="0.25">
      <c r="A318" s="24">
        <v>45211</v>
      </c>
      <c r="B318" s="23">
        <v>64.8</v>
      </c>
      <c r="C318" s="21">
        <f t="shared" si="4"/>
        <v>-5.2000000000000028</v>
      </c>
    </row>
    <row r="319" spans="1:3" s="22" customFormat="1" ht="14" x14ac:dyDescent="0.25">
      <c r="A319" s="24">
        <v>45210</v>
      </c>
      <c r="B319" s="23">
        <v>70</v>
      </c>
      <c r="C319" s="21">
        <f t="shared" si="4"/>
        <v>-1.5999999999999943</v>
      </c>
    </row>
    <row r="320" spans="1:3" s="22" customFormat="1" ht="14" x14ac:dyDescent="0.25">
      <c r="A320" s="24">
        <v>45209</v>
      </c>
      <c r="B320" s="23">
        <v>71.599999999999994</v>
      </c>
      <c r="C320" s="21">
        <f t="shared" si="4"/>
        <v>2</v>
      </c>
    </row>
    <row r="321" spans="1:3" s="22" customFormat="1" ht="14" x14ac:dyDescent="0.25">
      <c r="A321" s="24">
        <v>45208</v>
      </c>
      <c r="B321" s="23">
        <v>69.599999999999994</v>
      </c>
      <c r="C321" s="21">
        <f t="shared" si="4"/>
        <v>0.79999999999999716</v>
      </c>
    </row>
    <row r="322" spans="1:3" s="22" customFormat="1" ht="14" x14ac:dyDescent="0.25">
      <c r="A322" s="24">
        <v>45205</v>
      </c>
      <c r="B322" s="23">
        <v>68.8</v>
      </c>
      <c r="C322" s="21">
        <f t="shared" si="4"/>
        <v>-0.40000000000000568</v>
      </c>
    </row>
    <row r="323" spans="1:3" s="22" customFormat="1" ht="14" x14ac:dyDescent="0.25">
      <c r="A323" s="24">
        <v>45204</v>
      </c>
      <c r="B323" s="23">
        <v>69.2</v>
      </c>
      <c r="C323" s="21">
        <f t="shared" ref="C323:C386" si="5">B323-B324</f>
        <v>3.6000000000000085</v>
      </c>
    </row>
    <row r="324" spans="1:3" s="22" customFormat="1" ht="14" x14ac:dyDescent="0.25">
      <c r="A324" s="24">
        <v>45203</v>
      </c>
      <c r="B324" s="23">
        <v>65.599999999999994</v>
      </c>
      <c r="C324" s="21">
        <f t="shared" si="5"/>
        <v>1.5999999999999943</v>
      </c>
    </row>
    <row r="325" spans="1:3" s="22" customFormat="1" ht="14" x14ac:dyDescent="0.25">
      <c r="A325" s="24">
        <v>45202</v>
      </c>
      <c r="B325" s="23">
        <v>64</v>
      </c>
      <c r="C325" s="21">
        <f t="shared" si="5"/>
        <v>-4.4000000000000057</v>
      </c>
    </row>
    <row r="326" spans="1:3" s="22" customFormat="1" ht="14" x14ac:dyDescent="0.25">
      <c r="A326" s="24">
        <v>45201</v>
      </c>
      <c r="B326" s="23">
        <v>68.400000000000006</v>
      </c>
      <c r="C326" s="21">
        <f t="shared" si="5"/>
        <v>-4</v>
      </c>
    </row>
    <row r="327" spans="1:3" s="22" customFormat="1" ht="14" x14ac:dyDescent="0.25">
      <c r="A327" s="24">
        <v>45198</v>
      </c>
      <c r="B327" s="23">
        <v>72.400000000000006</v>
      </c>
      <c r="C327" s="21">
        <f t="shared" si="5"/>
        <v>3.6000000000000085</v>
      </c>
    </row>
    <row r="328" spans="1:3" s="22" customFormat="1" ht="14" x14ac:dyDescent="0.25">
      <c r="A328" s="24">
        <v>45197</v>
      </c>
      <c r="B328" s="23">
        <v>68.8</v>
      </c>
      <c r="C328" s="21">
        <f t="shared" si="5"/>
        <v>-2.4000000000000057</v>
      </c>
    </row>
    <row r="329" spans="1:3" s="22" customFormat="1" ht="14" x14ac:dyDescent="0.25">
      <c r="A329" s="24">
        <v>45196</v>
      </c>
      <c r="B329" s="23">
        <v>71.2</v>
      </c>
      <c r="C329" s="21">
        <f t="shared" si="5"/>
        <v>2</v>
      </c>
    </row>
    <row r="330" spans="1:3" s="22" customFormat="1" ht="14" x14ac:dyDescent="0.25">
      <c r="A330" s="24">
        <v>45195</v>
      </c>
      <c r="B330" s="23">
        <v>69.2</v>
      </c>
      <c r="C330" s="21">
        <f t="shared" si="5"/>
        <v>0</v>
      </c>
    </row>
    <row r="331" spans="1:3" s="22" customFormat="1" ht="14" x14ac:dyDescent="0.25">
      <c r="A331" s="24">
        <v>45194</v>
      </c>
      <c r="B331" s="23">
        <v>69.2</v>
      </c>
      <c r="C331" s="21">
        <f t="shared" si="5"/>
        <v>-1.5999999999999943</v>
      </c>
    </row>
    <row r="332" spans="1:3" s="22" customFormat="1" ht="14" x14ac:dyDescent="0.25">
      <c r="A332" s="24">
        <v>45191</v>
      </c>
      <c r="B332" s="23">
        <v>70.8</v>
      </c>
      <c r="C332" s="21">
        <f t="shared" si="5"/>
        <v>0.79999999999999716</v>
      </c>
    </row>
    <row r="333" spans="1:3" s="22" customFormat="1" ht="14" x14ac:dyDescent="0.25">
      <c r="A333" s="24">
        <v>45190</v>
      </c>
      <c r="B333" s="23">
        <v>70</v>
      </c>
      <c r="C333" s="21">
        <f t="shared" si="5"/>
        <v>-3.2000000000000028</v>
      </c>
    </row>
    <row r="334" spans="1:3" s="22" customFormat="1" ht="14" x14ac:dyDescent="0.25">
      <c r="A334" s="24">
        <v>45189</v>
      </c>
      <c r="B334" s="23">
        <v>73.2</v>
      </c>
      <c r="C334" s="21">
        <f t="shared" si="5"/>
        <v>0.40000000000000568</v>
      </c>
    </row>
    <row r="335" spans="1:3" s="22" customFormat="1" ht="14" x14ac:dyDescent="0.25">
      <c r="A335" s="24">
        <v>45188</v>
      </c>
      <c r="B335" s="23">
        <v>72.8</v>
      </c>
      <c r="C335" s="21">
        <f t="shared" si="5"/>
        <v>-1.2000000000000028</v>
      </c>
    </row>
    <row r="336" spans="1:3" s="22" customFormat="1" ht="14" x14ac:dyDescent="0.25">
      <c r="A336" s="24">
        <v>45187</v>
      </c>
      <c r="B336" s="23">
        <v>74</v>
      </c>
      <c r="C336" s="21">
        <f t="shared" si="5"/>
        <v>-3.2000000000000028</v>
      </c>
    </row>
    <row r="337" spans="1:3" s="22" customFormat="1" ht="14" x14ac:dyDescent="0.25">
      <c r="A337" s="24">
        <v>45184</v>
      </c>
      <c r="B337" s="23">
        <v>77.2</v>
      </c>
      <c r="C337" s="21">
        <f t="shared" si="5"/>
        <v>-1.2000000000000028</v>
      </c>
    </row>
    <row r="338" spans="1:3" s="22" customFormat="1" ht="14" x14ac:dyDescent="0.25">
      <c r="A338" s="24">
        <v>45183</v>
      </c>
      <c r="B338" s="23">
        <v>78.400000000000006</v>
      </c>
      <c r="C338" s="21">
        <f t="shared" si="5"/>
        <v>-2.3999999999999915</v>
      </c>
    </row>
    <row r="339" spans="1:3" s="22" customFormat="1" ht="14" x14ac:dyDescent="0.25">
      <c r="A339" s="24">
        <v>45182</v>
      </c>
      <c r="B339" s="23">
        <v>80.8</v>
      </c>
      <c r="C339" s="21">
        <f t="shared" si="5"/>
        <v>-2</v>
      </c>
    </row>
    <row r="340" spans="1:3" s="22" customFormat="1" ht="14" x14ac:dyDescent="0.25">
      <c r="A340" s="24">
        <v>45181</v>
      </c>
      <c r="B340" s="23">
        <v>82.8</v>
      </c>
      <c r="C340" s="21">
        <f t="shared" si="5"/>
        <v>-0.79999999999999716</v>
      </c>
    </row>
    <row r="341" spans="1:3" s="22" customFormat="1" ht="14" x14ac:dyDescent="0.25">
      <c r="A341" s="24">
        <v>45180</v>
      </c>
      <c r="B341" s="23">
        <v>83.6</v>
      </c>
      <c r="C341" s="21">
        <f t="shared" si="5"/>
        <v>0.39999999999999147</v>
      </c>
    </row>
    <row r="342" spans="1:3" s="22" customFormat="1" ht="14" x14ac:dyDescent="0.25">
      <c r="A342" s="24">
        <v>45177</v>
      </c>
      <c r="B342" s="23">
        <v>83.2</v>
      </c>
      <c r="C342" s="21">
        <f t="shared" si="5"/>
        <v>-1.2000000000000028</v>
      </c>
    </row>
    <row r="343" spans="1:3" s="22" customFormat="1" ht="14" x14ac:dyDescent="0.25">
      <c r="A343" s="24">
        <v>45176</v>
      </c>
      <c r="B343" s="23">
        <v>84.4</v>
      </c>
      <c r="C343" s="21">
        <f t="shared" si="5"/>
        <v>-5.1999999999999886</v>
      </c>
    </row>
    <row r="344" spans="1:3" s="22" customFormat="1" ht="14" x14ac:dyDescent="0.25">
      <c r="A344" s="24">
        <v>45175</v>
      </c>
      <c r="B344" s="23">
        <v>89.6</v>
      </c>
      <c r="C344" s="21">
        <f t="shared" si="5"/>
        <v>-0.40000000000000568</v>
      </c>
    </row>
    <row r="345" spans="1:3" s="22" customFormat="1" ht="14" x14ac:dyDescent="0.25">
      <c r="A345" s="24">
        <v>45174</v>
      </c>
      <c r="B345" s="23">
        <v>90</v>
      </c>
      <c r="C345" s="21">
        <f t="shared" si="5"/>
        <v>0</v>
      </c>
    </row>
    <row r="346" spans="1:3" s="22" customFormat="1" ht="14" x14ac:dyDescent="0.25">
      <c r="A346" s="24">
        <v>45170</v>
      </c>
      <c r="B346" s="23">
        <v>90</v>
      </c>
      <c r="C346" s="21">
        <f t="shared" si="5"/>
        <v>-3.5999999999999943</v>
      </c>
    </row>
    <row r="347" spans="1:3" s="22" customFormat="1" ht="14" x14ac:dyDescent="0.25">
      <c r="A347" s="24">
        <v>45169</v>
      </c>
      <c r="B347" s="23">
        <v>93.6</v>
      </c>
      <c r="C347" s="21">
        <f t="shared" si="5"/>
        <v>3.5999999999999943</v>
      </c>
    </row>
    <row r="348" spans="1:3" s="22" customFormat="1" ht="14" x14ac:dyDescent="0.25">
      <c r="A348" s="24">
        <v>45168</v>
      </c>
      <c r="B348" s="23">
        <v>90</v>
      </c>
      <c r="C348" s="21">
        <f t="shared" si="5"/>
        <v>1.2000000000000028</v>
      </c>
    </row>
    <row r="349" spans="1:3" s="22" customFormat="1" ht="14" x14ac:dyDescent="0.25">
      <c r="A349" s="24">
        <v>45167</v>
      </c>
      <c r="B349" s="23">
        <v>88.8</v>
      </c>
      <c r="C349" s="21">
        <f t="shared" si="5"/>
        <v>17.200000000000003</v>
      </c>
    </row>
    <row r="350" spans="1:3" s="22" customFormat="1" ht="14" x14ac:dyDescent="0.25">
      <c r="A350" s="24">
        <v>45166</v>
      </c>
      <c r="B350" s="23">
        <v>71.599999999999994</v>
      </c>
      <c r="C350" s="21">
        <f t="shared" si="5"/>
        <v>4.3999999999999915</v>
      </c>
    </row>
    <row r="351" spans="1:3" s="22" customFormat="1" ht="14" x14ac:dyDescent="0.25">
      <c r="A351" s="24">
        <v>45163</v>
      </c>
      <c r="B351" s="23">
        <v>67.2</v>
      </c>
      <c r="C351" s="21">
        <f t="shared" si="5"/>
        <v>0.79999999999999716</v>
      </c>
    </row>
    <row r="352" spans="1:3" s="22" customFormat="1" ht="14" x14ac:dyDescent="0.25">
      <c r="A352" s="24">
        <v>45162</v>
      </c>
      <c r="B352" s="23">
        <v>66.400000000000006</v>
      </c>
      <c r="C352" s="21">
        <f t="shared" si="5"/>
        <v>-5.1999999999999886</v>
      </c>
    </row>
    <row r="353" spans="1:3" s="22" customFormat="1" ht="14" x14ac:dyDescent="0.25">
      <c r="A353" s="24">
        <v>45161</v>
      </c>
      <c r="B353" s="23">
        <v>71.599999999999994</v>
      </c>
      <c r="C353" s="21">
        <f t="shared" si="5"/>
        <v>5.1999999999999886</v>
      </c>
    </row>
    <row r="354" spans="1:3" s="22" customFormat="1" ht="14" x14ac:dyDescent="0.25">
      <c r="A354" s="24">
        <v>45160</v>
      </c>
      <c r="B354" s="23">
        <v>66.400000000000006</v>
      </c>
      <c r="C354" s="21">
        <f t="shared" si="5"/>
        <v>0</v>
      </c>
    </row>
    <row r="355" spans="1:3" s="22" customFormat="1" ht="14" x14ac:dyDescent="0.25">
      <c r="A355" s="24">
        <v>45159</v>
      </c>
      <c r="B355" s="23">
        <v>66.400000000000006</v>
      </c>
      <c r="C355" s="21">
        <f t="shared" si="5"/>
        <v>1.6000000000000085</v>
      </c>
    </row>
    <row r="356" spans="1:3" s="22" customFormat="1" ht="14" x14ac:dyDescent="0.25">
      <c r="A356" s="24">
        <v>45156</v>
      </c>
      <c r="B356" s="23">
        <v>64.8</v>
      </c>
      <c r="C356" s="21">
        <f t="shared" si="5"/>
        <v>0.39999999999999147</v>
      </c>
    </row>
    <row r="357" spans="1:3" s="22" customFormat="1" ht="14" x14ac:dyDescent="0.25">
      <c r="A357" s="24">
        <v>45155</v>
      </c>
      <c r="B357" s="23">
        <v>64.400000000000006</v>
      </c>
      <c r="C357" s="21">
        <f t="shared" si="5"/>
        <v>-0.79999999999999716</v>
      </c>
    </row>
    <row r="358" spans="1:3" s="22" customFormat="1" ht="14" x14ac:dyDescent="0.25">
      <c r="A358" s="24">
        <v>45154</v>
      </c>
      <c r="B358" s="23">
        <v>65.2</v>
      </c>
      <c r="C358" s="21">
        <f t="shared" si="5"/>
        <v>-5.5999999999999943</v>
      </c>
    </row>
    <row r="359" spans="1:3" s="22" customFormat="1" ht="14" x14ac:dyDescent="0.25">
      <c r="A359" s="24">
        <v>45153</v>
      </c>
      <c r="B359" s="23">
        <v>70.8</v>
      </c>
      <c r="C359" s="21">
        <f t="shared" si="5"/>
        <v>-0.79999999999999716</v>
      </c>
    </row>
    <row r="360" spans="1:3" s="22" customFormat="1" ht="14" x14ac:dyDescent="0.25">
      <c r="A360" s="24">
        <v>45152</v>
      </c>
      <c r="B360" s="23">
        <v>71.599999999999994</v>
      </c>
      <c r="C360" s="21">
        <f t="shared" si="5"/>
        <v>-3.2000000000000028</v>
      </c>
    </row>
    <row r="361" spans="1:3" s="22" customFormat="1" ht="14" x14ac:dyDescent="0.25">
      <c r="A361" s="24">
        <v>45149</v>
      </c>
      <c r="B361" s="23">
        <v>74.8</v>
      </c>
      <c r="C361" s="21">
        <f t="shared" si="5"/>
        <v>4.7999999999999972</v>
      </c>
    </row>
    <row r="362" spans="1:3" s="22" customFormat="1" ht="14" x14ac:dyDescent="0.25">
      <c r="A362" s="24">
        <v>45148</v>
      </c>
      <c r="B362" s="23">
        <v>70</v>
      </c>
      <c r="C362" s="21">
        <f t="shared" si="5"/>
        <v>-10.400000000000006</v>
      </c>
    </row>
    <row r="363" spans="1:3" s="22" customFormat="1" ht="14" x14ac:dyDescent="0.25">
      <c r="A363" s="24">
        <v>45147</v>
      </c>
      <c r="B363" s="23">
        <v>80.400000000000006</v>
      </c>
      <c r="C363" s="21">
        <f t="shared" si="5"/>
        <v>-2.7999999999999972</v>
      </c>
    </row>
    <row r="364" spans="1:3" s="22" customFormat="1" ht="14" x14ac:dyDescent="0.25">
      <c r="A364" s="24">
        <v>45146</v>
      </c>
      <c r="B364" s="23">
        <v>83.2</v>
      </c>
      <c r="C364" s="21">
        <f t="shared" si="5"/>
        <v>0</v>
      </c>
    </row>
    <row r="365" spans="1:3" s="22" customFormat="1" ht="14" x14ac:dyDescent="0.25">
      <c r="A365" s="24">
        <v>45145</v>
      </c>
      <c r="B365" s="23">
        <v>83.2</v>
      </c>
      <c r="C365" s="21">
        <f t="shared" si="5"/>
        <v>1.6000000000000085</v>
      </c>
    </row>
    <row r="366" spans="1:3" s="22" customFormat="1" ht="14" x14ac:dyDescent="0.25">
      <c r="A366" s="24">
        <v>45142</v>
      </c>
      <c r="B366" s="23">
        <v>81.599999999999994</v>
      </c>
      <c r="C366" s="21">
        <f t="shared" si="5"/>
        <v>0</v>
      </c>
    </row>
    <row r="367" spans="1:3" s="22" customFormat="1" ht="14" x14ac:dyDescent="0.25">
      <c r="A367" s="24">
        <v>45141</v>
      </c>
      <c r="B367" s="23">
        <v>81.599999999999994</v>
      </c>
      <c r="C367" s="21">
        <f t="shared" si="5"/>
        <v>0</v>
      </c>
    </row>
    <row r="368" spans="1:3" s="22" customFormat="1" ht="14" x14ac:dyDescent="0.25">
      <c r="A368" s="24">
        <v>45140</v>
      </c>
      <c r="B368" s="23">
        <v>81.599999999999994</v>
      </c>
      <c r="C368" s="21">
        <f t="shared" si="5"/>
        <v>-12</v>
      </c>
    </row>
    <row r="369" spans="1:3" s="22" customFormat="1" ht="14" x14ac:dyDescent="0.25">
      <c r="A369" s="24">
        <v>45139</v>
      </c>
      <c r="B369" s="23">
        <v>93.6</v>
      </c>
      <c r="C369" s="21">
        <f t="shared" si="5"/>
        <v>-6.8000000000000114</v>
      </c>
    </row>
    <row r="370" spans="1:3" s="22" customFormat="1" ht="14" x14ac:dyDescent="0.25">
      <c r="A370" s="24">
        <v>45138</v>
      </c>
      <c r="B370" s="23">
        <v>100.4</v>
      </c>
      <c r="C370" s="21">
        <f t="shared" si="5"/>
        <v>2.8000000000000114</v>
      </c>
    </row>
    <row r="371" spans="1:3" s="22" customFormat="1" ht="14" x14ac:dyDescent="0.25">
      <c r="A371" s="24">
        <v>45135</v>
      </c>
      <c r="B371" s="23">
        <v>97.6</v>
      </c>
      <c r="C371" s="21">
        <f t="shared" si="5"/>
        <v>8</v>
      </c>
    </row>
    <row r="372" spans="1:3" s="22" customFormat="1" ht="14" x14ac:dyDescent="0.25">
      <c r="A372" s="24">
        <v>45134</v>
      </c>
      <c r="B372" s="23">
        <v>89.6</v>
      </c>
      <c r="C372" s="21">
        <f t="shared" si="5"/>
        <v>-8.4000000000000057</v>
      </c>
    </row>
    <row r="373" spans="1:3" s="22" customFormat="1" ht="14" x14ac:dyDescent="0.25">
      <c r="A373" s="24">
        <v>45133</v>
      </c>
      <c r="B373" s="23">
        <v>98</v>
      </c>
      <c r="C373" s="21">
        <f t="shared" si="5"/>
        <v>4.7999999999999972</v>
      </c>
    </row>
    <row r="374" spans="1:3" s="22" customFormat="1" ht="14" x14ac:dyDescent="0.25">
      <c r="A374" s="24">
        <v>45132</v>
      </c>
      <c r="B374" s="23">
        <v>93.2</v>
      </c>
      <c r="C374" s="21">
        <f t="shared" si="5"/>
        <v>2</v>
      </c>
    </row>
    <row r="375" spans="1:3" s="22" customFormat="1" ht="14" x14ac:dyDescent="0.25">
      <c r="A375" s="24">
        <v>45131</v>
      </c>
      <c r="B375" s="23">
        <v>91.2</v>
      </c>
      <c r="C375" s="21">
        <f t="shared" si="5"/>
        <v>-4</v>
      </c>
    </row>
    <row r="376" spans="1:3" s="22" customFormat="1" ht="14" x14ac:dyDescent="0.25">
      <c r="A376" s="24">
        <v>45128</v>
      </c>
      <c r="B376" s="23">
        <v>95.2</v>
      </c>
      <c r="C376" s="21">
        <f t="shared" si="5"/>
        <v>4</v>
      </c>
    </row>
    <row r="377" spans="1:3" s="22" customFormat="1" ht="14" x14ac:dyDescent="0.25">
      <c r="A377" s="24">
        <v>45127</v>
      </c>
      <c r="B377" s="23">
        <v>91.2</v>
      </c>
      <c r="C377" s="21">
        <f t="shared" si="5"/>
        <v>-10.399999999999991</v>
      </c>
    </row>
    <row r="378" spans="1:3" s="22" customFormat="1" ht="14" x14ac:dyDescent="0.25">
      <c r="A378" s="24">
        <v>45126</v>
      </c>
      <c r="B378" s="23">
        <v>101.6</v>
      </c>
      <c r="C378" s="21">
        <f t="shared" si="5"/>
        <v>7.5999999999999943</v>
      </c>
    </row>
    <row r="379" spans="1:3" s="22" customFormat="1" ht="14" x14ac:dyDescent="0.25">
      <c r="A379" s="24">
        <v>45125</v>
      </c>
      <c r="B379" s="23">
        <v>94</v>
      </c>
      <c r="C379" s="21">
        <f t="shared" si="5"/>
        <v>6.7999999999999972</v>
      </c>
    </row>
    <row r="380" spans="1:3" s="22" customFormat="1" ht="14" x14ac:dyDescent="0.25">
      <c r="A380" s="24">
        <v>45124</v>
      </c>
      <c r="B380" s="23">
        <v>87.2</v>
      </c>
      <c r="C380" s="21">
        <f t="shared" si="5"/>
        <v>5.6000000000000085</v>
      </c>
    </row>
    <row r="381" spans="1:3" s="22" customFormat="1" ht="14" x14ac:dyDescent="0.25">
      <c r="A381" s="24">
        <v>45121</v>
      </c>
      <c r="B381" s="23">
        <v>81.599999999999994</v>
      </c>
      <c r="C381" s="21">
        <f t="shared" si="5"/>
        <v>-4.8000000000000114</v>
      </c>
    </row>
    <row r="382" spans="1:3" s="22" customFormat="1" ht="14" x14ac:dyDescent="0.25">
      <c r="A382" s="24">
        <v>45120</v>
      </c>
      <c r="B382" s="23">
        <v>86.4</v>
      </c>
      <c r="C382" s="21">
        <f t="shared" si="5"/>
        <v>1.6000000000000085</v>
      </c>
    </row>
    <row r="383" spans="1:3" s="22" customFormat="1" ht="14" x14ac:dyDescent="0.25">
      <c r="A383" s="24">
        <v>45119</v>
      </c>
      <c r="B383" s="23">
        <v>84.8</v>
      </c>
      <c r="C383" s="21">
        <f t="shared" si="5"/>
        <v>4.3999999999999915</v>
      </c>
    </row>
    <row r="384" spans="1:3" s="22" customFormat="1" ht="14" x14ac:dyDescent="0.25">
      <c r="A384" s="24">
        <v>45118</v>
      </c>
      <c r="B384" s="23">
        <v>80.400000000000006</v>
      </c>
      <c r="C384" s="21">
        <f t="shared" si="5"/>
        <v>1.2000000000000028</v>
      </c>
    </row>
    <row r="385" spans="1:3" s="22" customFormat="1" ht="14" x14ac:dyDescent="0.25">
      <c r="A385" s="24">
        <v>45117</v>
      </c>
      <c r="B385" s="23">
        <v>79.2</v>
      </c>
      <c r="C385" s="21">
        <f t="shared" si="5"/>
        <v>8.4000000000000057</v>
      </c>
    </row>
    <row r="386" spans="1:3" s="22" customFormat="1" ht="14" x14ac:dyDescent="0.25">
      <c r="A386" s="24">
        <v>45114</v>
      </c>
      <c r="B386" s="23">
        <v>70.8</v>
      </c>
      <c r="C386" s="21">
        <f t="shared" si="5"/>
        <v>2</v>
      </c>
    </row>
    <row r="387" spans="1:3" s="22" customFormat="1" ht="14" x14ac:dyDescent="0.25">
      <c r="A387" s="24">
        <v>45113</v>
      </c>
      <c r="B387" s="23">
        <v>68.8</v>
      </c>
      <c r="C387" s="21">
        <f t="shared" ref="C387:C450" si="6">B387-B388</f>
        <v>-5.2000000000000028</v>
      </c>
    </row>
    <row r="388" spans="1:3" s="22" customFormat="1" ht="14" x14ac:dyDescent="0.25">
      <c r="A388" s="24">
        <v>45112</v>
      </c>
      <c r="B388" s="23">
        <v>74</v>
      </c>
      <c r="C388" s="21">
        <f t="shared" si="6"/>
        <v>2.7999999999999972</v>
      </c>
    </row>
    <row r="389" spans="1:3" s="22" customFormat="1" ht="14" x14ac:dyDescent="0.25">
      <c r="A389" s="24">
        <v>45110</v>
      </c>
      <c r="B389" s="23">
        <v>71.2</v>
      </c>
      <c r="C389" s="21">
        <f t="shared" si="6"/>
        <v>-3.2000000000000028</v>
      </c>
    </row>
    <row r="390" spans="1:3" s="22" customFormat="1" ht="14" x14ac:dyDescent="0.25">
      <c r="A390" s="24">
        <v>45107</v>
      </c>
      <c r="B390" s="23">
        <v>74.400000000000006</v>
      </c>
      <c r="C390" s="21">
        <f t="shared" si="6"/>
        <v>2</v>
      </c>
    </row>
    <row r="391" spans="1:3" s="22" customFormat="1" ht="14" x14ac:dyDescent="0.25">
      <c r="A391" s="24">
        <v>45106</v>
      </c>
      <c r="B391" s="23">
        <v>72.400000000000006</v>
      </c>
      <c r="C391" s="21">
        <f t="shared" si="6"/>
        <v>-0.39999999999999147</v>
      </c>
    </row>
    <row r="392" spans="1:3" s="22" customFormat="1" ht="14" x14ac:dyDescent="0.25">
      <c r="A392" s="24">
        <v>45105</v>
      </c>
      <c r="B392" s="23">
        <v>72.8</v>
      </c>
      <c r="C392" s="21">
        <f t="shared" si="6"/>
        <v>8.7999999999999972</v>
      </c>
    </row>
    <row r="393" spans="1:3" s="22" customFormat="1" ht="14" x14ac:dyDescent="0.25">
      <c r="A393" s="24">
        <v>45104</v>
      </c>
      <c r="B393" s="23">
        <v>64</v>
      </c>
      <c r="C393" s="21">
        <f t="shared" si="6"/>
        <v>0.39999999999999858</v>
      </c>
    </row>
    <row r="394" spans="1:3" s="22" customFormat="1" ht="14" x14ac:dyDescent="0.25">
      <c r="A394" s="24">
        <v>45103</v>
      </c>
      <c r="B394" s="23">
        <v>63.6</v>
      </c>
      <c r="C394" s="21">
        <f t="shared" si="6"/>
        <v>-4.3999999999999986</v>
      </c>
    </row>
    <row r="395" spans="1:3" s="22" customFormat="1" ht="14" x14ac:dyDescent="0.25">
      <c r="A395" s="24">
        <v>45100</v>
      </c>
      <c r="B395" s="23">
        <v>68</v>
      </c>
      <c r="C395" s="21">
        <f t="shared" si="6"/>
        <v>0</v>
      </c>
    </row>
    <row r="396" spans="1:3" s="22" customFormat="1" ht="14" x14ac:dyDescent="0.25">
      <c r="A396" s="24">
        <v>45099</v>
      </c>
      <c r="B396" s="23">
        <v>68</v>
      </c>
      <c r="C396" s="21">
        <f t="shared" si="6"/>
        <v>-2.7999999999999972</v>
      </c>
    </row>
    <row r="397" spans="1:3" s="22" customFormat="1" ht="14" x14ac:dyDescent="0.25">
      <c r="A397" s="24">
        <v>45098</v>
      </c>
      <c r="B397" s="23">
        <v>70.8</v>
      </c>
      <c r="C397" s="21">
        <f t="shared" si="6"/>
        <v>-4.7999999999999972</v>
      </c>
    </row>
    <row r="398" spans="1:3" s="22" customFormat="1" ht="14" x14ac:dyDescent="0.25">
      <c r="A398" s="24">
        <v>45097</v>
      </c>
      <c r="B398" s="23">
        <v>75.599999999999994</v>
      </c>
      <c r="C398" s="21">
        <f t="shared" si="6"/>
        <v>-0.40000000000000568</v>
      </c>
    </row>
    <row r="399" spans="1:3" s="22" customFormat="1" ht="14" x14ac:dyDescent="0.25">
      <c r="A399" s="24">
        <v>45093</v>
      </c>
      <c r="B399" s="23">
        <v>76</v>
      </c>
      <c r="C399" s="21">
        <f t="shared" si="6"/>
        <v>-2</v>
      </c>
    </row>
    <row r="400" spans="1:3" s="22" customFormat="1" ht="14" x14ac:dyDescent="0.25">
      <c r="A400" s="24">
        <v>45092</v>
      </c>
      <c r="B400" s="23">
        <v>78</v>
      </c>
      <c r="C400" s="21">
        <f t="shared" si="6"/>
        <v>1.5999999999999943</v>
      </c>
    </row>
    <row r="401" spans="1:3" s="22" customFormat="1" ht="14" x14ac:dyDescent="0.25">
      <c r="A401" s="24">
        <v>45091</v>
      </c>
      <c r="B401" s="23">
        <v>76.400000000000006</v>
      </c>
      <c r="C401" s="21">
        <f t="shared" si="6"/>
        <v>-1.1999999999999886</v>
      </c>
    </row>
    <row r="402" spans="1:3" s="22" customFormat="1" ht="14" x14ac:dyDescent="0.25">
      <c r="A402" s="24">
        <v>45090</v>
      </c>
      <c r="B402" s="23">
        <v>77.599999999999994</v>
      </c>
      <c r="C402" s="21">
        <f t="shared" si="6"/>
        <v>-0.40000000000000568</v>
      </c>
    </row>
    <row r="403" spans="1:3" s="22" customFormat="1" ht="14" x14ac:dyDescent="0.25">
      <c r="A403" s="24">
        <v>45089</v>
      </c>
      <c r="B403" s="23">
        <v>78</v>
      </c>
      <c r="C403" s="21">
        <f t="shared" si="6"/>
        <v>4</v>
      </c>
    </row>
    <row r="404" spans="1:3" s="22" customFormat="1" ht="14" x14ac:dyDescent="0.25">
      <c r="A404" s="24">
        <v>45086</v>
      </c>
      <c r="B404" s="23">
        <v>74</v>
      </c>
      <c r="C404" s="21">
        <f t="shared" si="6"/>
        <v>3.5999999999999943</v>
      </c>
    </row>
    <row r="405" spans="1:3" s="22" customFormat="1" ht="14" x14ac:dyDescent="0.25">
      <c r="A405" s="24">
        <v>45085</v>
      </c>
      <c r="B405" s="23">
        <v>70.400000000000006</v>
      </c>
      <c r="C405" s="21">
        <f t="shared" si="6"/>
        <v>-0.79999999999999716</v>
      </c>
    </row>
    <row r="406" spans="1:3" s="22" customFormat="1" ht="14" x14ac:dyDescent="0.25">
      <c r="A406" s="24">
        <v>45084</v>
      </c>
      <c r="B406" s="23">
        <v>71.2</v>
      </c>
      <c r="C406" s="21">
        <f t="shared" si="6"/>
        <v>-2</v>
      </c>
    </row>
    <row r="407" spans="1:3" s="22" customFormat="1" ht="14" x14ac:dyDescent="0.25">
      <c r="A407" s="24">
        <v>45083</v>
      </c>
      <c r="B407" s="23">
        <v>73.2</v>
      </c>
      <c r="C407" s="21">
        <f t="shared" si="6"/>
        <v>7.2000000000000028</v>
      </c>
    </row>
    <row r="408" spans="1:3" s="22" customFormat="1" ht="14" x14ac:dyDescent="0.25">
      <c r="A408" s="24">
        <v>45082</v>
      </c>
      <c r="B408" s="23">
        <v>66</v>
      </c>
      <c r="C408" s="21">
        <f t="shared" si="6"/>
        <v>1.2000000000000028</v>
      </c>
    </row>
    <row r="409" spans="1:3" s="22" customFormat="1" ht="14" x14ac:dyDescent="0.25">
      <c r="A409" s="24">
        <v>45079</v>
      </c>
      <c r="B409" s="23">
        <v>64.8</v>
      </c>
      <c r="C409" s="21">
        <f t="shared" si="6"/>
        <v>-2.4000000000000057</v>
      </c>
    </row>
    <row r="410" spans="1:3" s="22" customFormat="1" ht="14" x14ac:dyDescent="0.25">
      <c r="A410" s="24">
        <v>45078</v>
      </c>
      <c r="B410" s="23">
        <v>67.2</v>
      </c>
      <c r="C410" s="21">
        <f t="shared" si="6"/>
        <v>4</v>
      </c>
    </row>
    <row r="411" spans="1:3" s="22" customFormat="1" ht="14" x14ac:dyDescent="0.25">
      <c r="A411" s="24">
        <v>45077</v>
      </c>
      <c r="B411" s="23">
        <v>63.2</v>
      </c>
      <c r="C411" s="21">
        <f t="shared" si="6"/>
        <v>-6</v>
      </c>
    </row>
    <row r="412" spans="1:3" s="22" customFormat="1" ht="14" x14ac:dyDescent="0.25">
      <c r="A412" s="24">
        <v>45076</v>
      </c>
      <c r="B412" s="23">
        <v>69.2</v>
      </c>
      <c r="C412" s="21">
        <f t="shared" si="6"/>
        <v>8.4000000000000057</v>
      </c>
    </row>
    <row r="413" spans="1:3" s="22" customFormat="1" ht="14" x14ac:dyDescent="0.25">
      <c r="A413" s="24">
        <v>45072</v>
      </c>
      <c r="B413" s="23">
        <v>60.8</v>
      </c>
      <c r="C413" s="21">
        <f t="shared" si="6"/>
        <v>-0.40000000000000568</v>
      </c>
    </row>
    <row r="414" spans="1:3" s="22" customFormat="1" ht="14" x14ac:dyDescent="0.25">
      <c r="A414" s="24">
        <v>45071</v>
      </c>
      <c r="B414" s="23">
        <v>61.2</v>
      </c>
      <c r="C414" s="21">
        <f t="shared" si="6"/>
        <v>-3.5999999999999943</v>
      </c>
    </row>
    <row r="415" spans="1:3" s="22" customFormat="1" ht="14" x14ac:dyDescent="0.25">
      <c r="A415" s="24">
        <v>45070</v>
      </c>
      <c r="B415" s="23">
        <v>64.8</v>
      </c>
      <c r="C415" s="21">
        <f t="shared" si="6"/>
        <v>4</v>
      </c>
    </row>
    <row r="416" spans="1:3" s="22" customFormat="1" ht="14" x14ac:dyDescent="0.25">
      <c r="A416" s="24">
        <v>45069</v>
      </c>
      <c r="B416" s="23">
        <v>60.8</v>
      </c>
      <c r="C416" s="21">
        <f t="shared" si="6"/>
        <v>0.39999999999999858</v>
      </c>
    </row>
    <row r="417" spans="1:3" s="22" customFormat="1" ht="14" x14ac:dyDescent="0.25">
      <c r="A417" s="24">
        <v>45068</v>
      </c>
      <c r="B417" s="23">
        <v>60.4</v>
      </c>
      <c r="C417" s="21">
        <f t="shared" si="6"/>
        <v>9.1999999999999957</v>
      </c>
    </row>
    <row r="418" spans="1:3" s="22" customFormat="1" ht="14" x14ac:dyDescent="0.25">
      <c r="A418" s="24">
        <v>45065</v>
      </c>
      <c r="B418" s="23">
        <v>51.2</v>
      </c>
      <c r="C418" s="21">
        <f t="shared" si="6"/>
        <v>-1.5999999999999943</v>
      </c>
    </row>
    <row r="419" spans="1:3" s="22" customFormat="1" ht="14" x14ac:dyDescent="0.25">
      <c r="A419" s="24">
        <v>45064</v>
      </c>
      <c r="B419" s="23">
        <v>52.8</v>
      </c>
      <c r="C419" s="21">
        <f t="shared" si="6"/>
        <v>2</v>
      </c>
    </row>
    <row r="420" spans="1:3" s="22" customFormat="1" ht="14" x14ac:dyDescent="0.25">
      <c r="A420" s="24">
        <v>45063</v>
      </c>
      <c r="B420" s="23">
        <v>50.8</v>
      </c>
      <c r="C420" s="21">
        <f t="shared" si="6"/>
        <v>0.79999999999999716</v>
      </c>
    </row>
    <row r="421" spans="1:3" s="22" customFormat="1" ht="14" x14ac:dyDescent="0.25">
      <c r="A421" s="24">
        <v>45062</v>
      </c>
      <c r="B421" s="23">
        <v>50</v>
      </c>
      <c r="C421" s="21">
        <f t="shared" si="6"/>
        <v>-2.7999999999999972</v>
      </c>
    </row>
    <row r="422" spans="1:3" s="22" customFormat="1" ht="14" x14ac:dyDescent="0.25">
      <c r="A422" s="24">
        <v>45061</v>
      </c>
      <c r="B422" s="23">
        <v>52.8</v>
      </c>
      <c r="C422" s="21">
        <f t="shared" si="6"/>
        <v>3.5999999999999943</v>
      </c>
    </row>
    <row r="423" spans="1:3" s="22" customFormat="1" ht="14" x14ac:dyDescent="0.25">
      <c r="A423" s="24">
        <v>45058</v>
      </c>
      <c r="B423" s="23">
        <v>49.2</v>
      </c>
      <c r="C423" s="21">
        <f t="shared" si="6"/>
        <v>-4</v>
      </c>
    </row>
    <row r="424" spans="1:3" s="22" customFormat="1" ht="14" x14ac:dyDescent="0.25">
      <c r="A424" s="24">
        <v>45057</v>
      </c>
      <c r="B424" s="23">
        <v>53.2</v>
      </c>
      <c r="C424" s="21">
        <f t="shared" si="6"/>
        <v>-0.79999999999999716</v>
      </c>
    </row>
    <row r="425" spans="1:3" s="22" customFormat="1" ht="14" x14ac:dyDescent="0.25">
      <c r="A425" s="24">
        <v>45056</v>
      </c>
      <c r="B425" s="23">
        <v>54</v>
      </c>
      <c r="C425" s="21">
        <f t="shared" si="6"/>
        <v>-0.79999999999999716</v>
      </c>
    </row>
    <row r="426" spans="1:3" s="22" customFormat="1" ht="14" x14ac:dyDescent="0.25">
      <c r="A426" s="24">
        <v>45055</v>
      </c>
      <c r="B426" s="23">
        <v>54.8</v>
      </c>
      <c r="C426" s="21">
        <f t="shared" si="6"/>
        <v>0</v>
      </c>
    </row>
    <row r="427" spans="1:3" s="22" customFormat="1" ht="14" x14ac:dyDescent="0.25">
      <c r="A427" s="24">
        <v>45054</v>
      </c>
      <c r="B427" s="23">
        <v>54.8</v>
      </c>
      <c r="C427" s="21">
        <f t="shared" si="6"/>
        <v>4</v>
      </c>
    </row>
    <row r="428" spans="1:3" s="22" customFormat="1" ht="14" x14ac:dyDescent="0.25">
      <c r="A428" s="24">
        <v>45051</v>
      </c>
      <c r="B428" s="23">
        <v>50.8</v>
      </c>
      <c r="C428" s="21">
        <f t="shared" si="6"/>
        <v>2</v>
      </c>
    </row>
    <row r="429" spans="1:3" s="22" customFormat="1" ht="14" x14ac:dyDescent="0.25">
      <c r="A429" s="24">
        <v>45050</v>
      </c>
      <c r="B429" s="23">
        <v>48.8</v>
      </c>
      <c r="C429" s="21">
        <f t="shared" si="6"/>
        <v>2.7999999999999972</v>
      </c>
    </row>
    <row r="430" spans="1:3" s="22" customFormat="1" ht="14" x14ac:dyDescent="0.25">
      <c r="A430" s="24">
        <v>45049</v>
      </c>
      <c r="B430" s="23">
        <v>46</v>
      </c>
      <c r="C430" s="21">
        <f t="shared" si="6"/>
        <v>0.39999999999999858</v>
      </c>
    </row>
    <row r="431" spans="1:3" s="22" customFormat="1" ht="14" x14ac:dyDescent="0.25">
      <c r="A431" s="24">
        <v>45048</v>
      </c>
      <c r="B431" s="23">
        <v>45.6</v>
      </c>
      <c r="C431" s="21">
        <f t="shared" si="6"/>
        <v>-1.6000000000000014</v>
      </c>
    </row>
    <row r="432" spans="1:3" s="22" customFormat="1" ht="14" x14ac:dyDescent="0.25">
      <c r="A432" s="24">
        <v>45047</v>
      </c>
      <c r="B432" s="23">
        <v>47.2</v>
      </c>
      <c r="C432" s="21">
        <f t="shared" si="6"/>
        <v>-1.5999999999999943</v>
      </c>
    </row>
    <row r="433" spans="1:3" s="22" customFormat="1" ht="14" x14ac:dyDescent="0.25">
      <c r="A433" s="24">
        <v>45044</v>
      </c>
      <c r="B433" s="23">
        <v>48.8</v>
      </c>
      <c r="C433" s="21">
        <f t="shared" si="6"/>
        <v>1.5999999999999943</v>
      </c>
    </row>
    <row r="434" spans="1:3" s="22" customFormat="1" ht="14" x14ac:dyDescent="0.25">
      <c r="A434" s="24">
        <v>45043</v>
      </c>
      <c r="B434" s="23">
        <v>47.2</v>
      </c>
      <c r="C434" s="21">
        <f t="shared" si="6"/>
        <v>-0.39999999999999858</v>
      </c>
    </row>
    <row r="435" spans="1:3" s="22" customFormat="1" ht="14" x14ac:dyDescent="0.25">
      <c r="A435" s="24">
        <v>45042</v>
      </c>
      <c r="B435" s="23">
        <v>47.6</v>
      </c>
      <c r="C435" s="21">
        <f t="shared" si="6"/>
        <v>-0.79999999999999716</v>
      </c>
    </row>
    <row r="436" spans="1:3" s="22" customFormat="1" ht="14" x14ac:dyDescent="0.25">
      <c r="A436" s="24">
        <v>45041</v>
      </c>
      <c r="B436" s="23">
        <v>48.4</v>
      </c>
      <c r="C436" s="21">
        <f t="shared" si="6"/>
        <v>-2.3999999999999986</v>
      </c>
    </row>
    <row r="437" spans="1:3" s="22" customFormat="1" ht="14" x14ac:dyDescent="0.25">
      <c r="A437" s="24">
        <v>45040</v>
      </c>
      <c r="B437" s="23">
        <v>50.8</v>
      </c>
      <c r="C437" s="21">
        <f t="shared" si="6"/>
        <v>-1.6000000000000014</v>
      </c>
    </row>
    <row r="438" spans="1:3" s="22" customFormat="1" ht="14" x14ac:dyDescent="0.25">
      <c r="A438" s="24">
        <v>45037</v>
      </c>
      <c r="B438" s="23">
        <v>52.4</v>
      </c>
      <c r="C438" s="21">
        <f t="shared" si="6"/>
        <v>1.6000000000000014</v>
      </c>
    </row>
    <row r="439" spans="1:3" s="22" customFormat="1" ht="14" x14ac:dyDescent="0.25">
      <c r="A439" s="24">
        <v>45036</v>
      </c>
      <c r="B439" s="23">
        <v>50.8</v>
      </c>
      <c r="C439" s="21">
        <f t="shared" si="6"/>
        <v>-2</v>
      </c>
    </row>
    <row r="440" spans="1:3" s="22" customFormat="1" ht="14" x14ac:dyDescent="0.25">
      <c r="A440" s="24">
        <v>45035</v>
      </c>
      <c r="B440" s="23">
        <v>52.8</v>
      </c>
      <c r="C440" s="21">
        <f t="shared" si="6"/>
        <v>2.7999999999999972</v>
      </c>
    </row>
    <row r="441" spans="1:3" s="22" customFormat="1" ht="14" x14ac:dyDescent="0.25">
      <c r="A441" s="24">
        <v>45034</v>
      </c>
      <c r="B441" s="23">
        <v>50</v>
      </c>
      <c r="C441" s="21">
        <f t="shared" si="6"/>
        <v>1.2000000000000028</v>
      </c>
    </row>
    <row r="442" spans="1:3" s="22" customFormat="1" ht="14" x14ac:dyDescent="0.25">
      <c r="A442" s="24">
        <v>45033</v>
      </c>
      <c r="B442" s="23">
        <v>48.8</v>
      </c>
      <c r="C442" s="21">
        <f t="shared" si="6"/>
        <v>-3.2000000000000028</v>
      </c>
    </row>
    <row r="443" spans="1:3" s="22" customFormat="1" ht="14" x14ac:dyDescent="0.25">
      <c r="A443" s="24">
        <v>45030</v>
      </c>
      <c r="B443" s="23">
        <v>52</v>
      </c>
      <c r="C443" s="21">
        <f t="shared" si="6"/>
        <v>-0.79999999999999716</v>
      </c>
    </row>
    <row r="444" spans="1:3" s="22" customFormat="1" ht="14" x14ac:dyDescent="0.25">
      <c r="A444" s="24">
        <v>45029</v>
      </c>
      <c r="B444" s="23">
        <v>52.8</v>
      </c>
      <c r="C444" s="21">
        <f t="shared" si="6"/>
        <v>1.5999999999999943</v>
      </c>
    </row>
    <row r="445" spans="1:3" s="22" customFormat="1" ht="14" x14ac:dyDescent="0.25">
      <c r="A445" s="24">
        <v>45028</v>
      </c>
      <c r="B445" s="23">
        <v>51.2</v>
      </c>
      <c r="C445" s="21">
        <f t="shared" si="6"/>
        <v>-2.3999999999999986</v>
      </c>
    </row>
    <row r="446" spans="1:3" s="22" customFormat="1" ht="14" x14ac:dyDescent="0.25">
      <c r="A446" s="24">
        <v>45027</v>
      </c>
      <c r="B446" s="23">
        <v>53.6</v>
      </c>
      <c r="C446" s="21">
        <f t="shared" si="6"/>
        <v>-0.39999999999999858</v>
      </c>
    </row>
    <row r="447" spans="1:3" s="22" customFormat="1" ht="14" x14ac:dyDescent="0.25">
      <c r="A447" s="24">
        <v>45026</v>
      </c>
      <c r="B447" s="23">
        <v>54</v>
      </c>
      <c r="C447" s="21">
        <f t="shared" si="6"/>
        <v>0</v>
      </c>
    </row>
    <row r="448" spans="1:3" s="22" customFormat="1" ht="14" x14ac:dyDescent="0.25">
      <c r="A448" s="24">
        <v>45022</v>
      </c>
      <c r="B448" s="23">
        <v>54</v>
      </c>
      <c r="C448" s="21">
        <f t="shared" si="6"/>
        <v>4.7999999999999972</v>
      </c>
    </row>
    <row r="449" spans="1:3" s="22" customFormat="1" ht="14" x14ac:dyDescent="0.25">
      <c r="A449" s="24">
        <v>45021</v>
      </c>
      <c r="B449" s="23">
        <v>49.2</v>
      </c>
      <c r="C449" s="21">
        <f t="shared" si="6"/>
        <v>-0.79999999999999716</v>
      </c>
    </row>
    <row r="450" spans="1:3" s="22" customFormat="1" ht="14" x14ac:dyDescent="0.25">
      <c r="A450" s="24">
        <v>45020</v>
      </c>
      <c r="B450" s="23">
        <v>50</v>
      </c>
      <c r="C450" s="21">
        <f t="shared" si="6"/>
        <v>-0.79999999999999716</v>
      </c>
    </row>
    <row r="451" spans="1:3" s="22" customFormat="1" ht="14" x14ac:dyDescent="0.25">
      <c r="A451" s="24">
        <v>45019</v>
      </c>
      <c r="B451" s="23">
        <v>50.8</v>
      </c>
      <c r="C451" s="21">
        <f t="shared" ref="C451:C514" si="7">B451-B452</f>
        <v>-2.4000000000000057</v>
      </c>
    </row>
    <row r="452" spans="1:3" s="22" customFormat="1" ht="14" x14ac:dyDescent="0.25">
      <c r="A452" s="24">
        <v>45016</v>
      </c>
      <c r="B452" s="23">
        <v>53.2</v>
      </c>
      <c r="C452" s="21">
        <f t="shared" si="7"/>
        <v>4</v>
      </c>
    </row>
    <row r="453" spans="1:3" s="22" customFormat="1" ht="14" x14ac:dyDescent="0.25">
      <c r="A453" s="24">
        <v>45015</v>
      </c>
      <c r="B453" s="23">
        <v>49.2</v>
      </c>
      <c r="C453" s="21">
        <f t="shared" si="7"/>
        <v>-1.5999999999999943</v>
      </c>
    </row>
    <row r="454" spans="1:3" s="22" customFormat="1" ht="14" x14ac:dyDescent="0.25">
      <c r="A454" s="24">
        <v>45014</v>
      </c>
      <c r="B454" s="23">
        <v>50.8</v>
      </c>
      <c r="C454" s="21">
        <f t="shared" si="7"/>
        <v>2.7999999999999972</v>
      </c>
    </row>
    <row r="455" spans="1:3" s="22" customFormat="1" ht="14" x14ac:dyDescent="0.25">
      <c r="A455" s="24">
        <v>45013</v>
      </c>
      <c r="B455" s="23">
        <v>48</v>
      </c>
      <c r="C455" s="21">
        <f t="shared" si="7"/>
        <v>-1.2000000000000028</v>
      </c>
    </row>
    <row r="456" spans="1:3" s="22" customFormat="1" ht="14" x14ac:dyDescent="0.25">
      <c r="A456" s="24">
        <v>45012</v>
      </c>
      <c r="B456" s="23">
        <v>49.2</v>
      </c>
      <c r="C456" s="21">
        <f t="shared" si="7"/>
        <v>-1.5999999999999943</v>
      </c>
    </row>
    <row r="457" spans="1:3" s="22" customFormat="1" ht="14" x14ac:dyDescent="0.25">
      <c r="A457" s="24">
        <v>45009</v>
      </c>
      <c r="B457" s="23">
        <v>50.8</v>
      </c>
      <c r="C457" s="21">
        <f t="shared" si="7"/>
        <v>1.5999999999999943</v>
      </c>
    </row>
    <row r="458" spans="1:3" s="22" customFormat="1" ht="14" x14ac:dyDescent="0.25">
      <c r="A458" s="24">
        <v>45008</v>
      </c>
      <c r="B458" s="23">
        <v>49.2</v>
      </c>
      <c r="C458" s="21">
        <f t="shared" si="7"/>
        <v>0.40000000000000568</v>
      </c>
    </row>
    <row r="459" spans="1:3" s="22" customFormat="1" ht="14" x14ac:dyDescent="0.25">
      <c r="A459" s="24">
        <v>45007</v>
      </c>
      <c r="B459" s="23">
        <v>48.8</v>
      </c>
      <c r="C459" s="21">
        <f t="shared" si="7"/>
        <v>-5.2000000000000028</v>
      </c>
    </row>
    <row r="460" spans="1:3" s="22" customFormat="1" ht="14" x14ac:dyDescent="0.25">
      <c r="A460" s="24">
        <v>45006</v>
      </c>
      <c r="B460" s="23">
        <v>54</v>
      </c>
      <c r="C460" s="21">
        <f t="shared" si="7"/>
        <v>4.3999999999999986</v>
      </c>
    </row>
    <row r="461" spans="1:3" s="22" customFormat="1" ht="14" x14ac:dyDescent="0.25">
      <c r="A461" s="24">
        <v>45005</v>
      </c>
      <c r="B461" s="23">
        <v>49.6</v>
      </c>
      <c r="C461" s="21">
        <f t="shared" si="7"/>
        <v>-1.6000000000000014</v>
      </c>
    </row>
    <row r="462" spans="1:3" s="22" customFormat="1" ht="14" x14ac:dyDescent="0.25">
      <c r="A462" s="24">
        <v>45002</v>
      </c>
      <c r="B462" s="23">
        <v>51.2</v>
      </c>
      <c r="C462" s="21">
        <f t="shared" si="7"/>
        <v>-1.5999999999999943</v>
      </c>
    </row>
    <row r="463" spans="1:3" s="22" customFormat="1" ht="14" x14ac:dyDescent="0.25">
      <c r="A463" s="24">
        <v>45001</v>
      </c>
      <c r="B463" s="23">
        <v>52.8</v>
      </c>
      <c r="C463" s="21">
        <f t="shared" si="7"/>
        <v>-0.40000000000000568</v>
      </c>
    </row>
    <row r="464" spans="1:3" s="22" customFormat="1" ht="14" x14ac:dyDescent="0.25">
      <c r="A464" s="24">
        <v>45000</v>
      </c>
      <c r="B464" s="23">
        <v>53.2</v>
      </c>
      <c r="C464" s="21">
        <f t="shared" si="7"/>
        <v>-0.79999999999999716</v>
      </c>
    </row>
    <row r="465" spans="1:3" s="22" customFormat="1" ht="14" x14ac:dyDescent="0.25">
      <c r="A465" s="24">
        <v>44999</v>
      </c>
      <c r="B465" s="23">
        <v>54</v>
      </c>
      <c r="C465" s="21">
        <f t="shared" si="7"/>
        <v>0</v>
      </c>
    </row>
    <row r="466" spans="1:3" s="22" customFormat="1" ht="14" x14ac:dyDescent="0.25">
      <c r="A466" s="24">
        <v>44998</v>
      </c>
      <c r="B466" s="23">
        <v>54</v>
      </c>
      <c r="C466" s="21">
        <f t="shared" si="7"/>
        <v>4.3999999999999986</v>
      </c>
    </row>
    <row r="467" spans="1:3" s="22" customFormat="1" ht="14" x14ac:dyDescent="0.25">
      <c r="A467" s="24">
        <v>44995</v>
      </c>
      <c r="B467" s="23">
        <v>49.6</v>
      </c>
      <c r="C467" s="21">
        <f t="shared" si="7"/>
        <v>-0.39999999999999858</v>
      </c>
    </row>
    <row r="468" spans="1:3" s="22" customFormat="1" ht="14" x14ac:dyDescent="0.25">
      <c r="A468" s="24">
        <v>44994</v>
      </c>
      <c r="B468" s="23">
        <v>50</v>
      </c>
      <c r="C468" s="21">
        <f t="shared" si="7"/>
        <v>-2.7999999999999972</v>
      </c>
    </row>
    <row r="469" spans="1:3" s="22" customFormat="1" ht="14" x14ac:dyDescent="0.25">
      <c r="A469" s="24">
        <v>44993</v>
      </c>
      <c r="B469" s="23">
        <v>52.8</v>
      </c>
      <c r="C469" s="21">
        <f t="shared" si="7"/>
        <v>0.79999999999999716</v>
      </c>
    </row>
    <row r="470" spans="1:3" s="22" customFormat="1" ht="14" x14ac:dyDescent="0.25">
      <c r="A470" s="24">
        <v>44992</v>
      </c>
      <c r="B470" s="23">
        <v>52</v>
      </c>
      <c r="C470" s="21">
        <f t="shared" si="7"/>
        <v>-2.3999999999999986</v>
      </c>
    </row>
    <row r="471" spans="1:3" s="22" customFormat="1" ht="14" x14ac:dyDescent="0.25">
      <c r="A471" s="24">
        <v>44991</v>
      </c>
      <c r="B471" s="23">
        <v>54.4</v>
      </c>
      <c r="C471" s="21">
        <f t="shared" si="7"/>
        <v>-1.2000000000000028</v>
      </c>
    </row>
    <row r="472" spans="1:3" s="22" customFormat="1" ht="14" x14ac:dyDescent="0.25">
      <c r="A472" s="24">
        <v>44988</v>
      </c>
      <c r="B472" s="23">
        <v>55.6</v>
      </c>
      <c r="C472" s="21">
        <f t="shared" si="7"/>
        <v>-0.39999999999999858</v>
      </c>
    </row>
    <row r="473" spans="1:3" s="22" customFormat="1" ht="14" x14ac:dyDescent="0.25">
      <c r="A473" s="24">
        <v>44987</v>
      </c>
      <c r="B473" s="23">
        <v>56</v>
      </c>
      <c r="C473" s="21">
        <f t="shared" si="7"/>
        <v>0</v>
      </c>
    </row>
    <row r="474" spans="1:3" s="22" customFormat="1" ht="14" x14ac:dyDescent="0.25">
      <c r="A474" s="24">
        <v>44986</v>
      </c>
      <c r="B474" s="23">
        <v>56</v>
      </c>
      <c r="C474" s="21">
        <f t="shared" si="7"/>
        <v>-2.7999999999999972</v>
      </c>
    </row>
    <row r="475" spans="1:3" s="22" customFormat="1" ht="14" x14ac:dyDescent="0.25">
      <c r="A475" s="24">
        <v>44985</v>
      </c>
      <c r="B475" s="23">
        <v>58.8</v>
      </c>
      <c r="C475" s="21">
        <f t="shared" si="7"/>
        <v>0.39999999999999858</v>
      </c>
    </row>
    <row r="476" spans="1:3" s="22" customFormat="1" ht="14" x14ac:dyDescent="0.25">
      <c r="A476" s="24">
        <v>44984</v>
      </c>
      <c r="B476" s="23">
        <v>58.4</v>
      </c>
      <c r="C476" s="21">
        <f t="shared" si="7"/>
        <v>-0.39999999999999858</v>
      </c>
    </row>
    <row r="477" spans="1:3" s="22" customFormat="1" ht="14" x14ac:dyDescent="0.25">
      <c r="A477" s="24">
        <v>44981</v>
      </c>
      <c r="B477" s="23">
        <v>58.8</v>
      </c>
      <c r="C477" s="21">
        <f t="shared" si="7"/>
        <v>-5.6000000000000085</v>
      </c>
    </row>
    <row r="478" spans="1:3" s="22" customFormat="1" ht="14" x14ac:dyDescent="0.25">
      <c r="A478" s="24">
        <v>44980</v>
      </c>
      <c r="B478" s="23">
        <v>64.400000000000006</v>
      </c>
      <c r="C478" s="21">
        <f t="shared" si="7"/>
        <v>-2.7999999999999972</v>
      </c>
    </row>
    <row r="479" spans="1:3" s="22" customFormat="1" ht="14" x14ac:dyDescent="0.25">
      <c r="A479" s="24">
        <v>44979</v>
      </c>
      <c r="B479" s="23">
        <v>67.2</v>
      </c>
      <c r="C479" s="21">
        <f t="shared" si="7"/>
        <v>3.2000000000000028</v>
      </c>
    </row>
    <row r="480" spans="1:3" s="22" customFormat="1" ht="14" x14ac:dyDescent="0.25">
      <c r="A480" s="24">
        <v>44978</v>
      </c>
      <c r="B480" s="23">
        <v>64</v>
      </c>
      <c r="C480" s="21">
        <f t="shared" si="7"/>
        <v>-5.5999999999999943</v>
      </c>
    </row>
    <row r="481" spans="1:3" s="22" customFormat="1" ht="14" x14ac:dyDescent="0.25">
      <c r="A481" s="24">
        <v>44974</v>
      </c>
      <c r="B481" s="23">
        <v>69.599999999999994</v>
      </c>
      <c r="C481" s="21">
        <f t="shared" si="7"/>
        <v>-0.80000000000001137</v>
      </c>
    </row>
    <row r="482" spans="1:3" s="22" customFormat="1" ht="14" x14ac:dyDescent="0.25">
      <c r="A482" s="24">
        <v>44973</v>
      </c>
      <c r="B482" s="23">
        <v>70.400000000000006</v>
      </c>
      <c r="C482" s="21">
        <f t="shared" si="7"/>
        <v>-2.3999999999999915</v>
      </c>
    </row>
    <row r="483" spans="1:3" s="22" customFormat="1" ht="14" x14ac:dyDescent="0.25">
      <c r="A483" s="24">
        <v>44972</v>
      </c>
      <c r="B483" s="23">
        <v>72.8</v>
      </c>
      <c r="C483" s="21">
        <f t="shared" si="7"/>
        <v>3.5999999999999943</v>
      </c>
    </row>
    <row r="484" spans="1:3" s="22" customFormat="1" ht="14" x14ac:dyDescent="0.25">
      <c r="A484" s="24">
        <v>44971</v>
      </c>
      <c r="B484" s="23">
        <v>69.2</v>
      </c>
      <c r="C484" s="21">
        <f t="shared" si="7"/>
        <v>0.40000000000000568</v>
      </c>
    </row>
    <row r="485" spans="1:3" s="22" customFormat="1" ht="14" x14ac:dyDescent="0.25">
      <c r="A485" s="24">
        <v>44970</v>
      </c>
      <c r="B485" s="23">
        <v>68.8</v>
      </c>
      <c r="C485" s="21">
        <f t="shared" si="7"/>
        <v>-0.40000000000000568</v>
      </c>
    </row>
    <row r="486" spans="1:3" s="22" customFormat="1" ht="14" x14ac:dyDescent="0.25">
      <c r="A486" s="24">
        <v>44967</v>
      </c>
      <c r="B486" s="23">
        <v>69.2</v>
      </c>
      <c r="C486" s="21">
        <f t="shared" si="7"/>
        <v>-0.79999999999999716</v>
      </c>
    </row>
    <row r="487" spans="1:3" s="22" customFormat="1" ht="14" x14ac:dyDescent="0.25">
      <c r="A487" s="24">
        <v>44966</v>
      </c>
      <c r="B487" s="23">
        <v>70</v>
      </c>
      <c r="C487" s="21">
        <f t="shared" si="7"/>
        <v>-3.2000000000000028</v>
      </c>
    </row>
    <row r="488" spans="1:3" s="22" customFormat="1" ht="14" x14ac:dyDescent="0.25">
      <c r="A488" s="24">
        <v>44965</v>
      </c>
      <c r="B488" s="23">
        <v>73.2</v>
      </c>
      <c r="C488" s="21">
        <f t="shared" si="7"/>
        <v>-6.7999999999999972</v>
      </c>
    </row>
    <row r="489" spans="1:3" s="22" customFormat="1" ht="14" x14ac:dyDescent="0.25">
      <c r="A489" s="24">
        <v>44964</v>
      </c>
      <c r="B489" s="23">
        <v>80</v>
      </c>
      <c r="C489" s="21">
        <f t="shared" si="7"/>
        <v>1.5999999999999943</v>
      </c>
    </row>
    <row r="490" spans="1:3" s="22" customFormat="1" ht="14" x14ac:dyDescent="0.25">
      <c r="A490" s="24">
        <v>44963</v>
      </c>
      <c r="B490" s="23">
        <v>78.400000000000006</v>
      </c>
      <c r="C490" s="21">
        <f t="shared" si="7"/>
        <v>-4</v>
      </c>
    </row>
    <row r="491" spans="1:3" s="22" customFormat="1" ht="14" x14ac:dyDescent="0.25">
      <c r="A491" s="24">
        <v>44960</v>
      </c>
      <c r="B491" s="23">
        <v>82.4</v>
      </c>
      <c r="C491" s="21">
        <f t="shared" si="7"/>
        <v>-5.1999999999999886</v>
      </c>
    </row>
    <row r="492" spans="1:3" s="22" customFormat="1" ht="14" x14ac:dyDescent="0.25">
      <c r="A492" s="24">
        <v>44959</v>
      </c>
      <c r="B492" s="23">
        <v>87.6</v>
      </c>
      <c r="C492" s="21">
        <f t="shared" si="7"/>
        <v>7.5999999999999943</v>
      </c>
    </row>
    <row r="493" spans="1:3" s="22" customFormat="1" ht="14" x14ac:dyDescent="0.25">
      <c r="A493" s="24">
        <v>44958</v>
      </c>
      <c r="B493" s="23">
        <v>80</v>
      </c>
      <c r="C493" s="21">
        <f t="shared" si="7"/>
        <v>2</v>
      </c>
    </row>
    <row r="494" spans="1:3" s="22" customFormat="1" ht="14" x14ac:dyDescent="0.25">
      <c r="A494" s="24">
        <v>44957</v>
      </c>
      <c r="B494" s="23">
        <v>78</v>
      </c>
      <c r="C494" s="21">
        <f t="shared" si="7"/>
        <v>5.2000000000000028</v>
      </c>
    </row>
    <row r="495" spans="1:3" s="22" customFormat="1" ht="14" x14ac:dyDescent="0.25">
      <c r="A495" s="24">
        <v>44956</v>
      </c>
      <c r="B495" s="23">
        <v>72.8</v>
      </c>
      <c r="C495" s="21">
        <f t="shared" si="7"/>
        <v>-4.7999999999999972</v>
      </c>
    </row>
    <row r="496" spans="1:3" s="22" customFormat="1" ht="14" x14ac:dyDescent="0.25">
      <c r="A496" s="24">
        <v>44953</v>
      </c>
      <c r="B496" s="23">
        <v>77.599999999999994</v>
      </c>
      <c r="C496" s="21">
        <f t="shared" si="7"/>
        <v>7.5999999999999943</v>
      </c>
    </row>
    <row r="497" spans="1:3" s="22" customFormat="1" ht="14" x14ac:dyDescent="0.25">
      <c r="A497" s="24">
        <v>44952</v>
      </c>
      <c r="B497" s="23">
        <v>70</v>
      </c>
      <c r="C497" s="21">
        <f t="shared" si="7"/>
        <v>-0.40000000000000568</v>
      </c>
    </row>
    <row r="498" spans="1:3" s="22" customFormat="1" ht="14" x14ac:dyDescent="0.25">
      <c r="A498" s="24">
        <v>44951</v>
      </c>
      <c r="B498" s="23">
        <v>70.400000000000006</v>
      </c>
      <c r="C498" s="21">
        <f t="shared" si="7"/>
        <v>-2</v>
      </c>
    </row>
    <row r="499" spans="1:3" s="22" customFormat="1" ht="14" x14ac:dyDescent="0.25">
      <c r="A499" s="24">
        <v>44950</v>
      </c>
      <c r="B499" s="23">
        <v>72.400000000000006</v>
      </c>
      <c r="C499" s="21">
        <f t="shared" si="7"/>
        <v>-1.1999999999999886</v>
      </c>
    </row>
    <row r="500" spans="1:3" s="22" customFormat="1" ht="14" x14ac:dyDescent="0.25">
      <c r="A500" s="24">
        <v>44949</v>
      </c>
      <c r="B500" s="23">
        <v>73.599999999999994</v>
      </c>
      <c r="C500" s="21">
        <f t="shared" si="7"/>
        <v>7.1999999999999886</v>
      </c>
    </row>
    <row r="501" spans="1:3" s="22" customFormat="1" ht="14" x14ac:dyDescent="0.25">
      <c r="A501" s="24">
        <v>44946</v>
      </c>
      <c r="B501" s="23">
        <v>66.400000000000006</v>
      </c>
      <c r="C501" s="21">
        <f t="shared" si="7"/>
        <v>-0.39999999999999147</v>
      </c>
    </row>
    <row r="502" spans="1:3" s="22" customFormat="1" ht="14" x14ac:dyDescent="0.25">
      <c r="A502" s="24">
        <v>44945</v>
      </c>
      <c r="B502" s="23">
        <v>66.8</v>
      </c>
      <c r="C502" s="21">
        <f t="shared" si="7"/>
        <v>-6.4000000000000057</v>
      </c>
    </row>
    <row r="503" spans="1:3" s="22" customFormat="1" ht="14" x14ac:dyDescent="0.25">
      <c r="A503" s="24">
        <v>44944</v>
      </c>
      <c r="B503" s="23">
        <v>73.2</v>
      </c>
      <c r="C503" s="21">
        <f t="shared" si="7"/>
        <v>-6.3999999999999915</v>
      </c>
    </row>
    <row r="504" spans="1:3" s="22" customFormat="1" ht="14" x14ac:dyDescent="0.25">
      <c r="A504" s="24">
        <v>44943</v>
      </c>
      <c r="B504" s="23">
        <v>79.599999999999994</v>
      </c>
      <c r="C504" s="21">
        <f t="shared" si="7"/>
        <v>5.1999999999999886</v>
      </c>
    </row>
    <row r="505" spans="1:3" s="22" customFormat="1" ht="14" x14ac:dyDescent="0.25">
      <c r="A505" s="24">
        <v>44939</v>
      </c>
      <c r="B505" s="23">
        <v>74.400000000000006</v>
      </c>
      <c r="C505" s="21">
        <f t="shared" si="7"/>
        <v>0.80000000000001137</v>
      </c>
    </row>
    <row r="506" spans="1:3" s="22" customFormat="1" ht="14" x14ac:dyDescent="0.25">
      <c r="A506" s="24">
        <v>44938</v>
      </c>
      <c r="B506" s="23">
        <v>73.599999999999994</v>
      </c>
      <c r="C506" s="21">
        <f t="shared" si="7"/>
        <v>5.5999999999999943</v>
      </c>
    </row>
    <row r="507" spans="1:3" s="22" customFormat="1" ht="14" x14ac:dyDescent="0.25">
      <c r="A507" s="24">
        <v>44937</v>
      </c>
      <c r="B507" s="23">
        <v>68</v>
      </c>
      <c r="C507" s="21">
        <f t="shared" si="7"/>
        <v>6.3999999999999986</v>
      </c>
    </row>
    <row r="508" spans="1:3" s="22" customFormat="1" ht="14" x14ac:dyDescent="0.25">
      <c r="A508" s="24">
        <v>44936</v>
      </c>
      <c r="B508" s="23">
        <v>61.6</v>
      </c>
      <c r="C508" s="21">
        <f t="shared" si="7"/>
        <v>-0.79999999999999716</v>
      </c>
    </row>
    <row r="509" spans="1:3" s="22" customFormat="1" ht="14" x14ac:dyDescent="0.25">
      <c r="A509" s="24">
        <v>44935</v>
      </c>
      <c r="B509" s="23">
        <v>62.4</v>
      </c>
      <c r="C509" s="21">
        <f t="shared" si="7"/>
        <v>1.6000000000000014</v>
      </c>
    </row>
    <row r="510" spans="1:3" s="22" customFormat="1" ht="14" x14ac:dyDescent="0.25">
      <c r="A510" s="24">
        <v>44932</v>
      </c>
      <c r="B510" s="23">
        <v>60.8</v>
      </c>
      <c r="C510" s="21">
        <f t="shared" si="7"/>
        <v>-2</v>
      </c>
    </row>
    <row r="511" spans="1:3" s="22" customFormat="1" ht="14" x14ac:dyDescent="0.25">
      <c r="A511" s="24">
        <v>44931</v>
      </c>
      <c r="B511" s="23">
        <v>62.8</v>
      </c>
      <c r="C511" s="21">
        <f t="shared" si="7"/>
        <v>-0.80000000000000426</v>
      </c>
    </row>
    <row r="512" spans="1:3" s="22" customFormat="1" ht="14" x14ac:dyDescent="0.25">
      <c r="A512" s="24">
        <v>44930</v>
      </c>
      <c r="B512" s="23">
        <v>63.6</v>
      </c>
      <c r="C512" s="21">
        <f t="shared" si="7"/>
        <v>0.39999999999999858</v>
      </c>
    </row>
    <row r="513" spans="1:3" s="22" customFormat="1" ht="14" x14ac:dyDescent="0.25">
      <c r="A513" s="24">
        <v>44929</v>
      </c>
      <c r="B513" s="23">
        <v>63.2</v>
      </c>
      <c r="C513" s="21">
        <f t="shared" si="7"/>
        <v>-4.3999999999999915</v>
      </c>
    </row>
    <row r="514" spans="1:3" s="22" customFormat="1" ht="14" x14ac:dyDescent="0.25">
      <c r="A514" s="24">
        <v>44925</v>
      </c>
      <c r="B514" s="23">
        <v>67.599999999999994</v>
      </c>
      <c r="C514" s="21">
        <f t="shared" si="7"/>
        <v>0.79999999999999716</v>
      </c>
    </row>
    <row r="515" spans="1:3" s="22" customFormat="1" ht="14" x14ac:dyDescent="0.25">
      <c r="A515" s="24">
        <v>44924</v>
      </c>
      <c r="B515" s="23">
        <v>66.8</v>
      </c>
      <c r="C515" s="21">
        <f t="shared" ref="C515:C578" si="8">B515-B516</f>
        <v>0.79999999999999716</v>
      </c>
    </row>
    <row r="516" spans="1:3" s="22" customFormat="1" ht="14" x14ac:dyDescent="0.25">
      <c r="A516" s="24">
        <v>44923</v>
      </c>
      <c r="B516" s="23">
        <v>66</v>
      </c>
      <c r="C516" s="21">
        <f t="shared" si="8"/>
        <v>-1.2000000000000028</v>
      </c>
    </row>
    <row r="517" spans="1:3" s="22" customFormat="1" ht="14" x14ac:dyDescent="0.25">
      <c r="A517" s="24">
        <v>44922</v>
      </c>
      <c r="B517" s="23">
        <v>67.2</v>
      </c>
      <c r="C517" s="21">
        <f t="shared" si="8"/>
        <v>0.79999999999999716</v>
      </c>
    </row>
    <row r="518" spans="1:3" s="22" customFormat="1" ht="14" x14ac:dyDescent="0.25">
      <c r="A518" s="24">
        <v>44918</v>
      </c>
      <c r="B518" s="23">
        <v>66.400000000000006</v>
      </c>
      <c r="C518" s="21">
        <f t="shared" si="8"/>
        <v>-0.79999999999999716</v>
      </c>
    </row>
    <row r="519" spans="1:3" s="22" customFormat="1" ht="14" x14ac:dyDescent="0.25">
      <c r="A519" s="24">
        <v>44917</v>
      </c>
      <c r="B519" s="23">
        <v>67.2</v>
      </c>
      <c r="C519" s="21">
        <f t="shared" si="8"/>
        <v>-2.7999999999999972</v>
      </c>
    </row>
    <row r="520" spans="1:3" s="22" customFormat="1" ht="14" x14ac:dyDescent="0.25">
      <c r="A520" s="24">
        <v>44916</v>
      </c>
      <c r="B520" s="23">
        <v>70</v>
      </c>
      <c r="C520" s="21">
        <f t="shared" si="8"/>
        <v>4</v>
      </c>
    </row>
    <row r="521" spans="1:3" s="22" customFormat="1" ht="14" x14ac:dyDescent="0.25">
      <c r="A521" s="24">
        <v>44915</v>
      </c>
      <c r="B521" s="23">
        <v>66</v>
      </c>
      <c r="C521" s="21">
        <f t="shared" si="8"/>
        <v>-2</v>
      </c>
    </row>
    <row r="522" spans="1:3" s="22" customFormat="1" ht="14" x14ac:dyDescent="0.25">
      <c r="A522" s="24">
        <v>44914</v>
      </c>
      <c r="B522" s="23">
        <v>68</v>
      </c>
      <c r="C522" s="21">
        <f t="shared" si="8"/>
        <v>-1.2000000000000028</v>
      </c>
    </row>
    <row r="523" spans="1:3" s="22" customFormat="1" ht="14" x14ac:dyDescent="0.25">
      <c r="A523" s="24">
        <v>44911</v>
      </c>
      <c r="B523" s="23">
        <v>69.2</v>
      </c>
      <c r="C523" s="21">
        <f t="shared" si="8"/>
        <v>4</v>
      </c>
    </row>
    <row r="524" spans="1:3" s="22" customFormat="1" ht="14" x14ac:dyDescent="0.25">
      <c r="A524" s="24">
        <v>44910</v>
      </c>
      <c r="B524" s="23">
        <v>65.2</v>
      </c>
      <c r="C524" s="21">
        <f t="shared" si="8"/>
        <v>-2</v>
      </c>
    </row>
    <row r="525" spans="1:3" s="22" customFormat="1" ht="14" x14ac:dyDescent="0.25">
      <c r="A525" s="24">
        <v>44909</v>
      </c>
      <c r="B525" s="23">
        <v>67.2</v>
      </c>
      <c r="C525" s="21">
        <f t="shared" si="8"/>
        <v>-2.3999999999999915</v>
      </c>
    </row>
    <row r="526" spans="1:3" s="22" customFormat="1" ht="14" x14ac:dyDescent="0.25">
      <c r="A526" s="24">
        <v>44908</v>
      </c>
      <c r="B526" s="23">
        <v>69.599999999999994</v>
      </c>
      <c r="C526" s="21">
        <f t="shared" si="8"/>
        <v>-5.6000000000000085</v>
      </c>
    </row>
    <row r="527" spans="1:3" s="22" customFormat="1" ht="14" x14ac:dyDescent="0.25">
      <c r="A527" s="24">
        <v>44907</v>
      </c>
      <c r="B527" s="23">
        <v>75.2</v>
      </c>
      <c r="C527" s="21">
        <f t="shared" si="8"/>
        <v>2.4000000000000057</v>
      </c>
    </row>
    <row r="528" spans="1:3" s="22" customFormat="1" ht="14" x14ac:dyDescent="0.25">
      <c r="A528" s="24">
        <v>44904</v>
      </c>
      <c r="B528" s="23">
        <v>72.8</v>
      </c>
      <c r="C528" s="21">
        <f t="shared" si="8"/>
        <v>0.79999999999999716</v>
      </c>
    </row>
    <row r="529" spans="1:3" s="22" customFormat="1" ht="14" x14ac:dyDescent="0.25">
      <c r="A529" s="24">
        <v>44903</v>
      </c>
      <c r="B529" s="23">
        <v>72</v>
      </c>
      <c r="C529" s="21">
        <f t="shared" si="8"/>
        <v>2</v>
      </c>
    </row>
    <row r="530" spans="1:3" s="22" customFormat="1" ht="14" x14ac:dyDescent="0.25">
      <c r="A530" s="24">
        <v>44902</v>
      </c>
      <c r="B530" s="23">
        <v>70</v>
      </c>
      <c r="C530" s="21">
        <f t="shared" si="8"/>
        <v>1.5999999999999943</v>
      </c>
    </row>
    <row r="531" spans="1:3" s="22" customFormat="1" ht="14" x14ac:dyDescent="0.25">
      <c r="A531" s="24">
        <v>44901</v>
      </c>
      <c r="B531" s="23">
        <v>68.400000000000006</v>
      </c>
      <c r="C531" s="21">
        <f t="shared" si="8"/>
        <v>-3.5999999999999943</v>
      </c>
    </row>
    <row r="532" spans="1:3" s="22" customFormat="1" ht="14" x14ac:dyDescent="0.25">
      <c r="A532" s="24">
        <v>44900</v>
      </c>
      <c r="B532" s="23">
        <v>72</v>
      </c>
      <c r="C532" s="21">
        <f t="shared" si="8"/>
        <v>-7.5999999999999943</v>
      </c>
    </row>
    <row r="533" spans="1:3" s="22" customFormat="1" ht="14" x14ac:dyDescent="0.25">
      <c r="A533" s="24">
        <v>44897</v>
      </c>
      <c r="B533" s="23">
        <v>79.599999999999994</v>
      </c>
      <c r="C533" s="21">
        <f t="shared" si="8"/>
        <v>0.39999999999999147</v>
      </c>
    </row>
    <row r="534" spans="1:3" s="22" customFormat="1" ht="14" x14ac:dyDescent="0.25">
      <c r="A534" s="24">
        <v>44896</v>
      </c>
      <c r="B534" s="23">
        <v>79.2</v>
      </c>
      <c r="C534" s="21">
        <f t="shared" si="8"/>
        <v>-0.39999999999999147</v>
      </c>
    </row>
    <row r="535" spans="1:3" s="22" customFormat="1" ht="14" x14ac:dyDescent="0.25">
      <c r="A535" s="24">
        <v>44895</v>
      </c>
      <c r="B535" s="23">
        <v>79.599999999999994</v>
      </c>
      <c r="C535" s="21">
        <f t="shared" si="8"/>
        <v>5.5999999999999943</v>
      </c>
    </row>
    <row r="536" spans="1:3" s="22" customFormat="1" ht="14" x14ac:dyDescent="0.25">
      <c r="A536" s="24">
        <v>44894</v>
      </c>
      <c r="B536" s="23">
        <v>74</v>
      </c>
      <c r="C536" s="21">
        <f t="shared" si="8"/>
        <v>0.40000000000000568</v>
      </c>
    </row>
    <row r="537" spans="1:3" s="22" customFormat="1" ht="14" x14ac:dyDescent="0.25">
      <c r="A537" s="24">
        <v>44893</v>
      </c>
      <c r="B537" s="23">
        <v>73.599999999999994</v>
      </c>
      <c r="C537" s="21">
        <f t="shared" si="8"/>
        <v>-6</v>
      </c>
    </row>
    <row r="538" spans="1:3" s="22" customFormat="1" ht="14" x14ac:dyDescent="0.25">
      <c r="A538" s="24">
        <v>44890</v>
      </c>
      <c r="B538" s="23">
        <v>79.599999999999994</v>
      </c>
      <c r="C538" s="21">
        <f t="shared" si="8"/>
        <v>0.39999999999999147</v>
      </c>
    </row>
    <row r="539" spans="1:3" s="22" customFormat="1" ht="14" x14ac:dyDescent="0.25">
      <c r="A539" s="24">
        <v>44888</v>
      </c>
      <c r="B539" s="23">
        <v>79.2</v>
      </c>
      <c r="C539" s="21">
        <f t="shared" si="8"/>
        <v>-0.79999999999999716</v>
      </c>
    </row>
    <row r="540" spans="1:3" s="22" customFormat="1" ht="14" x14ac:dyDescent="0.25">
      <c r="A540" s="24">
        <v>44887</v>
      </c>
      <c r="B540" s="23">
        <v>80</v>
      </c>
      <c r="C540" s="21">
        <f t="shared" si="8"/>
        <v>-3.5999999999999943</v>
      </c>
    </row>
    <row r="541" spans="1:3" s="22" customFormat="1" ht="14" x14ac:dyDescent="0.25">
      <c r="A541" s="24">
        <v>44886</v>
      </c>
      <c r="B541" s="23">
        <v>83.6</v>
      </c>
      <c r="C541" s="21">
        <f t="shared" si="8"/>
        <v>-4</v>
      </c>
    </row>
    <row r="542" spans="1:3" s="22" customFormat="1" ht="14" x14ac:dyDescent="0.25">
      <c r="A542" s="24">
        <v>44883</v>
      </c>
      <c r="B542" s="23">
        <v>87.6</v>
      </c>
      <c r="C542" s="21">
        <f t="shared" si="8"/>
        <v>1.5999999999999943</v>
      </c>
    </row>
    <row r="543" spans="1:3" s="22" customFormat="1" ht="14" x14ac:dyDescent="0.25">
      <c r="A543" s="24">
        <v>44882</v>
      </c>
      <c r="B543" s="23">
        <v>86</v>
      </c>
      <c r="C543" s="21">
        <f t="shared" si="8"/>
        <v>-6.7999999999999972</v>
      </c>
    </row>
    <row r="544" spans="1:3" s="22" customFormat="1" ht="14" x14ac:dyDescent="0.25">
      <c r="A544" s="24">
        <v>44881</v>
      </c>
      <c r="B544" s="23">
        <v>92.8</v>
      </c>
      <c r="C544" s="21">
        <f t="shared" si="8"/>
        <v>-14</v>
      </c>
    </row>
    <row r="545" spans="1:3" s="22" customFormat="1" ht="14" x14ac:dyDescent="0.25">
      <c r="A545" s="24">
        <v>44880</v>
      </c>
      <c r="B545" s="23">
        <v>106.8</v>
      </c>
      <c r="C545" s="21">
        <f t="shared" si="8"/>
        <v>-0.40000000000000568</v>
      </c>
    </row>
    <row r="546" spans="1:3" s="22" customFormat="1" ht="14" x14ac:dyDescent="0.25">
      <c r="A546" s="24">
        <v>44879</v>
      </c>
      <c r="B546" s="23">
        <v>107.2</v>
      </c>
      <c r="C546" s="21">
        <f t="shared" si="8"/>
        <v>-6.7999999999999972</v>
      </c>
    </row>
    <row r="547" spans="1:3" s="22" customFormat="1" ht="14" x14ac:dyDescent="0.25">
      <c r="A547" s="24">
        <v>44876</v>
      </c>
      <c r="B547" s="23">
        <v>114</v>
      </c>
      <c r="C547" s="21">
        <f t="shared" si="8"/>
        <v>8.4000000000000057</v>
      </c>
    </row>
    <row r="548" spans="1:3" s="22" customFormat="1" ht="14" x14ac:dyDescent="0.25">
      <c r="A548" s="24">
        <v>44875</v>
      </c>
      <c r="B548" s="23">
        <v>105.6</v>
      </c>
      <c r="C548" s="21">
        <f t="shared" si="8"/>
        <v>13.599999999999994</v>
      </c>
    </row>
    <row r="549" spans="1:3" s="22" customFormat="1" ht="14" x14ac:dyDescent="0.25">
      <c r="A549" s="24">
        <v>44874</v>
      </c>
      <c r="B549" s="23">
        <v>92</v>
      </c>
      <c r="C549" s="21">
        <f t="shared" si="8"/>
        <v>-9.5999999999999943</v>
      </c>
    </row>
    <row r="550" spans="1:3" s="22" customFormat="1" ht="14" x14ac:dyDescent="0.25">
      <c r="A550" s="24">
        <v>44873</v>
      </c>
      <c r="B550" s="23">
        <v>101.6</v>
      </c>
      <c r="C550" s="21">
        <f t="shared" si="8"/>
        <v>6</v>
      </c>
    </row>
    <row r="551" spans="1:3" s="22" customFormat="1" ht="14" x14ac:dyDescent="0.25">
      <c r="A551" s="24">
        <v>44872</v>
      </c>
      <c r="B551" s="23">
        <v>95.6</v>
      </c>
      <c r="C551" s="21">
        <f t="shared" si="8"/>
        <v>-4.4000000000000057</v>
      </c>
    </row>
    <row r="552" spans="1:3" s="22" customFormat="1" ht="14" x14ac:dyDescent="0.25">
      <c r="A552" s="24">
        <v>44869</v>
      </c>
      <c r="B552" s="23">
        <v>100</v>
      </c>
      <c r="C552" s="21">
        <f t="shared" si="8"/>
        <v>-3.2000000000000028</v>
      </c>
    </row>
    <row r="553" spans="1:3" s="22" customFormat="1" ht="14" x14ac:dyDescent="0.25">
      <c r="A553" s="24">
        <v>44868</v>
      </c>
      <c r="B553" s="23">
        <v>103.2</v>
      </c>
      <c r="C553" s="21">
        <f t="shared" si="8"/>
        <v>-2.3999999999999915</v>
      </c>
    </row>
    <row r="554" spans="1:3" s="22" customFormat="1" ht="14" x14ac:dyDescent="0.25">
      <c r="A554" s="24">
        <v>44867</v>
      </c>
      <c r="B554" s="23">
        <v>105.6</v>
      </c>
      <c r="C554" s="21">
        <f t="shared" si="8"/>
        <v>-4</v>
      </c>
    </row>
    <row r="555" spans="1:3" s="22" customFormat="1" ht="14" x14ac:dyDescent="0.25">
      <c r="A555" s="24">
        <v>44866</v>
      </c>
      <c r="B555" s="23">
        <v>109.6</v>
      </c>
      <c r="C555" s="21">
        <f t="shared" si="8"/>
        <v>0.39999999999999147</v>
      </c>
    </row>
    <row r="556" spans="1:3" s="22" customFormat="1" ht="14" x14ac:dyDescent="0.25">
      <c r="A556" s="24">
        <v>44865</v>
      </c>
      <c r="B556" s="23">
        <v>109.2</v>
      </c>
      <c r="C556" s="21">
        <f t="shared" si="8"/>
        <v>1.6000000000000085</v>
      </c>
    </row>
    <row r="557" spans="1:3" s="22" customFormat="1" ht="14" x14ac:dyDescent="0.25">
      <c r="A557" s="24">
        <v>44862</v>
      </c>
      <c r="B557" s="23">
        <v>107.6</v>
      </c>
      <c r="C557" s="21">
        <f t="shared" si="8"/>
        <v>2.3999999999999915</v>
      </c>
    </row>
    <row r="558" spans="1:3" s="22" customFormat="1" ht="14" x14ac:dyDescent="0.25">
      <c r="A558" s="24">
        <v>44861</v>
      </c>
      <c r="B558" s="23">
        <v>105.2</v>
      </c>
      <c r="C558" s="21">
        <f t="shared" si="8"/>
        <v>-6</v>
      </c>
    </row>
    <row r="559" spans="1:3" s="22" customFormat="1" ht="14" x14ac:dyDescent="0.25">
      <c r="A559" s="24">
        <v>44860</v>
      </c>
      <c r="B559" s="23">
        <v>111.2</v>
      </c>
      <c r="C559" s="21">
        <f t="shared" si="8"/>
        <v>0.79999999999999716</v>
      </c>
    </row>
    <row r="560" spans="1:3" s="22" customFormat="1" ht="14" x14ac:dyDescent="0.25">
      <c r="A560" s="24">
        <v>44859</v>
      </c>
      <c r="B560" s="23">
        <v>110.4</v>
      </c>
      <c r="C560" s="21">
        <f t="shared" si="8"/>
        <v>10.800000000000011</v>
      </c>
    </row>
    <row r="561" spans="1:3" s="22" customFormat="1" ht="14" x14ac:dyDescent="0.25">
      <c r="A561" s="24">
        <v>44858</v>
      </c>
      <c r="B561" s="23">
        <v>99.6</v>
      </c>
      <c r="C561" s="21">
        <f t="shared" si="8"/>
        <v>-3.2000000000000028</v>
      </c>
    </row>
    <row r="562" spans="1:3" s="22" customFormat="1" ht="14" x14ac:dyDescent="0.25">
      <c r="A562" s="24">
        <v>44855</v>
      </c>
      <c r="B562" s="23">
        <v>102.8</v>
      </c>
      <c r="C562" s="21">
        <f t="shared" si="8"/>
        <v>4</v>
      </c>
    </row>
    <row r="563" spans="1:3" s="22" customFormat="1" ht="14" x14ac:dyDescent="0.25">
      <c r="A563" s="24">
        <v>44854</v>
      </c>
      <c r="B563" s="23">
        <v>98.8</v>
      </c>
      <c r="C563" s="21">
        <f t="shared" si="8"/>
        <v>1.2000000000000028</v>
      </c>
    </row>
    <row r="564" spans="1:3" s="22" customFormat="1" ht="14" x14ac:dyDescent="0.25">
      <c r="A564" s="24">
        <v>44853</v>
      </c>
      <c r="B564" s="23">
        <v>97.6</v>
      </c>
      <c r="C564" s="21">
        <f t="shared" si="8"/>
        <v>-8.8000000000000114</v>
      </c>
    </row>
    <row r="565" spans="1:3" s="22" customFormat="1" ht="14" x14ac:dyDescent="0.25">
      <c r="A565" s="24">
        <v>44852</v>
      </c>
      <c r="B565" s="23">
        <v>106.4</v>
      </c>
      <c r="C565" s="21">
        <f t="shared" si="8"/>
        <v>1.2000000000000028</v>
      </c>
    </row>
    <row r="566" spans="1:3" s="22" customFormat="1" ht="14" x14ac:dyDescent="0.25">
      <c r="A566" s="24">
        <v>44851</v>
      </c>
      <c r="B566" s="23">
        <v>105.2</v>
      </c>
      <c r="C566" s="21">
        <f t="shared" si="8"/>
        <v>1.6000000000000085</v>
      </c>
    </row>
    <row r="567" spans="1:3" s="22" customFormat="1" ht="14" x14ac:dyDescent="0.25">
      <c r="A567" s="24">
        <v>44848</v>
      </c>
      <c r="B567" s="23">
        <v>103.6</v>
      </c>
      <c r="C567" s="21">
        <f t="shared" si="8"/>
        <v>-10</v>
      </c>
    </row>
    <row r="568" spans="1:3" s="22" customFormat="1" ht="14" x14ac:dyDescent="0.25">
      <c r="A568" s="24">
        <v>44847</v>
      </c>
      <c r="B568" s="23">
        <v>113.6</v>
      </c>
      <c r="C568" s="21">
        <f t="shared" si="8"/>
        <v>-0.40000000000000568</v>
      </c>
    </row>
    <row r="569" spans="1:3" s="22" customFormat="1" ht="14" x14ac:dyDescent="0.25">
      <c r="A569" s="24">
        <v>44846</v>
      </c>
      <c r="B569" s="23">
        <v>114</v>
      </c>
      <c r="C569" s="21">
        <f t="shared" si="8"/>
        <v>-5.2000000000000028</v>
      </c>
    </row>
    <row r="570" spans="1:3" s="22" customFormat="1" ht="14" x14ac:dyDescent="0.25">
      <c r="A570" s="24">
        <v>44845</v>
      </c>
      <c r="B570" s="23">
        <v>119.2</v>
      </c>
      <c r="C570" s="21">
        <f t="shared" si="8"/>
        <v>3.6000000000000085</v>
      </c>
    </row>
    <row r="571" spans="1:3" s="22" customFormat="1" ht="14" x14ac:dyDescent="0.25">
      <c r="A571" s="24">
        <v>44844</v>
      </c>
      <c r="B571" s="23">
        <v>115.6</v>
      </c>
      <c r="C571" s="21">
        <f t="shared" si="8"/>
        <v>-8</v>
      </c>
    </row>
    <row r="572" spans="1:3" s="22" customFormat="1" ht="14" x14ac:dyDescent="0.25">
      <c r="A572" s="24">
        <v>44841</v>
      </c>
      <c r="B572" s="23">
        <v>123.6</v>
      </c>
      <c r="C572" s="21">
        <f t="shared" si="8"/>
        <v>-5.5999999999999943</v>
      </c>
    </row>
    <row r="573" spans="1:3" s="22" customFormat="1" ht="14" x14ac:dyDescent="0.25">
      <c r="A573" s="24">
        <v>44840</v>
      </c>
      <c r="B573" s="23">
        <v>129.19999999999999</v>
      </c>
      <c r="C573" s="21">
        <f t="shared" si="8"/>
        <v>-3.2000000000000171</v>
      </c>
    </row>
    <row r="574" spans="1:3" s="22" customFormat="1" ht="14" x14ac:dyDescent="0.25">
      <c r="A574" s="24">
        <v>44839</v>
      </c>
      <c r="B574" s="23">
        <v>132.4</v>
      </c>
      <c r="C574" s="21">
        <f t="shared" si="8"/>
        <v>-8.4000000000000057</v>
      </c>
    </row>
    <row r="575" spans="1:3" s="22" customFormat="1" ht="14" x14ac:dyDescent="0.25">
      <c r="A575" s="24">
        <v>44838</v>
      </c>
      <c r="B575" s="23">
        <v>140.80000000000001</v>
      </c>
      <c r="C575" s="21">
        <f t="shared" si="8"/>
        <v>15.200000000000017</v>
      </c>
    </row>
    <row r="576" spans="1:3" s="22" customFormat="1" ht="14" x14ac:dyDescent="0.25">
      <c r="A576" s="24">
        <v>44837</v>
      </c>
      <c r="B576" s="23">
        <v>125.6</v>
      </c>
      <c r="C576" s="21">
        <f t="shared" si="8"/>
        <v>0.79999999999999716</v>
      </c>
    </row>
    <row r="577" spans="1:3" s="22" customFormat="1" ht="14" x14ac:dyDescent="0.25">
      <c r="A577" s="24">
        <v>44834</v>
      </c>
      <c r="B577" s="23">
        <v>124.8</v>
      </c>
      <c r="C577" s="21">
        <f t="shared" si="8"/>
        <v>-0.40000000000000568</v>
      </c>
    </row>
    <row r="578" spans="1:3" s="22" customFormat="1" ht="14" x14ac:dyDescent="0.25">
      <c r="A578" s="24">
        <v>44833</v>
      </c>
      <c r="B578" s="23">
        <v>125.2</v>
      </c>
      <c r="C578" s="21">
        <f t="shared" si="8"/>
        <v>-13.600000000000009</v>
      </c>
    </row>
    <row r="579" spans="1:3" s="22" customFormat="1" ht="14" x14ac:dyDescent="0.25">
      <c r="A579" s="24">
        <v>44832</v>
      </c>
      <c r="B579" s="23">
        <v>138.80000000000001</v>
      </c>
      <c r="C579" s="21">
        <f t="shared" ref="C579:C642" si="9">B579-B580</f>
        <v>23.200000000000017</v>
      </c>
    </row>
    <row r="580" spans="1:3" s="22" customFormat="1" ht="14" x14ac:dyDescent="0.25">
      <c r="A580" s="24">
        <v>44831</v>
      </c>
      <c r="B580" s="23">
        <v>115.6</v>
      </c>
      <c r="C580" s="21">
        <f t="shared" si="9"/>
        <v>3.5999999999999943</v>
      </c>
    </row>
    <row r="581" spans="1:3" s="22" customFormat="1" ht="14" x14ac:dyDescent="0.25">
      <c r="A581" s="24">
        <v>44830</v>
      </c>
      <c r="B581" s="23">
        <v>112</v>
      </c>
      <c r="C581" s="21">
        <f t="shared" si="9"/>
        <v>0</v>
      </c>
    </row>
    <row r="582" spans="1:3" s="22" customFormat="1" ht="14" x14ac:dyDescent="0.25">
      <c r="A582" s="24">
        <v>44827</v>
      </c>
      <c r="B582" s="23">
        <v>112</v>
      </c>
      <c r="C582" s="21">
        <f t="shared" si="9"/>
        <v>-6</v>
      </c>
    </row>
    <row r="583" spans="1:3" s="22" customFormat="1" ht="14" x14ac:dyDescent="0.25">
      <c r="A583" s="24">
        <v>44826</v>
      </c>
      <c r="B583" s="23">
        <v>118</v>
      </c>
      <c r="C583" s="21">
        <f t="shared" si="9"/>
        <v>3.2000000000000028</v>
      </c>
    </row>
    <row r="584" spans="1:3" s="22" customFormat="1" ht="14" x14ac:dyDescent="0.25">
      <c r="A584" s="24">
        <v>44825</v>
      </c>
      <c r="B584" s="23">
        <v>114.8</v>
      </c>
      <c r="C584" s="21">
        <f t="shared" si="9"/>
        <v>-2.7999999999999972</v>
      </c>
    </row>
    <row r="585" spans="1:3" s="22" customFormat="1" ht="14" x14ac:dyDescent="0.25">
      <c r="A585" s="24">
        <v>44824</v>
      </c>
      <c r="B585" s="23">
        <v>117.6</v>
      </c>
      <c r="C585" s="21">
        <f t="shared" si="9"/>
        <v>-5.2000000000000028</v>
      </c>
    </row>
    <row r="586" spans="1:3" s="22" customFormat="1" ht="14" x14ac:dyDescent="0.25">
      <c r="A586" s="24">
        <v>44823</v>
      </c>
      <c r="B586" s="23">
        <v>122.8</v>
      </c>
      <c r="C586" s="21">
        <f t="shared" si="9"/>
        <v>3.2000000000000028</v>
      </c>
    </row>
    <row r="587" spans="1:3" s="22" customFormat="1" ht="14" x14ac:dyDescent="0.25">
      <c r="A587" s="24">
        <v>44820</v>
      </c>
      <c r="B587" s="23">
        <v>119.6</v>
      </c>
      <c r="C587" s="21">
        <f t="shared" si="9"/>
        <v>-5.6000000000000085</v>
      </c>
    </row>
    <row r="588" spans="1:3" s="22" customFormat="1" ht="14" x14ac:dyDescent="0.25">
      <c r="A588" s="24">
        <v>44819</v>
      </c>
      <c r="B588" s="23">
        <v>125.2</v>
      </c>
      <c r="C588" s="21">
        <f t="shared" si="9"/>
        <v>2.4000000000000057</v>
      </c>
    </row>
    <row r="589" spans="1:3" s="22" customFormat="1" ht="14" x14ac:dyDescent="0.25">
      <c r="A589" s="24">
        <v>44818</v>
      </c>
      <c r="B589" s="23">
        <v>122.8</v>
      </c>
      <c r="C589" s="21">
        <f t="shared" si="9"/>
        <v>3.2000000000000028</v>
      </c>
    </row>
    <row r="590" spans="1:3" s="22" customFormat="1" ht="14" x14ac:dyDescent="0.25">
      <c r="A590" s="24">
        <v>44817</v>
      </c>
      <c r="B590" s="23">
        <v>119.6</v>
      </c>
      <c r="C590" s="21">
        <f t="shared" si="9"/>
        <v>-7.2000000000000028</v>
      </c>
    </row>
    <row r="591" spans="1:3" s="22" customFormat="1" ht="14" x14ac:dyDescent="0.25">
      <c r="A591" s="24">
        <v>44816</v>
      </c>
      <c r="B591" s="23">
        <v>126.8</v>
      </c>
      <c r="C591" s="21">
        <f t="shared" si="9"/>
        <v>9.2000000000000028</v>
      </c>
    </row>
    <row r="592" spans="1:3" s="22" customFormat="1" ht="14" x14ac:dyDescent="0.25">
      <c r="A592" s="24">
        <v>44813</v>
      </c>
      <c r="B592" s="23">
        <v>117.6</v>
      </c>
      <c r="C592" s="21">
        <f t="shared" si="9"/>
        <v>2.3999999999999915</v>
      </c>
    </row>
    <row r="593" spans="1:3" s="22" customFormat="1" ht="14" x14ac:dyDescent="0.25">
      <c r="A593" s="24">
        <v>44812</v>
      </c>
      <c r="B593" s="23">
        <v>115.2</v>
      </c>
      <c r="C593" s="21">
        <f t="shared" si="9"/>
        <v>10</v>
      </c>
    </row>
    <row r="594" spans="1:3" s="22" customFormat="1" ht="14" x14ac:dyDescent="0.25">
      <c r="A594" s="24">
        <v>44811</v>
      </c>
      <c r="B594" s="23">
        <v>105.2</v>
      </c>
      <c r="C594" s="21">
        <f t="shared" si="9"/>
        <v>8.7999999999999972</v>
      </c>
    </row>
    <row r="595" spans="1:3" s="22" customFormat="1" ht="14" x14ac:dyDescent="0.25">
      <c r="A595" s="24">
        <v>44810</v>
      </c>
      <c r="B595" s="23">
        <v>96.4</v>
      </c>
      <c r="C595" s="21">
        <f t="shared" si="9"/>
        <v>-4</v>
      </c>
    </row>
    <row r="596" spans="1:3" s="22" customFormat="1" ht="14" x14ac:dyDescent="0.25">
      <c r="A596" s="24">
        <v>44806</v>
      </c>
      <c r="B596" s="23">
        <v>100.4</v>
      </c>
      <c r="C596" s="21">
        <f t="shared" si="9"/>
        <v>-9.1999999999999886</v>
      </c>
    </row>
    <row r="597" spans="1:3" s="22" customFormat="1" ht="14" x14ac:dyDescent="0.25">
      <c r="A597" s="24">
        <v>44805</v>
      </c>
      <c r="B597" s="23">
        <v>109.6</v>
      </c>
      <c r="C597" s="21">
        <f t="shared" si="9"/>
        <v>2</v>
      </c>
    </row>
    <row r="598" spans="1:3" s="22" customFormat="1" ht="14" x14ac:dyDescent="0.25">
      <c r="A598" s="24">
        <v>44804</v>
      </c>
      <c r="B598" s="23">
        <v>107.6</v>
      </c>
      <c r="C598" s="21">
        <f t="shared" si="9"/>
        <v>3.5999999999999943</v>
      </c>
    </row>
    <row r="599" spans="1:3" s="22" customFormat="1" ht="14" x14ac:dyDescent="0.25">
      <c r="A599" s="24">
        <v>44803</v>
      </c>
      <c r="B599" s="23">
        <v>104</v>
      </c>
      <c r="C599" s="21">
        <f t="shared" si="9"/>
        <v>-2.7999999999999972</v>
      </c>
    </row>
    <row r="600" spans="1:3" s="22" customFormat="1" ht="14" x14ac:dyDescent="0.25">
      <c r="A600" s="24">
        <v>44802</v>
      </c>
      <c r="B600" s="23">
        <v>106.8</v>
      </c>
      <c r="C600" s="21">
        <f t="shared" si="9"/>
        <v>-4.4000000000000057</v>
      </c>
    </row>
    <row r="601" spans="1:3" s="22" customFormat="1" ht="14" x14ac:dyDescent="0.25">
      <c r="A601" s="24">
        <v>44799</v>
      </c>
      <c r="B601" s="23">
        <v>111.2</v>
      </c>
      <c r="C601" s="21">
        <f t="shared" si="9"/>
        <v>-6</v>
      </c>
    </row>
    <row r="602" spans="1:3" s="22" customFormat="1" ht="14" x14ac:dyDescent="0.25">
      <c r="A602" s="24">
        <v>44798</v>
      </c>
      <c r="B602" s="23">
        <v>117.2</v>
      </c>
      <c r="C602" s="21">
        <f t="shared" si="9"/>
        <v>3.6000000000000085</v>
      </c>
    </row>
    <row r="603" spans="1:3" s="22" customFormat="1" ht="14" x14ac:dyDescent="0.25">
      <c r="A603" s="24">
        <v>44797</v>
      </c>
      <c r="B603" s="23">
        <v>113.6</v>
      </c>
      <c r="C603" s="21">
        <f t="shared" si="9"/>
        <v>6</v>
      </c>
    </row>
    <row r="604" spans="1:3" s="22" customFormat="1" ht="14" x14ac:dyDescent="0.25">
      <c r="A604" s="24">
        <v>44796</v>
      </c>
      <c r="B604" s="23">
        <v>107.6</v>
      </c>
      <c r="C604" s="21">
        <f t="shared" si="9"/>
        <v>0</v>
      </c>
    </row>
    <row r="605" spans="1:3" s="22" customFormat="1" ht="14" x14ac:dyDescent="0.25">
      <c r="A605" s="24">
        <v>44795</v>
      </c>
      <c r="B605" s="23">
        <v>107.6</v>
      </c>
      <c r="C605" s="21">
        <f t="shared" si="9"/>
        <v>-6.4000000000000057</v>
      </c>
    </row>
    <row r="606" spans="1:3" s="22" customFormat="1" ht="14" x14ac:dyDescent="0.25">
      <c r="A606" s="24">
        <v>44792</v>
      </c>
      <c r="B606" s="23">
        <v>114</v>
      </c>
      <c r="C606" s="21">
        <f t="shared" si="9"/>
        <v>-16</v>
      </c>
    </row>
    <row r="607" spans="1:3" s="22" customFormat="1" ht="14" x14ac:dyDescent="0.25">
      <c r="A607" s="24">
        <v>44791</v>
      </c>
      <c r="B607" s="23">
        <v>130</v>
      </c>
      <c r="C607" s="21">
        <f t="shared" si="9"/>
        <v>-0.40000000000000568</v>
      </c>
    </row>
    <row r="608" spans="1:3" s="22" customFormat="1" ht="14" x14ac:dyDescent="0.25">
      <c r="A608" s="24">
        <v>44790</v>
      </c>
      <c r="B608" s="23">
        <v>130.4</v>
      </c>
      <c r="C608" s="21">
        <f t="shared" si="9"/>
        <v>-19.199999999999989</v>
      </c>
    </row>
    <row r="609" spans="1:3" s="22" customFormat="1" ht="14" x14ac:dyDescent="0.25">
      <c r="A609" s="24">
        <v>44789</v>
      </c>
      <c r="B609" s="23">
        <v>149.6</v>
      </c>
      <c r="C609" s="21">
        <f t="shared" si="9"/>
        <v>10</v>
      </c>
    </row>
    <row r="610" spans="1:3" s="22" customFormat="1" ht="14" x14ac:dyDescent="0.25">
      <c r="A610" s="24">
        <v>44788</v>
      </c>
      <c r="B610" s="23">
        <v>139.6</v>
      </c>
      <c r="C610" s="21">
        <f t="shared" si="9"/>
        <v>-5.5999999999999943</v>
      </c>
    </row>
    <row r="611" spans="1:3" s="22" customFormat="1" ht="14" x14ac:dyDescent="0.25">
      <c r="A611" s="24">
        <v>44785</v>
      </c>
      <c r="B611" s="23">
        <v>145.19999999999999</v>
      </c>
      <c r="C611" s="21">
        <f t="shared" si="9"/>
        <v>9.1999999999999886</v>
      </c>
    </row>
    <row r="612" spans="1:3" s="22" customFormat="1" ht="14" x14ac:dyDescent="0.25">
      <c r="A612" s="24">
        <v>44784</v>
      </c>
      <c r="B612" s="23">
        <v>136</v>
      </c>
      <c r="C612" s="21">
        <f t="shared" si="9"/>
        <v>10.799999999999997</v>
      </c>
    </row>
    <row r="613" spans="1:3" s="22" customFormat="1" ht="14" x14ac:dyDescent="0.25">
      <c r="A613" s="24">
        <v>44783</v>
      </c>
      <c r="B613" s="23">
        <v>125.2</v>
      </c>
      <c r="C613" s="21">
        <f t="shared" si="9"/>
        <v>0</v>
      </c>
    </row>
    <row r="614" spans="1:3" s="22" customFormat="1" ht="14" x14ac:dyDescent="0.25">
      <c r="A614" s="24">
        <v>44782</v>
      </c>
      <c r="B614" s="23">
        <v>125.2</v>
      </c>
      <c r="C614" s="21">
        <f t="shared" si="9"/>
        <v>-4.3999999999999915</v>
      </c>
    </row>
    <row r="615" spans="1:3" s="22" customFormat="1" ht="14" x14ac:dyDescent="0.25">
      <c r="A615" s="24">
        <v>44781</v>
      </c>
      <c r="B615" s="23">
        <v>129.6</v>
      </c>
      <c r="C615" s="21">
        <f t="shared" si="9"/>
        <v>6.7999999999999972</v>
      </c>
    </row>
    <row r="616" spans="1:3" s="22" customFormat="1" ht="14" x14ac:dyDescent="0.25">
      <c r="A616" s="24">
        <v>44778</v>
      </c>
      <c r="B616" s="23">
        <v>122.8</v>
      </c>
      <c r="C616" s="21">
        <f t="shared" si="9"/>
        <v>2.3999999999999915</v>
      </c>
    </row>
    <row r="617" spans="1:3" s="22" customFormat="1" ht="14" x14ac:dyDescent="0.25">
      <c r="A617" s="24">
        <v>44777</v>
      </c>
      <c r="B617" s="23">
        <v>120.4</v>
      </c>
      <c r="C617" s="21">
        <f t="shared" si="9"/>
        <v>-2</v>
      </c>
    </row>
    <row r="618" spans="1:3" s="22" customFormat="1" ht="14" x14ac:dyDescent="0.25">
      <c r="A618" s="24">
        <v>44776</v>
      </c>
      <c r="B618" s="23">
        <v>122.4</v>
      </c>
      <c r="C618" s="21">
        <f t="shared" si="9"/>
        <v>2.4000000000000057</v>
      </c>
    </row>
    <row r="619" spans="1:3" s="22" customFormat="1" ht="14" x14ac:dyDescent="0.25">
      <c r="A619" s="24">
        <v>44775</v>
      </c>
      <c r="B619" s="23">
        <v>120</v>
      </c>
      <c r="C619" s="21">
        <f t="shared" si="9"/>
        <v>5.2000000000000028</v>
      </c>
    </row>
    <row r="620" spans="1:3" s="22" customFormat="1" ht="14" x14ac:dyDescent="0.25">
      <c r="A620" s="24">
        <v>44774</v>
      </c>
      <c r="B620" s="23">
        <v>114.8</v>
      </c>
      <c r="C620" s="21">
        <f t="shared" si="9"/>
        <v>0.39999999999999147</v>
      </c>
    </row>
    <row r="621" spans="1:3" s="22" customFormat="1" ht="14" x14ac:dyDescent="0.25">
      <c r="A621" s="24">
        <v>44771</v>
      </c>
      <c r="B621" s="23">
        <v>114.4</v>
      </c>
      <c r="C621" s="21">
        <f t="shared" si="9"/>
        <v>0.80000000000001137</v>
      </c>
    </row>
    <row r="622" spans="1:3" s="22" customFormat="1" ht="14" x14ac:dyDescent="0.25">
      <c r="A622" s="24">
        <v>44770</v>
      </c>
      <c r="B622" s="23">
        <v>113.6</v>
      </c>
      <c r="C622" s="21">
        <f t="shared" si="9"/>
        <v>2</v>
      </c>
    </row>
    <row r="623" spans="1:3" s="22" customFormat="1" ht="14" x14ac:dyDescent="0.25">
      <c r="A623" s="24">
        <v>44769</v>
      </c>
      <c r="B623" s="23">
        <v>111.6</v>
      </c>
      <c r="C623" s="21">
        <f t="shared" si="9"/>
        <v>7.1999999999999886</v>
      </c>
    </row>
    <row r="624" spans="1:3" s="22" customFormat="1" ht="14" x14ac:dyDescent="0.25">
      <c r="A624" s="24">
        <v>44768</v>
      </c>
      <c r="B624" s="23">
        <v>104.4</v>
      </c>
      <c r="C624" s="21">
        <f t="shared" si="9"/>
        <v>-6.7999999999999972</v>
      </c>
    </row>
    <row r="625" spans="1:3" s="22" customFormat="1" ht="14" x14ac:dyDescent="0.25">
      <c r="A625" s="24">
        <v>44767</v>
      </c>
      <c r="B625" s="23">
        <v>111.2</v>
      </c>
      <c r="C625" s="21">
        <f t="shared" si="9"/>
        <v>-5.5999999999999943</v>
      </c>
    </row>
    <row r="626" spans="1:3" s="22" customFormat="1" ht="14" x14ac:dyDescent="0.25">
      <c r="A626" s="24">
        <v>44764</v>
      </c>
      <c r="B626" s="23">
        <v>116.8</v>
      </c>
      <c r="C626" s="21">
        <f t="shared" si="9"/>
        <v>-11.200000000000003</v>
      </c>
    </row>
    <row r="627" spans="1:3" s="22" customFormat="1" ht="14" x14ac:dyDescent="0.25">
      <c r="A627" s="24">
        <v>44763</v>
      </c>
      <c r="B627" s="23">
        <v>128</v>
      </c>
      <c r="C627" s="21">
        <f t="shared" si="9"/>
        <v>1.5999999999999943</v>
      </c>
    </row>
    <row r="628" spans="1:3" s="22" customFormat="1" ht="14" x14ac:dyDescent="0.25">
      <c r="A628" s="24">
        <v>44762</v>
      </c>
      <c r="B628" s="23">
        <v>126.4</v>
      </c>
      <c r="C628" s="21">
        <f t="shared" si="9"/>
        <v>-2.4000000000000057</v>
      </c>
    </row>
    <row r="629" spans="1:3" s="22" customFormat="1" ht="14" x14ac:dyDescent="0.25">
      <c r="A629" s="24">
        <v>44761</v>
      </c>
      <c r="B629" s="23">
        <v>128.80000000000001</v>
      </c>
      <c r="C629" s="21">
        <f t="shared" si="9"/>
        <v>9.6000000000000085</v>
      </c>
    </row>
    <row r="630" spans="1:3" s="22" customFormat="1" ht="14" x14ac:dyDescent="0.25">
      <c r="A630" s="24">
        <v>44760</v>
      </c>
      <c r="B630" s="23">
        <v>119.2</v>
      </c>
      <c r="C630" s="21">
        <f t="shared" si="9"/>
        <v>-0.79999999999999716</v>
      </c>
    </row>
    <row r="631" spans="1:3" s="22" customFormat="1" ht="14" x14ac:dyDescent="0.25">
      <c r="A631" s="24">
        <v>44757</v>
      </c>
      <c r="B631" s="23">
        <v>120</v>
      </c>
      <c r="C631" s="21">
        <f t="shared" si="9"/>
        <v>-3.5999999999999943</v>
      </c>
    </row>
    <row r="632" spans="1:3" s="22" customFormat="1" ht="14" x14ac:dyDescent="0.25">
      <c r="A632" s="24">
        <v>44756</v>
      </c>
      <c r="B632" s="23">
        <v>123.6</v>
      </c>
      <c r="C632" s="21">
        <f t="shared" si="9"/>
        <v>-4</v>
      </c>
    </row>
    <row r="633" spans="1:3" s="22" customFormat="1" ht="14" x14ac:dyDescent="0.25">
      <c r="A633" s="24">
        <v>44755</v>
      </c>
      <c r="B633" s="23">
        <v>127.6</v>
      </c>
      <c r="C633" s="21">
        <f t="shared" si="9"/>
        <v>8</v>
      </c>
    </row>
    <row r="634" spans="1:3" s="22" customFormat="1" ht="14" x14ac:dyDescent="0.25">
      <c r="A634" s="24">
        <v>44754</v>
      </c>
      <c r="B634" s="23">
        <v>119.6</v>
      </c>
      <c r="C634" s="21">
        <f t="shared" si="9"/>
        <v>0</v>
      </c>
    </row>
    <row r="635" spans="1:3" s="22" customFormat="1" ht="14" x14ac:dyDescent="0.25">
      <c r="A635" s="24">
        <v>44753</v>
      </c>
      <c r="B635" s="23">
        <v>119.6</v>
      </c>
      <c r="C635" s="21">
        <f t="shared" si="9"/>
        <v>-9.5999999999999943</v>
      </c>
    </row>
    <row r="636" spans="1:3" s="22" customFormat="1" ht="14" x14ac:dyDescent="0.25">
      <c r="A636" s="24">
        <v>44750</v>
      </c>
      <c r="B636" s="23">
        <v>129.19999999999999</v>
      </c>
      <c r="C636" s="21">
        <f t="shared" si="9"/>
        <v>-0.40000000000000568</v>
      </c>
    </row>
    <row r="637" spans="1:3" s="22" customFormat="1" ht="14" x14ac:dyDescent="0.25">
      <c r="A637" s="24">
        <v>44749</v>
      </c>
      <c r="B637" s="23">
        <v>129.6</v>
      </c>
      <c r="C637" s="21">
        <f t="shared" si="9"/>
        <v>10</v>
      </c>
    </row>
    <row r="638" spans="1:3" s="22" customFormat="1" ht="14" x14ac:dyDescent="0.25">
      <c r="A638" s="24">
        <v>44748</v>
      </c>
      <c r="B638" s="23">
        <v>119.6</v>
      </c>
      <c r="C638" s="21">
        <f t="shared" si="9"/>
        <v>11.599999999999994</v>
      </c>
    </row>
    <row r="639" spans="1:3" s="22" customFormat="1" ht="14" x14ac:dyDescent="0.25">
      <c r="A639" s="24">
        <v>44747</v>
      </c>
      <c r="B639" s="23">
        <v>108</v>
      </c>
      <c r="C639" s="21">
        <f t="shared" si="9"/>
        <v>12.799999999999997</v>
      </c>
    </row>
    <row r="640" spans="1:3" s="22" customFormat="1" ht="14" x14ac:dyDescent="0.25">
      <c r="A640" s="24">
        <v>44743</v>
      </c>
      <c r="B640" s="23">
        <v>95.2</v>
      </c>
      <c r="C640" s="21">
        <f t="shared" si="9"/>
        <v>0</v>
      </c>
    </row>
    <row r="641" spans="1:3" s="22" customFormat="1" ht="14" x14ac:dyDescent="0.25">
      <c r="A641" s="24">
        <v>44742</v>
      </c>
      <c r="B641" s="23">
        <v>95.2</v>
      </c>
      <c r="C641" s="21">
        <f t="shared" si="9"/>
        <v>-4.7999999999999972</v>
      </c>
    </row>
    <row r="642" spans="1:3" s="22" customFormat="1" ht="14" x14ac:dyDescent="0.25">
      <c r="A642" s="24">
        <v>44741</v>
      </c>
      <c r="B642" s="23">
        <v>100</v>
      </c>
      <c r="C642" s="21">
        <f t="shared" si="9"/>
        <v>-4.4000000000000057</v>
      </c>
    </row>
    <row r="643" spans="1:3" s="22" customFormat="1" ht="14" x14ac:dyDescent="0.25">
      <c r="A643" s="24">
        <v>44740</v>
      </c>
      <c r="B643" s="23">
        <v>104.4</v>
      </c>
      <c r="C643" s="21">
        <f t="shared" ref="C643:C706" si="10">B643-B644</f>
        <v>-7.1999999999999886</v>
      </c>
    </row>
    <row r="644" spans="1:3" s="22" customFormat="1" ht="14" x14ac:dyDescent="0.25">
      <c r="A644" s="24">
        <v>44739</v>
      </c>
      <c r="B644" s="23">
        <v>111.6</v>
      </c>
      <c r="C644" s="21">
        <f t="shared" si="10"/>
        <v>-2.8000000000000114</v>
      </c>
    </row>
    <row r="645" spans="1:3" s="22" customFormat="1" ht="14" x14ac:dyDescent="0.25">
      <c r="A645" s="24">
        <v>44736</v>
      </c>
      <c r="B645" s="23">
        <v>114.4</v>
      </c>
      <c r="C645" s="21">
        <f t="shared" si="10"/>
        <v>-3.1999999999999886</v>
      </c>
    </row>
    <row r="646" spans="1:3" s="22" customFormat="1" ht="14" x14ac:dyDescent="0.25">
      <c r="A646" s="24">
        <v>44735</v>
      </c>
      <c r="B646" s="23">
        <v>117.6</v>
      </c>
      <c r="C646" s="21">
        <f t="shared" si="10"/>
        <v>18</v>
      </c>
    </row>
    <row r="647" spans="1:3" s="22" customFormat="1" ht="14" x14ac:dyDescent="0.25">
      <c r="A647" s="24">
        <v>44734</v>
      </c>
      <c r="B647" s="23">
        <v>99.6</v>
      </c>
      <c r="C647" s="21">
        <f t="shared" si="10"/>
        <v>2</v>
      </c>
    </row>
    <row r="648" spans="1:3" s="22" customFormat="1" ht="14" x14ac:dyDescent="0.25">
      <c r="A648" s="24">
        <v>44733</v>
      </c>
      <c r="B648" s="23">
        <v>97.6</v>
      </c>
      <c r="C648" s="21">
        <f t="shared" si="10"/>
        <v>2.7999999999999972</v>
      </c>
    </row>
    <row r="649" spans="1:3" s="22" customFormat="1" ht="14" x14ac:dyDescent="0.25">
      <c r="A649" s="24">
        <v>44729</v>
      </c>
      <c r="B649" s="23">
        <v>94.8</v>
      </c>
      <c r="C649" s="21">
        <f t="shared" si="10"/>
        <v>2</v>
      </c>
    </row>
    <row r="650" spans="1:3" s="22" customFormat="1" ht="14" x14ac:dyDescent="0.25">
      <c r="A650" s="24">
        <v>44728</v>
      </c>
      <c r="B650" s="23">
        <v>92.8</v>
      </c>
      <c r="C650" s="21">
        <f t="shared" si="10"/>
        <v>-10.799999999999997</v>
      </c>
    </row>
    <row r="651" spans="1:3" s="22" customFormat="1" ht="14" x14ac:dyDescent="0.25">
      <c r="A651" s="24">
        <v>44727</v>
      </c>
      <c r="B651" s="23">
        <v>103.6</v>
      </c>
      <c r="C651" s="21">
        <f t="shared" si="10"/>
        <v>6.7999999999999972</v>
      </c>
    </row>
    <row r="652" spans="1:3" s="22" customFormat="1" ht="14" x14ac:dyDescent="0.25">
      <c r="A652" s="24">
        <v>44726</v>
      </c>
      <c r="B652" s="23">
        <v>96.8</v>
      </c>
      <c r="C652" s="21">
        <f t="shared" si="10"/>
        <v>1.5999999999999943</v>
      </c>
    </row>
    <row r="653" spans="1:3" s="22" customFormat="1" ht="14" x14ac:dyDescent="0.25">
      <c r="A653" s="24">
        <v>44725</v>
      </c>
      <c r="B653" s="23">
        <v>95.2</v>
      </c>
      <c r="C653" s="21">
        <f t="shared" si="10"/>
        <v>-17.599999999999994</v>
      </c>
    </row>
    <row r="654" spans="1:3" s="22" customFormat="1" ht="14" x14ac:dyDescent="0.25">
      <c r="A654" s="24">
        <v>44722</v>
      </c>
      <c r="B654" s="23">
        <v>112.8</v>
      </c>
      <c r="C654" s="21">
        <f t="shared" si="10"/>
        <v>-11.600000000000009</v>
      </c>
    </row>
    <row r="655" spans="1:3" s="22" customFormat="1" ht="14" x14ac:dyDescent="0.25">
      <c r="A655" s="24">
        <v>44721</v>
      </c>
      <c r="B655" s="23">
        <v>124.4</v>
      </c>
      <c r="C655" s="21">
        <f t="shared" si="10"/>
        <v>-18.799999999999983</v>
      </c>
    </row>
    <row r="656" spans="1:3" s="22" customFormat="1" ht="14" x14ac:dyDescent="0.25">
      <c r="A656" s="24">
        <v>44720</v>
      </c>
      <c r="B656" s="23">
        <v>143.19999999999999</v>
      </c>
      <c r="C656" s="21">
        <f t="shared" si="10"/>
        <v>-0.40000000000000568</v>
      </c>
    </row>
    <row r="657" spans="1:3" s="22" customFormat="1" ht="14" x14ac:dyDescent="0.25">
      <c r="A657" s="24">
        <v>44719</v>
      </c>
      <c r="B657" s="23">
        <v>143.6</v>
      </c>
      <c r="C657" s="21">
        <f t="shared" si="10"/>
        <v>4.7999999999999829</v>
      </c>
    </row>
    <row r="658" spans="1:3" s="22" customFormat="1" ht="14" x14ac:dyDescent="0.25">
      <c r="A658" s="24">
        <v>44718</v>
      </c>
      <c r="B658" s="23">
        <v>138.80000000000001</v>
      </c>
      <c r="C658" s="21">
        <f t="shared" si="10"/>
        <v>-7.5999999999999943</v>
      </c>
    </row>
    <row r="659" spans="1:3" s="22" customFormat="1" ht="14" x14ac:dyDescent="0.25">
      <c r="A659" s="24">
        <v>44715</v>
      </c>
      <c r="B659" s="23">
        <v>146.4</v>
      </c>
      <c r="C659" s="21">
        <f t="shared" si="10"/>
        <v>7.2000000000000171</v>
      </c>
    </row>
    <row r="660" spans="1:3" s="22" customFormat="1" ht="14" x14ac:dyDescent="0.25">
      <c r="A660" s="24">
        <v>44714</v>
      </c>
      <c r="B660" s="23">
        <v>139.19999999999999</v>
      </c>
      <c r="C660" s="21">
        <f t="shared" si="10"/>
        <v>19.999999999999986</v>
      </c>
    </row>
    <row r="661" spans="1:3" s="22" customFormat="1" ht="14" x14ac:dyDescent="0.25">
      <c r="A661" s="24">
        <v>44713</v>
      </c>
      <c r="B661" s="23">
        <v>119.2</v>
      </c>
      <c r="C661" s="21">
        <f t="shared" si="10"/>
        <v>-4</v>
      </c>
    </row>
    <row r="662" spans="1:3" s="22" customFormat="1" ht="14" x14ac:dyDescent="0.25">
      <c r="A662" s="24">
        <v>44712</v>
      </c>
      <c r="B662" s="23">
        <v>123.2</v>
      </c>
      <c r="C662" s="21">
        <f t="shared" si="10"/>
        <v>-5.2000000000000028</v>
      </c>
    </row>
    <row r="663" spans="1:3" s="22" customFormat="1" ht="14" x14ac:dyDescent="0.25">
      <c r="A663" s="24">
        <v>44708</v>
      </c>
      <c r="B663" s="23">
        <v>128.4</v>
      </c>
      <c r="C663" s="21">
        <f t="shared" si="10"/>
        <v>10</v>
      </c>
    </row>
    <row r="664" spans="1:3" s="22" customFormat="1" ht="14" x14ac:dyDescent="0.25">
      <c r="A664" s="24">
        <v>44707</v>
      </c>
      <c r="B664" s="23">
        <v>118.4</v>
      </c>
      <c r="C664" s="21">
        <f t="shared" si="10"/>
        <v>3.2000000000000028</v>
      </c>
    </row>
    <row r="665" spans="1:3" s="22" customFormat="1" ht="14" x14ac:dyDescent="0.25">
      <c r="A665" s="24">
        <v>44706</v>
      </c>
      <c r="B665" s="23">
        <v>115.2</v>
      </c>
      <c r="C665" s="21">
        <f t="shared" si="10"/>
        <v>12</v>
      </c>
    </row>
    <row r="666" spans="1:3" s="22" customFormat="1" ht="14" x14ac:dyDescent="0.25">
      <c r="A666" s="24">
        <v>44705</v>
      </c>
      <c r="B666" s="23">
        <v>103.2</v>
      </c>
      <c r="C666" s="21">
        <f t="shared" si="10"/>
        <v>-4</v>
      </c>
    </row>
    <row r="667" spans="1:3" s="22" customFormat="1" ht="14" x14ac:dyDescent="0.25">
      <c r="A667" s="24">
        <v>44704</v>
      </c>
      <c r="B667" s="23">
        <v>107.2</v>
      </c>
      <c r="C667" s="21">
        <f t="shared" si="10"/>
        <v>2.7999999999999972</v>
      </c>
    </row>
    <row r="668" spans="1:3" s="22" customFormat="1" ht="14" x14ac:dyDescent="0.25">
      <c r="A668" s="24">
        <v>44701</v>
      </c>
      <c r="B668" s="23">
        <v>104.4</v>
      </c>
      <c r="C668" s="21">
        <f t="shared" si="10"/>
        <v>3.6000000000000085</v>
      </c>
    </row>
    <row r="669" spans="1:3" s="22" customFormat="1" ht="14" x14ac:dyDescent="0.25">
      <c r="A669" s="24">
        <v>44700</v>
      </c>
      <c r="B669" s="23">
        <v>100.8</v>
      </c>
      <c r="C669" s="21">
        <f t="shared" si="10"/>
        <v>3.5999999999999943</v>
      </c>
    </row>
    <row r="670" spans="1:3" s="22" customFormat="1" ht="14" x14ac:dyDescent="0.25">
      <c r="A670" s="24">
        <v>44699</v>
      </c>
      <c r="B670" s="23">
        <v>97.2</v>
      </c>
      <c r="C670" s="21">
        <f t="shared" si="10"/>
        <v>-12.399999999999991</v>
      </c>
    </row>
    <row r="671" spans="1:3" s="22" customFormat="1" ht="14" x14ac:dyDescent="0.25">
      <c r="A671" s="24">
        <v>44698</v>
      </c>
      <c r="B671" s="23">
        <v>109.6</v>
      </c>
      <c r="C671" s="21">
        <f t="shared" si="10"/>
        <v>12.399999999999991</v>
      </c>
    </row>
    <row r="672" spans="1:3" s="22" customFormat="1" ht="14" x14ac:dyDescent="0.25">
      <c r="A672" s="24">
        <v>44697</v>
      </c>
      <c r="B672" s="23">
        <v>97.2</v>
      </c>
      <c r="C672" s="21">
        <f t="shared" si="10"/>
        <v>-9.2000000000000028</v>
      </c>
    </row>
    <row r="673" spans="1:3" s="22" customFormat="1" ht="14" x14ac:dyDescent="0.25">
      <c r="A673" s="24">
        <v>44694</v>
      </c>
      <c r="B673" s="23">
        <v>106.4</v>
      </c>
      <c r="C673" s="21">
        <f t="shared" si="10"/>
        <v>11.200000000000003</v>
      </c>
    </row>
    <row r="674" spans="1:3" s="22" customFormat="1" ht="14" x14ac:dyDescent="0.25">
      <c r="A674" s="24">
        <v>44693</v>
      </c>
      <c r="B674" s="23">
        <v>95.2</v>
      </c>
      <c r="C674" s="21">
        <f t="shared" si="10"/>
        <v>7.2000000000000028</v>
      </c>
    </row>
    <row r="675" spans="1:3" s="22" customFormat="1" ht="14" x14ac:dyDescent="0.25">
      <c r="A675" s="24">
        <v>44692</v>
      </c>
      <c r="B675" s="23">
        <v>88</v>
      </c>
      <c r="C675" s="21">
        <f t="shared" si="10"/>
        <v>-8.4000000000000057</v>
      </c>
    </row>
    <row r="676" spans="1:3" s="22" customFormat="1" ht="14" x14ac:dyDescent="0.25">
      <c r="A676" s="24">
        <v>44691</v>
      </c>
      <c r="B676" s="23">
        <v>96.4</v>
      </c>
      <c r="C676" s="21">
        <f t="shared" si="10"/>
        <v>1.2000000000000028</v>
      </c>
    </row>
    <row r="677" spans="1:3" s="22" customFormat="1" ht="14" x14ac:dyDescent="0.25">
      <c r="A677" s="24">
        <v>44690</v>
      </c>
      <c r="B677" s="23">
        <v>95.2</v>
      </c>
      <c r="C677" s="21">
        <f t="shared" si="10"/>
        <v>-13.200000000000003</v>
      </c>
    </row>
    <row r="678" spans="1:3" s="22" customFormat="1" ht="14" x14ac:dyDescent="0.25">
      <c r="A678" s="24">
        <v>44687</v>
      </c>
      <c r="B678" s="23">
        <v>108.4</v>
      </c>
      <c r="C678" s="21">
        <f t="shared" si="10"/>
        <v>-8.7999999999999972</v>
      </c>
    </row>
    <row r="679" spans="1:3" s="22" customFormat="1" ht="14" x14ac:dyDescent="0.25">
      <c r="A679" s="24">
        <v>44686</v>
      </c>
      <c r="B679" s="23">
        <v>117.2</v>
      </c>
      <c r="C679" s="21">
        <f t="shared" si="10"/>
        <v>-14.399999999999991</v>
      </c>
    </row>
    <row r="680" spans="1:3" s="22" customFormat="1" ht="14" x14ac:dyDescent="0.25">
      <c r="A680" s="24">
        <v>44685</v>
      </c>
      <c r="B680" s="23">
        <v>131.6</v>
      </c>
      <c r="C680" s="21">
        <f t="shared" si="10"/>
        <v>2.7999999999999829</v>
      </c>
    </row>
    <row r="681" spans="1:3" s="22" customFormat="1" ht="14" x14ac:dyDescent="0.25">
      <c r="A681" s="24">
        <v>44684</v>
      </c>
      <c r="B681" s="23">
        <v>128.80000000000001</v>
      </c>
      <c r="C681" s="21">
        <f t="shared" si="10"/>
        <v>3.6000000000000085</v>
      </c>
    </row>
    <row r="682" spans="1:3" s="22" customFormat="1" ht="14" x14ac:dyDescent="0.25">
      <c r="A682" s="24">
        <v>44683</v>
      </c>
      <c r="B682" s="23">
        <v>125.2</v>
      </c>
      <c r="C682" s="21">
        <f t="shared" si="10"/>
        <v>9.2000000000000028</v>
      </c>
    </row>
    <row r="683" spans="1:3" s="22" customFormat="1" ht="14" x14ac:dyDescent="0.25">
      <c r="A683" s="24">
        <v>44680</v>
      </c>
      <c r="B683" s="23">
        <v>116</v>
      </c>
      <c r="C683" s="21">
        <f t="shared" si="10"/>
        <v>-8.7999999999999972</v>
      </c>
    </row>
    <row r="684" spans="1:3" s="22" customFormat="1" ht="14" x14ac:dyDescent="0.25">
      <c r="A684" s="24">
        <v>44679</v>
      </c>
      <c r="B684" s="23">
        <v>124.8</v>
      </c>
      <c r="C684" s="21">
        <f t="shared" si="10"/>
        <v>-12.399999999999991</v>
      </c>
    </row>
    <row r="685" spans="1:3" s="22" customFormat="1" ht="14" x14ac:dyDescent="0.25">
      <c r="A685" s="24">
        <v>44678</v>
      </c>
      <c r="B685" s="23">
        <v>137.19999999999999</v>
      </c>
      <c r="C685" s="21">
        <f t="shared" si="10"/>
        <v>-10.400000000000006</v>
      </c>
    </row>
    <row r="686" spans="1:3" s="22" customFormat="1" ht="14" x14ac:dyDescent="0.25">
      <c r="A686" s="24">
        <v>44677</v>
      </c>
      <c r="B686" s="23">
        <v>147.6</v>
      </c>
      <c r="C686" s="21">
        <f t="shared" si="10"/>
        <v>-7.5999999999999943</v>
      </c>
    </row>
    <row r="687" spans="1:3" s="22" customFormat="1" ht="14" x14ac:dyDescent="0.25">
      <c r="A687" s="24">
        <v>44676</v>
      </c>
      <c r="B687" s="23">
        <v>155.19999999999999</v>
      </c>
      <c r="C687" s="21">
        <f t="shared" si="10"/>
        <v>19.199999999999989</v>
      </c>
    </row>
    <row r="688" spans="1:3" s="22" customFormat="1" ht="14" x14ac:dyDescent="0.25">
      <c r="A688" s="24">
        <v>44673</v>
      </c>
      <c r="B688" s="23">
        <v>136</v>
      </c>
      <c r="C688" s="21">
        <f t="shared" si="10"/>
        <v>-2</v>
      </c>
    </row>
    <row r="689" spans="1:3" s="22" customFormat="1" ht="14" x14ac:dyDescent="0.25">
      <c r="A689" s="24">
        <v>44672</v>
      </c>
      <c r="B689" s="23">
        <v>138</v>
      </c>
      <c r="C689" s="21">
        <f t="shared" si="10"/>
        <v>-7.5999999999999943</v>
      </c>
    </row>
    <row r="690" spans="1:3" s="22" customFormat="1" ht="14" x14ac:dyDescent="0.25">
      <c r="A690" s="24">
        <v>44671</v>
      </c>
      <c r="B690" s="23">
        <v>145.6</v>
      </c>
      <c r="C690" s="21">
        <f t="shared" si="10"/>
        <v>-7.2000000000000171</v>
      </c>
    </row>
    <row r="691" spans="1:3" s="22" customFormat="1" ht="14" x14ac:dyDescent="0.25">
      <c r="A691" s="24">
        <v>44670</v>
      </c>
      <c r="B691" s="23">
        <v>152.80000000000001</v>
      </c>
      <c r="C691" s="21">
        <f t="shared" si="10"/>
        <v>7.6000000000000227</v>
      </c>
    </row>
    <row r="692" spans="1:3" s="22" customFormat="1" ht="14" x14ac:dyDescent="0.25">
      <c r="A692" s="24">
        <v>44669</v>
      </c>
      <c r="B692" s="23">
        <v>145.19999999999999</v>
      </c>
      <c r="C692" s="21">
        <f t="shared" si="10"/>
        <v>-8.4000000000000057</v>
      </c>
    </row>
    <row r="693" spans="1:3" s="22" customFormat="1" ht="14" x14ac:dyDescent="0.25">
      <c r="A693" s="24">
        <v>44665</v>
      </c>
      <c r="B693" s="23">
        <v>153.6</v>
      </c>
      <c r="C693" s="21">
        <f t="shared" si="10"/>
        <v>0.40000000000000568</v>
      </c>
    </row>
    <row r="694" spans="1:3" s="22" customFormat="1" ht="14" x14ac:dyDescent="0.25">
      <c r="A694" s="24">
        <v>44664</v>
      </c>
      <c r="B694" s="23">
        <v>153.19999999999999</v>
      </c>
      <c r="C694" s="21">
        <f t="shared" si="10"/>
        <v>15.199999999999989</v>
      </c>
    </row>
    <row r="695" spans="1:3" s="22" customFormat="1" ht="14" x14ac:dyDescent="0.25">
      <c r="A695" s="24">
        <v>44663</v>
      </c>
      <c r="B695" s="23">
        <v>138</v>
      </c>
      <c r="C695" s="21">
        <f t="shared" si="10"/>
        <v>4</v>
      </c>
    </row>
    <row r="696" spans="1:3" s="22" customFormat="1" ht="14" x14ac:dyDescent="0.25">
      <c r="A696" s="24">
        <v>44662</v>
      </c>
      <c r="B696" s="23">
        <v>134</v>
      </c>
      <c r="C696" s="21">
        <f t="shared" si="10"/>
        <v>-7.1999999999999886</v>
      </c>
    </row>
    <row r="697" spans="1:3" s="22" customFormat="1" ht="14" x14ac:dyDescent="0.25">
      <c r="A697" s="24">
        <v>44659</v>
      </c>
      <c r="B697" s="23">
        <v>141.19999999999999</v>
      </c>
      <c r="C697" s="21">
        <f t="shared" si="10"/>
        <v>4.7999999999999829</v>
      </c>
    </row>
    <row r="698" spans="1:3" s="22" customFormat="1" ht="14" x14ac:dyDescent="0.25">
      <c r="A698" s="24">
        <v>44658</v>
      </c>
      <c r="B698" s="23">
        <v>136.4</v>
      </c>
      <c r="C698" s="21">
        <f t="shared" si="10"/>
        <v>-4.7999999999999829</v>
      </c>
    </row>
    <row r="699" spans="1:3" s="22" customFormat="1" ht="14" x14ac:dyDescent="0.25">
      <c r="A699" s="24">
        <v>44657</v>
      </c>
      <c r="B699" s="23">
        <v>141.19999999999999</v>
      </c>
      <c r="C699" s="21">
        <f t="shared" si="10"/>
        <v>-3.2000000000000171</v>
      </c>
    </row>
    <row r="700" spans="1:3" s="22" customFormat="1" ht="14" x14ac:dyDescent="0.25">
      <c r="A700" s="24">
        <v>44656</v>
      </c>
      <c r="B700" s="23">
        <v>144.4</v>
      </c>
      <c r="C700" s="21">
        <f t="shared" si="10"/>
        <v>-20.799999999999983</v>
      </c>
    </row>
    <row r="701" spans="1:3" s="22" customFormat="1" ht="14" x14ac:dyDescent="0.25">
      <c r="A701" s="24">
        <v>44655</v>
      </c>
      <c r="B701" s="23">
        <v>165.2</v>
      </c>
      <c r="C701" s="21">
        <f t="shared" si="10"/>
        <v>-2.8000000000000114</v>
      </c>
    </row>
    <row r="702" spans="1:3" s="22" customFormat="1" ht="14" x14ac:dyDescent="0.25">
      <c r="A702" s="24">
        <v>44652</v>
      </c>
      <c r="B702" s="23">
        <v>168</v>
      </c>
      <c r="C702" s="21">
        <f t="shared" si="10"/>
        <v>6.8000000000000114</v>
      </c>
    </row>
    <row r="703" spans="1:3" s="22" customFormat="1" ht="14" x14ac:dyDescent="0.25">
      <c r="A703" s="24">
        <v>44651</v>
      </c>
      <c r="B703" s="23">
        <v>161.19999999999999</v>
      </c>
      <c r="C703" s="21">
        <f t="shared" si="10"/>
        <v>-7.6000000000000227</v>
      </c>
    </row>
    <row r="704" spans="1:3" s="22" customFormat="1" ht="14" x14ac:dyDescent="0.25">
      <c r="A704" s="24">
        <v>44650</v>
      </c>
      <c r="B704" s="23">
        <v>168.8</v>
      </c>
      <c r="C704" s="21">
        <f t="shared" si="10"/>
        <v>-14.799999999999983</v>
      </c>
    </row>
    <row r="705" spans="1:3" s="22" customFormat="1" ht="14" x14ac:dyDescent="0.25">
      <c r="A705" s="24">
        <v>44649</v>
      </c>
      <c r="B705" s="23">
        <v>183.6</v>
      </c>
      <c r="C705" s="21">
        <f t="shared" si="10"/>
        <v>34</v>
      </c>
    </row>
    <row r="706" spans="1:3" s="22" customFormat="1" ht="14" x14ac:dyDescent="0.25">
      <c r="A706" s="24">
        <v>44648</v>
      </c>
      <c r="B706" s="23">
        <v>149.6</v>
      </c>
      <c r="C706" s="21">
        <f t="shared" si="10"/>
        <v>3.1999999999999886</v>
      </c>
    </row>
    <row r="707" spans="1:3" s="22" customFormat="1" ht="14" x14ac:dyDescent="0.25">
      <c r="A707" s="24">
        <v>44645</v>
      </c>
      <c r="B707" s="23">
        <v>146.4</v>
      </c>
      <c r="C707" s="21">
        <f t="shared" ref="C707:C770" si="11">B707-B708</f>
        <v>-2.4000000000000057</v>
      </c>
    </row>
    <row r="708" spans="1:3" s="22" customFormat="1" ht="14" x14ac:dyDescent="0.25">
      <c r="A708" s="24">
        <v>44644</v>
      </c>
      <c r="B708" s="23">
        <v>148.80000000000001</v>
      </c>
      <c r="C708" s="21">
        <f t="shared" si="11"/>
        <v>8</v>
      </c>
    </row>
    <row r="709" spans="1:3" s="22" customFormat="1" ht="14" x14ac:dyDescent="0.25">
      <c r="A709" s="24">
        <v>44643</v>
      </c>
      <c r="B709" s="23">
        <v>140.80000000000001</v>
      </c>
      <c r="C709" s="21">
        <f t="shared" si="11"/>
        <v>13.200000000000017</v>
      </c>
    </row>
    <row r="710" spans="1:3" s="22" customFormat="1" ht="14" x14ac:dyDescent="0.25">
      <c r="A710" s="24">
        <v>44642</v>
      </c>
      <c r="B710" s="23">
        <v>127.6</v>
      </c>
      <c r="C710" s="21">
        <f t="shared" si="11"/>
        <v>8.7999999999999972</v>
      </c>
    </row>
    <row r="711" spans="1:3" s="22" customFormat="1" ht="14" x14ac:dyDescent="0.25">
      <c r="A711" s="24">
        <v>44641</v>
      </c>
      <c r="B711" s="23">
        <v>118.8</v>
      </c>
      <c r="C711" s="21">
        <f t="shared" si="11"/>
        <v>-3.2000000000000028</v>
      </c>
    </row>
    <row r="712" spans="1:3" s="22" customFormat="1" ht="14" x14ac:dyDescent="0.25">
      <c r="A712" s="24">
        <v>44638</v>
      </c>
      <c r="B712" s="23">
        <v>122</v>
      </c>
      <c r="C712" s="21">
        <f t="shared" si="11"/>
        <v>3.2000000000000028</v>
      </c>
    </row>
    <row r="713" spans="1:3" s="22" customFormat="1" ht="14" x14ac:dyDescent="0.25">
      <c r="A713" s="24">
        <v>44637</v>
      </c>
      <c r="B713" s="23">
        <v>118.8</v>
      </c>
      <c r="C713" s="21">
        <f t="shared" si="11"/>
        <v>-0.79999999999999716</v>
      </c>
    </row>
    <row r="714" spans="1:3" s="22" customFormat="1" ht="14" x14ac:dyDescent="0.25">
      <c r="A714" s="24">
        <v>44636</v>
      </c>
      <c r="B714" s="23">
        <v>119.6</v>
      </c>
      <c r="C714" s="21">
        <f t="shared" si="11"/>
        <v>3.1999999999999886</v>
      </c>
    </row>
    <row r="715" spans="1:3" s="22" customFormat="1" ht="14" x14ac:dyDescent="0.25">
      <c r="A715" s="24">
        <v>44635</v>
      </c>
      <c r="B715" s="23">
        <v>116.4</v>
      </c>
      <c r="C715" s="21">
        <f t="shared" si="11"/>
        <v>3.2000000000000028</v>
      </c>
    </row>
    <row r="716" spans="1:3" s="22" customFormat="1" ht="14" x14ac:dyDescent="0.25">
      <c r="A716" s="24">
        <v>44634</v>
      </c>
      <c r="B716" s="23">
        <v>113.2</v>
      </c>
      <c r="C716" s="21">
        <f t="shared" si="11"/>
        <v>-8.7999999999999972</v>
      </c>
    </row>
    <row r="717" spans="1:3" s="22" customFormat="1" ht="14" x14ac:dyDescent="0.25">
      <c r="A717" s="24">
        <v>44631</v>
      </c>
      <c r="B717" s="23">
        <v>122</v>
      </c>
      <c r="C717" s="21">
        <f t="shared" si="11"/>
        <v>-12.800000000000011</v>
      </c>
    </row>
    <row r="718" spans="1:3" s="22" customFormat="1" ht="14" x14ac:dyDescent="0.25">
      <c r="A718" s="24">
        <v>44630</v>
      </c>
      <c r="B718" s="23">
        <v>134.80000000000001</v>
      </c>
      <c r="C718" s="21">
        <f t="shared" si="11"/>
        <v>-4</v>
      </c>
    </row>
    <row r="719" spans="1:3" s="22" customFormat="1" ht="14" x14ac:dyDescent="0.25">
      <c r="A719" s="24">
        <v>44629</v>
      </c>
      <c r="B719" s="23">
        <v>138.80000000000001</v>
      </c>
      <c r="C719" s="21">
        <f t="shared" si="11"/>
        <v>-0.39999999999997726</v>
      </c>
    </row>
    <row r="720" spans="1:3" s="22" customFormat="1" ht="14" x14ac:dyDescent="0.25">
      <c r="A720" s="24">
        <v>44628</v>
      </c>
      <c r="B720" s="23">
        <v>139.19999999999999</v>
      </c>
      <c r="C720" s="21">
        <f t="shared" si="11"/>
        <v>1.1999999999999886</v>
      </c>
    </row>
    <row r="721" spans="1:5" s="22" customFormat="1" ht="14" x14ac:dyDescent="0.25">
      <c r="A721" s="24">
        <v>44627</v>
      </c>
      <c r="B721" s="23">
        <v>138</v>
      </c>
      <c r="C721" s="21">
        <f t="shared" si="11"/>
        <v>0.80000000000001137</v>
      </c>
    </row>
    <row r="722" spans="1:5" s="26" customFormat="1" ht="14" x14ac:dyDescent="0.3">
      <c r="A722" s="30">
        <v>44624</v>
      </c>
      <c r="B722" s="29">
        <v>137.19999999999999</v>
      </c>
      <c r="C722" s="28">
        <f t="shared" si="11"/>
        <v>-17.200000000000017</v>
      </c>
      <c r="D722" s="22">
        <f t="shared" ref="D722:D753" si="12">IF(C722&gt;0,1,0)</f>
        <v>0</v>
      </c>
    </row>
    <row r="723" spans="1:5" s="22" customFormat="1" ht="14" x14ac:dyDescent="0.25">
      <c r="A723" s="24">
        <v>44623</v>
      </c>
      <c r="B723" s="23">
        <v>154.4</v>
      </c>
      <c r="C723" s="21">
        <f t="shared" si="11"/>
        <v>-15.599999999999994</v>
      </c>
      <c r="D723" s="22">
        <f t="shared" si="12"/>
        <v>0</v>
      </c>
    </row>
    <row r="724" spans="1:5" s="22" customFormat="1" ht="14" x14ac:dyDescent="0.25">
      <c r="A724" s="24">
        <v>44622</v>
      </c>
      <c r="B724" s="23">
        <v>170</v>
      </c>
      <c r="C724" s="21">
        <f t="shared" si="11"/>
        <v>-1.5999999999999943</v>
      </c>
      <c r="D724" s="22">
        <f t="shared" si="12"/>
        <v>0</v>
      </c>
    </row>
    <row r="725" spans="1:5" s="22" customFormat="1" ht="14" x14ac:dyDescent="0.25">
      <c r="A725" s="24">
        <v>44621</v>
      </c>
      <c r="B725" s="23">
        <v>171.6</v>
      </c>
      <c r="C725" s="21">
        <f t="shared" si="11"/>
        <v>-8.4000000000000057</v>
      </c>
      <c r="D725" s="22">
        <f t="shared" si="12"/>
        <v>0</v>
      </c>
    </row>
    <row r="726" spans="1:5" s="22" customFormat="1" ht="14" x14ac:dyDescent="0.25">
      <c r="A726" s="24">
        <v>44620</v>
      </c>
      <c r="B726" s="23">
        <v>180</v>
      </c>
      <c r="C726" s="21">
        <f t="shared" si="11"/>
        <v>3.5999999999999943</v>
      </c>
      <c r="D726" s="22">
        <f t="shared" si="12"/>
        <v>1</v>
      </c>
      <c r="E726" s="25">
        <f>B726/B728-1</f>
        <v>-2.386117136659438E-2</v>
      </c>
    </row>
    <row r="727" spans="1:5" s="22" customFormat="1" ht="14" x14ac:dyDescent="0.25">
      <c r="A727" s="24">
        <v>44617</v>
      </c>
      <c r="B727" s="23">
        <v>176.4</v>
      </c>
      <c r="C727" s="21">
        <f t="shared" si="11"/>
        <v>-8</v>
      </c>
      <c r="D727" s="22">
        <f t="shared" si="12"/>
        <v>0</v>
      </c>
    </row>
    <row r="728" spans="1:5" s="22" customFormat="1" ht="14" x14ac:dyDescent="0.25">
      <c r="A728" s="24">
        <v>44616</v>
      </c>
      <c r="B728" s="23">
        <v>184.4</v>
      </c>
      <c r="C728" s="21">
        <f t="shared" si="11"/>
        <v>13.599999999999994</v>
      </c>
      <c r="D728" s="22">
        <f t="shared" si="12"/>
        <v>1</v>
      </c>
      <c r="E728" s="25">
        <f>+B728/B734-1</f>
        <v>-0.1693693693693693</v>
      </c>
    </row>
    <row r="729" spans="1:5" s="22" customFormat="1" ht="14" x14ac:dyDescent="0.25">
      <c r="A729" s="24">
        <v>44615</v>
      </c>
      <c r="B729" s="23">
        <v>170.8</v>
      </c>
      <c r="C729" s="21">
        <f t="shared" si="11"/>
        <v>2</v>
      </c>
      <c r="D729" s="22">
        <f t="shared" si="12"/>
        <v>1</v>
      </c>
    </row>
    <row r="730" spans="1:5" s="22" customFormat="1" ht="14" x14ac:dyDescent="0.25">
      <c r="A730" s="24">
        <v>44614</v>
      </c>
      <c r="B730" s="23">
        <v>168.8</v>
      </c>
      <c r="C730" s="21">
        <f t="shared" si="11"/>
        <v>-17.199999999999989</v>
      </c>
      <c r="D730" s="22">
        <f t="shared" si="12"/>
        <v>0</v>
      </c>
    </row>
    <row r="731" spans="1:5" s="22" customFormat="1" ht="14" x14ac:dyDescent="0.25">
      <c r="A731" s="24">
        <v>44610</v>
      </c>
      <c r="B731" s="23">
        <v>186</v>
      </c>
      <c r="C731" s="21">
        <f t="shared" si="11"/>
        <v>-11.599999999999994</v>
      </c>
      <c r="D731" s="22">
        <f t="shared" si="12"/>
        <v>0</v>
      </c>
    </row>
    <row r="732" spans="1:5" s="22" customFormat="1" ht="14" x14ac:dyDescent="0.25">
      <c r="A732" s="24">
        <v>44609</v>
      </c>
      <c r="B732" s="23">
        <v>197.6</v>
      </c>
      <c r="C732" s="21">
        <f t="shared" si="11"/>
        <v>-20</v>
      </c>
      <c r="D732" s="22">
        <f t="shared" si="12"/>
        <v>0</v>
      </c>
    </row>
    <row r="733" spans="1:5" s="22" customFormat="1" ht="14" x14ac:dyDescent="0.25">
      <c r="A733" s="24">
        <v>44608</v>
      </c>
      <c r="B733" s="23">
        <v>217.6</v>
      </c>
      <c r="C733" s="21">
        <f t="shared" si="11"/>
        <v>-4.4000000000000057</v>
      </c>
      <c r="D733" s="22">
        <f t="shared" si="12"/>
        <v>0</v>
      </c>
    </row>
    <row r="734" spans="1:5" s="22" customFormat="1" ht="14" x14ac:dyDescent="0.25">
      <c r="A734" s="24">
        <v>44607</v>
      </c>
      <c r="B734" s="23">
        <v>222</v>
      </c>
      <c r="C734" s="21">
        <f t="shared" si="11"/>
        <v>15.199999999999989</v>
      </c>
      <c r="D734" s="22">
        <f t="shared" si="12"/>
        <v>1</v>
      </c>
      <c r="E734" s="25">
        <f>+B734/B738-1</f>
        <v>-5.7724957555178258E-2</v>
      </c>
    </row>
    <row r="735" spans="1:5" s="22" customFormat="1" ht="14" x14ac:dyDescent="0.25">
      <c r="A735" s="24">
        <v>44606</v>
      </c>
      <c r="B735" s="23">
        <v>206.8</v>
      </c>
      <c r="C735" s="21">
        <f t="shared" si="11"/>
        <v>-10.799999999999983</v>
      </c>
      <c r="D735" s="22">
        <f t="shared" si="12"/>
        <v>0</v>
      </c>
    </row>
    <row r="736" spans="1:5" s="22" customFormat="1" ht="14" x14ac:dyDescent="0.25">
      <c r="A736" s="24">
        <v>44603</v>
      </c>
      <c r="B736" s="23">
        <v>217.6</v>
      </c>
      <c r="C736" s="21">
        <f t="shared" si="11"/>
        <v>-12.800000000000011</v>
      </c>
      <c r="D736" s="22">
        <f t="shared" si="12"/>
        <v>0</v>
      </c>
    </row>
    <row r="737" spans="1:5" s="22" customFormat="1" ht="14" x14ac:dyDescent="0.25">
      <c r="A737" s="24">
        <v>44602</v>
      </c>
      <c r="B737" s="23">
        <v>230.4</v>
      </c>
      <c r="C737" s="21">
        <f t="shared" si="11"/>
        <v>-5.1999999999999886</v>
      </c>
      <c r="D737" s="22">
        <f t="shared" si="12"/>
        <v>0</v>
      </c>
    </row>
    <row r="738" spans="1:5" s="22" customFormat="1" ht="14" x14ac:dyDescent="0.25">
      <c r="A738" s="24">
        <v>44601</v>
      </c>
      <c r="B738" s="23">
        <v>235.6</v>
      </c>
      <c r="C738" s="21">
        <f t="shared" si="11"/>
        <v>19.599999999999994</v>
      </c>
      <c r="D738" s="22">
        <f t="shared" si="12"/>
        <v>1</v>
      </c>
      <c r="E738" s="25">
        <f>+B738/B740-1</f>
        <v>-3.4426229508196737E-2</v>
      </c>
    </row>
    <row r="739" spans="1:5" s="22" customFormat="1" ht="14" x14ac:dyDescent="0.25">
      <c r="A739" s="24">
        <v>44600</v>
      </c>
      <c r="B739" s="23">
        <v>216</v>
      </c>
      <c r="C739" s="21">
        <f t="shared" si="11"/>
        <v>-28</v>
      </c>
      <c r="D739" s="22">
        <f t="shared" si="12"/>
        <v>0</v>
      </c>
    </row>
    <row r="740" spans="1:5" s="22" customFormat="1" ht="14" x14ac:dyDescent="0.25">
      <c r="A740" s="24">
        <v>44599</v>
      </c>
      <c r="B740" s="23">
        <v>244</v>
      </c>
      <c r="C740" s="21">
        <f t="shared" si="11"/>
        <v>2.4000000000000057</v>
      </c>
      <c r="D740" s="22">
        <f t="shared" si="12"/>
        <v>1</v>
      </c>
      <c r="E740" s="25">
        <f>+B740/B744-1</f>
        <v>-1.9292604501607746E-2</v>
      </c>
    </row>
    <row r="741" spans="1:5" s="22" customFormat="1" ht="14" x14ac:dyDescent="0.25">
      <c r="A741" s="24">
        <v>44596</v>
      </c>
      <c r="B741" s="23">
        <v>241.6</v>
      </c>
      <c r="C741" s="21">
        <f t="shared" si="11"/>
        <v>12</v>
      </c>
      <c r="D741" s="22">
        <f t="shared" si="12"/>
        <v>1</v>
      </c>
    </row>
    <row r="742" spans="1:5" s="22" customFormat="1" ht="14" x14ac:dyDescent="0.25">
      <c r="A742" s="24">
        <v>44595</v>
      </c>
      <c r="B742" s="23">
        <v>229.6</v>
      </c>
      <c r="C742" s="21">
        <f t="shared" si="11"/>
        <v>-16</v>
      </c>
      <c r="D742" s="22">
        <f t="shared" si="12"/>
        <v>0</v>
      </c>
    </row>
    <row r="743" spans="1:5" s="22" customFormat="1" ht="14" x14ac:dyDescent="0.25">
      <c r="A743" s="24">
        <v>44594</v>
      </c>
      <c r="B743" s="23">
        <v>245.6</v>
      </c>
      <c r="C743" s="21">
        <f t="shared" si="11"/>
        <v>-3.2000000000000171</v>
      </c>
      <c r="D743" s="22">
        <f t="shared" si="12"/>
        <v>0</v>
      </c>
    </row>
    <row r="744" spans="1:5" s="22" customFormat="1" ht="14" x14ac:dyDescent="0.3">
      <c r="A744" s="24">
        <v>44593</v>
      </c>
      <c r="B744" s="23">
        <v>248.8</v>
      </c>
      <c r="C744" s="21">
        <f t="shared" si="11"/>
        <v>9.6000000000000227</v>
      </c>
      <c r="D744" s="22">
        <f t="shared" si="12"/>
        <v>1</v>
      </c>
      <c r="E744" s="27">
        <f>B744/B751-1</f>
        <v>0.17803030303030321</v>
      </c>
    </row>
    <row r="745" spans="1:5" s="22" customFormat="1" ht="14" x14ac:dyDescent="0.25">
      <c r="A745" s="24">
        <v>44592</v>
      </c>
      <c r="B745" s="23">
        <v>239.2</v>
      </c>
      <c r="C745" s="21">
        <f t="shared" si="11"/>
        <v>40.399999999999977</v>
      </c>
      <c r="D745" s="22">
        <f t="shared" si="12"/>
        <v>1</v>
      </c>
    </row>
    <row r="746" spans="1:5" s="22" customFormat="1" ht="14" x14ac:dyDescent="0.25">
      <c r="A746" s="24">
        <v>44589</v>
      </c>
      <c r="B746" s="23">
        <v>198.8</v>
      </c>
      <c r="C746" s="21">
        <f t="shared" si="11"/>
        <v>12.800000000000011</v>
      </c>
      <c r="D746" s="22">
        <f t="shared" si="12"/>
        <v>1</v>
      </c>
    </row>
    <row r="747" spans="1:5" s="22" customFormat="1" ht="14" x14ac:dyDescent="0.25">
      <c r="A747" s="24">
        <v>44588</v>
      </c>
      <c r="B747" s="23">
        <v>186</v>
      </c>
      <c r="C747" s="21">
        <f t="shared" si="11"/>
        <v>-4.8000000000000114</v>
      </c>
      <c r="D747" s="22">
        <f t="shared" si="12"/>
        <v>0</v>
      </c>
    </row>
    <row r="748" spans="1:5" s="22" customFormat="1" ht="14" x14ac:dyDescent="0.25">
      <c r="A748" s="24">
        <v>44587</v>
      </c>
      <c r="B748" s="23">
        <v>190.8</v>
      </c>
      <c r="C748" s="21">
        <f t="shared" si="11"/>
        <v>-2.3999999999999773</v>
      </c>
      <c r="D748" s="22">
        <f t="shared" si="12"/>
        <v>0</v>
      </c>
    </row>
    <row r="749" spans="1:5" s="22" customFormat="1" ht="14" x14ac:dyDescent="0.25">
      <c r="A749" s="24">
        <v>44586</v>
      </c>
      <c r="B749" s="23">
        <v>193.2</v>
      </c>
      <c r="C749" s="21">
        <f t="shared" si="11"/>
        <v>-12</v>
      </c>
      <c r="D749" s="22">
        <f t="shared" si="12"/>
        <v>0</v>
      </c>
    </row>
    <row r="750" spans="1:5" s="22" customFormat="1" ht="14" x14ac:dyDescent="0.25">
      <c r="A750" s="24">
        <v>44585</v>
      </c>
      <c r="B750" s="23">
        <v>205.2</v>
      </c>
      <c r="C750" s="21">
        <f t="shared" si="11"/>
        <v>-6</v>
      </c>
      <c r="D750" s="22">
        <f t="shared" si="12"/>
        <v>0</v>
      </c>
    </row>
    <row r="751" spans="1:5" s="22" customFormat="1" ht="14" x14ac:dyDescent="0.25">
      <c r="A751" s="24">
        <v>44582</v>
      </c>
      <c r="B751" s="23">
        <v>211.2</v>
      </c>
      <c r="C751" s="21">
        <f t="shared" si="11"/>
        <v>7.1999999999999886</v>
      </c>
      <c r="D751" s="22">
        <f t="shared" si="12"/>
        <v>1</v>
      </c>
      <c r="E751" s="25">
        <f>B751/B758-1</f>
        <v>-0.22693997071742311</v>
      </c>
    </row>
    <row r="752" spans="1:5" s="22" customFormat="1" ht="14" x14ac:dyDescent="0.25">
      <c r="A752" s="24">
        <v>44581</v>
      </c>
      <c r="B752" s="23">
        <v>204</v>
      </c>
      <c r="C752" s="21">
        <f t="shared" si="11"/>
        <v>2.4000000000000057</v>
      </c>
      <c r="D752" s="22">
        <f t="shared" si="12"/>
        <v>1</v>
      </c>
    </row>
    <row r="753" spans="1:7" s="22" customFormat="1" ht="14" x14ac:dyDescent="0.25">
      <c r="A753" s="24">
        <v>44580</v>
      </c>
      <c r="B753" s="23">
        <v>201.6</v>
      </c>
      <c r="C753" s="21">
        <f t="shared" si="11"/>
        <v>-10.400000000000006</v>
      </c>
      <c r="D753" s="22">
        <f t="shared" si="12"/>
        <v>0</v>
      </c>
    </row>
    <row r="754" spans="1:7" s="22" customFormat="1" ht="14" x14ac:dyDescent="0.25">
      <c r="A754" s="24">
        <v>44579</v>
      </c>
      <c r="B754" s="23">
        <v>212</v>
      </c>
      <c r="C754" s="21">
        <f t="shared" si="11"/>
        <v>-19.599999999999994</v>
      </c>
      <c r="D754" s="22">
        <f t="shared" ref="D754:D785" si="13">IF(C754&gt;0,1,0)</f>
        <v>0</v>
      </c>
    </row>
    <row r="755" spans="1:7" s="22" customFormat="1" ht="14" x14ac:dyDescent="0.25">
      <c r="A755" s="24">
        <v>44575</v>
      </c>
      <c r="B755" s="23">
        <v>231.6</v>
      </c>
      <c r="C755" s="21">
        <f t="shared" si="11"/>
        <v>-14</v>
      </c>
      <c r="D755" s="22">
        <f t="shared" si="13"/>
        <v>0</v>
      </c>
    </row>
    <row r="756" spans="1:7" s="22" customFormat="1" ht="14" x14ac:dyDescent="0.25">
      <c r="A756" s="24">
        <v>44574</v>
      </c>
      <c r="B756" s="23">
        <v>245.6</v>
      </c>
      <c r="C756" s="21">
        <f t="shared" si="11"/>
        <v>-4.8000000000000114</v>
      </c>
      <c r="D756" s="22">
        <f t="shared" si="13"/>
        <v>0</v>
      </c>
    </row>
    <row r="757" spans="1:7" s="22" customFormat="1" ht="14" x14ac:dyDescent="0.25">
      <c r="A757" s="24">
        <v>44573</v>
      </c>
      <c r="B757" s="23">
        <v>250.4</v>
      </c>
      <c r="C757" s="21">
        <f t="shared" si="11"/>
        <v>-22.799999999999983</v>
      </c>
      <c r="D757" s="22">
        <f t="shared" si="13"/>
        <v>0</v>
      </c>
    </row>
    <row r="758" spans="1:7" s="22" customFormat="1" ht="14" x14ac:dyDescent="0.25">
      <c r="A758" s="24">
        <v>44572</v>
      </c>
      <c r="B758" s="23">
        <v>273.2</v>
      </c>
      <c r="C758" s="21">
        <f t="shared" si="11"/>
        <v>4.8000000000000114</v>
      </c>
      <c r="D758" s="22">
        <f t="shared" si="13"/>
        <v>1</v>
      </c>
      <c r="E758" s="25">
        <f>B758/B762-1</f>
        <v>-2.2889842632332069E-2</v>
      </c>
    </row>
    <row r="759" spans="1:7" s="22" customFormat="1" ht="14" x14ac:dyDescent="0.25">
      <c r="A759" s="24">
        <v>44571</v>
      </c>
      <c r="B759" s="23">
        <v>268.39999999999998</v>
      </c>
      <c r="C759" s="21">
        <f t="shared" si="11"/>
        <v>-4.4000000000000341</v>
      </c>
      <c r="D759" s="22">
        <f t="shared" si="13"/>
        <v>0</v>
      </c>
    </row>
    <row r="760" spans="1:7" s="22" customFormat="1" ht="14" x14ac:dyDescent="0.25">
      <c r="A760" s="24">
        <v>44568</v>
      </c>
      <c r="B760" s="23">
        <v>272.8</v>
      </c>
      <c r="C760" s="21">
        <f t="shared" si="11"/>
        <v>-3.1999999999999886</v>
      </c>
      <c r="D760" s="22">
        <f t="shared" si="13"/>
        <v>0</v>
      </c>
    </row>
    <row r="761" spans="1:7" s="22" customFormat="1" ht="14" x14ac:dyDescent="0.25">
      <c r="A761" s="24">
        <v>44567</v>
      </c>
      <c r="B761" s="23">
        <v>276</v>
      </c>
      <c r="C761" s="21">
        <f t="shared" si="11"/>
        <v>-3.6000000000000227</v>
      </c>
      <c r="D761" s="22">
        <f t="shared" si="13"/>
        <v>0</v>
      </c>
      <c r="F761" s="21">
        <f>MAX(B722:B762)</f>
        <v>279.60000000000002</v>
      </c>
      <c r="G761" s="21">
        <f>MIN(B722:B762)</f>
        <v>137.19999999999999</v>
      </c>
    </row>
    <row r="762" spans="1:7" s="26" customFormat="1" ht="14" x14ac:dyDescent="0.3">
      <c r="A762" s="30">
        <v>44566</v>
      </c>
      <c r="B762" s="29">
        <v>279.60000000000002</v>
      </c>
      <c r="C762" s="28">
        <f t="shared" si="11"/>
        <v>-39.599999999999966</v>
      </c>
      <c r="D762" s="22">
        <f t="shared" si="13"/>
        <v>0</v>
      </c>
      <c r="F762" s="26">
        <f>COUNT(D722:D761)</f>
        <v>40</v>
      </c>
      <c r="G762" s="26">
        <f>SUM(D722:D761)</f>
        <v>13</v>
      </c>
    </row>
    <row r="763" spans="1:7" s="22" customFormat="1" ht="14" x14ac:dyDescent="0.25">
      <c r="A763" s="24">
        <v>44565</v>
      </c>
      <c r="B763" s="23">
        <v>319.2</v>
      </c>
      <c r="C763" s="21">
        <f t="shared" si="11"/>
        <v>-28.400000000000034</v>
      </c>
      <c r="D763" s="22">
        <f t="shared" si="13"/>
        <v>0</v>
      </c>
    </row>
    <row r="764" spans="1:7" s="22" customFormat="1" ht="14" x14ac:dyDescent="0.25">
      <c r="A764" s="24">
        <v>44564</v>
      </c>
      <c r="B764" s="23">
        <v>347.6</v>
      </c>
      <c r="C764" s="21">
        <f t="shared" si="11"/>
        <v>15.200000000000045</v>
      </c>
      <c r="D764" s="22">
        <f t="shared" si="13"/>
        <v>1</v>
      </c>
      <c r="E764" s="25">
        <f>B764/B766-1</f>
        <v>-3.1215161649944201E-2</v>
      </c>
    </row>
    <row r="765" spans="1:7" s="22" customFormat="1" ht="14" x14ac:dyDescent="0.25">
      <c r="A765" s="24">
        <v>44561</v>
      </c>
      <c r="B765" s="23">
        <v>332.4</v>
      </c>
      <c r="C765" s="21">
        <f t="shared" si="11"/>
        <v>-26.400000000000034</v>
      </c>
      <c r="D765" s="22">
        <f t="shared" si="13"/>
        <v>0</v>
      </c>
    </row>
    <row r="766" spans="1:7" s="22" customFormat="1" ht="14" x14ac:dyDescent="0.25">
      <c r="A766" s="24">
        <v>44560</v>
      </c>
      <c r="B766" s="23">
        <v>358.8</v>
      </c>
      <c r="C766" s="21">
        <f t="shared" si="11"/>
        <v>3.6000000000000227</v>
      </c>
      <c r="D766" s="22">
        <f t="shared" si="13"/>
        <v>1</v>
      </c>
      <c r="E766" s="25">
        <f>B766/B772-1</f>
        <v>-0.2068965517241379</v>
      </c>
    </row>
    <row r="767" spans="1:7" s="22" customFormat="1" ht="14" x14ac:dyDescent="0.25">
      <c r="A767" s="24">
        <v>44559</v>
      </c>
      <c r="B767" s="23">
        <v>355.2</v>
      </c>
      <c r="C767" s="21">
        <f t="shared" si="11"/>
        <v>-10.800000000000011</v>
      </c>
      <c r="D767" s="22">
        <f t="shared" si="13"/>
        <v>0</v>
      </c>
    </row>
    <row r="768" spans="1:7" s="22" customFormat="1" ht="14" x14ac:dyDescent="0.25">
      <c r="A768" s="24">
        <v>44558</v>
      </c>
      <c r="B768" s="23">
        <v>366</v>
      </c>
      <c r="C768" s="21">
        <f t="shared" si="11"/>
        <v>-23.199999999999989</v>
      </c>
      <c r="D768" s="22">
        <f t="shared" si="13"/>
        <v>0</v>
      </c>
    </row>
    <row r="769" spans="1:5" s="22" customFormat="1" ht="14" x14ac:dyDescent="0.25">
      <c r="A769" s="24">
        <v>44557</v>
      </c>
      <c r="B769" s="23">
        <v>389.2</v>
      </c>
      <c r="C769" s="21">
        <f t="shared" si="11"/>
        <v>-37.600000000000023</v>
      </c>
      <c r="D769" s="22">
        <f t="shared" si="13"/>
        <v>0</v>
      </c>
    </row>
    <row r="770" spans="1:5" s="22" customFormat="1" ht="14" x14ac:dyDescent="0.25">
      <c r="A770" s="24">
        <v>44553</v>
      </c>
      <c r="B770" s="23">
        <v>426.8</v>
      </c>
      <c r="C770" s="21">
        <f t="shared" si="11"/>
        <v>-16</v>
      </c>
      <c r="D770" s="22">
        <f t="shared" si="13"/>
        <v>0</v>
      </c>
    </row>
    <row r="771" spans="1:5" s="22" customFormat="1" ht="14" x14ac:dyDescent="0.25">
      <c r="A771" s="24">
        <v>44552</v>
      </c>
      <c r="B771" s="23">
        <v>442.8</v>
      </c>
      <c r="C771" s="21">
        <f t="shared" ref="C771:C800" si="14">B771-B772</f>
        <v>-9.5999999999999659</v>
      </c>
      <c r="D771" s="22">
        <f t="shared" si="13"/>
        <v>0</v>
      </c>
    </row>
    <row r="772" spans="1:5" s="22" customFormat="1" ht="14" x14ac:dyDescent="0.25">
      <c r="A772" s="24">
        <v>44551</v>
      </c>
      <c r="B772" s="23">
        <v>452.4</v>
      </c>
      <c r="C772" s="21">
        <f t="shared" si="14"/>
        <v>10</v>
      </c>
      <c r="D772" s="22">
        <f t="shared" si="13"/>
        <v>1</v>
      </c>
      <c r="E772" s="25">
        <f>B772/B774-1</f>
        <v>1.2533572068039289E-2</v>
      </c>
    </row>
    <row r="773" spans="1:5" s="22" customFormat="1" ht="14" x14ac:dyDescent="0.25">
      <c r="A773" s="24">
        <v>44550</v>
      </c>
      <c r="B773" s="23">
        <v>442.4</v>
      </c>
      <c r="C773" s="21">
        <f t="shared" si="14"/>
        <v>-4.4000000000000341</v>
      </c>
      <c r="D773" s="22">
        <f t="shared" si="13"/>
        <v>0</v>
      </c>
    </row>
    <row r="774" spans="1:5" s="22" customFormat="1" ht="14" x14ac:dyDescent="0.25">
      <c r="A774" s="24">
        <v>44547</v>
      </c>
      <c r="B774" s="23">
        <v>446.8</v>
      </c>
      <c r="C774" s="21">
        <f t="shared" si="14"/>
        <v>27.600000000000023</v>
      </c>
      <c r="D774" s="22">
        <f t="shared" si="13"/>
        <v>1</v>
      </c>
      <c r="E774" s="25">
        <f>B774/B776-1</f>
        <v>2.9493087557603603E-2</v>
      </c>
    </row>
    <row r="775" spans="1:5" s="22" customFormat="1" ht="14" x14ac:dyDescent="0.25">
      <c r="A775" s="24">
        <v>44546</v>
      </c>
      <c r="B775" s="23">
        <v>419.2</v>
      </c>
      <c r="C775" s="21">
        <f t="shared" si="14"/>
        <v>-14.800000000000011</v>
      </c>
      <c r="D775" s="22">
        <f t="shared" si="13"/>
        <v>0</v>
      </c>
    </row>
    <row r="776" spans="1:5" s="22" customFormat="1" ht="14" x14ac:dyDescent="0.3">
      <c r="A776" s="30">
        <v>44545</v>
      </c>
      <c r="B776" s="29">
        <v>434</v>
      </c>
      <c r="C776" s="28">
        <f t="shared" si="14"/>
        <v>54</v>
      </c>
      <c r="D776" s="26">
        <f t="shared" si="13"/>
        <v>1</v>
      </c>
      <c r="E776" s="27">
        <f>B776/B778-1</f>
        <v>7.3194856577645906E-2</v>
      </c>
    </row>
    <row r="777" spans="1:5" s="22" customFormat="1" ht="14" x14ac:dyDescent="0.25">
      <c r="A777" s="24">
        <v>44544</v>
      </c>
      <c r="B777" s="23">
        <v>380</v>
      </c>
      <c r="C777" s="21">
        <f t="shared" si="14"/>
        <v>-24.399999999999977</v>
      </c>
      <c r="D777" s="22">
        <f t="shared" si="13"/>
        <v>0</v>
      </c>
    </row>
    <row r="778" spans="1:5" s="22" customFormat="1" ht="14" x14ac:dyDescent="0.25">
      <c r="A778" s="24">
        <v>44543</v>
      </c>
      <c r="B778" s="23">
        <v>404.4</v>
      </c>
      <c r="C778" s="21">
        <f t="shared" si="14"/>
        <v>1.5999999999999659</v>
      </c>
      <c r="D778" s="22">
        <f t="shared" si="13"/>
        <v>1</v>
      </c>
      <c r="E778" s="25">
        <f>B778/B781-1</f>
        <v>-4.9212598425196763E-3</v>
      </c>
    </row>
    <row r="779" spans="1:5" s="22" customFormat="1" ht="14" x14ac:dyDescent="0.25">
      <c r="A779" s="24">
        <v>44540</v>
      </c>
      <c r="B779" s="23">
        <v>402.8</v>
      </c>
      <c r="C779" s="21">
        <f t="shared" si="14"/>
        <v>7.1999999999999886</v>
      </c>
      <c r="D779" s="22">
        <f t="shared" si="13"/>
        <v>1</v>
      </c>
    </row>
    <row r="780" spans="1:5" s="22" customFormat="1" ht="14" x14ac:dyDescent="0.25">
      <c r="A780" s="24">
        <v>44539</v>
      </c>
      <c r="B780" s="23">
        <v>395.6</v>
      </c>
      <c r="C780" s="21">
        <f t="shared" si="14"/>
        <v>-10.799999999999955</v>
      </c>
      <c r="D780" s="22">
        <f t="shared" si="13"/>
        <v>0</v>
      </c>
    </row>
    <row r="781" spans="1:5" s="22" customFormat="1" ht="14" x14ac:dyDescent="0.25">
      <c r="A781" s="24">
        <v>44538</v>
      </c>
      <c r="B781" s="23">
        <v>406.4</v>
      </c>
      <c r="C781" s="21">
        <f t="shared" si="14"/>
        <v>7.1999999999999886</v>
      </c>
      <c r="D781" s="22">
        <f t="shared" si="13"/>
        <v>1</v>
      </c>
      <c r="E781" s="25">
        <f>B781/B789-1</f>
        <v>-0.1575456053067994</v>
      </c>
    </row>
    <row r="782" spans="1:5" s="22" customFormat="1" ht="14" x14ac:dyDescent="0.25">
      <c r="A782" s="24">
        <v>44537</v>
      </c>
      <c r="B782" s="23">
        <v>399.2</v>
      </c>
      <c r="C782" s="21">
        <f t="shared" si="14"/>
        <v>9.5999999999999659</v>
      </c>
      <c r="D782" s="22">
        <f t="shared" si="13"/>
        <v>1</v>
      </c>
    </row>
    <row r="783" spans="1:5" s="22" customFormat="1" ht="14" x14ac:dyDescent="0.25">
      <c r="A783" s="24">
        <v>44536</v>
      </c>
      <c r="B783" s="23">
        <v>389.6</v>
      </c>
      <c r="C783" s="21">
        <f t="shared" si="14"/>
        <v>43.600000000000023</v>
      </c>
      <c r="D783" s="22">
        <f t="shared" si="13"/>
        <v>1</v>
      </c>
      <c r="E783" s="25"/>
    </row>
    <row r="784" spans="1:5" s="22" customFormat="1" ht="14" x14ac:dyDescent="0.25">
      <c r="A784" s="24">
        <v>44533</v>
      </c>
      <c r="B784" s="23">
        <v>346</v>
      </c>
      <c r="C784" s="21">
        <f t="shared" si="14"/>
        <v>-62.800000000000011</v>
      </c>
      <c r="D784" s="22">
        <f t="shared" si="13"/>
        <v>0</v>
      </c>
    </row>
    <row r="785" spans="1:7" s="22" customFormat="1" ht="14" x14ac:dyDescent="0.25">
      <c r="A785" s="24">
        <v>44532</v>
      </c>
      <c r="B785" s="23">
        <v>408.8</v>
      </c>
      <c r="C785" s="21">
        <f t="shared" si="14"/>
        <v>-46.800000000000011</v>
      </c>
      <c r="D785" s="22">
        <f t="shared" si="13"/>
        <v>0</v>
      </c>
    </row>
    <row r="786" spans="1:7" s="22" customFormat="1" ht="14" x14ac:dyDescent="0.25">
      <c r="A786" s="24">
        <v>44531</v>
      </c>
      <c r="B786" s="23">
        <v>455.6</v>
      </c>
      <c r="C786" s="21">
        <f t="shared" si="14"/>
        <v>-19.199999999999989</v>
      </c>
      <c r="D786" s="22">
        <f t="shared" ref="D786:D800" si="15">IF(C786&gt;0,1,0)</f>
        <v>0</v>
      </c>
    </row>
    <row r="787" spans="1:7" s="22" customFormat="1" ht="14" x14ac:dyDescent="0.25">
      <c r="A787" s="24">
        <v>44530</v>
      </c>
      <c r="B787" s="23">
        <v>474.8</v>
      </c>
      <c r="C787" s="21">
        <f t="shared" si="14"/>
        <v>-6.8000000000000114</v>
      </c>
      <c r="D787" s="22">
        <f t="shared" si="15"/>
        <v>0</v>
      </c>
    </row>
    <row r="788" spans="1:7" s="22" customFormat="1" ht="14" x14ac:dyDescent="0.25">
      <c r="A788" s="24">
        <v>44529</v>
      </c>
      <c r="B788" s="23">
        <v>481.6</v>
      </c>
      <c r="C788" s="21">
        <f t="shared" si="14"/>
        <v>-0.79999999999995453</v>
      </c>
      <c r="D788" s="22">
        <f t="shared" si="15"/>
        <v>0</v>
      </c>
    </row>
    <row r="789" spans="1:7" s="22" customFormat="1" ht="14" x14ac:dyDescent="0.25">
      <c r="A789" s="24">
        <v>44526</v>
      </c>
      <c r="B789" s="23">
        <v>482.4</v>
      </c>
      <c r="C789" s="21">
        <f t="shared" si="14"/>
        <v>2.3999999999999773</v>
      </c>
      <c r="D789" s="22">
        <f t="shared" si="15"/>
        <v>1</v>
      </c>
      <c r="E789" s="25">
        <f>B789/B792-1</f>
        <v>-0.10600444773906603</v>
      </c>
    </row>
    <row r="790" spans="1:7" s="22" customFormat="1" ht="14" x14ac:dyDescent="0.25">
      <c r="A790" s="24">
        <v>44524</v>
      </c>
      <c r="B790" s="23">
        <v>480</v>
      </c>
      <c r="C790" s="21">
        <f t="shared" si="14"/>
        <v>-4</v>
      </c>
      <c r="D790" s="22">
        <f t="shared" si="15"/>
        <v>0</v>
      </c>
    </row>
    <row r="791" spans="1:7" s="22" customFormat="1" ht="14" x14ac:dyDescent="0.25">
      <c r="A791" s="24">
        <v>44523</v>
      </c>
      <c r="B791" s="23">
        <v>484</v>
      </c>
      <c r="C791" s="21">
        <f t="shared" si="14"/>
        <v>-55.600000000000023</v>
      </c>
      <c r="D791" s="22">
        <f t="shared" si="15"/>
        <v>0</v>
      </c>
    </row>
    <row r="792" spans="1:7" s="22" customFormat="1" ht="14" x14ac:dyDescent="0.25">
      <c r="A792" s="24">
        <v>44522</v>
      </c>
      <c r="B792" s="23">
        <v>539.6</v>
      </c>
      <c r="C792" s="21">
        <f t="shared" si="14"/>
        <v>1.6000000000000227</v>
      </c>
      <c r="D792" s="22">
        <f t="shared" si="15"/>
        <v>1</v>
      </c>
      <c r="E792" s="25">
        <f>B792/B796-1</f>
        <v>-3.6428571428571366E-2</v>
      </c>
    </row>
    <row r="793" spans="1:7" s="22" customFormat="1" ht="14" x14ac:dyDescent="0.25">
      <c r="A793" s="24">
        <v>44519</v>
      </c>
      <c r="B793" s="23">
        <v>538</v>
      </c>
      <c r="C793" s="21">
        <f t="shared" si="14"/>
        <v>58.800000000000011</v>
      </c>
      <c r="D793" s="22">
        <f t="shared" si="15"/>
        <v>1</v>
      </c>
      <c r="E793" s="25"/>
    </row>
    <row r="794" spans="1:7" s="22" customFormat="1" ht="14" x14ac:dyDescent="0.25">
      <c r="A794" s="24">
        <v>44518</v>
      </c>
      <c r="B794" s="23">
        <v>479.2</v>
      </c>
      <c r="C794" s="21">
        <f t="shared" si="14"/>
        <v>-64.400000000000034</v>
      </c>
      <c r="D794" s="22">
        <f t="shared" si="15"/>
        <v>0</v>
      </c>
    </row>
    <row r="795" spans="1:7" s="22" customFormat="1" ht="14" x14ac:dyDescent="0.25">
      <c r="A795" s="24">
        <v>44517</v>
      </c>
      <c r="B795" s="23">
        <v>543.6</v>
      </c>
      <c r="C795" s="21">
        <f t="shared" si="14"/>
        <v>-16.399999999999977</v>
      </c>
      <c r="D795" s="22">
        <f t="shared" si="15"/>
        <v>0</v>
      </c>
    </row>
    <row r="796" spans="1:7" s="22" customFormat="1" ht="14" x14ac:dyDescent="0.25">
      <c r="A796" s="24">
        <v>44516</v>
      </c>
      <c r="B796" s="23">
        <v>560</v>
      </c>
      <c r="C796" s="21">
        <f t="shared" si="14"/>
        <v>41.200000000000045</v>
      </c>
      <c r="D796" s="22">
        <f t="shared" si="15"/>
        <v>1</v>
      </c>
      <c r="E796" s="25">
        <f>B796/B801-1</f>
        <v>-6.1662198391420842E-2</v>
      </c>
    </row>
    <row r="797" spans="1:7" s="22" customFormat="1" ht="14" x14ac:dyDescent="0.25">
      <c r="A797" s="24">
        <v>44515</v>
      </c>
      <c r="B797" s="23">
        <v>518.79999999999995</v>
      </c>
      <c r="C797" s="21">
        <f t="shared" si="14"/>
        <v>2.7999999999999545</v>
      </c>
      <c r="D797" s="22">
        <f t="shared" si="15"/>
        <v>1</v>
      </c>
      <c r="E797" s="21"/>
    </row>
    <row r="798" spans="1:7" s="22" customFormat="1" ht="14" x14ac:dyDescent="0.25">
      <c r="A798" s="24">
        <v>44512</v>
      </c>
      <c r="B798" s="23">
        <v>516</v>
      </c>
      <c r="C798" s="21">
        <f t="shared" si="14"/>
        <v>-23.200000000000045</v>
      </c>
      <c r="D798" s="22">
        <f t="shared" si="15"/>
        <v>0</v>
      </c>
    </row>
    <row r="799" spans="1:7" s="22" customFormat="1" ht="14" x14ac:dyDescent="0.25">
      <c r="A799" s="24">
        <v>44511</v>
      </c>
      <c r="B799" s="23">
        <v>539.20000000000005</v>
      </c>
      <c r="C799" s="21">
        <f t="shared" si="14"/>
        <v>-5.5999999999999091</v>
      </c>
      <c r="D799" s="22">
        <f t="shared" si="15"/>
        <v>0</v>
      </c>
    </row>
    <row r="800" spans="1:7" s="22" customFormat="1" ht="14" x14ac:dyDescent="0.3">
      <c r="A800" s="24">
        <v>44510</v>
      </c>
      <c r="B800" s="23">
        <v>544.79999999999995</v>
      </c>
      <c r="C800" s="21">
        <f t="shared" si="14"/>
        <v>-52</v>
      </c>
      <c r="D800" s="22">
        <f t="shared" si="15"/>
        <v>0</v>
      </c>
      <c r="E800" s="26">
        <f>COUNT(D762:D800)</f>
        <v>39</v>
      </c>
      <c r="F800" s="26">
        <f>SUM(D762:D800)</f>
        <v>15</v>
      </c>
      <c r="G800" s="25">
        <f>+F800/E800</f>
        <v>0.38461538461538464</v>
      </c>
    </row>
    <row r="801" spans="1:5" s="22" customFormat="1" ht="14" x14ac:dyDescent="0.25">
      <c r="A801" s="24">
        <v>44509</v>
      </c>
      <c r="B801" s="23">
        <v>596.79999999999995</v>
      </c>
      <c r="C801" s="21"/>
      <c r="E801" s="22">
        <f>+B801*0.25</f>
        <v>149.19999999999999</v>
      </c>
    </row>
    <row r="802" spans="1:5" s="22" customFormat="1" ht="14" x14ac:dyDescent="0.25">
      <c r="A802" s="24">
        <v>44508</v>
      </c>
      <c r="B802" s="23">
        <v>596.79999999999995</v>
      </c>
      <c r="C802" s="21"/>
    </row>
    <row r="803" spans="1:5" s="22" customFormat="1" ht="14" x14ac:dyDescent="0.25">
      <c r="A803" s="24">
        <v>44505</v>
      </c>
      <c r="B803" s="23">
        <v>558</v>
      </c>
    </row>
    <row r="804" spans="1:5" s="22" customFormat="1" ht="14" x14ac:dyDescent="0.25">
      <c r="A804" s="24">
        <v>44504</v>
      </c>
      <c r="B804" s="23">
        <v>576.4</v>
      </c>
    </row>
    <row r="805" spans="1:5" s="22" customFormat="1" ht="14" x14ac:dyDescent="0.25">
      <c r="A805" s="24">
        <v>44503</v>
      </c>
      <c r="B805" s="23">
        <v>567.6</v>
      </c>
    </row>
    <row r="806" spans="1:5" s="22" customFormat="1" ht="14" x14ac:dyDescent="0.25">
      <c r="A806" s="24">
        <v>44502</v>
      </c>
      <c r="B806" s="23">
        <v>536</v>
      </c>
    </row>
    <row r="807" spans="1:5" s="22" customFormat="1" ht="14" x14ac:dyDescent="0.25">
      <c r="A807" s="24">
        <v>44501</v>
      </c>
      <c r="B807" s="23">
        <v>551.6</v>
      </c>
    </row>
    <row r="808" spans="1:5" s="22" customFormat="1" ht="14" x14ac:dyDescent="0.25">
      <c r="A808" s="24">
        <v>44498</v>
      </c>
      <c r="B808" s="23">
        <v>552.79999999999995</v>
      </c>
    </row>
    <row r="809" spans="1:5" s="22" customFormat="1" ht="14" x14ac:dyDescent="0.25">
      <c r="A809" s="24">
        <v>44497</v>
      </c>
      <c r="B809" s="23">
        <v>571.20000000000005</v>
      </c>
    </row>
    <row r="810" spans="1:5" s="22" customFormat="1" ht="14" x14ac:dyDescent="0.25">
      <c r="A810" s="24">
        <v>44496</v>
      </c>
      <c r="B810" s="23">
        <v>573.20000000000005</v>
      </c>
    </row>
    <row r="811" spans="1:5" s="22" customFormat="1" ht="14" x14ac:dyDescent="0.25">
      <c r="A811" s="24">
        <v>44495</v>
      </c>
      <c r="B811" s="23">
        <v>579.20000000000005</v>
      </c>
    </row>
    <row r="812" spans="1:5" s="22" customFormat="1" ht="14" x14ac:dyDescent="0.25">
      <c r="A812" s="24">
        <v>44494</v>
      </c>
      <c r="B812" s="23">
        <v>571.20000000000005</v>
      </c>
    </row>
    <row r="813" spans="1:5" s="22" customFormat="1" ht="14" x14ac:dyDescent="0.25">
      <c r="A813" s="24">
        <v>44491</v>
      </c>
      <c r="B813" s="23">
        <v>525.6</v>
      </c>
    </row>
    <row r="814" spans="1:5" s="22" customFormat="1" ht="14" x14ac:dyDescent="0.25">
      <c r="A814" s="24">
        <v>44490</v>
      </c>
      <c r="B814" s="23">
        <v>528.4</v>
      </c>
    </row>
    <row r="815" spans="1:5" s="22" customFormat="1" ht="14" x14ac:dyDescent="0.25">
      <c r="A815" s="24">
        <v>44489</v>
      </c>
      <c r="B815" s="23">
        <v>550.79999999999995</v>
      </c>
    </row>
    <row r="816" spans="1:5" s="22" customFormat="1" ht="14" x14ac:dyDescent="0.25">
      <c r="A816" s="24">
        <v>44488</v>
      </c>
      <c r="B816" s="23">
        <v>592.4</v>
      </c>
    </row>
    <row r="817" spans="1:2" s="22" customFormat="1" ht="14" x14ac:dyDescent="0.25">
      <c r="A817" s="24">
        <v>44487</v>
      </c>
      <c r="B817" s="23">
        <v>492.8</v>
      </c>
    </row>
    <row r="818" spans="1:2" s="22" customFormat="1" ht="14" x14ac:dyDescent="0.25">
      <c r="A818" s="24">
        <v>44484</v>
      </c>
      <c r="B818" s="23">
        <v>476.4</v>
      </c>
    </row>
    <row r="819" spans="1:2" s="22" customFormat="1" ht="14" x14ac:dyDescent="0.25">
      <c r="A819" s="24">
        <v>44483</v>
      </c>
      <c r="B819" s="23">
        <v>465.2</v>
      </c>
    </row>
    <row r="820" spans="1:2" s="22" customFormat="1" ht="14" x14ac:dyDescent="0.25">
      <c r="A820" s="24">
        <v>44482</v>
      </c>
      <c r="B820" s="23">
        <v>410</v>
      </c>
    </row>
    <row r="821" spans="1:2" s="22" customFormat="1" ht="14" x14ac:dyDescent="0.25">
      <c r="A821" s="24">
        <v>44481</v>
      </c>
      <c r="B821" s="23">
        <v>433.2</v>
      </c>
    </row>
    <row r="822" spans="1:2" s="22" customFormat="1" ht="14" x14ac:dyDescent="0.25">
      <c r="A822" s="24">
        <v>44480</v>
      </c>
      <c r="B822" s="23">
        <v>378.8</v>
      </c>
    </row>
    <row r="823" spans="1:2" s="22" customFormat="1" ht="14" x14ac:dyDescent="0.25">
      <c r="A823" s="24">
        <v>44477</v>
      </c>
      <c r="B823" s="23">
        <v>413.2</v>
      </c>
    </row>
    <row r="824" spans="1:2" s="22" customFormat="1" ht="14" x14ac:dyDescent="0.25">
      <c r="A824" s="24">
        <v>44476</v>
      </c>
      <c r="B824" s="23">
        <v>448.8</v>
      </c>
    </row>
    <row r="825" spans="1:2" s="22" customFormat="1" ht="14" x14ac:dyDescent="0.25">
      <c r="A825" s="24">
        <v>44475</v>
      </c>
      <c r="B825" s="23">
        <v>423.6</v>
      </c>
    </row>
    <row r="826" spans="1:2" s="22" customFormat="1" ht="14" x14ac:dyDescent="0.25">
      <c r="A826" s="24">
        <v>44474</v>
      </c>
      <c r="B826" s="23">
        <v>479.2</v>
      </c>
    </row>
    <row r="827" spans="1:2" s="22" customFormat="1" ht="14" x14ac:dyDescent="0.25">
      <c r="A827" s="24">
        <v>44473</v>
      </c>
      <c r="B827" s="23">
        <v>455.2</v>
      </c>
    </row>
    <row r="828" spans="1:2" s="22" customFormat="1" ht="14" x14ac:dyDescent="0.25">
      <c r="A828" s="24">
        <v>44470</v>
      </c>
      <c r="B828" s="23">
        <v>460.4</v>
      </c>
    </row>
    <row r="829" spans="1:2" s="22" customFormat="1" ht="14" x14ac:dyDescent="0.25">
      <c r="A829" s="24">
        <v>44469</v>
      </c>
      <c r="B829" s="23">
        <v>463.6</v>
      </c>
    </row>
    <row r="830" spans="1:2" s="22" customFormat="1" ht="14" x14ac:dyDescent="0.25">
      <c r="A830" s="24">
        <v>44468</v>
      </c>
      <c r="B830" s="23">
        <v>488</v>
      </c>
    </row>
    <row r="831" spans="1:2" s="22" customFormat="1" ht="14" x14ac:dyDescent="0.25">
      <c r="A831" s="24">
        <v>44467</v>
      </c>
      <c r="B831" s="23">
        <v>514.79999999999995</v>
      </c>
    </row>
    <row r="832" spans="1:2" s="22" customFormat="1" ht="14" x14ac:dyDescent="0.25">
      <c r="A832" s="24">
        <v>44466</v>
      </c>
      <c r="B832" s="23">
        <v>531.20000000000005</v>
      </c>
    </row>
    <row r="833" spans="1:2" s="22" customFormat="1" ht="14" x14ac:dyDescent="0.25">
      <c r="A833" s="24">
        <v>44463</v>
      </c>
      <c r="B833" s="23">
        <v>504</v>
      </c>
    </row>
    <row r="834" spans="1:2" s="22" customFormat="1" ht="14" x14ac:dyDescent="0.25">
      <c r="A834" s="24">
        <v>44462</v>
      </c>
      <c r="B834" s="23">
        <v>492</v>
      </c>
    </row>
    <row r="835" spans="1:2" s="22" customFormat="1" ht="14" x14ac:dyDescent="0.25">
      <c r="A835" s="24">
        <v>44461</v>
      </c>
      <c r="B835" s="23">
        <v>474.8</v>
      </c>
    </row>
    <row r="836" spans="1:2" s="22" customFormat="1" ht="14" x14ac:dyDescent="0.25">
      <c r="A836" s="24">
        <v>44460</v>
      </c>
      <c r="B836" s="23">
        <v>468</v>
      </c>
    </row>
    <row r="837" spans="1:2" s="22" customFormat="1" ht="14" x14ac:dyDescent="0.25">
      <c r="A837" s="24">
        <v>44459</v>
      </c>
      <c r="B837" s="23">
        <v>444.4</v>
      </c>
    </row>
    <row r="838" spans="1:2" s="22" customFormat="1" ht="14" x14ac:dyDescent="0.25">
      <c r="A838" s="24">
        <v>44456</v>
      </c>
      <c r="B838" s="23">
        <v>487.2</v>
      </c>
    </row>
    <row r="839" spans="1:2" s="22" customFormat="1" ht="14" x14ac:dyDescent="0.25">
      <c r="A839" s="24">
        <v>44455</v>
      </c>
      <c r="B839" s="23">
        <v>456.8</v>
      </c>
    </row>
    <row r="840" spans="1:2" s="22" customFormat="1" ht="14" x14ac:dyDescent="0.25">
      <c r="A840" s="24">
        <v>44454</v>
      </c>
      <c r="B840" s="23">
        <v>405.2</v>
      </c>
    </row>
    <row r="841" spans="1:2" s="22" customFormat="1" ht="14" x14ac:dyDescent="0.25">
      <c r="A841" s="24">
        <v>44453</v>
      </c>
      <c r="B841" s="23">
        <v>394.8</v>
      </c>
    </row>
    <row r="842" spans="1:2" s="22" customFormat="1" ht="14" x14ac:dyDescent="0.25">
      <c r="A842" s="24">
        <v>44452</v>
      </c>
      <c r="B842" s="23">
        <v>366</v>
      </c>
    </row>
    <row r="843" spans="1:2" s="22" customFormat="1" ht="14" x14ac:dyDescent="0.25">
      <c r="A843" s="24">
        <v>44449</v>
      </c>
      <c r="B843" s="23">
        <v>392.4</v>
      </c>
    </row>
    <row r="844" spans="1:2" s="22" customFormat="1" ht="14" x14ac:dyDescent="0.25">
      <c r="A844" s="24">
        <v>44448</v>
      </c>
      <c r="B844" s="23">
        <v>397.6</v>
      </c>
    </row>
    <row r="845" spans="1:2" s="22" customFormat="1" ht="14" x14ac:dyDescent="0.25">
      <c r="A845" s="24">
        <v>44447</v>
      </c>
      <c r="B845" s="23">
        <v>397.2</v>
      </c>
    </row>
    <row r="846" spans="1:2" s="22" customFormat="1" ht="14" x14ac:dyDescent="0.25">
      <c r="A846" s="24">
        <v>44446</v>
      </c>
      <c r="B846" s="23">
        <v>398.4</v>
      </c>
    </row>
    <row r="847" spans="1:2" s="22" customFormat="1" ht="14" x14ac:dyDescent="0.25">
      <c r="A847" s="24">
        <v>44442</v>
      </c>
      <c r="B847" s="23">
        <v>399.2</v>
      </c>
    </row>
    <row r="848" spans="1:2" s="22" customFormat="1" ht="14" x14ac:dyDescent="0.25">
      <c r="A848" s="24">
        <v>44441</v>
      </c>
      <c r="B848" s="23">
        <v>399</v>
      </c>
    </row>
    <row r="849" spans="1:2" s="22" customFormat="1" ht="14" x14ac:dyDescent="0.25">
      <c r="A849" s="24">
        <v>44440</v>
      </c>
      <c r="B849" s="23">
        <v>398.8</v>
      </c>
    </row>
    <row r="850" spans="1:2" s="22" customFormat="1" ht="14" x14ac:dyDescent="0.25">
      <c r="A850" s="24">
        <v>44439</v>
      </c>
      <c r="B850" s="23">
        <v>398.8</v>
      </c>
    </row>
    <row r="851" spans="1:2" s="22" customFormat="1" ht="14" x14ac:dyDescent="0.25">
      <c r="A851" s="24">
        <v>44438</v>
      </c>
      <c r="B851" s="23">
        <v>398.4</v>
      </c>
    </row>
    <row r="852" spans="1:2" s="22" customFormat="1" ht="14" x14ac:dyDescent="0.25">
      <c r="A852" s="24">
        <v>44435</v>
      </c>
      <c r="B852" s="23">
        <v>398.8</v>
      </c>
    </row>
    <row r="853" spans="1:2" s="22" customFormat="1" ht="14" x14ac:dyDescent="0.25">
      <c r="A853" s="24">
        <v>44434</v>
      </c>
      <c r="B853" s="23">
        <v>398.8</v>
      </c>
    </row>
    <row r="854" spans="1:2" s="22" customFormat="1" ht="14" x14ac:dyDescent="0.25">
      <c r="A854" s="24">
        <v>44433</v>
      </c>
      <c r="B854" s="23">
        <v>399.2</v>
      </c>
    </row>
    <row r="855" spans="1:2" s="22" customFormat="1" ht="14" x14ac:dyDescent="0.25">
      <c r="A855" s="24">
        <v>44432</v>
      </c>
      <c r="B855" s="23">
        <v>398</v>
      </c>
    </row>
    <row r="856" spans="1:2" s="22" customFormat="1" ht="14" x14ac:dyDescent="0.25">
      <c r="A856" s="24">
        <v>44431</v>
      </c>
      <c r="B856" s="23">
        <v>398</v>
      </c>
    </row>
    <row r="857" spans="1:2" s="22" customFormat="1" ht="14" x14ac:dyDescent="0.25">
      <c r="A857" s="24">
        <v>44428</v>
      </c>
      <c r="B857" s="23">
        <v>398</v>
      </c>
    </row>
    <row r="858" spans="1:2" s="22" customFormat="1" ht="14" x14ac:dyDescent="0.25">
      <c r="A858" s="24">
        <v>44427</v>
      </c>
      <c r="B858" s="23">
        <v>398.8</v>
      </c>
    </row>
    <row r="859" spans="1:2" s="22" customFormat="1" ht="14" x14ac:dyDescent="0.25">
      <c r="A859" s="24">
        <v>44426</v>
      </c>
      <c r="B859" s="23">
        <v>398.8</v>
      </c>
    </row>
    <row r="860" spans="1:2" s="22" customFormat="1" ht="14" x14ac:dyDescent="0.25">
      <c r="A860" s="24">
        <v>44425</v>
      </c>
      <c r="B860" s="23">
        <v>398.8</v>
      </c>
    </row>
    <row r="861" spans="1:2" s="22" customFormat="1" ht="14" x14ac:dyDescent="0.25">
      <c r="A861" s="24">
        <v>44424</v>
      </c>
      <c r="B861" s="23">
        <v>398.4</v>
      </c>
    </row>
    <row r="862" spans="1:2" s="22" customFormat="1" ht="14" x14ac:dyDescent="0.25">
      <c r="A862" s="24">
        <v>44421</v>
      </c>
      <c r="B862" s="23">
        <v>399.2</v>
      </c>
    </row>
    <row r="863" spans="1:2" s="22" customFormat="1" ht="14" x14ac:dyDescent="0.25">
      <c r="A863" s="24">
        <v>44420</v>
      </c>
      <c r="B863" s="23">
        <v>401.2</v>
      </c>
    </row>
    <row r="864" spans="1:2" s="22" customFormat="1" ht="14" x14ac:dyDescent="0.25">
      <c r="A864" s="24">
        <v>44419</v>
      </c>
      <c r="B864" s="23">
        <v>403.6</v>
      </c>
    </row>
    <row r="865" spans="1:2" s="22" customFormat="1" ht="14" x14ac:dyDescent="0.25">
      <c r="A865" s="24">
        <v>44418</v>
      </c>
      <c r="B865" s="23">
        <v>402</v>
      </c>
    </row>
    <row r="866" spans="1:2" s="22" customFormat="1" ht="14" x14ac:dyDescent="0.25">
      <c r="A866" s="24">
        <v>44417</v>
      </c>
      <c r="B866" s="23">
        <v>400</v>
      </c>
    </row>
    <row r="867" spans="1:2" s="22" customFormat="1" ht="14" x14ac:dyDescent="0.25">
      <c r="A867" s="24">
        <v>44414</v>
      </c>
      <c r="B867" s="23">
        <v>400.4</v>
      </c>
    </row>
    <row r="868" spans="1:2" s="22" customFormat="1" ht="14" x14ac:dyDescent="0.25">
      <c r="A868" s="24">
        <v>44413</v>
      </c>
      <c r="B868" s="23">
        <v>398</v>
      </c>
    </row>
    <row r="869" spans="1:2" s="22" customFormat="1" ht="14" x14ac:dyDescent="0.25">
      <c r="A869" s="24">
        <v>44412</v>
      </c>
      <c r="B869" s="23">
        <v>396</v>
      </c>
    </row>
    <row r="870" spans="1:2" s="22" customFormat="1" ht="14" x14ac:dyDescent="0.25">
      <c r="A870" s="24">
        <v>44411</v>
      </c>
      <c r="B870" s="23">
        <v>395.6</v>
      </c>
    </row>
    <row r="871" spans="1:2" s="22" customFormat="1" ht="14" x14ac:dyDescent="0.25">
      <c r="A871" s="24">
        <v>44410</v>
      </c>
      <c r="B871" s="23">
        <v>394.8</v>
      </c>
    </row>
    <row r="872" spans="1:2" s="22" customFormat="1" ht="14" x14ac:dyDescent="0.25">
      <c r="A872" s="24">
        <v>44407</v>
      </c>
      <c r="B872" s="23">
        <v>394.8</v>
      </c>
    </row>
    <row r="873" spans="1:2" s="22" customFormat="1" ht="14" x14ac:dyDescent="0.25">
      <c r="A873" s="24">
        <v>44406</v>
      </c>
      <c r="B873" s="23">
        <v>394</v>
      </c>
    </row>
    <row r="874" spans="1:2" s="22" customFormat="1" ht="14" x14ac:dyDescent="0.25">
      <c r="A874" s="24">
        <v>44405</v>
      </c>
      <c r="B874" s="23">
        <v>394.4</v>
      </c>
    </row>
    <row r="875" spans="1:2" s="22" customFormat="1" ht="14" x14ac:dyDescent="0.25">
      <c r="A875" s="24">
        <v>44404</v>
      </c>
      <c r="B875" s="23">
        <v>395.6</v>
      </c>
    </row>
    <row r="876" spans="1:2" s="22" customFormat="1" ht="14" x14ac:dyDescent="0.25">
      <c r="A876" s="24">
        <v>44403</v>
      </c>
      <c r="B876" s="23">
        <v>396</v>
      </c>
    </row>
    <row r="877" spans="1:2" s="22" customFormat="1" ht="14" x14ac:dyDescent="0.25">
      <c r="A877" s="24">
        <v>44400</v>
      </c>
      <c r="B877" s="23">
        <v>396.4</v>
      </c>
    </row>
    <row r="878" spans="1:2" s="22" customFormat="1" ht="14" x14ac:dyDescent="0.25">
      <c r="A878" s="24">
        <v>44399</v>
      </c>
      <c r="B878" s="23">
        <v>397.2</v>
      </c>
    </row>
    <row r="879" spans="1:2" s="22" customFormat="1" ht="14" x14ac:dyDescent="0.25">
      <c r="A879" s="24">
        <v>44398</v>
      </c>
      <c r="B879" s="23">
        <v>397.6</v>
      </c>
    </row>
    <row r="880" spans="1:2" s="22" customFormat="1" ht="14" x14ac:dyDescent="0.25">
      <c r="A880" s="24">
        <v>44397</v>
      </c>
      <c r="B880" s="23">
        <v>396</v>
      </c>
    </row>
    <row r="881" spans="1:2" s="22" customFormat="1" ht="14" x14ac:dyDescent="0.25">
      <c r="A881" s="24">
        <v>44396</v>
      </c>
      <c r="B881" s="23">
        <v>396.8</v>
      </c>
    </row>
    <row r="882" spans="1:2" s="22" customFormat="1" ht="14" x14ac:dyDescent="0.25">
      <c r="A882" s="24">
        <v>44393</v>
      </c>
      <c r="B882" s="23">
        <v>396.4</v>
      </c>
    </row>
    <row r="883" spans="1:2" s="22" customFormat="1" ht="14" x14ac:dyDescent="0.25">
      <c r="A883" s="24">
        <v>44392</v>
      </c>
      <c r="B883" s="23">
        <v>397.2</v>
      </c>
    </row>
    <row r="884" spans="1:2" s="22" customFormat="1" ht="14" x14ac:dyDescent="0.25">
      <c r="A884" s="24">
        <v>44391</v>
      </c>
      <c r="B884" s="23">
        <v>396.4</v>
      </c>
    </row>
    <row r="885" spans="1:2" s="22" customFormat="1" ht="14" x14ac:dyDescent="0.25">
      <c r="A885" s="24">
        <v>44390</v>
      </c>
      <c r="B885" s="23">
        <v>397.6</v>
      </c>
    </row>
    <row r="886" spans="1:2" s="22" customFormat="1" ht="14" x14ac:dyDescent="0.25">
      <c r="A886" s="24">
        <v>44389</v>
      </c>
      <c r="B886" s="23">
        <v>398</v>
      </c>
    </row>
    <row r="887" spans="1:2" s="22" customFormat="1" ht="14" x14ac:dyDescent="0.25">
      <c r="A887" s="24">
        <v>44386</v>
      </c>
      <c r="B887" s="23">
        <v>399.6</v>
      </c>
    </row>
    <row r="888" spans="1:2" s="22" customFormat="1" ht="14" x14ac:dyDescent="0.25">
      <c r="A888" s="24">
        <v>44385</v>
      </c>
      <c r="B888" s="23">
        <v>396.4</v>
      </c>
    </row>
    <row r="889" spans="1:2" s="22" customFormat="1" ht="14" x14ac:dyDescent="0.25">
      <c r="A889" s="24">
        <v>44384</v>
      </c>
      <c r="B889" s="23">
        <v>399.2</v>
      </c>
    </row>
    <row r="890" spans="1:2" s="22" customFormat="1" ht="14" x14ac:dyDescent="0.25">
      <c r="A890" s="24">
        <v>44383</v>
      </c>
      <c r="B890" s="23">
        <v>400.4</v>
      </c>
    </row>
    <row r="891" spans="1:2" s="22" customFormat="1" ht="14" x14ac:dyDescent="0.25">
      <c r="A891" s="24">
        <v>44379</v>
      </c>
      <c r="B891" s="23">
        <v>401.2</v>
      </c>
    </row>
    <row r="892" spans="1:2" s="22" customFormat="1" ht="14" x14ac:dyDescent="0.25">
      <c r="A892" s="24">
        <v>44378</v>
      </c>
      <c r="B892" s="23">
        <v>398.4</v>
      </c>
    </row>
    <row r="893" spans="1:2" s="22" customFormat="1" ht="14" x14ac:dyDescent="0.25">
      <c r="A893" s="24">
        <v>44377</v>
      </c>
      <c r="B893" s="23">
        <v>398.4</v>
      </c>
    </row>
    <row r="894" spans="1:2" s="22" customFormat="1" ht="14" x14ac:dyDescent="0.25">
      <c r="A894" s="24">
        <v>44376</v>
      </c>
      <c r="B894" s="23">
        <v>399.2</v>
      </c>
    </row>
    <row r="895" spans="1:2" s="22" customFormat="1" ht="14" x14ac:dyDescent="0.25">
      <c r="A895" s="24">
        <v>44375</v>
      </c>
      <c r="B895" s="23">
        <v>397.2</v>
      </c>
    </row>
    <row r="896" spans="1:2" s="22" customFormat="1" ht="14" x14ac:dyDescent="0.25">
      <c r="A896" s="24">
        <v>44372</v>
      </c>
      <c r="B896" s="23">
        <v>397.2</v>
      </c>
    </row>
    <row r="897" spans="1:2" s="22" customFormat="1" ht="14" x14ac:dyDescent="0.25">
      <c r="A897" s="24">
        <v>44371</v>
      </c>
      <c r="B897" s="23">
        <v>399.6</v>
      </c>
    </row>
    <row r="898" spans="1:2" s="22" customFormat="1" ht="14" x14ac:dyDescent="0.25">
      <c r="A898" s="24">
        <v>44370</v>
      </c>
      <c r="B898" s="23">
        <v>396.4</v>
      </c>
    </row>
    <row r="899" spans="1:2" s="22" customFormat="1" ht="14" x14ac:dyDescent="0.25">
      <c r="A899" s="24">
        <v>44369</v>
      </c>
      <c r="B899" s="23">
        <v>396.4</v>
      </c>
    </row>
    <row r="900" spans="1:2" s="22" customFormat="1" ht="14" x14ac:dyDescent="0.25">
      <c r="A900" s="24">
        <v>44368</v>
      </c>
      <c r="B900" s="23">
        <v>396.4</v>
      </c>
    </row>
    <row r="901" spans="1:2" s="22" customFormat="1" ht="14" x14ac:dyDescent="0.25">
      <c r="A901" s="24">
        <v>44365</v>
      </c>
      <c r="B901" s="23">
        <v>396</v>
      </c>
    </row>
    <row r="902" spans="1:2" s="22" customFormat="1" ht="14" x14ac:dyDescent="0.25">
      <c r="A902" s="24">
        <v>44364</v>
      </c>
      <c r="B902" s="23">
        <v>396.4</v>
      </c>
    </row>
    <row r="903" spans="1:2" s="22" customFormat="1" ht="14" x14ac:dyDescent="0.25">
      <c r="A903" s="24">
        <v>44363</v>
      </c>
      <c r="B903" s="23">
        <v>396.8</v>
      </c>
    </row>
    <row r="904" spans="1:2" s="22" customFormat="1" ht="14" x14ac:dyDescent="0.25">
      <c r="A904" s="24">
        <v>44362</v>
      </c>
      <c r="B904" s="23">
        <v>397.2</v>
      </c>
    </row>
    <row r="905" spans="1:2" s="22" customFormat="1" ht="14" x14ac:dyDescent="0.25">
      <c r="A905" s="24">
        <v>44361</v>
      </c>
      <c r="B905" s="23">
        <v>397.2</v>
      </c>
    </row>
    <row r="906" spans="1:2" s="22" customFormat="1" ht="14" x14ac:dyDescent="0.25">
      <c r="A906" s="24">
        <v>44358</v>
      </c>
      <c r="B906" s="23">
        <v>400.4</v>
      </c>
    </row>
    <row r="907" spans="1:2" s="22" customFormat="1" ht="14" x14ac:dyDescent="0.25">
      <c r="A907" s="24">
        <v>44357</v>
      </c>
      <c r="B907" s="23">
        <v>400</v>
      </c>
    </row>
    <row r="908" spans="1:2" s="22" customFormat="1" ht="14" x14ac:dyDescent="0.25">
      <c r="A908" s="24">
        <v>44356</v>
      </c>
      <c r="B908" s="23">
        <v>396</v>
      </c>
    </row>
    <row r="909" spans="1:2" s="22" customFormat="1" ht="14" x14ac:dyDescent="0.25">
      <c r="A909" s="24">
        <v>44355</v>
      </c>
      <c r="B909" s="23">
        <v>396</v>
      </c>
    </row>
    <row r="910" spans="1:2" s="22" customFormat="1" ht="14" x14ac:dyDescent="0.25">
      <c r="A910" s="24">
        <v>44354</v>
      </c>
      <c r="B910" s="23">
        <v>395.6</v>
      </c>
    </row>
    <row r="911" spans="1:2" s="22" customFormat="1" ht="14" x14ac:dyDescent="0.25">
      <c r="A911" s="24">
        <v>44351</v>
      </c>
      <c r="B911" s="23">
        <v>394.8</v>
      </c>
    </row>
    <row r="912" spans="1:2" s="22" customFormat="1" ht="14" x14ac:dyDescent="0.25">
      <c r="A912" s="24">
        <v>44350</v>
      </c>
      <c r="B912" s="23">
        <v>394.8</v>
      </c>
    </row>
    <row r="913" spans="1:2" s="22" customFormat="1" ht="14" x14ac:dyDescent="0.25">
      <c r="A913" s="24">
        <v>44349</v>
      </c>
      <c r="B913" s="23">
        <v>394.8</v>
      </c>
    </row>
    <row r="914" spans="1:2" s="22" customFormat="1" ht="14" x14ac:dyDescent="0.25">
      <c r="A914" s="24">
        <v>44348</v>
      </c>
      <c r="B914" s="23">
        <v>394.8</v>
      </c>
    </row>
    <row r="915" spans="1:2" s="22" customFormat="1" ht="14" x14ac:dyDescent="0.25">
      <c r="A915" s="24">
        <v>44344</v>
      </c>
      <c r="B915" s="23">
        <v>394.8</v>
      </c>
    </row>
    <row r="916" spans="1:2" s="22" customFormat="1" ht="14" x14ac:dyDescent="0.25">
      <c r="A916" s="24">
        <v>44343</v>
      </c>
      <c r="B916" s="23">
        <v>395.2</v>
      </c>
    </row>
    <row r="917" spans="1:2" s="22" customFormat="1" ht="14" x14ac:dyDescent="0.25">
      <c r="A917" s="24">
        <v>44342</v>
      </c>
      <c r="B917" s="23">
        <v>395.6</v>
      </c>
    </row>
    <row r="918" spans="1:2" s="22" customFormat="1" ht="14" x14ac:dyDescent="0.25">
      <c r="A918" s="24">
        <v>44341</v>
      </c>
      <c r="B918" s="23">
        <v>395.6</v>
      </c>
    </row>
    <row r="919" spans="1:2" s="22" customFormat="1" ht="14" x14ac:dyDescent="0.25">
      <c r="A919" s="24">
        <v>44340</v>
      </c>
      <c r="B919" s="23">
        <v>394.8</v>
      </c>
    </row>
    <row r="920" spans="1:2" s="22" customFormat="1" ht="14" x14ac:dyDescent="0.25">
      <c r="A920" s="24">
        <v>44337</v>
      </c>
      <c r="B920" s="23">
        <v>395.6</v>
      </c>
    </row>
    <row r="921" spans="1:2" s="22" customFormat="1" ht="14" x14ac:dyDescent="0.25">
      <c r="A921" s="24">
        <v>44336</v>
      </c>
      <c r="B921" s="23">
        <v>395.2</v>
      </c>
    </row>
    <row r="922" spans="1:2" s="22" customFormat="1" ht="14" x14ac:dyDescent="0.25">
      <c r="A922" s="24">
        <v>44335</v>
      </c>
      <c r="B922" s="23">
        <v>394</v>
      </c>
    </row>
    <row r="923" spans="1:2" s="22" customFormat="1" ht="14" x14ac:dyDescent="0.25">
      <c r="A923" s="24">
        <v>44334</v>
      </c>
      <c r="B923" s="23">
        <v>394.8</v>
      </c>
    </row>
    <row r="924" spans="1:2" s="22" customFormat="1" ht="14" x14ac:dyDescent="0.25">
      <c r="A924" s="24">
        <v>44333</v>
      </c>
      <c r="B924" s="23">
        <v>395.6</v>
      </c>
    </row>
    <row r="925" spans="1:2" s="22" customFormat="1" ht="14" x14ac:dyDescent="0.25">
      <c r="A925" s="24">
        <v>44330</v>
      </c>
      <c r="B925" s="23">
        <v>396</v>
      </c>
    </row>
    <row r="926" spans="1:2" s="22" customFormat="1" ht="14" x14ac:dyDescent="0.25">
      <c r="A926" s="24">
        <v>44329</v>
      </c>
      <c r="B926" s="23">
        <v>395.2</v>
      </c>
    </row>
    <row r="927" spans="1:2" s="22" customFormat="1" ht="14" x14ac:dyDescent="0.25">
      <c r="A927" s="24">
        <v>44328</v>
      </c>
      <c r="B927" s="23">
        <v>395.6</v>
      </c>
    </row>
    <row r="928" spans="1:2" s="22" customFormat="1" ht="14" x14ac:dyDescent="0.25">
      <c r="A928" s="24">
        <v>44327</v>
      </c>
      <c r="B928" s="23">
        <v>394.8</v>
      </c>
    </row>
    <row r="929" spans="1:2" s="22" customFormat="1" ht="14" x14ac:dyDescent="0.25">
      <c r="A929" s="24">
        <v>44326</v>
      </c>
      <c r="B929" s="23">
        <v>397.6</v>
      </c>
    </row>
    <row r="930" spans="1:2" s="22" customFormat="1" ht="14" x14ac:dyDescent="0.25">
      <c r="A930" s="24">
        <v>44323</v>
      </c>
      <c r="B930" s="23">
        <v>402.4</v>
      </c>
    </row>
    <row r="931" spans="1:2" s="22" customFormat="1" ht="14" x14ac:dyDescent="0.25">
      <c r="A931" s="24">
        <v>44322</v>
      </c>
      <c r="B931" s="23">
        <v>401.2</v>
      </c>
    </row>
    <row r="932" spans="1:2" s="22" customFormat="1" ht="14" x14ac:dyDescent="0.25">
      <c r="A932" s="24">
        <v>44321</v>
      </c>
      <c r="B932" s="23">
        <v>406</v>
      </c>
    </row>
    <row r="933" spans="1:2" s="22" customFormat="1" ht="14" x14ac:dyDescent="0.25">
      <c r="A933" s="24">
        <v>44320</v>
      </c>
      <c r="B933" s="23">
        <v>406</v>
      </c>
    </row>
    <row r="934" spans="1:2" s="22" customFormat="1" ht="14" x14ac:dyDescent="0.25">
      <c r="A934" s="24">
        <v>44319</v>
      </c>
      <c r="B934" s="23">
        <v>406</v>
      </c>
    </row>
    <row r="935" spans="1:2" s="22" customFormat="1" ht="14" x14ac:dyDescent="0.25">
      <c r="A935" s="24">
        <v>44316</v>
      </c>
      <c r="B935" s="23">
        <v>409.6</v>
      </c>
    </row>
    <row r="936" spans="1:2" s="22" customFormat="1" ht="14" x14ac:dyDescent="0.25">
      <c r="A936" s="24">
        <v>44315</v>
      </c>
      <c r="B936" s="23">
        <v>411.2</v>
      </c>
    </row>
    <row r="937" spans="1:2" s="22" customFormat="1" ht="14" x14ac:dyDescent="0.25">
      <c r="A937" s="24">
        <v>44314</v>
      </c>
      <c r="B937" s="23">
        <v>410.4</v>
      </c>
    </row>
    <row r="938" spans="1:2" s="22" customFormat="1" ht="14" x14ac:dyDescent="0.25">
      <c r="A938" s="24">
        <v>44313</v>
      </c>
      <c r="B938" s="23">
        <v>412</v>
      </c>
    </row>
    <row r="939" spans="1:2" s="22" customFormat="1" ht="14" x14ac:dyDescent="0.25">
      <c r="A939" s="24">
        <v>44312</v>
      </c>
      <c r="B939" s="23">
        <v>410.4</v>
      </c>
    </row>
    <row r="940" spans="1:2" s="22" customFormat="1" ht="14" x14ac:dyDescent="0.25">
      <c r="A940" s="24">
        <v>44309</v>
      </c>
      <c r="B940" s="23">
        <v>414.8</v>
      </c>
    </row>
    <row r="941" spans="1:2" s="22" customFormat="1" ht="14" x14ac:dyDescent="0.25">
      <c r="A941" s="24">
        <v>44308</v>
      </c>
      <c r="B941" s="23">
        <v>411.2</v>
      </c>
    </row>
    <row r="942" spans="1:2" s="22" customFormat="1" ht="14" x14ac:dyDescent="0.25">
      <c r="A942" s="24">
        <v>44307</v>
      </c>
      <c r="B942" s="23">
        <v>408.8</v>
      </c>
    </row>
    <row r="943" spans="1:2" x14ac:dyDescent="0.35">
      <c r="A943" s="24">
        <v>44306</v>
      </c>
      <c r="B943" s="23">
        <v>406</v>
      </c>
    </row>
    <row r="944" spans="1:2" x14ac:dyDescent="0.35">
      <c r="A944" s="24">
        <v>44305</v>
      </c>
      <c r="B944" s="23">
        <v>404.8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Gates</vt:lpstr>
      <vt:lpstr>Bubbles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2024-08-30T18:17:43Z</dcterms:created>
  <dcterms:modified xsi:type="dcterms:W3CDTF">2025-01-27T13:49:21Z</dcterms:modified>
</cp:coreProperties>
</file>