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26FB5C6-9B8B-4689-B986-5A769934E58A}" xr6:coauthVersionLast="47" xr6:coauthVersionMax="47" xr10:uidLastSave="{00000000-0000-0000-0000-000000000000}"/>
  <bookViews>
    <workbookView xWindow="-28575" yWindow="840" windowWidth="28260" windowHeight="20325" xr2:uid="{A1383063-078E-461D-882D-3C2F776DD18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" l="1"/>
  <c r="K6" i="2"/>
  <c r="L6" i="2"/>
  <c r="K4" i="2"/>
  <c r="H14" i="2"/>
  <c r="L14" i="2"/>
  <c r="L4" i="2"/>
  <c r="F14" i="2"/>
  <c r="J14" i="2"/>
  <c r="J4" i="2"/>
  <c r="P7" i="1"/>
  <c r="P6" i="1"/>
  <c r="P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tc={2BBE72AA-1815-4ACC-A67C-789CB139BB4F}</author>
  </authors>
  <commentList>
    <comment ref="L5" authorId="0" shapeId="0" xr:uid="{2BBE72AA-1815-4ACC-A67C-789CB139BB4F}">
      <text>
        <t>[Threaded comment]
Your version of Excel allows you to read this threaded comment; however, any edits to it will get removed if the file is opened in a newer version of Excel. Learn more: https://go.microsoft.com/fwlink/?linkid=870924
Comment:
    1:32 split</t>
      </text>
    </comment>
  </commentList>
</comments>
</file>

<file path=xl/sharedStrings.xml><?xml version="1.0" encoding="utf-8"?>
<sst xmlns="http://schemas.openxmlformats.org/spreadsheetml/2006/main" count="45" uniqueCount="40">
  <si>
    <t>Price</t>
  </si>
  <si>
    <t>Shares</t>
  </si>
  <si>
    <t>Q224</t>
  </si>
  <si>
    <t>MC</t>
  </si>
  <si>
    <t>Cash</t>
  </si>
  <si>
    <t>Debt</t>
  </si>
  <si>
    <t>EV</t>
  </si>
  <si>
    <t>Name</t>
  </si>
  <si>
    <t>TNX-102</t>
  </si>
  <si>
    <t>fibromyalgia</t>
  </si>
  <si>
    <t>TNX-1300</t>
  </si>
  <si>
    <t>cocaine esterase</t>
  </si>
  <si>
    <t>TNX-1500</t>
  </si>
  <si>
    <t>CD40L mab</t>
  </si>
  <si>
    <t>TNX-4200</t>
  </si>
  <si>
    <t>antiviral</t>
  </si>
  <si>
    <t>Zembrace</t>
  </si>
  <si>
    <t>sumatriptan injection</t>
  </si>
  <si>
    <t>Tosymra</t>
  </si>
  <si>
    <t>sumatriptan nasal spray</t>
  </si>
  <si>
    <t>6/30/23: Acquired Zembrace and Tosymra from Upsher Smith for $26.5m</t>
  </si>
  <si>
    <t>Main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</si>
  <si>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</si>
  <si>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</si>
  <si>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</si>
  <si>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</si>
  <si>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</si>
  <si>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</si>
  <si>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</si>
  <si>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</si>
  <si>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</si>
  <si>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</si>
  <si>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</si>
  <si>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AD</t>
  </si>
  <si>
    <t>PIC</t>
  </si>
  <si>
    <t>CFFO</t>
  </si>
  <si>
    <t>PP&amp;E</t>
  </si>
  <si>
    <t>S/O EOP</t>
  </si>
  <si>
    <t>S/O Average</t>
  </si>
  <si>
    <t>S/O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</si>
</sst>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239DD79-13DD-4C7A-B10A-01B369BE1C8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2B7BD925-E6E7-4A4D-9682-83EB6980C5CA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5" dT="2024-10-22T16:52:23.25" personId="{2B7BD925-E6E7-4A4D-9682-83EB6980C5CA}" id="{2BBE72AA-1815-4ACC-A67C-789CB139BB4F}">
    <text>1:32 split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AC0AE-CC6A-4507-ADA5-3317A0BAC50D}">
  <dimension ref="B2:Q15"/>
  <sheetViews>
    <sheetView tabSelected="1" zoomScale="145" zoomScaleNormal="145" workbookViewId="0">
      <selection activeCell="G4" sqref="G4"/>
    </sheetView>
  </sheetViews>
  <sheetFormatPr defaultRowHeight="12.75" x14ac:dyDescent="0.2"/>
  <cols>
    <col min="1" max="1" width="4.5703125" customWidth="1"/>
  </cols>
  <sheetData>
    <row r="2" spans="2:17" x14ac:dyDescent="0.2">
      <c r="B2" t="s">
        <v>7</v>
      </c>
      <c r="O2" t="s">
        <v>0</v>
      </c>
      <c r="P2">
        <v>0.19</v>
      </c>
    </row>
    <row r="3" spans="2:17" x14ac:dyDescent="0.2">
      <c r="B3" t="s">
        <v>8</v>
      </c>
      <c r="C3" t="s">
        <v>9</v>
      </c>
      <c r="O3" t="s">
        <v>1</v>
      </c>
      <c r="P3" s="2">
        <v>22.004159000000001</v>
      </c>
      <c r="Q3" s="1" t="s">
        <v>2</v>
      </c>
    </row>
    <row r="4" spans="2:17" x14ac:dyDescent="0.2">
      <c r="B4" t="s">
        <v>10</v>
      </c>
      <c r="C4" t="s">
        <v>11</v>
      </c>
      <c r="O4" t="s">
        <v>3</v>
      </c>
      <c r="P4" s="2">
        <f>+P2*P3</f>
        <v>4.1807902100000005</v>
      </c>
    </row>
    <row r="5" spans="2:17" x14ac:dyDescent="0.2">
      <c r="B5" t="s">
        <v>12</v>
      </c>
      <c r="C5" t="s">
        <v>13</v>
      </c>
      <c r="O5" t="s">
        <v>4</v>
      </c>
      <c r="P5" s="2">
        <v>4.1559999999999997</v>
      </c>
      <c r="Q5" s="1" t="s">
        <v>2</v>
      </c>
    </row>
    <row r="6" spans="2:17" x14ac:dyDescent="0.2">
      <c r="B6" t="s">
        <v>14</v>
      </c>
      <c r="C6" t="s">
        <v>15</v>
      </c>
      <c r="O6" t="s">
        <v>5</v>
      </c>
      <c r="P6" s="2">
        <f>5.668+2.82</f>
        <v>8.4879999999999995</v>
      </c>
      <c r="Q6" s="1" t="s">
        <v>2</v>
      </c>
    </row>
    <row r="7" spans="2:17" x14ac:dyDescent="0.2">
      <c r="B7" t="s">
        <v>16</v>
      </c>
      <c r="C7" t="s">
        <v>17</v>
      </c>
      <c r="O7" t="s">
        <v>6</v>
      </c>
      <c r="P7" s="2">
        <f>+P4-P5+P6</f>
        <v>8.5127902100000004</v>
      </c>
    </row>
    <row r="8" spans="2:17" x14ac:dyDescent="0.2">
      <c r="B8" t="s">
        <v>18</v>
      </c>
      <c r="C8" t="s">
        <v>19</v>
      </c>
    </row>
    <row r="15" spans="2:17" x14ac:dyDescent="0.2">
      <c r="I15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290F0-C900-4A58-8CD3-F6714C302E50}">
  <dimension ref="A1:N16"/>
  <sheetViews>
    <sheetView zoomScale="205" zoomScaleNormal="20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5" sqref="I5"/>
    </sheetView>
  </sheetViews>
  <sheetFormatPr defaultRowHeight="12.75" x14ac:dyDescent="0.2"/>
  <cols>
    <col min="1" max="1" width="5" bestFit="1" customWidth="1"/>
    <col min="2" max="2" width="11.5703125" bestFit="1" customWidth="1"/>
    <col min="3" max="14" width="9.140625" style="1"/>
  </cols>
  <sheetData>
    <row r="1" spans="1:14" x14ac:dyDescent="0.2">
      <c r="A1" t="s">
        <v>21</v>
      </c>
    </row>
    <row r="2" spans="1:14" x14ac:dyDescent="0.2"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  <c r="L2" s="1" t="s">
        <v>2</v>
      </c>
      <c r="M2" s="1" t="s">
        <v>31</v>
      </c>
      <c r="N2" s="1" t="s">
        <v>32</v>
      </c>
    </row>
    <row r="3" spans="1:14" s="2" customFormat="1" x14ac:dyDescent="0.2">
      <c r="B3" s="2" t="s">
        <v>4</v>
      </c>
      <c r="C3" s="3"/>
      <c r="D3" s="3"/>
      <c r="E3" s="3"/>
      <c r="F3" s="3">
        <v>120.229</v>
      </c>
      <c r="G3" s="3"/>
      <c r="H3" s="3"/>
      <c r="I3" s="3"/>
      <c r="J3" s="3">
        <v>24.948</v>
      </c>
      <c r="K3" s="3">
        <v>7.0490000000000004</v>
      </c>
      <c r="L3" s="3">
        <v>4.1559999999999997</v>
      </c>
      <c r="M3" s="3"/>
      <c r="N3" s="3"/>
    </row>
    <row r="4" spans="1:14" s="2" customFormat="1" x14ac:dyDescent="0.2">
      <c r="B4" s="2" t="s">
        <v>5</v>
      </c>
      <c r="C4" s="3"/>
      <c r="D4" s="3"/>
      <c r="E4" s="3"/>
      <c r="F4" s="3">
        <v>0</v>
      </c>
      <c r="G4" s="3"/>
      <c r="H4" s="3"/>
      <c r="I4" s="3"/>
      <c r="J4" s="3">
        <f>2.35+6.561</f>
        <v>8.9109999999999996</v>
      </c>
      <c r="K4" s="3">
        <f>6.158+2.82</f>
        <v>8.9779999999999998</v>
      </c>
      <c r="L4" s="3">
        <f>5.668+2.82</f>
        <v>8.4879999999999995</v>
      </c>
      <c r="M4" s="3"/>
      <c r="N4" s="3"/>
    </row>
    <row r="5" spans="1:14" s="2" customFormat="1" x14ac:dyDescent="0.2">
      <c r="B5" s="2" t="s">
        <v>38</v>
      </c>
      <c r="C5" s="3"/>
      <c r="D5" s="3"/>
      <c r="E5" s="3"/>
      <c r="F5" s="3"/>
      <c r="G5" s="3">
        <v>10.2685</v>
      </c>
      <c r="H5" s="3">
        <v>0.57604699999999998</v>
      </c>
      <c r="I5" s="3"/>
      <c r="J5" s="3"/>
      <c r="K5" s="3">
        <v>80.879108000000002</v>
      </c>
      <c r="L5" s="3">
        <v>4.0851319999999998</v>
      </c>
      <c r="M5" s="3"/>
      <c r="N5" s="3"/>
    </row>
    <row r="6" spans="1:14" s="2" customFormat="1" x14ac:dyDescent="0.2">
      <c r="B6" s="2" t="s">
        <v>39</v>
      </c>
      <c r="C6" s="3"/>
      <c r="D6" s="3"/>
      <c r="E6" s="3"/>
      <c r="F6" s="3"/>
      <c r="G6" s="3">
        <v>10</v>
      </c>
      <c r="H6" s="3">
        <f>+H5*32</f>
        <v>18.433503999999999</v>
      </c>
      <c r="I6" s="3"/>
      <c r="J6" s="3"/>
      <c r="K6" s="3">
        <f>+K5</f>
        <v>80.879108000000002</v>
      </c>
      <c r="L6" s="3">
        <f>+L5*32</f>
        <v>130.72422399999999</v>
      </c>
      <c r="M6" s="3"/>
      <c r="N6" s="3"/>
    </row>
    <row r="8" spans="1:14" s="2" customFormat="1" x14ac:dyDescent="0.2">
      <c r="B8" s="2" t="s">
        <v>37</v>
      </c>
      <c r="C8" s="3"/>
      <c r="D8" s="3"/>
      <c r="E8" s="3"/>
      <c r="F8" s="3">
        <v>12.36862</v>
      </c>
      <c r="G8" s="3"/>
      <c r="H8" s="3"/>
      <c r="I8" s="3"/>
      <c r="J8" s="3">
        <v>58.614592999999999</v>
      </c>
      <c r="K8" s="3">
        <v>73.724196000000006</v>
      </c>
      <c r="L8" s="3">
        <v>9.8325870000000002</v>
      </c>
      <c r="M8" s="3"/>
      <c r="N8" s="3"/>
    </row>
    <row r="9" spans="1:14" s="2" customFormat="1" x14ac:dyDescent="0.2">
      <c r="B9" s="2" t="s">
        <v>34</v>
      </c>
      <c r="C9" s="3"/>
      <c r="D9" s="3"/>
      <c r="E9" s="3"/>
      <c r="F9" s="3">
        <v>677.375</v>
      </c>
      <c r="G9" s="3"/>
      <c r="H9" s="3"/>
      <c r="I9" s="3"/>
      <c r="J9" s="3">
        <v>706.35599999999999</v>
      </c>
      <c r="K9" s="3">
        <v>723.90599999999995</v>
      </c>
      <c r="L9" s="3">
        <v>736.70899999999995</v>
      </c>
      <c r="M9" s="3"/>
      <c r="N9" s="3"/>
    </row>
    <row r="10" spans="1:14" s="2" customFormat="1" x14ac:dyDescent="0.2">
      <c r="B10" s="2" t="s">
        <v>33</v>
      </c>
      <c r="C10" s="3"/>
      <c r="D10" s="3"/>
      <c r="E10" s="3"/>
      <c r="F10" s="3">
        <v>470.03800000000001</v>
      </c>
      <c r="G10" s="3"/>
      <c r="H10" s="3"/>
      <c r="I10" s="3"/>
      <c r="J10" s="3">
        <v>600.65800000000002</v>
      </c>
      <c r="K10" s="3">
        <v>615.59699999999998</v>
      </c>
      <c r="L10" s="3">
        <v>694.37300000000005</v>
      </c>
      <c r="M10" s="3"/>
      <c r="N10" s="3"/>
    </row>
    <row r="14" spans="1:14" s="2" customFormat="1" x14ac:dyDescent="0.2">
      <c r="B14" s="2" t="s">
        <v>35</v>
      </c>
      <c r="C14" s="3"/>
      <c r="D14" s="3"/>
      <c r="E14" s="3"/>
      <c r="F14" s="3">
        <f>-98.053-E14-D14-C14</f>
        <v>-98.052999999999997</v>
      </c>
      <c r="G14" s="3"/>
      <c r="H14" s="3">
        <f>-56.278-G14</f>
        <v>-56.277999999999999</v>
      </c>
      <c r="I14" s="3"/>
      <c r="J14" s="3">
        <f>-102.002-G14-H14-I14</f>
        <v>-45.723999999999997</v>
      </c>
      <c r="K14" s="3"/>
      <c r="L14" s="3">
        <f>-27.494-K14</f>
        <v>-27.494</v>
      </c>
      <c r="M14" s="3"/>
      <c r="N14" s="3"/>
    </row>
    <row r="16" spans="1:14" x14ac:dyDescent="0.2">
      <c r="B16" t="s">
        <v>36</v>
      </c>
      <c r="F16" s="3">
        <v>93.813999999999993</v>
      </c>
      <c r="G16" s="3"/>
      <c r="H16" s="3"/>
      <c r="I16" s="3"/>
      <c r="J16" s="3">
        <v>94.028000000000006</v>
      </c>
      <c r="K16" s="3">
        <v>93.058000000000007</v>
      </c>
      <c r="L16" s="3">
        <v>43.247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2024-10-22T16:16:53Z</dcterms:created>
  <dcterms:modified xsi:type="dcterms:W3CDTF">2024-10-22T16:56:11Z</dcterms:modified>
</cp:coreProperties>
</file>