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928A7CE-1342-432C-8AEA-59496EBA28A2}" xr6:coauthVersionLast="47" xr6:coauthVersionMax="47" xr10:uidLastSave="{00000000-0000-0000-0000-000000000000}"/>
  <bookViews>
    <workbookView xWindow="-23460" yWindow="2355" windowWidth="23355" windowHeight="17250" activeTab="1" xr2:uid="{D7A11B22-4522-467B-9402-0B9402DE3F9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2" l="1"/>
  <c r="L45" i="2"/>
  <c r="L36" i="2"/>
  <c r="L28" i="2"/>
  <c r="L33" i="2" s="1"/>
  <c r="L24" i="2"/>
  <c r="L31" i="2"/>
  <c r="H16" i="2"/>
  <c r="L16" i="2"/>
  <c r="L17" i="2"/>
  <c r="H17" i="2"/>
  <c r="H12" i="2"/>
  <c r="L12" i="2"/>
  <c r="L10" i="2"/>
  <c r="H10" i="2"/>
  <c r="L5" i="2"/>
  <c r="L20" i="2" s="1"/>
  <c r="H20" i="2"/>
  <c r="H5" i="2"/>
  <c r="H11" i="2" s="1"/>
  <c r="L19" i="2"/>
  <c r="K7" i="1"/>
  <c r="K5" i="1"/>
  <c r="K4" i="1"/>
  <c r="K3" i="1"/>
  <c r="L11" i="2" l="1"/>
  <c r="L13" i="2" s="1"/>
  <c r="L15" i="2" s="1"/>
  <c r="H13" i="2"/>
  <c r="H15" i="2" s="1"/>
</calcChain>
</file>

<file path=xl/sharedStrings.xml><?xml version="1.0" encoding="utf-8"?>
<sst xmlns="http://schemas.openxmlformats.org/spreadsheetml/2006/main" count="61" uniqueCount="51">
  <si>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</si>
  <si>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</si>
  <si>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</si>
  <si>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</si>
  <si>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</si>
  <si>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</si>
  <si>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</si>
  <si>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</si>
  <si>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</si>
  <si>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</si>
  <si>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</si>
  <si>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</si>
  <si>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</si>
  <si>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</si>
  <si>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</si>
  <si>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</si>
  <si>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</si>
  <si>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</si>
  <si>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</si>
  <si>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</si>
  <si>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Revenue y/y</t>
  </si>
  <si>
    <t>Network</t>
  </si>
  <si>
    <t>Gross Margin</t>
  </si>
  <si>
    <t>G&amp;A</t>
  </si>
  <si>
    <t>Professional</t>
  </si>
  <si>
    <t>Marketing</t>
  </si>
  <si>
    <t>Personnel</t>
  </si>
  <si>
    <t>Operating Margin</t>
  </si>
  <si>
    <t>Operating Expenses</t>
  </si>
  <si>
    <t>EPS</t>
  </si>
  <si>
    <t>Net Income</t>
  </si>
  <si>
    <t>Taxes</t>
  </si>
  <si>
    <t>Pretax Income</t>
  </si>
  <si>
    <t>Interest</t>
  </si>
  <si>
    <t>Settlement</t>
  </si>
  <si>
    <t>AR</t>
  </si>
  <si>
    <t>Collateral</t>
  </si>
  <si>
    <t>Incentives</t>
  </si>
  <si>
    <t>Prepaids</t>
  </si>
  <si>
    <t>PP&amp;E</t>
  </si>
  <si>
    <t>Assets</t>
  </si>
  <si>
    <t>Other</t>
  </si>
  <si>
    <t>Goodwill</t>
  </si>
  <si>
    <t>AP</t>
  </si>
  <si>
    <t>Settlement+Legal</t>
  </si>
  <si>
    <t>Compensation</t>
  </si>
  <si>
    <t>AL</t>
  </si>
  <si>
    <t>L+SE</t>
  </si>
  <si>
    <t>SE</t>
  </si>
  <si>
    <t>OL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</si>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</sst>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5D0DCE0-38CC-47E5-914E-5E91E8146B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48985</xdr:colOff>
      <xdr:row>0</xdr:row>
      <xdr:rowOff>43543</xdr:rowOff>
    </xdr:from>
    <xdr:to>
      <xdr:col>12</xdr:col>
      <xdr:colOff>48985</xdr:colOff>
      <xdr:row>48</xdr:row>
      <xdr:rowOff>92529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C89BE6-AA1C-A6E7-58EF-6408B3927913}"/>
            </a:ext>
          </a:extLst>
        </xdr:cNvPr>
        <xdr:cNvCxnSpPr/>
      </xdr:nvCxnSpPr>
      <xdr:spPr>
        <a:xfrm>
          <a:off x="7685314" y="43543"/>
          <a:ext cx="0" cy="7886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423B-511B-43A5-A095-4200DABC367B}">
  <dimension ref="J2:L7"/>
  <sheetViews>
    <sheetView zoomScale="175" zoomScaleNormal="175" workbookViewId="0"/>
  </sheetViews>
  <sheetFormatPr defaultRowHeight="12.75" x14ac:dyDescent="0.2"/>
  <sheetData>
    <row r="2" spans="10:12" x14ac:dyDescent="0.2">
      <c r="J2" t="s">
        <v>0</v>
      </c>
      <c r="K2" s="1">
        <v>277.52</v>
      </c>
    </row>
    <row r="3" spans="10:12" x14ac:dyDescent="0.2">
      <c r="J3" t="s">
        <v>1</v>
      </c>
      <c r="K3" s="2">
        <f>1670.444965+4.835384+120.338948+26.686926</f>
        <v>1822.306223</v>
      </c>
      <c r="L3" s="3" t="s">
        <v>6</v>
      </c>
    </row>
    <row r="4" spans="10:12" x14ac:dyDescent="0.2">
      <c r="J4" t="s">
        <v>2</v>
      </c>
      <c r="K4" s="2">
        <f>+K2*K3</f>
        <v>505726.42300695996</v>
      </c>
    </row>
    <row r="5" spans="10:12" x14ac:dyDescent="0.2">
      <c r="J5" t="s">
        <v>3</v>
      </c>
      <c r="K5" s="2">
        <f>12947+1596+3697+3037</f>
        <v>21277</v>
      </c>
      <c r="L5" s="3" t="s">
        <v>6</v>
      </c>
    </row>
    <row r="6" spans="10:12" x14ac:dyDescent="0.2">
      <c r="J6" t="s">
        <v>4</v>
      </c>
      <c r="K6" s="2">
        <v>20602</v>
      </c>
      <c r="L6" s="3" t="s">
        <v>6</v>
      </c>
    </row>
    <row r="7" spans="10:12" x14ac:dyDescent="0.2">
      <c r="J7" t="s">
        <v>5</v>
      </c>
      <c r="K7" s="2">
        <f>+K4-K5+K6</f>
        <v>505051.42300695996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F777-564E-431B-B3DF-DE9720FAF314}">
  <dimension ref="A1:N45"/>
  <sheetViews>
    <sheetView tabSelected="1" zoomScale="175" zoomScaleNormal="175" workbookViewId="0">
      <pane xSplit="2" ySplit="2" topLeftCell="E26" activePane="bottomRight" state="frozen"/>
      <selection pane="topRight" activeCell="C1" sqref="C1"/>
      <selection pane="bottomLeft" activeCell="A3" sqref="A3"/>
      <selection pane="bottomRight" activeCell="J32" sqref="J32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s="8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</row>
    <row r="3" spans="1:14" s="6" customFormat="1" x14ac:dyDescent="0.2">
      <c r="B3" s="6" t="s">
        <v>8</v>
      </c>
      <c r="C3" s="7"/>
      <c r="D3" s="7"/>
      <c r="E3" s="7"/>
      <c r="F3" s="7"/>
      <c r="G3" s="7"/>
      <c r="H3" s="7">
        <v>8123</v>
      </c>
      <c r="I3" s="7"/>
      <c r="J3" s="7"/>
      <c r="K3" s="7"/>
      <c r="L3" s="7">
        <v>8900</v>
      </c>
      <c r="M3" s="7"/>
      <c r="N3" s="7"/>
    </row>
    <row r="4" spans="1:14" s="2" customFormat="1" x14ac:dyDescent="0.2">
      <c r="B4" s="2" t="s">
        <v>21</v>
      </c>
      <c r="C4" s="5"/>
      <c r="D4" s="5"/>
      <c r="E4" s="5"/>
      <c r="F4" s="5"/>
      <c r="G4" s="5"/>
      <c r="H4" s="5">
        <v>182</v>
      </c>
      <c r="I4" s="5"/>
      <c r="J4" s="5"/>
      <c r="K4" s="5"/>
      <c r="L4" s="5">
        <v>200</v>
      </c>
      <c r="M4" s="5"/>
      <c r="N4" s="5"/>
    </row>
    <row r="5" spans="1:14" s="2" customFormat="1" x14ac:dyDescent="0.2">
      <c r="B5" s="2" t="s">
        <v>22</v>
      </c>
      <c r="C5" s="5"/>
      <c r="D5" s="5"/>
      <c r="E5" s="5"/>
      <c r="F5" s="5"/>
      <c r="G5" s="5"/>
      <c r="H5" s="5">
        <f>+H3-H4</f>
        <v>7941</v>
      </c>
      <c r="I5" s="5"/>
      <c r="J5" s="5"/>
      <c r="K5" s="5"/>
      <c r="L5" s="5">
        <f>+L3-L4</f>
        <v>8700</v>
      </c>
      <c r="M5" s="5"/>
      <c r="N5" s="5"/>
    </row>
    <row r="6" spans="1:14" s="2" customFormat="1" x14ac:dyDescent="0.2">
      <c r="B6" s="2" t="s">
        <v>26</v>
      </c>
      <c r="C6" s="5"/>
      <c r="D6" s="5"/>
      <c r="E6" s="5"/>
      <c r="F6" s="5"/>
      <c r="G6" s="5"/>
      <c r="H6" s="5">
        <v>1481</v>
      </c>
      <c r="I6" s="5"/>
      <c r="J6" s="5"/>
      <c r="K6" s="5"/>
      <c r="L6" s="5">
        <v>1573</v>
      </c>
      <c r="M6" s="5"/>
      <c r="N6" s="5"/>
    </row>
    <row r="7" spans="1:14" s="2" customFormat="1" x14ac:dyDescent="0.2">
      <c r="B7" s="2" t="s">
        <v>25</v>
      </c>
      <c r="C7" s="5"/>
      <c r="D7" s="5"/>
      <c r="E7" s="5"/>
      <c r="F7" s="5"/>
      <c r="G7" s="5"/>
      <c r="H7" s="5">
        <v>297</v>
      </c>
      <c r="I7" s="5"/>
      <c r="J7" s="5"/>
      <c r="K7" s="5"/>
      <c r="L7" s="5">
        <v>378</v>
      </c>
      <c r="M7" s="5"/>
      <c r="N7" s="5"/>
    </row>
    <row r="8" spans="1:14" s="2" customFormat="1" x14ac:dyDescent="0.2">
      <c r="B8" s="2" t="s">
        <v>24</v>
      </c>
      <c r="C8" s="5"/>
      <c r="D8" s="5"/>
      <c r="E8" s="5"/>
      <c r="F8" s="5"/>
      <c r="G8" s="5"/>
      <c r="H8" s="5">
        <v>133</v>
      </c>
      <c r="I8" s="5"/>
      <c r="J8" s="5"/>
      <c r="K8" s="5"/>
      <c r="L8" s="5">
        <v>152</v>
      </c>
      <c r="M8" s="5"/>
      <c r="N8" s="5"/>
    </row>
    <row r="9" spans="1:14" s="2" customFormat="1" x14ac:dyDescent="0.2">
      <c r="B9" s="2" t="s">
        <v>23</v>
      </c>
      <c r="C9" s="5"/>
      <c r="D9" s="5"/>
      <c r="E9" s="5"/>
      <c r="F9" s="5"/>
      <c r="G9" s="5"/>
      <c r="H9" s="5">
        <v>314</v>
      </c>
      <c r="I9" s="5"/>
      <c r="J9" s="5"/>
      <c r="K9" s="5"/>
      <c r="L9" s="5">
        <v>382</v>
      </c>
      <c r="M9" s="5"/>
      <c r="N9" s="5"/>
    </row>
    <row r="10" spans="1:14" s="2" customFormat="1" x14ac:dyDescent="0.2">
      <c r="B10" s="2" t="s">
        <v>28</v>
      </c>
      <c r="C10" s="5"/>
      <c r="D10" s="5"/>
      <c r="E10" s="5"/>
      <c r="F10" s="5"/>
      <c r="G10" s="5"/>
      <c r="H10" s="5">
        <f>SUM(H6:H9)</f>
        <v>2225</v>
      </c>
      <c r="I10" s="5"/>
      <c r="J10" s="5"/>
      <c r="K10" s="5"/>
      <c r="L10" s="5">
        <f>SUM(L6:L9)</f>
        <v>2485</v>
      </c>
      <c r="M10" s="5"/>
      <c r="N10" s="5"/>
    </row>
    <row r="11" spans="1:14" s="2" customFormat="1" x14ac:dyDescent="0.2">
      <c r="B11" s="2" t="s">
        <v>27</v>
      </c>
      <c r="C11" s="5"/>
      <c r="D11" s="5"/>
      <c r="E11" s="5"/>
      <c r="F11" s="5"/>
      <c r="G11" s="5"/>
      <c r="H11" s="5">
        <f>+H5-H10</f>
        <v>5716</v>
      </c>
      <c r="I11" s="5"/>
      <c r="J11" s="5"/>
      <c r="K11" s="5"/>
      <c r="L11" s="5">
        <f>+L5-L10</f>
        <v>6215</v>
      </c>
      <c r="M11" s="5"/>
      <c r="N11" s="5"/>
    </row>
    <row r="12" spans="1:14" s="2" customFormat="1" x14ac:dyDescent="0.2">
      <c r="B12" s="2" t="s">
        <v>33</v>
      </c>
      <c r="C12" s="5"/>
      <c r="D12" s="5"/>
      <c r="E12" s="5"/>
      <c r="F12" s="5"/>
      <c r="G12" s="5"/>
      <c r="H12" s="5">
        <f>-182+304</f>
        <v>122</v>
      </c>
      <c r="I12" s="5"/>
      <c r="J12" s="5"/>
      <c r="K12" s="5"/>
      <c r="L12" s="5">
        <f>-196+247</f>
        <v>51</v>
      </c>
      <c r="M12" s="5"/>
      <c r="N12" s="5"/>
    </row>
    <row r="13" spans="1:14" s="2" customFormat="1" x14ac:dyDescent="0.2">
      <c r="B13" s="2" t="s">
        <v>32</v>
      </c>
      <c r="C13" s="5"/>
      <c r="D13" s="5"/>
      <c r="E13" s="5"/>
      <c r="F13" s="5"/>
      <c r="G13" s="5"/>
      <c r="H13" s="5">
        <f>+H11+H12</f>
        <v>5838</v>
      </c>
      <c r="I13" s="5"/>
      <c r="J13" s="5"/>
      <c r="K13" s="5"/>
      <c r="L13" s="5">
        <f>+L11+L12</f>
        <v>6266</v>
      </c>
      <c r="M13" s="5"/>
      <c r="N13" s="5"/>
    </row>
    <row r="14" spans="1:14" s="2" customFormat="1" x14ac:dyDescent="0.2">
      <c r="B14" s="2" t="s">
        <v>31</v>
      </c>
      <c r="C14" s="5"/>
      <c r="D14" s="5"/>
      <c r="E14" s="5"/>
      <c r="F14" s="5"/>
      <c r="G14" s="5"/>
      <c r="H14" s="5">
        <v>990</v>
      </c>
      <c r="I14" s="5"/>
      <c r="J14" s="5"/>
      <c r="K14" s="5"/>
      <c r="L14" s="5">
        <v>1117</v>
      </c>
      <c r="M14" s="5"/>
      <c r="N14" s="5"/>
    </row>
    <row r="15" spans="1:14" s="2" customFormat="1" x14ac:dyDescent="0.2">
      <c r="B15" s="2" t="s">
        <v>30</v>
      </c>
      <c r="C15" s="5"/>
      <c r="D15" s="5"/>
      <c r="E15" s="5"/>
      <c r="F15" s="5"/>
      <c r="G15" s="5"/>
      <c r="H15" s="5">
        <f>+H13-H14</f>
        <v>4848</v>
      </c>
      <c r="I15" s="5"/>
      <c r="J15" s="5"/>
      <c r="K15" s="5"/>
      <c r="L15" s="5">
        <f>+L13-L14</f>
        <v>5149</v>
      </c>
      <c r="M15" s="5"/>
      <c r="N15" s="5"/>
    </row>
    <row r="16" spans="1:14" x14ac:dyDescent="0.2">
      <c r="B16" t="s">
        <v>29</v>
      </c>
      <c r="H16" s="9">
        <f>+H15/H17</f>
        <v>2.5939004815409308</v>
      </c>
      <c r="L16" s="9">
        <f>+L15/L17</f>
        <v>2.8447513812154694</v>
      </c>
    </row>
    <row r="17" spans="2:14" s="2" customFormat="1" x14ac:dyDescent="0.2">
      <c r="B17" s="2" t="s">
        <v>1</v>
      </c>
      <c r="C17" s="5"/>
      <c r="D17" s="5"/>
      <c r="E17" s="5"/>
      <c r="F17" s="5"/>
      <c r="G17" s="5"/>
      <c r="H17" s="5">
        <f>1614+245+10</f>
        <v>1869</v>
      </c>
      <c r="I17" s="5"/>
      <c r="J17" s="5"/>
      <c r="K17" s="5"/>
      <c r="L17" s="5">
        <f>1610+97+74+29</f>
        <v>1810</v>
      </c>
      <c r="M17" s="5"/>
      <c r="N17" s="5"/>
    </row>
    <row r="19" spans="2:14" x14ac:dyDescent="0.2">
      <c r="B19" t="s">
        <v>20</v>
      </c>
      <c r="L19" s="4">
        <f>+L3/H3-1</f>
        <v>9.5654314908285132E-2</v>
      </c>
    </row>
    <row r="20" spans="2:14" x14ac:dyDescent="0.2">
      <c r="B20" t="s">
        <v>22</v>
      </c>
      <c r="H20" s="4">
        <f>+H5/H3</f>
        <v>0.97759448479625755</v>
      </c>
      <c r="L20" s="4">
        <f>+L5/L3</f>
        <v>0.97752808988764039</v>
      </c>
    </row>
    <row r="23" spans="2:14" x14ac:dyDescent="0.2">
      <c r="B23" t="s">
        <v>50</v>
      </c>
      <c r="L23" s="5">
        <f>+L24-L41</f>
        <v>675</v>
      </c>
    </row>
    <row r="24" spans="2:14" s="2" customFormat="1" x14ac:dyDescent="0.2">
      <c r="B24" s="2" t="s">
        <v>3</v>
      </c>
      <c r="C24" s="5"/>
      <c r="D24" s="5"/>
      <c r="E24" s="5"/>
      <c r="F24" s="5"/>
      <c r="G24" s="5"/>
      <c r="H24" s="5"/>
      <c r="I24" s="5"/>
      <c r="J24" s="5"/>
      <c r="K24" s="5"/>
      <c r="L24" s="5">
        <f>12947+1596+3697+3037</f>
        <v>21277</v>
      </c>
      <c r="M24" s="5"/>
      <c r="N24" s="5"/>
    </row>
    <row r="25" spans="2:14" s="2" customFormat="1" x14ac:dyDescent="0.2">
      <c r="B25" s="2" t="s">
        <v>34</v>
      </c>
      <c r="C25" s="5"/>
      <c r="D25" s="5"/>
      <c r="E25" s="5"/>
      <c r="F25" s="5"/>
      <c r="G25" s="5"/>
      <c r="H25" s="5"/>
      <c r="I25" s="5"/>
      <c r="J25" s="5"/>
      <c r="K25" s="5"/>
      <c r="L25" s="5">
        <v>2128</v>
      </c>
      <c r="M25" s="5"/>
      <c r="N25" s="5"/>
    </row>
    <row r="26" spans="2:14" s="2" customFormat="1" x14ac:dyDescent="0.2">
      <c r="B26" s="2" t="s">
        <v>35</v>
      </c>
      <c r="C26" s="5"/>
      <c r="D26" s="5"/>
      <c r="E26" s="5"/>
      <c r="F26" s="5"/>
      <c r="G26" s="5"/>
      <c r="H26" s="5"/>
      <c r="I26" s="5"/>
      <c r="J26" s="5"/>
      <c r="K26" s="5"/>
      <c r="L26" s="5">
        <v>2521</v>
      </c>
      <c r="M26" s="5"/>
      <c r="N26" s="5"/>
    </row>
    <row r="27" spans="2:14" s="2" customFormat="1" x14ac:dyDescent="0.2">
      <c r="B27" s="2" t="s">
        <v>36</v>
      </c>
      <c r="C27" s="5"/>
      <c r="D27" s="5"/>
      <c r="E27" s="5"/>
      <c r="F27" s="5"/>
      <c r="G27" s="5"/>
      <c r="H27" s="5"/>
      <c r="I27" s="5"/>
      <c r="J27" s="5"/>
      <c r="K27" s="5"/>
      <c r="L27" s="5">
        <v>3472</v>
      </c>
      <c r="M27" s="5"/>
      <c r="N27" s="5"/>
    </row>
    <row r="28" spans="2:14" s="2" customFormat="1" x14ac:dyDescent="0.2">
      <c r="B28" s="2" t="s">
        <v>37</v>
      </c>
      <c r="C28" s="5"/>
      <c r="D28" s="5"/>
      <c r="E28" s="5"/>
      <c r="F28" s="5"/>
      <c r="G28" s="5"/>
      <c r="H28" s="5"/>
      <c r="I28" s="5"/>
      <c r="J28" s="5"/>
      <c r="K28" s="5"/>
      <c r="L28" s="5">
        <f>1821+4133</f>
        <v>5954</v>
      </c>
      <c r="M28" s="5"/>
      <c r="N28" s="5"/>
    </row>
    <row r="29" spans="2:14" s="2" customFormat="1" x14ac:dyDescent="0.2">
      <c r="B29" s="2" t="s">
        <v>38</v>
      </c>
      <c r="C29" s="5"/>
      <c r="D29" s="5"/>
      <c r="E29" s="5"/>
      <c r="F29" s="5"/>
      <c r="G29" s="5"/>
      <c r="H29" s="5"/>
      <c r="I29" s="5"/>
      <c r="J29" s="5"/>
      <c r="K29" s="5"/>
      <c r="L29" s="5">
        <v>2857</v>
      </c>
      <c r="M29" s="5"/>
      <c r="N29" s="5"/>
    </row>
    <row r="30" spans="2:14" s="2" customFormat="1" x14ac:dyDescent="0.2">
      <c r="B30" s="2" t="s">
        <v>39</v>
      </c>
      <c r="C30" s="5"/>
      <c r="D30" s="5"/>
      <c r="E30" s="5"/>
      <c r="F30" s="5"/>
      <c r="G30" s="5"/>
      <c r="H30" s="5"/>
      <c r="I30" s="5"/>
      <c r="J30" s="5"/>
      <c r="K30" s="5"/>
      <c r="L30" s="5">
        <v>3766</v>
      </c>
      <c r="M30" s="5"/>
      <c r="N30" s="5"/>
    </row>
    <row r="31" spans="2:14" s="2" customFormat="1" x14ac:dyDescent="0.2">
      <c r="B31" s="2" t="s">
        <v>42</v>
      </c>
      <c r="C31" s="5"/>
      <c r="D31" s="5"/>
      <c r="E31" s="5"/>
      <c r="F31" s="5"/>
      <c r="G31" s="5"/>
      <c r="H31" s="5"/>
      <c r="I31" s="5"/>
      <c r="J31" s="5"/>
      <c r="K31" s="5"/>
      <c r="L31" s="5">
        <f>18816+26243</f>
        <v>45059</v>
      </c>
      <c r="M31" s="5"/>
      <c r="N31" s="5"/>
    </row>
    <row r="32" spans="2:14" s="2" customFormat="1" x14ac:dyDescent="0.2">
      <c r="B32" s="2" t="s">
        <v>41</v>
      </c>
      <c r="C32" s="5"/>
      <c r="D32" s="5"/>
      <c r="E32" s="5"/>
      <c r="F32" s="5"/>
      <c r="G32" s="5"/>
      <c r="H32" s="5"/>
      <c r="I32" s="5"/>
      <c r="J32" s="5"/>
      <c r="K32" s="5"/>
      <c r="L32" s="5">
        <v>4006</v>
      </c>
      <c r="M32" s="5"/>
      <c r="N32" s="5"/>
    </row>
    <row r="33" spans="2:14" s="2" customFormat="1" x14ac:dyDescent="0.2">
      <c r="B33" s="2" t="s">
        <v>40</v>
      </c>
      <c r="C33" s="5"/>
      <c r="D33" s="5"/>
      <c r="E33" s="5"/>
      <c r="F33" s="5"/>
      <c r="G33" s="5"/>
      <c r="H33" s="5"/>
      <c r="I33" s="5"/>
      <c r="J33" s="5"/>
      <c r="K33" s="5"/>
      <c r="L33" s="5">
        <f>SUM(L24:L32)</f>
        <v>91040</v>
      </c>
      <c r="M33" s="5"/>
      <c r="N33" s="5"/>
    </row>
    <row r="34" spans="2:14" s="2" customFormat="1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s="2" customFormat="1" x14ac:dyDescent="0.2">
      <c r="B35" s="2" t="s">
        <v>43</v>
      </c>
      <c r="C35" s="5"/>
      <c r="D35" s="5"/>
      <c r="E35" s="5"/>
      <c r="F35" s="5"/>
      <c r="G35" s="5"/>
      <c r="H35" s="5"/>
      <c r="I35" s="5"/>
      <c r="J35" s="5"/>
      <c r="K35" s="5"/>
      <c r="L35" s="5">
        <v>331</v>
      </c>
      <c r="M35" s="5"/>
      <c r="N35" s="5"/>
    </row>
    <row r="36" spans="2:14" s="2" customFormat="1" x14ac:dyDescent="0.2">
      <c r="B36" s="2" t="s">
        <v>44</v>
      </c>
      <c r="C36" s="5"/>
      <c r="D36" s="5"/>
      <c r="E36" s="5"/>
      <c r="F36" s="5"/>
      <c r="G36" s="5"/>
      <c r="H36" s="5"/>
      <c r="I36" s="5"/>
      <c r="J36" s="5"/>
      <c r="K36" s="5"/>
      <c r="L36" s="5">
        <f>2576+1688</f>
        <v>4264</v>
      </c>
      <c r="M36" s="5"/>
      <c r="N36" s="5"/>
    </row>
    <row r="37" spans="2:14" s="2" customFormat="1" x14ac:dyDescent="0.2">
      <c r="B37" s="2" t="s">
        <v>36</v>
      </c>
      <c r="C37" s="5"/>
      <c r="D37" s="5"/>
      <c r="E37" s="5"/>
      <c r="F37" s="5"/>
      <c r="G37" s="5"/>
      <c r="H37" s="5"/>
      <c r="I37" s="5"/>
      <c r="J37" s="5"/>
      <c r="K37" s="5"/>
      <c r="L37" s="5">
        <v>3472</v>
      </c>
      <c r="M37" s="5"/>
      <c r="N37" s="5"/>
    </row>
    <row r="38" spans="2:14" s="2" customFormat="1" x14ac:dyDescent="0.2">
      <c r="B38" s="2" t="s">
        <v>45</v>
      </c>
      <c r="C38" s="5"/>
      <c r="D38" s="5"/>
      <c r="E38" s="5"/>
      <c r="F38" s="5"/>
      <c r="G38" s="5"/>
      <c r="H38" s="5"/>
      <c r="I38" s="5"/>
      <c r="J38" s="5"/>
      <c r="K38" s="5"/>
      <c r="L38" s="5">
        <v>1251</v>
      </c>
      <c r="M38" s="5"/>
      <c r="N38" s="5"/>
    </row>
    <row r="39" spans="2:14" s="2" customFormat="1" x14ac:dyDescent="0.2">
      <c r="B39" s="2" t="s">
        <v>37</v>
      </c>
      <c r="C39" s="5"/>
      <c r="D39" s="5"/>
      <c r="E39" s="5"/>
      <c r="F39" s="5"/>
      <c r="G39" s="5"/>
      <c r="H39" s="5"/>
      <c r="I39" s="5"/>
      <c r="J39" s="5"/>
      <c r="K39" s="5"/>
      <c r="L39" s="5">
        <v>8562</v>
      </c>
      <c r="M39" s="5"/>
      <c r="N39" s="5"/>
    </row>
    <row r="40" spans="2:14" s="2" customFormat="1" x14ac:dyDescent="0.2">
      <c r="B40" s="2" t="s">
        <v>46</v>
      </c>
      <c r="C40" s="5"/>
      <c r="D40" s="5"/>
      <c r="E40" s="5"/>
      <c r="F40" s="5"/>
      <c r="G40" s="5"/>
      <c r="H40" s="5"/>
      <c r="I40" s="5"/>
      <c r="J40" s="5"/>
      <c r="K40" s="5"/>
      <c r="L40" s="5">
        <v>4732</v>
      </c>
      <c r="M40" s="5"/>
      <c r="N40" s="5"/>
    </row>
    <row r="41" spans="2:14" s="2" customFormat="1" x14ac:dyDescent="0.2">
      <c r="B41" s="2" t="s">
        <v>4</v>
      </c>
      <c r="C41" s="5"/>
      <c r="D41" s="5"/>
      <c r="E41" s="5"/>
      <c r="F41" s="5"/>
      <c r="G41" s="5"/>
      <c r="H41" s="5"/>
      <c r="I41" s="5"/>
      <c r="J41" s="5"/>
      <c r="K41" s="5"/>
      <c r="L41" s="5">
        <v>20602</v>
      </c>
      <c r="M41" s="5"/>
      <c r="N41" s="5"/>
    </row>
    <row r="42" spans="2:14" s="2" customFormat="1" x14ac:dyDescent="0.2">
      <c r="B42" s="2" t="s">
        <v>31</v>
      </c>
      <c r="C42" s="5"/>
      <c r="D42" s="5"/>
      <c r="E42" s="5"/>
      <c r="F42" s="5"/>
      <c r="G42" s="5"/>
      <c r="H42" s="5"/>
      <c r="I42" s="5"/>
      <c r="J42" s="5"/>
      <c r="K42" s="5"/>
      <c r="L42" s="5">
        <v>5119</v>
      </c>
      <c r="M42" s="5"/>
      <c r="N42" s="5"/>
    </row>
    <row r="43" spans="2:14" s="2" customFormat="1" x14ac:dyDescent="0.2">
      <c r="B43" s="2" t="s">
        <v>49</v>
      </c>
      <c r="C43" s="5"/>
      <c r="D43" s="5"/>
      <c r="E43" s="5"/>
      <c r="F43" s="5"/>
      <c r="G43" s="5"/>
      <c r="H43" s="5"/>
      <c r="I43" s="5"/>
      <c r="J43" s="5"/>
      <c r="K43" s="5"/>
      <c r="L43" s="5">
        <v>2978</v>
      </c>
      <c r="M43" s="5"/>
      <c r="N43" s="5"/>
    </row>
    <row r="44" spans="2:14" s="2" customFormat="1" x14ac:dyDescent="0.2">
      <c r="B44" s="2" t="s">
        <v>48</v>
      </c>
      <c r="C44" s="5"/>
      <c r="D44" s="5"/>
      <c r="E44" s="5"/>
      <c r="F44" s="5"/>
      <c r="G44" s="5"/>
      <c r="H44" s="5"/>
      <c r="I44" s="5"/>
      <c r="J44" s="5"/>
      <c r="K44" s="5"/>
      <c r="L44" s="5">
        <v>39729</v>
      </c>
      <c r="M44" s="5"/>
      <c r="N44" s="5"/>
    </row>
    <row r="45" spans="2:14" s="2" customFormat="1" x14ac:dyDescent="0.2">
      <c r="B45" s="2" t="s">
        <v>47</v>
      </c>
      <c r="C45" s="5"/>
      <c r="D45" s="5"/>
      <c r="E45" s="5"/>
      <c r="F45" s="5"/>
      <c r="G45" s="5"/>
      <c r="H45" s="5"/>
      <c r="I45" s="5"/>
      <c r="J45" s="5"/>
      <c r="K45" s="5"/>
      <c r="L45" s="5">
        <f>SUM(L35:L44)</f>
        <v>91040</v>
      </c>
      <c r="M45" s="5"/>
      <c r="N45" s="5"/>
    </row>
  </sheetData>
  <hyperlinks>
    <hyperlink ref="A1" location="Main!A1" display="Main" xr:uid="{3524F6D3-CE33-47D0-957C-080365F2BEF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2024-10-10T19:55:58Z</dcterms:created>
  <dcterms:modified xsi:type="dcterms:W3CDTF">2024-10-10T20:07:16Z</dcterms:modified>
</cp:coreProperties>
</file>