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do\Documents\GitHub\yabukiC2017\"/>
    </mc:Choice>
  </mc:AlternateContent>
  <bookViews>
    <workbookView xWindow="0" yWindow="0" windowWidth="13965" windowHeight="112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19" i="2" l="1"/>
  <c r="G21" i="2"/>
  <c r="G22" i="2"/>
  <c r="G20" i="2"/>
  <c r="K14" i="1"/>
  <c r="K15" i="1"/>
  <c r="K17" i="1"/>
  <c r="K18" i="1"/>
  <c r="K12" i="1"/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K5" i="1"/>
  <c r="K6" i="1"/>
  <c r="K7" i="1"/>
  <c r="K8" i="1"/>
  <c r="K9" i="1"/>
  <c r="K10" i="1"/>
  <c r="K11" i="1"/>
  <c r="K13" i="1"/>
  <c r="I15" i="1"/>
  <c r="I16" i="1"/>
  <c r="I17" i="1"/>
  <c r="I18" i="1"/>
  <c r="K4" i="1"/>
  <c r="L4" i="1" s="1"/>
  <c r="L5" i="1" s="1"/>
  <c r="I5" i="1"/>
  <c r="I6" i="1"/>
  <c r="I7" i="1"/>
  <c r="I8" i="1"/>
  <c r="I9" i="1"/>
  <c r="I10" i="1"/>
  <c r="I11" i="1"/>
  <c r="I12" i="1"/>
  <c r="I13" i="1"/>
  <c r="I14" i="1"/>
  <c r="I4" i="1"/>
  <c r="J4" i="1" s="1"/>
  <c r="C20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C19" i="1"/>
  <c r="D18" i="1"/>
  <c r="D13" i="1"/>
  <c r="D7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L6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9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</calcChain>
</file>

<file path=xl/sharedStrings.xml><?xml version="1.0" encoding="utf-8"?>
<sst xmlns="http://schemas.openxmlformats.org/spreadsheetml/2006/main" count="72" uniqueCount="69">
  <si>
    <t>機能</t>
    <rPh sb="0" eb="2">
      <t>キノウ</t>
    </rPh>
    <phoneticPr fontId="1"/>
  </si>
  <si>
    <t>見積</t>
    <rPh sb="0" eb="2">
      <t>ミツモリ</t>
    </rPh>
    <phoneticPr fontId="1"/>
  </si>
  <si>
    <t>理想</t>
    <rPh sb="0" eb="2">
      <t>リソウ</t>
    </rPh>
    <phoneticPr fontId="1"/>
  </si>
  <si>
    <t>平均理想</t>
    <rPh sb="0" eb="2">
      <t>ヘイキン</t>
    </rPh>
    <rPh sb="2" eb="4">
      <t>リソウ</t>
    </rPh>
    <phoneticPr fontId="1"/>
  </si>
  <si>
    <t>実際</t>
    <rPh sb="0" eb="2">
      <t>ジッサイ</t>
    </rPh>
    <phoneticPr fontId="1"/>
  </si>
  <si>
    <t>＃1</t>
    <phoneticPr fontId="1"/>
  </si>
  <si>
    <t>＃2</t>
  </si>
  <si>
    <t>＃3</t>
  </si>
  <si>
    <t>スプリント合計</t>
    <rPh sb="5" eb="7">
      <t>ゴウケイ</t>
    </rPh>
    <phoneticPr fontId="1"/>
  </si>
  <si>
    <t>＃4</t>
  </si>
  <si>
    <t>＃5</t>
  </si>
  <si>
    <t>＃6</t>
  </si>
  <si>
    <t>＃7</t>
  </si>
  <si>
    <t>＃8</t>
  </si>
  <si>
    <t>＃9</t>
  </si>
  <si>
    <t>テスト</t>
    <phoneticPr fontId="1"/>
  </si>
  <si>
    <t>＃10</t>
    <phoneticPr fontId="1"/>
  </si>
  <si>
    <t>＃11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</si>
  <si>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</si>
  <si>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</si>
  <si>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</si>
  <si>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</si>
  <si>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ベロシティ</t>
    <phoneticPr fontId="1"/>
  </si>
  <si>
    <t>pv</t>
    <phoneticPr fontId="1"/>
  </si>
  <si>
    <t>ev</t>
    <phoneticPr fontId="1"/>
  </si>
  <si>
    <t>PV</t>
    <phoneticPr fontId="1"/>
  </si>
  <si>
    <t>EV</t>
    <phoneticPr fontId="1"/>
  </si>
  <si>
    <t>1pt=2h/人</t>
    <rPh sb="7" eb="8">
      <t>ヒト</t>
    </rPh>
    <phoneticPr fontId="1"/>
  </si>
  <si>
    <t>1人あたりの時間</t>
    <rPh sb="1" eb="2">
      <t>ヒト</t>
    </rPh>
    <rPh sb="6" eb="8">
      <t>ジカン</t>
    </rPh>
    <phoneticPr fontId="1"/>
  </si>
  <si>
    <t>合計52</t>
    <rPh sb="0" eb="2">
      <t>ゴウケイ</t>
    </rPh>
    <phoneticPr fontId="1"/>
  </si>
  <si>
    <t>AC</t>
    <phoneticPr fontId="1"/>
  </si>
  <si>
    <t>見積*2</t>
    <rPh sb="0" eb="2">
      <t>ミツモリ</t>
    </rPh>
    <phoneticPr fontId="1"/>
  </si>
  <si>
    <t>実際*2</t>
    <rPh sb="0" eb="2">
      <t>ジッサイ</t>
    </rPh>
    <phoneticPr fontId="1"/>
  </si>
  <si>
    <t>ac</t>
    <phoneticPr fontId="1"/>
  </si>
  <si>
    <t>AC累積</t>
    <rPh sb="2" eb="4">
      <t>ルイセキ</t>
    </rPh>
    <phoneticPr fontId="1"/>
  </si>
  <si>
    <t>SV(スケジュール差異)=EV-PV</t>
    <rPh sb="9" eb="11">
      <t>サイ</t>
    </rPh>
    <phoneticPr fontId="1"/>
  </si>
  <si>
    <t>CV(コスト差異)＝EV-AC</t>
    <rPh sb="6" eb="8">
      <t>サイ</t>
    </rPh>
    <phoneticPr fontId="1"/>
  </si>
  <si>
    <t>SPI(スケジュール効率指数)＝EV/PV</t>
    <rPh sb="10" eb="12">
      <t>コウリツ</t>
    </rPh>
    <rPh sb="12" eb="14">
      <t>シスウ</t>
    </rPh>
    <phoneticPr fontId="1"/>
  </si>
  <si>
    <t>プラマイ</t>
    <phoneticPr fontId="1"/>
  </si>
  <si>
    <t>CPI(コスト効率指数)＝EV/AC</t>
    <rPh sb="7" eb="9">
      <t>コウリツ</t>
    </rPh>
    <rPh sb="9" eb="11">
      <t>シスウ</t>
    </rPh>
    <phoneticPr fontId="1"/>
  </si>
  <si>
    <t>EAC=AC+(BAC-EV)/CPI</t>
    <phoneticPr fontId="1"/>
  </si>
  <si>
    <t>コスト予想</t>
    <rPh sb="3" eb="5">
      <t>ヨソウ</t>
    </rPh>
    <phoneticPr fontId="1"/>
  </si>
  <si>
    <t>PV</t>
  </si>
  <si>
    <t>EV</t>
  </si>
  <si>
    <t>テストと#11</t>
    <phoneticPr fontId="1"/>
  </si>
  <si>
    <t>1人当たり</t>
    <rPh sb="1" eb="3">
      <t>ヒトア</t>
    </rPh>
    <phoneticPr fontId="1"/>
  </si>
  <si>
    <t>3人当たり</t>
    <rPh sb="1" eb="2">
      <t>ニン</t>
    </rPh>
    <rPh sb="2" eb="3">
      <t>ア</t>
    </rPh>
    <phoneticPr fontId="1"/>
  </si>
  <si>
    <t>CPI</t>
    <phoneticPr fontId="1"/>
  </si>
  <si>
    <t>SPI</t>
    <phoneticPr fontId="1"/>
  </si>
  <si>
    <t>PV</t>
    <phoneticPr fontId="1"/>
  </si>
  <si>
    <t>EV</t>
    <phoneticPr fontId="1"/>
  </si>
  <si>
    <t>AC</t>
    <phoneticPr fontId="1"/>
  </si>
  <si>
    <t>#1</t>
    <phoneticPr fontId="1"/>
  </si>
  <si>
    <t>#2</t>
    <phoneticPr fontId="1"/>
  </si>
  <si>
    <t>#3</t>
  </si>
  <si>
    <t>#4</t>
  </si>
  <si>
    <t>#5</t>
  </si>
  <si>
    <t>#6</t>
  </si>
  <si>
    <t>#7</t>
  </si>
  <si>
    <t>#8</t>
  </si>
  <si>
    <t>#9</t>
  </si>
  <si>
    <t>SV</t>
    <phoneticPr fontId="1"/>
  </si>
  <si>
    <t>CV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</si>
  <si>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</si>
  <si>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</si>
  <si>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</si>
  <si>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テスト</t>
    <phoneticPr fontId="1"/>
  </si>
  <si>
    <t>#10</t>
    <phoneticPr fontId="1"/>
  </si>
  <si>
    <t>#11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</si>
</sst>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EVM</a:t>
            </a:r>
            <a:endParaRPr lang="en-US" altLang="ja-JP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650918635170605E-2"/>
          <c:y val="0.14393518518518519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Sheet2!$G$3:$G$17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126</c:v>
                </c:pt>
                <c:pt idx="12">
                  <c:v>138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4F9F-B8D7-6E7C4B4B5A4E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Sheet2!$H$3:$H$17</c:f>
              <c:numCache>
                <c:formatCode>General</c:formatCode>
                <c:ptCount val="15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126</c:v>
                </c:pt>
                <c:pt idx="13">
                  <c:v>150</c:v>
                </c:pt>
                <c:pt idx="1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2-4F9F-B8D7-6E7C4B4B5A4E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Sheet2!$F$3:$F$17</c:f>
              <c:strCache>
                <c:ptCount val="1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テスト</c:v>
                </c:pt>
                <c:pt idx="10">
                  <c:v>#10</c:v>
                </c:pt>
                <c:pt idx="11">
                  <c:v>#11</c:v>
                </c:pt>
                <c:pt idx="12">
                  <c:v>外部設計書</c:v>
                </c:pt>
                <c:pt idx="13">
                  <c:v>内部設計書</c:v>
                </c:pt>
                <c:pt idx="14">
                  <c:v>テスト</c:v>
                </c:pt>
              </c:strCache>
            </c:strRef>
          </c:cat>
          <c:val>
            <c:numRef>
              <c:f>Sheet2!$I$3:$I$17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33</c:v>
                </c:pt>
                <c:pt idx="3">
                  <c:v>69</c:v>
                </c:pt>
                <c:pt idx="4">
                  <c:v>87</c:v>
                </c:pt>
                <c:pt idx="5">
                  <c:v>105</c:v>
                </c:pt>
                <c:pt idx="6">
                  <c:v>111</c:v>
                </c:pt>
                <c:pt idx="7">
                  <c:v>114</c:v>
                </c:pt>
                <c:pt idx="8">
                  <c:v>120</c:v>
                </c:pt>
                <c:pt idx="9">
                  <c:v>123</c:v>
                </c:pt>
                <c:pt idx="10">
                  <c:v>126</c:v>
                </c:pt>
                <c:pt idx="11">
                  <c:v>129</c:v>
                </c:pt>
                <c:pt idx="12">
                  <c:v>132</c:v>
                </c:pt>
                <c:pt idx="13">
                  <c:v>162</c:v>
                </c:pt>
                <c:pt idx="14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2-4F9F-B8D7-6E7C4B4B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6576"/>
        <c:axId val="1090007120"/>
      </c:lineChart>
      <c:catAx>
        <c:axId val="1090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機能</a:t>
                </a:r>
              </a:p>
            </c:rich>
          </c:tx>
          <c:layout>
            <c:manualLayout>
              <c:xMode val="edge"/>
              <c:yMode val="edge"/>
              <c:x val="0.50840785696011825"/>
              <c:y val="0.883914200189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7120"/>
        <c:crosses val="autoZero"/>
        <c:auto val="1"/>
        <c:lblAlgn val="ctr"/>
        <c:lblOffset val="100"/>
        <c:noMultiLvlLbl val="0"/>
      </c:catAx>
      <c:valAx>
        <c:axId val="10900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(h)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51308690580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00657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41515297952374E-2"/>
          <c:y val="0.8899104826329981"/>
          <c:w val="0.3581837270341207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3</xdr:row>
      <xdr:rowOff>33336</xdr:rowOff>
    </xdr:from>
    <xdr:to>
      <xdr:col>19</xdr:col>
      <xdr:colOff>361950</xdr:colOff>
      <xdr:row>15</xdr:row>
      <xdr:rowOff>209549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C1" workbookViewId="0">
      <selection activeCell="C8" sqref="C8:C13"/>
    </sheetView>
  </sheetViews>
  <sheetFormatPr defaultRowHeight="18.75" x14ac:dyDescent="0.4"/>
  <cols>
    <col min="1" max="1" width="10.375" customWidth="1"/>
    <col min="2" max="2" width="13.375" customWidth="1"/>
    <col min="4" max="4" width="9.75" customWidth="1"/>
  </cols>
  <sheetData>
    <row r="1" spans="2:14" x14ac:dyDescent="0.4">
      <c r="C1" t="s">
        <v>23</v>
      </c>
      <c r="G1" t="s">
        <v>24</v>
      </c>
    </row>
    <row r="2" spans="2:14" x14ac:dyDescent="0.4"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</row>
    <row r="3" spans="2:14" x14ac:dyDescent="0.4">
      <c r="B3" s="1"/>
      <c r="D3" s="1"/>
      <c r="E3" s="1">
        <f>SUM(C4:C18)</f>
        <v>26</v>
      </c>
      <c r="F3" s="1">
        <f>SUM(C4:C18)</f>
        <v>26</v>
      </c>
      <c r="G3" s="1">
        <f>SUM(C4:C18)</f>
        <v>26</v>
      </c>
      <c r="H3">
        <v>0</v>
      </c>
      <c r="I3" t="s">
        <v>31</v>
      </c>
      <c r="J3" s="9" t="s">
        <v>25</v>
      </c>
      <c r="K3" t="s">
        <v>32</v>
      </c>
      <c r="L3" s="9" t="s">
        <v>26</v>
      </c>
      <c r="M3" t="s">
        <v>33</v>
      </c>
      <c r="N3" s="10" t="s">
        <v>34</v>
      </c>
    </row>
    <row r="4" spans="2:14" x14ac:dyDescent="0.4">
      <c r="B4" s="1" t="s">
        <v>5</v>
      </c>
      <c r="C4" s="2">
        <v>1</v>
      </c>
      <c r="D4" s="1"/>
      <c r="E4" s="1">
        <f>E3-C4</f>
        <v>25</v>
      </c>
      <c r="F4" s="3">
        <f t="shared" ref="F4:F13" si="0">F3-$C$20</f>
        <v>24.266666666666666</v>
      </c>
      <c r="G4" s="1">
        <f>G3-C4</f>
        <v>25</v>
      </c>
      <c r="H4">
        <v>1</v>
      </c>
      <c r="I4">
        <f>C4*2</f>
        <v>2</v>
      </c>
      <c r="J4" s="9">
        <f>I4</f>
        <v>2</v>
      </c>
      <c r="K4">
        <f>H4*2</f>
        <v>2</v>
      </c>
      <c r="L4" s="9">
        <f>K4</f>
        <v>2</v>
      </c>
      <c r="M4">
        <v>2</v>
      </c>
      <c r="N4" s="10">
        <f>M4</f>
        <v>2</v>
      </c>
    </row>
    <row r="5" spans="2:14" x14ac:dyDescent="0.4">
      <c r="B5" s="1" t="s">
        <v>6</v>
      </c>
      <c r="C5" s="2">
        <v>1</v>
      </c>
      <c r="D5" s="1"/>
      <c r="E5" s="1">
        <f t="shared" ref="E5:E18" si="1">E4-C5</f>
        <v>24</v>
      </c>
      <c r="F5" s="3">
        <f t="shared" si="0"/>
        <v>22.533333333333331</v>
      </c>
      <c r="G5" s="1">
        <f>G4-C5</f>
        <v>24</v>
      </c>
      <c r="H5">
        <v>1</v>
      </c>
      <c r="I5">
        <f t="shared" ref="I5:I18" si="2">C5*2</f>
        <v>2</v>
      </c>
      <c r="J5" s="9">
        <f>J4+I5</f>
        <v>4</v>
      </c>
      <c r="K5">
        <f t="shared" ref="K5:K18" si="3">H5*2</f>
        <v>2</v>
      </c>
      <c r="L5" s="9">
        <f>L4+K5</f>
        <v>4</v>
      </c>
      <c r="M5">
        <v>0</v>
      </c>
      <c r="N5" s="10">
        <f>N4+M5</f>
        <v>2</v>
      </c>
    </row>
    <row r="6" spans="2:14" x14ac:dyDescent="0.4">
      <c r="B6" s="1" t="s">
        <v>7</v>
      </c>
      <c r="C6" s="2">
        <v>3</v>
      </c>
      <c r="D6" s="1" t="s">
        <v>8</v>
      </c>
      <c r="E6" s="1">
        <f t="shared" si="1"/>
        <v>21</v>
      </c>
      <c r="F6" s="3">
        <f t="shared" si="0"/>
        <v>20.799999999999997</v>
      </c>
      <c r="G6" s="1">
        <f>G5-C6</f>
        <v>21</v>
      </c>
      <c r="H6">
        <v>3</v>
      </c>
      <c r="I6">
        <f t="shared" si="2"/>
        <v>6</v>
      </c>
      <c r="J6" s="9">
        <f t="shared" ref="J6:J18" si="4">J5+I6</f>
        <v>10</v>
      </c>
      <c r="K6">
        <f t="shared" si="3"/>
        <v>6</v>
      </c>
      <c r="L6" s="9">
        <f t="shared" ref="L6:L18" si="5">L5+K6</f>
        <v>10</v>
      </c>
      <c r="M6">
        <v>9</v>
      </c>
      <c r="N6" s="10">
        <f t="shared" ref="N6:N18" si="6">N5+M6</f>
        <v>11</v>
      </c>
    </row>
    <row r="7" spans="2:14" x14ac:dyDescent="0.4">
      <c r="B7" s="1" t="s">
        <v>9</v>
      </c>
      <c r="C7" s="2">
        <v>3</v>
      </c>
      <c r="D7" s="1">
        <f>SUM(C4:C7)</f>
        <v>8</v>
      </c>
      <c r="E7" s="1">
        <f t="shared" si="1"/>
        <v>18</v>
      </c>
      <c r="F7" s="3">
        <f t="shared" si="0"/>
        <v>19.066666666666663</v>
      </c>
      <c r="G7" s="1">
        <f>G6-C7</f>
        <v>18</v>
      </c>
      <c r="H7">
        <v>3</v>
      </c>
      <c r="I7">
        <f t="shared" si="2"/>
        <v>6</v>
      </c>
      <c r="J7" s="9">
        <f t="shared" si="4"/>
        <v>16</v>
      </c>
      <c r="K7">
        <f t="shared" si="3"/>
        <v>6</v>
      </c>
      <c r="L7" s="9">
        <f t="shared" si="5"/>
        <v>16</v>
      </c>
      <c r="M7">
        <v>12</v>
      </c>
      <c r="N7" s="10">
        <f t="shared" si="6"/>
        <v>23</v>
      </c>
    </row>
    <row r="8" spans="2:14" x14ac:dyDescent="0.4">
      <c r="B8" s="1" t="s">
        <v>10</v>
      </c>
      <c r="C8" s="4">
        <v>2</v>
      </c>
      <c r="D8" s="1"/>
      <c r="E8" s="1">
        <f t="shared" si="1"/>
        <v>16</v>
      </c>
      <c r="F8" s="3">
        <f t="shared" si="0"/>
        <v>17.333333333333329</v>
      </c>
      <c r="G8" s="1">
        <f>G7-C8</f>
        <v>16</v>
      </c>
      <c r="H8">
        <v>2</v>
      </c>
      <c r="I8">
        <f t="shared" si="2"/>
        <v>4</v>
      </c>
      <c r="J8" s="9">
        <f t="shared" si="4"/>
        <v>20</v>
      </c>
      <c r="K8">
        <f t="shared" si="3"/>
        <v>4</v>
      </c>
      <c r="L8" s="9">
        <f t="shared" si="5"/>
        <v>20</v>
      </c>
      <c r="M8">
        <v>6</v>
      </c>
      <c r="N8" s="10">
        <f t="shared" si="6"/>
        <v>29</v>
      </c>
    </row>
    <row r="9" spans="2:14" x14ac:dyDescent="0.4">
      <c r="B9" s="1" t="s">
        <v>11</v>
      </c>
      <c r="C9" s="4">
        <v>2</v>
      </c>
      <c r="D9" s="1"/>
      <c r="E9" s="1">
        <f t="shared" si="1"/>
        <v>14</v>
      </c>
      <c r="F9" s="3">
        <f t="shared" si="0"/>
        <v>15.599999999999994</v>
      </c>
      <c r="G9" s="1">
        <f>G8-C10</f>
        <v>15</v>
      </c>
      <c r="H9">
        <v>1</v>
      </c>
      <c r="I9">
        <f t="shared" si="2"/>
        <v>4</v>
      </c>
      <c r="J9" s="9">
        <f t="shared" si="4"/>
        <v>24</v>
      </c>
      <c r="K9">
        <f t="shared" si="3"/>
        <v>2</v>
      </c>
      <c r="L9" s="9">
        <f t="shared" si="5"/>
        <v>22</v>
      </c>
      <c r="M9">
        <v>6</v>
      </c>
      <c r="N9" s="10">
        <f t="shared" si="6"/>
        <v>35</v>
      </c>
    </row>
    <row r="10" spans="2:14" x14ac:dyDescent="0.4">
      <c r="B10" s="1" t="s">
        <v>12</v>
      </c>
      <c r="C10" s="4">
        <v>1</v>
      </c>
      <c r="D10" s="1"/>
      <c r="E10" s="1">
        <f t="shared" si="1"/>
        <v>13</v>
      </c>
      <c r="F10" s="3">
        <f t="shared" si="0"/>
        <v>13.86666666666666</v>
      </c>
      <c r="G10" s="1">
        <f>G9-C9</f>
        <v>13</v>
      </c>
      <c r="H10">
        <v>2</v>
      </c>
      <c r="I10">
        <f t="shared" si="2"/>
        <v>2</v>
      </c>
      <c r="J10" s="9">
        <f t="shared" si="4"/>
        <v>26</v>
      </c>
      <c r="K10">
        <f t="shared" si="3"/>
        <v>4</v>
      </c>
      <c r="L10" s="9">
        <f t="shared" si="5"/>
        <v>26</v>
      </c>
      <c r="M10">
        <v>2</v>
      </c>
      <c r="N10" s="10">
        <f t="shared" si="6"/>
        <v>37</v>
      </c>
    </row>
    <row r="11" spans="2:14" x14ac:dyDescent="0.4">
      <c r="B11" s="1" t="s">
        <v>13</v>
      </c>
      <c r="C11" s="4">
        <v>1</v>
      </c>
      <c r="D11" s="1"/>
      <c r="E11" s="1">
        <f t="shared" si="1"/>
        <v>12</v>
      </c>
      <c r="F11" s="3">
        <f t="shared" si="0"/>
        <v>12.133333333333326</v>
      </c>
      <c r="G11" s="1">
        <f>G10-C11</f>
        <v>12</v>
      </c>
      <c r="H11">
        <v>1</v>
      </c>
      <c r="I11">
        <f t="shared" si="2"/>
        <v>2</v>
      </c>
      <c r="J11" s="9">
        <f t="shared" si="4"/>
        <v>28</v>
      </c>
      <c r="K11">
        <f t="shared" si="3"/>
        <v>2</v>
      </c>
      <c r="L11" s="9">
        <f t="shared" si="5"/>
        <v>28</v>
      </c>
      <c r="M11">
        <v>1</v>
      </c>
      <c r="N11" s="10">
        <f t="shared" si="6"/>
        <v>38</v>
      </c>
    </row>
    <row r="12" spans="2:14" x14ac:dyDescent="0.4">
      <c r="B12" s="1" t="s">
        <v>14</v>
      </c>
      <c r="C12" s="4">
        <v>1</v>
      </c>
      <c r="D12" s="1" t="s">
        <v>8</v>
      </c>
      <c r="E12" s="1">
        <f t="shared" si="1"/>
        <v>11</v>
      </c>
      <c r="F12" s="3">
        <f t="shared" si="0"/>
        <v>10.399999999999991</v>
      </c>
      <c r="G12" s="1">
        <f>G11-C12</f>
        <v>11</v>
      </c>
      <c r="H12">
        <v>1</v>
      </c>
      <c r="I12">
        <f t="shared" si="2"/>
        <v>2</v>
      </c>
      <c r="J12" s="9">
        <f t="shared" si="4"/>
        <v>30</v>
      </c>
      <c r="K12">
        <f t="shared" si="3"/>
        <v>2</v>
      </c>
      <c r="L12" s="9">
        <f t="shared" si="5"/>
        <v>30</v>
      </c>
      <c r="M12">
        <v>2</v>
      </c>
      <c r="N12" s="10">
        <f t="shared" si="6"/>
        <v>40</v>
      </c>
    </row>
    <row r="13" spans="2:14" x14ac:dyDescent="0.4">
      <c r="B13" s="1" t="s">
        <v>15</v>
      </c>
      <c r="C13" s="4">
        <v>1</v>
      </c>
      <c r="D13" s="1">
        <f>SUM(C8:C13)</f>
        <v>8</v>
      </c>
      <c r="E13" s="1">
        <f t="shared" si="1"/>
        <v>10</v>
      </c>
      <c r="F13" s="3">
        <f t="shared" si="0"/>
        <v>8.6666666666666572</v>
      </c>
      <c r="G13" s="1">
        <f>G12-C13</f>
        <v>10</v>
      </c>
      <c r="H13">
        <v>1</v>
      </c>
      <c r="I13">
        <f t="shared" si="2"/>
        <v>2</v>
      </c>
      <c r="J13" s="9">
        <f t="shared" si="4"/>
        <v>32</v>
      </c>
      <c r="K13">
        <f t="shared" si="3"/>
        <v>2</v>
      </c>
      <c r="L13" s="9">
        <f t="shared" si="5"/>
        <v>32</v>
      </c>
      <c r="M13">
        <v>1</v>
      </c>
      <c r="N13" s="10">
        <f t="shared" si="6"/>
        <v>41</v>
      </c>
    </row>
    <row r="14" spans="2:14" x14ac:dyDescent="0.4">
      <c r="B14" s="1" t="s">
        <v>16</v>
      </c>
      <c r="C14" s="5">
        <v>1</v>
      </c>
      <c r="D14" s="1"/>
      <c r="E14" s="1">
        <f t="shared" si="1"/>
        <v>9</v>
      </c>
      <c r="F14" s="3">
        <f t="shared" ref="F14:F18" si="7">F13-$C$20</f>
        <v>6.9333333333333238</v>
      </c>
      <c r="G14" s="1">
        <f>G13-C14</f>
        <v>9</v>
      </c>
      <c r="H14">
        <v>1</v>
      </c>
      <c r="I14">
        <f t="shared" si="2"/>
        <v>2</v>
      </c>
      <c r="J14" s="9">
        <f t="shared" si="4"/>
        <v>34</v>
      </c>
      <c r="K14">
        <f t="shared" si="3"/>
        <v>2</v>
      </c>
      <c r="L14" s="9">
        <f t="shared" si="5"/>
        <v>34</v>
      </c>
      <c r="M14">
        <v>1</v>
      </c>
      <c r="N14" s="10">
        <f t="shared" si="6"/>
        <v>42</v>
      </c>
    </row>
    <row r="15" spans="2:14" x14ac:dyDescent="0.4">
      <c r="B15" s="11" t="s">
        <v>17</v>
      </c>
      <c r="C15" s="5">
        <v>4</v>
      </c>
      <c r="D15" s="1"/>
      <c r="E15" s="1">
        <f t="shared" si="1"/>
        <v>5</v>
      </c>
      <c r="F15" s="3">
        <f t="shared" si="7"/>
        <v>5.1999999999999904</v>
      </c>
      <c r="G15" s="1">
        <f>G14-C16</f>
        <v>7</v>
      </c>
      <c r="H15">
        <v>2</v>
      </c>
      <c r="I15">
        <f t="shared" si="2"/>
        <v>8</v>
      </c>
      <c r="J15" s="9">
        <f t="shared" si="4"/>
        <v>42</v>
      </c>
      <c r="K15">
        <f t="shared" si="3"/>
        <v>4</v>
      </c>
      <c r="L15" s="9">
        <f t="shared" si="5"/>
        <v>38</v>
      </c>
      <c r="M15">
        <v>1</v>
      </c>
      <c r="N15" s="10">
        <f t="shared" si="6"/>
        <v>43</v>
      </c>
    </row>
    <row r="16" spans="2:14" x14ac:dyDescent="0.4">
      <c r="B16" s="1" t="s">
        <v>18</v>
      </c>
      <c r="C16" s="6">
        <v>2</v>
      </c>
      <c r="D16" s="1"/>
      <c r="E16" s="1">
        <f t="shared" si="1"/>
        <v>3</v>
      </c>
      <c r="F16" s="3">
        <f t="shared" si="7"/>
        <v>3.466666666666657</v>
      </c>
      <c r="G16" s="1">
        <f>G15-C17</f>
        <v>5</v>
      </c>
      <c r="H16">
        <v>2</v>
      </c>
      <c r="I16">
        <f t="shared" si="2"/>
        <v>4</v>
      </c>
      <c r="J16" s="9">
        <f t="shared" si="4"/>
        <v>46</v>
      </c>
      <c r="K16">
        <f>H16*2</f>
        <v>4</v>
      </c>
      <c r="L16" s="9">
        <f t="shared" si="5"/>
        <v>42</v>
      </c>
      <c r="M16">
        <v>1</v>
      </c>
      <c r="N16" s="10">
        <f t="shared" si="6"/>
        <v>44</v>
      </c>
    </row>
    <row r="17" spans="2:14" x14ac:dyDescent="0.4">
      <c r="B17" s="1" t="s">
        <v>19</v>
      </c>
      <c r="C17" s="6">
        <v>2</v>
      </c>
      <c r="D17" s="1" t="s">
        <v>8</v>
      </c>
      <c r="E17" s="1">
        <f t="shared" si="1"/>
        <v>1</v>
      </c>
      <c r="F17" s="3">
        <f t="shared" si="7"/>
        <v>1.7333333333333236</v>
      </c>
      <c r="G17" s="1">
        <f>G16-C15</f>
        <v>1</v>
      </c>
      <c r="H17">
        <v>4</v>
      </c>
      <c r="I17">
        <f t="shared" si="2"/>
        <v>4</v>
      </c>
      <c r="J17" s="9">
        <f t="shared" si="4"/>
        <v>50</v>
      </c>
      <c r="K17">
        <f t="shared" si="3"/>
        <v>8</v>
      </c>
      <c r="L17" s="9">
        <f t="shared" si="5"/>
        <v>50</v>
      </c>
      <c r="M17" s="12">
        <v>10</v>
      </c>
      <c r="N17" s="10">
        <f t="shared" si="6"/>
        <v>54</v>
      </c>
    </row>
    <row r="18" spans="2:14" x14ac:dyDescent="0.4">
      <c r="B18" s="1" t="s">
        <v>15</v>
      </c>
      <c r="C18" s="6">
        <v>1</v>
      </c>
      <c r="D18" s="1">
        <f>SUM(C14:C18)</f>
        <v>10</v>
      </c>
      <c r="E18" s="1">
        <f t="shared" si="1"/>
        <v>0</v>
      </c>
      <c r="F18" s="3">
        <f t="shared" si="7"/>
        <v>-9.7699626167013776E-15</v>
      </c>
      <c r="G18" s="1">
        <f>G17-C18</f>
        <v>0</v>
      </c>
      <c r="H18">
        <v>1</v>
      </c>
      <c r="I18">
        <f t="shared" si="2"/>
        <v>2</v>
      </c>
      <c r="J18" s="9">
        <f t="shared" si="4"/>
        <v>52</v>
      </c>
      <c r="K18">
        <f t="shared" si="3"/>
        <v>2</v>
      </c>
      <c r="L18" s="9">
        <f t="shared" si="5"/>
        <v>52</v>
      </c>
      <c r="M18" s="12">
        <v>2</v>
      </c>
      <c r="N18" s="10">
        <f t="shared" si="6"/>
        <v>56</v>
      </c>
    </row>
    <row r="19" spans="2:14" x14ac:dyDescent="0.4">
      <c r="B19" s="1" t="s">
        <v>20</v>
      </c>
      <c r="C19" s="1">
        <f>SUM(C4:C18)</f>
        <v>26</v>
      </c>
      <c r="D19" s="1">
        <f>SUM(D7,D18,D13)</f>
        <v>26</v>
      </c>
      <c r="E19" s="7"/>
      <c r="F19" s="7"/>
      <c r="G19" s="7"/>
      <c r="J19" s="9"/>
      <c r="M19" t="s">
        <v>44</v>
      </c>
    </row>
    <row r="20" spans="2:14" x14ac:dyDescent="0.4">
      <c r="B20" s="1" t="s">
        <v>21</v>
      </c>
      <c r="C20" s="1">
        <f>AVERAGE(C4:C18)</f>
        <v>1.7333333333333334</v>
      </c>
      <c r="D20" s="7"/>
      <c r="E20" s="7"/>
    </row>
    <row r="21" spans="2:14" x14ac:dyDescent="0.4">
      <c r="B21" s="1" t="s">
        <v>22</v>
      </c>
      <c r="C21" s="1">
        <v>10</v>
      </c>
      <c r="D21" s="7"/>
      <c r="E21" s="7"/>
      <c r="J21" t="s">
        <v>29</v>
      </c>
    </row>
    <row r="22" spans="2:14" x14ac:dyDescent="0.4">
      <c r="C22" t="s">
        <v>38</v>
      </c>
      <c r="D22" t="s">
        <v>35</v>
      </c>
    </row>
    <row r="23" spans="2:14" x14ac:dyDescent="0.4">
      <c r="D23" t="s">
        <v>36</v>
      </c>
      <c r="I23" s="8" t="s">
        <v>27</v>
      </c>
    </row>
    <row r="24" spans="2:14" x14ac:dyDescent="0.4">
      <c r="C24">
        <v>1</v>
      </c>
      <c r="D24" t="s">
        <v>37</v>
      </c>
      <c r="I24" t="s">
        <v>28</v>
      </c>
    </row>
    <row r="25" spans="2:14" x14ac:dyDescent="0.4">
      <c r="D25" t="s">
        <v>39</v>
      </c>
    </row>
    <row r="26" spans="2:14" x14ac:dyDescent="0.4">
      <c r="C26" t="s">
        <v>41</v>
      </c>
      <c r="D26" t="s">
        <v>40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tabSelected="1" topLeftCell="I1" workbookViewId="0">
      <selection activeCell="D20" sqref="D20"/>
    </sheetView>
  </sheetViews>
  <sheetFormatPr defaultRowHeight="18.75" x14ac:dyDescent="0.4"/>
  <sheetData>
    <row r="1" spans="2:9" x14ac:dyDescent="0.4">
      <c r="B1" s="1" t="s">
        <v>45</v>
      </c>
      <c r="C1" s="1"/>
      <c r="D1" s="1"/>
      <c r="F1" s="1" t="s">
        <v>46</v>
      </c>
      <c r="G1" s="1"/>
      <c r="H1" s="1"/>
      <c r="I1" s="1"/>
    </row>
    <row r="2" spans="2:9" x14ac:dyDescent="0.4">
      <c r="B2" s="1" t="s">
        <v>42</v>
      </c>
      <c r="C2" s="1" t="s">
        <v>43</v>
      </c>
      <c r="D2" s="1" t="s">
        <v>30</v>
      </c>
      <c r="F2" s="1"/>
      <c r="G2" s="1" t="s">
        <v>49</v>
      </c>
      <c r="H2" s="1" t="s">
        <v>50</v>
      </c>
      <c r="I2" s="1" t="s">
        <v>51</v>
      </c>
    </row>
    <row r="3" spans="2:9" x14ac:dyDescent="0.4">
      <c r="B3" s="1">
        <v>2</v>
      </c>
      <c r="C3" s="1">
        <v>2</v>
      </c>
      <c r="D3" s="1">
        <v>2</v>
      </c>
      <c r="F3" s="1" t="s">
        <v>52</v>
      </c>
      <c r="G3" s="1">
        <f t="shared" ref="G3:G17" si="0">B3*3</f>
        <v>6</v>
      </c>
      <c r="H3" s="1">
        <f t="shared" ref="H3:H17" si="1">C3*3</f>
        <v>6</v>
      </c>
      <c r="I3" s="1">
        <f t="shared" ref="I3:I17" si="2">D3*3</f>
        <v>6</v>
      </c>
    </row>
    <row r="4" spans="2:9" x14ac:dyDescent="0.4">
      <c r="B4" s="1">
        <v>4</v>
      </c>
      <c r="C4" s="1">
        <v>4</v>
      </c>
      <c r="D4" s="1">
        <v>2</v>
      </c>
      <c r="F4" s="1" t="s">
        <v>53</v>
      </c>
      <c r="G4" s="1">
        <f t="shared" si="0"/>
        <v>12</v>
      </c>
      <c r="H4" s="1">
        <f t="shared" si="1"/>
        <v>12</v>
      </c>
      <c r="I4" s="1">
        <f t="shared" si="2"/>
        <v>6</v>
      </c>
    </row>
    <row r="5" spans="2:9" x14ac:dyDescent="0.4">
      <c r="B5" s="1">
        <v>10</v>
      </c>
      <c r="C5" s="1">
        <v>10</v>
      </c>
      <c r="D5" s="1">
        <v>11</v>
      </c>
      <c r="F5" s="1" t="s">
        <v>54</v>
      </c>
      <c r="G5" s="1">
        <f t="shared" si="0"/>
        <v>30</v>
      </c>
      <c r="H5" s="1">
        <f t="shared" si="1"/>
        <v>30</v>
      </c>
      <c r="I5" s="1">
        <f t="shared" si="2"/>
        <v>33</v>
      </c>
    </row>
    <row r="6" spans="2:9" x14ac:dyDescent="0.4">
      <c r="B6" s="1">
        <v>16</v>
      </c>
      <c r="C6" s="1">
        <v>16</v>
      </c>
      <c r="D6" s="1">
        <v>23</v>
      </c>
      <c r="F6" s="1" t="s">
        <v>55</v>
      </c>
      <c r="G6" s="1">
        <f t="shared" si="0"/>
        <v>48</v>
      </c>
      <c r="H6" s="1">
        <f t="shared" si="1"/>
        <v>48</v>
      </c>
      <c r="I6" s="1">
        <f t="shared" si="2"/>
        <v>69</v>
      </c>
    </row>
    <row r="7" spans="2:9" x14ac:dyDescent="0.4">
      <c r="B7" s="1">
        <v>20</v>
      </c>
      <c r="C7" s="1">
        <v>20</v>
      </c>
      <c r="D7" s="1">
        <v>29</v>
      </c>
      <c r="F7" s="1" t="s">
        <v>56</v>
      </c>
      <c r="G7" s="1">
        <f t="shared" si="0"/>
        <v>60</v>
      </c>
      <c r="H7" s="1">
        <f t="shared" si="1"/>
        <v>60</v>
      </c>
      <c r="I7" s="1">
        <f t="shared" si="2"/>
        <v>87</v>
      </c>
    </row>
    <row r="8" spans="2:9" x14ac:dyDescent="0.4">
      <c r="B8" s="1">
        <v>24</v>
      </c>
      <c r="C8" s="1">
        <v>22</v>
      </c>
      <c r="D8" s="1">
        <v>35</v>
      </c>
      <c r="F8" s="1" t="s">
        <v>57</v>
      </c>
      <c r="G8" s="1">
        <f t="shared" si="0"/>
        <v>72</v>
      </c>
      <c r="H8" s="1">
        <f t="shared" si="1"/>
        <v>66</v>
      </c>
      <c r="I8" s="1">
        <f t="shared" si="2"/>
        <v>105</v>
      </c>
    </row>
    <row r="9" spans="2:9" x14ac:dyDescent="0.4">
      <c r="B9" s="1">
        <v>26</v>
      </c>
      <c r="C9" s="1">
        <v>26</v>
      </c>
      <c r="D9" s="1">
        <v>37</v>
      </c>
      <c r="F9" s="1" t="s">
        <v>58</v>
      </c>
      <c r="G9" s="1">
        <f t="shared" si="0"/>
        <v>78</v>
      </c>
      <c r="H9" s="1">
        <f t="shared" si="1"/>
        <v>78</v>
      </c>
      <c r="I9" s="1">
        <f t="shared" si="2"/>
        <v>111</v>
      </c>
    </row>
    <row r="10" spans="2:9" x14ac:dyDescent="0.4">
      <c r="B10" s="1">
        <v>28</v>
      </c>
      <c r="C10" s="1">
        <v>28</v>
      </c>
      <c r="D10" s="1">
        <v>38</v>
      </c>
      <c r="F10" s="1" t="s">
        <v>59</v>
      </c>
      <c r="G10" s="1">
        <f t="shared" si="0"/>
        <v>84</v>
      </c>
      <c r="H10" s="1">
        <f t="shared" si="1"/>
        <v>84</v>
      </c>
      <c r="I10" s="1">
        <f t="shared" si="2"/>
        <v>114</v>
      </c>
    </row>
    <row r="11" spans="2:9" x14ac:dyDescent="0.4">
      <c r="B11" s="1">
        <v>30</v>
      </c>
      <c r="C11" s="1">
        <v>30</v>
      </c>
      <c r="D11" s="1">
        <v>40</v>
      </c>
      <c r="F11" s="1" t="s">
        <v>60</v>
      </c>
      <c r="G11" s="1">
        <f t="shared" si="0"/>
        <v>90</v>
      </c>
      <c r="H11" s="1">
        <f t="shared" si="1"/>
        <v>90</v>
      </c>
      <c r="I11" s="1">
        <f t="shared" si="2"/>
        <v>120</v>
      </c>
    </row>
    <row r="12" spans="2:9" x14ac:dyDescent="0.4">
      <c r="B12" s="1">
        <v>32</v>
      </c>
      <c r="C12" s="1">
        <v>32</v>
      </c>
      <c r="D12" s="1">
        <v>41</v>
      </c>
      <c r="F12" s="1" t="s">
        <v>63</v>
      </c>
      <c r="G12" s="1">
        <f t="shared" si="0"/>
        <v>96</v>
      </c>
      <c r="H12" s="1">
        <f t="shared" si="1"/>
        <v>96</v>
      </c>
      <c r="I12" s="1">
        <f t="shared" si="2"/>
        <v>123</v>
      </c>
    </row>
    <row r="13" spans="2:9" x14ac:dyDescent="0.4">
      <c r="B13" s="1">
        <v>34</v>
      </c>
      <c r="C13" s="1">
        <v>34</v>
      </c>
      <c r="D13" s="1">
        <v>42</v>
      </c>
      <c r="F13" s="1" t="s">
        <v>67</v>
      </c>
      <c r="G13" s="1">
        <f t="shared" si="0"/>
        <v>102</v>
      </c>
      <c r="H13" s="1">
        <f t="shared" si="1"/>
        <v>102</v>
      </c>
      <c r="I13" s="1">
        <f t="shared" si="2"/>
        <v>126</v>
      </c>
    </row>
    <row r="14" spans="2:9" x14ac:dyDescent="0.4">
      <c r="B14" s="1">
        <v>42</v>
      </c>
      <c r="C14" s="1">
        <v>38</v>
      </c>
      <c r="D14" s="1">
        <v>43</v>
      </c>
      <c r="F14" s="1" t="s">
        <v>68</v>
      </c>
      <c r="G14" s="1">
        <f t="shared" si="0"/>
        <v>126</v>
      </c>
      <c r="H14" s="1">
        <f t="shared" si="1"/>
        <v>114</v>
      </c>
      <c r="I14" s="1">
        <f t="shared" si="2"/>
        <v>129</v>
      </c>
    </row>
    <row r="15" spans="2:9" x14ac:dyDescent="0.4">
      <c r="B15" s="1">
        <v>46</v>
      </c>
      <c r="C15" s="1">
        <v>42</v>
      </c>
      <c r="D15" s="1">
        <v>44</v>
      </c>
      <c r="F15" s="1" t="s">
        <v>64</v>
      </c>
      <c r="G15" s="1">
        <f t="shared" si="0"/>
        <v>138</v>
      </c>
      <c r="H15" s="1">
        <f t="shared" si="1"/>
        <v>126</v>
      </c>
      <c r="I15" s="1">
        <f t="shared" si="2"/>
        <v>132</v>
      </c>
    </row>
    <row r="16" spans="2:9" x14ac:dyDescent="0.4">
      <c r="B16" s="1">
        <v>50</v>
      </c>
      <c r="C16" s="1">
        <v>50</v>
      </c>
      <c r="D16" s="1">
        <v>54</v>
      </c>
      <c r="F16" s="1" t="s">
        <v>65</v>
      </c>
      <c r="G16" s="1">
        <f t="shared" si="0"/>
        <v>150</v>
      </c>
      <c r="H16" s="1">
        <f t="shared" si="1"/>
        <v>150</v>
      </c>
      <c r="I16" s="1">
        <f t="shared" si="2"/>
        <v>162</v>
      </c>
    </row>
    <row r="17" spans="2:9" x14ac:dyDescent="0.4">
      <c r="B17" s="1">
        <v>52</v>
      </c>
      <c r="C17" s="1">
        <v>52</v>
      </c>
      <c r="D17" s="1">
        <v>56</v>
      </c>
      <c r="F17" s="1" t="s">
        <v>66</v>
      </c>
      <c r="G17" s="1">
        <f t="shared" si="0"/>
        <v>156</v>
      </c>
      <c r="H17" s="1">
        <f t="shared" si="1"/>
        <v>156</v>
      </c>
      <c r="I17" s="1">
        <f t="shared" si="2"/>
        <v>168</v>
      </c>
    </row>
    <row r="19" spans="2:9" x14ac:dyDescent="0.4">
      <c r="F19" s="1" t="s">
        <v>47</v>
      </c>
      <c r="G19" s="1">
        <f>H17/I17</f>
        <v>0.9285714285714286</v>
      </c>
    </row>
    <row r="20" spans="2:9" x14ac:dyDescent="0.4">
      <c r="F20" s="1" t="s">
        <v>48</v>
      </c>
      <c r="G20" s="1">
        <f>H17/G17</f>
        <v>1</v>
      </c>
    </row>
    <row r="21" spans="2:9" x14ac:dyDescent="0.4">
      <c r="F21" s="1" t="s">
        <v>61</v>
      </c>
      <c r="G21" s="1">
        <f>H17-G17</f>
        <v>0</v>
      </c>
    </row>
    <row r="22" spans="2:9" x14ac:dyDescent="0.4">
      <c r="F22" s="1" t="s">
        <v>62</v>
      </c>
      <c r="G22" s="1">
        <f>H17-I17</f>
        <v>-12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</dc:creator>
  <cp:lastModifiedBy>kondo</cp:lastModifiedBy>
  <dcterms:created xsi:type="dcterms:W3CDTF">2017-07-07T09:36:46Z</dcterms:created>
  <dcterms:modified xsi:type="dcterms:W3CDTF">2017-07-19T09:04:00Z</dcterms:modified>
</cp:coreProperties>
</file>