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24226"/>
  <mc:AlternateContent xmlns:mc="http://schemas.openxmlformats.org/markup-compatibility/2006">
    <mc:Choice Requires="x15">
      <x15ac:absPath xmlns:x15ac="http://schemas.microsoft.com/office/spreadsheetml/2010/11/ac" url="E:\Inews\counciltaxreal\"/>
    </mc:Choice>
  </mc:AlternateContent>
  <xr:revisionPtr revIDLastSave="0" documentId="8_{ED5B57A3-CC0D-4837-BDEB-558C69774171}" xr6:coauthVersionLast="47" xr6:coauthVersionMax="47" xr10:uidLastSave="{00000000-0000-0000-0000-000000000000}"/>
  <bookViews>
    <workbookView xWindow="-120" yWindow="-120" windowWidth="29040" windowHeight="15840" activeTab="1" xr2:uid="{00000000-000D-0000-FFFF-FFFF00000000}"/>
  </bookViews>
  <sheets>
    <sheet name="Summary" sheetId="16" r:id="rId1"/>
    <sheet name="Average per Dwelling" sheetId="21" r:id="rId2"/>
    <sheet name="list" sheetId="20" state="hidden" r:id="rId3"/>
  </sheets>
  <externalReferences>
    <externalReference r:id="rId4"/>
  </externalReferences>
  <definedNames>
    <definedName name="_">"CTS+Data!$A$712:$CF$1037"</definedName>
    <definedName name="_xlnm._FilterDatabase" localSheetId="1" hidden="1">'Average per Dwelling'!$A$5:$F$431</definedName>
    <definedName name="_xlnm._FilterDatabase" localSheetId="2" hidden="1">list!$A$3:$D$428</definedName>
    <definedName name="_xlnm._FilterDatabase" localSheetId="0" hidden="1">Summary!$B$17:$B$21</definedName>
    <definedName name="_LA1">#REF!</definedName>
    <definedName name="_Order1" hidden="1">255</definedName>
    <definedName name="_Order2" hidden="1">0</definedName>
    <definedName name="Authority">'Average per Dwelling'!$D$5:$D$431</definedName>
    <definedName name="Class">#REF!</definedName>
    <definedName name="Compare" localSheetId="2">list!$L$3:$L$8</definedName>
    <definedName name="Compare">#REF!</definedName>
    <definedName name="COMPARISION">list!$L$5</definedName>
    <definedName name="Comparison">list!$L$3:$L$5</definedName>
    <definedName name="_xlnm.Database" localSheetId="2">#REF!</definedName>
    <definedName name="_xlnm.Database">#REF!</definedName>
    <definedName name="Group" localSheetId="2">'[1]Area CT'!$B$417,'[1]Area CT'!$B$419:$B$427,'[1]Area CT'!$B$429:$B$440,'[1]Area CT'!$B$442:$B$447</definedName>
    <definedName name="Group">#REF!,#REF!,#REF!,#REF!</definedName>
    <definedName name="LA">#REF!</definedName>
    <definedName name="_xlnm.Print_Area">Summary!$A$1:$F$47</definedName>
    <definedName name="_xlnm.Print_Titles" localSheetId="1">'Average per Dwelling'!$D:$D,'Average per Dwelling'!$3:$3</definedName>
    <definedName name="Range">#REF!</definedName>
    <definedName name="Region">list!$I$4:$I$14</definedName>
    <definedName name="Regions">#REF!</definedName>
    <definedName name="Test" localSheetId="2">'[1]Area CT'!$B$442:$B$447,'[1]Area CT'!$B$429:$B$440</definedName>
    <definedName name="Test">#REF!,#REF!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3" i="16" l="1"/>
  <c r="D42" i="16"/>
  <c r="D41" i="16"/>
  <c r="D40" i="16"/>
  <c r="D39" i="16"/>
  <c r="D38" i="16"/>
  <c r="D37" i="16"/>
  <c r="D36" i="16"/>
  <c r="D34" i="16"/>
  <c r="D32" i="16"/>
  <c r="D31" i="16"/>
  <c r="D30" i="16"/>
  <c r="D29" i="16"/>
  <c r="D28" i="16"/>
  <c r="D27" i="16"/>
  <c r="D26" i="16"/>
  <c r="D25" i="16"/>
  <c r="D24" i="16"/>
  <c r="D23" i="16"/>
  <c r="D22" i="16"/>
  <c r="D21" i="16"/>
  <c r="D20" i="16"/>
  <c r="D19" i="16"/>
  <c r="D18" i="16"/>
  <c r="E43" i="16" l="1"/>
  <c r="E41" i="16" l="1"/>
  <c r="E42" i="16" l="1"/>
  <c r="D13" i="16"/>
  <c r="D14" i="16"/>
  <c r="D15" i="16"/>
  <c r="D16" i="16"/>
  <c r="D17" i="16"/>
  <c r="E31" i="16"/>
  <c r="E32" i="16"/>
  <c r="E37" i="16"/>
  <c r="E38" i="16"/>
  <c r="E40" i="16"/>
  <c r="E30" i="16" l="1"/>
  <c r="E39" i="16"/>
  <c r="E27" i="16"/>
  <c r="E19" i="16"/>
  <c r="E23" i="16"/>
  <c r="E29" i="16"/>
  <c r="E25" i="16"/>
  <c r="E17" i="16"/>
  <c r="E28" i="16"/>
  <c r="E24" i="16"/>
  <c r="E20" i="16"/>
  <c r="E26" i="16"/>
  <c r="E22" i="16"/>
  <c r="E18" i="16"/>
  <c r="E21" i="16"/>
  <c r="E15" i="16"/>
  <c r="E16" i="16"/>
  <c r="E14" i="16"/>
  <c r="K4" i="20" l="1"/>
  <c r="L7" i="20" s="1"/>
  <c r="E8" i="16"/>
  <c r="B8" i="16"/>
  <c r="L4" i="20" l="1"/>
  <c r="K5" i="20"/>
  <c r="L5" i="20" s="1"/>
</calcChain>
</file>

<file path=xl/sharedStrings.xml><?xml version="1.0" encoding="utf-8"?>
<sst xmlns="http://schemas.openxmlformats.org/spreadsheetml/2006/main" count="6886" uniqueCount="1350">
  <si>
    <t>E3831</t>
  </si>
  <si>
    <t>Adur</t>
  </si>
  <si>
    <t>E0931</t>
  </si>
  <si>
    <t>Allerdale</t>
  </si>
  <si>
    <t>E2931</t>
  </si>
  <si>
    <t>Alnwick</t>
  </si>
  <si>
    <t>E1031</t>
  </si>
  <si>
    <t>Amber Valley</t>
  </si>
  <si>
    <t>E3832</t>
  </si>
  <si>
    <t>Arun</t>
  </si>
  <si>
    <t>E3031</t>
  </si>
  <si>
    <t>Ashfield</t>
  </si>
  <si>
    <t>E2231</t>
  </si>
  <si>
    <t>Ashford</t>
  </si>
  <si>
    <t>E0431</t>
  </si>
  <si>
    <t>Aylesbury Vale</t>
  </si>
  <si>
    <t>E3531</t>
  </si>
  <si>
    <t>Babergh</t>
  </si>
  <si>
    <t>E5030</t>
  </si>
  <si>
    <t>Barking &amp; Dagenham</t>
  </si>
  <si>
    <t>E5031</t>
  </si>
  <si>
    <t>Barnet</t>
  </si>
  <si>
    <t>E4401</t>
  </si>
  <si>
    <t>Barnsley</t>
  </si>
  <si>
    <t>E0932</t>
  </si>
  <si>
    <t>Barrow-in-Furness</t>
  </si>
  <si>
    <t>E1531</t>
  </si>
  <si>
    <t>Basildon</t>
  </si>
  <si>
    <t>E1731</t>
  </si>
  <si>
    <t>Basingstoke &amp; Deane</t>
  </si>
  <si>
    <t>E3032</t>
  </si>
  <si>
    <t>Bassetlaw</t>
  </si>
  <si>
    <t>E0101</t>
  </si>
  <si>
    <t>E0231</t>
  </si>
  <si>
    <t>Bedford</t>
  </si>
  <si>
    <t>E2932</t>
  </si>
  <si>
    <t>Berwick-upon-Tweed</t>
  </si>
  <si>
    <t>E5032</t>
  </si>
  <si>
    <t>Bexley</t>
  </si>
  <si>
    <t>E4601</t>
  </si>
  <si>
    <t>Birmingham</t>
  </si>
  <si>
    <t>E2431</t>
  </si>
  <si>
    <t>Blaby</t>
  </si>
  <si>
    <t>E2301</t>
  </si>
  <si>
    <t>E2302</t>
  </si>
  <si>
    <t>E2933</t>
  </si>
  <si>
    <t>Blyth Valley</t>
  </si>
  <si>
    <t>E1032</t>
  </si>
  <si>
    <t>Bolsover</t>
  </si>
  <si>
    <t>E4201</t>
  </si>
  <si>
    <t>Bolton</t>
  </si>
  <si>
    <t>E2531</t>
  </si>
  <si>
    <t>Boston</t>
  </si>
  <si>
    <t>E1202</t>
  </si>
  <si>
    <t>E0301</t>
  </si>
  <si>
    <t>E4701</t>
  </si>
  <si>
    <t>Bradford</t>
  </si>
  <si>
    <t>E1532</t>
  </si>
  <si>
    <t>Braintree</t>
  </si>
  <si>
    <t>E2631</t>
  </si>
  <si>
    <t>Breckland</t>
  </si>
  <si>
    <t>E5033</t>
  </si>
  <si>
    <t>Brent</t>
  </si>
  <si>
    <t>E1533</t>
  </si>
  <si>
    <t>Brentwood</t>
  </si>
  <si>
    <t>E3231</t>
  </si>
  <si>
    <t>Bridgnorth</t>
  </si>
  <si>
    <t>E1401</t>
  </si>
  <si>
    <t>E0102</t>
  </si>
  <si>
    <t>E2632</t>
  </si>
  <si>
    <t>Broadland</t>
  </si>
  <si>
    <t>E5034</t>
  </si>
  <si>
    <t>Bromley</t>
  </si>
  <si>
    <t>E1831</t>
  </si>
  <si>
    <t>Bromsgrove</t>
  </si>
  <si>
    <t>E1931</t>
  </si>
  <si>
    <t>Broxbourne</t>
  </si>
  <si>
    <t>E3033</t>
  </si>
  <si>
    <t>Broxtowe</t>
  </si>
  <si>
    <t>E2333</t>
  </si>
  <si>
    <t>Burnley</t>
  </si>
  <si>
    <t>E4202</t>
  </si>
  <si>
    <t>Bury</t>
  </si>
  <si>
    <t>E4702</t>
  </si>
  <si>
    <t>Calderdale</t>
  </si>
  <si>
    <t>E0531</t>
  </si>
  <si>
    <t>Cambridge</t>
  </si>
  <si>
    <t>E5011</t>
  </si>
  <si>
    <t>Camden</t>
  </si>
  <si>
    <t>E3431</t>
  </si>
  <si>
    <t>Cannock Chase</t>
  </si>
  <si>
    <t>E2232</t>
  </si>
  <si>
    <t>Canterbury</t>
  </si>
  <si>
    <t>E0831</t>
  </si>
  <si>
    <t>Caradon</t>
  </si>
  <si>
    <t>E0933</t>
  </si>
  <si>
    <t>Carlisle</t>
  </si>
  <si>
    <t>E0832</t>
  </si>
  <si>
    <t>Carrick</t>
  </si>
  <si>
    <t>E2934</t>
  </si>
  <si>
    <t>Castle Morpeth</t>
  </si>
  <si>
    <t>E1534</t>
  </si>
  <si>
    <t>Castle Point</t>
  </si>
  <si>
    <t>E2432</t>
  </si>
  <si>
    <t>Charnwood</t>
  </si>
  <si>
    <t>E1535</t>
  </si>
  <si>
    <t>Chelmsford</t>
  </si>
  <si>
    <t>E1631</t>
  </si>
  <si>
    <t>Cheltenham</t>
  </si>
  <si>
    <t>E3131</t>
  </si>
  <si>
    <t>Cherwell</t>
  </si>
  <si>
    <t>E0631</t>
  </si>
  <si>
    <t>Chester</t>
  </si>
  <si>
    <t>E1033</t>
  </si>
  <si>
    <t>Chesterfield</t>
  </si>
  <si>
    <t>E1331</t>
  </si>
  <si>
    <t>Chester-le-Street</t>
  </si>
  <si>
    <t>E3833</t>
  </si>
  <si>
    <t>Chichester</t>
  </si>
  <si>
    <t>E0432</t>
  </si>
  <si>
    <t>Chiltern</t>
  </si>
  <si>
    <t>E2334</t>
  </si>
  <si>
    <t>Chorley</t>
  </si>
  <si>
    <t>E1232</t>
  </si>
  <si>
    <t>Christchurch</t>
  </si>
  <si>
    <t>E5010</t>
  </si>
  <si>
    <t>City of London</t>
  </si>
  <si>
    <t>E3001</t>
  </si>
  <si>
    <t>E1536</t>
  </si>
  <si>
    <t>Colchester</t>
  </si>
  <si>
    <t>E0632</t>
  </si>
  <si>
    <t>Congleton</t>
  </si>
  <si>
    <t>E0934</t>
  </si>
  <si>
    <t>Copeland</t>
  </si>
  <si>
    <t>E2831</t>
  </si>
  <si>
    <t>Corby</t>
  </si>
  <si>
    <t>E1632</t>
  </si>
  <si>
    <t>Cotswold</t>
  </si>
  <si>
    <t>E4602</t>
  </si>
  <si>
    <t>Coventry</t>
  </si>
  <si>
    <t>E2731</t>
  </si>
  <si>
    <t>Craven</t>
  </si>
  <si>
    <t>E3834</t>
  </si>
  <si>
    <t>Crawley</t>
  </si>
  <si>
    <t>E0633</t>
  </si>
  <si>
    <t>Crewe &amp; Nantwich</t>
  </si>
  <si>
    <t>E5035</t>
  </si>
  <si>
    <t>Croydon</t>
  </si>
  <si>
    <t>E1932</t>
  </si>
  <si>
    <t>Dacorum</t>
  </si>
  <si>
    <t>E1301</t>
  </si>
  <si>
    <t>E2233</t>
  </si>
  <si>
    <t>Dartford</t>
  </si>
  <si>
    <t>E2832</t>
  </si>
  <si>
    <t>Daventry</t>
  </si>
  <si>
    <t>E1001</t>
  </si>
  <si>
    <t>E1035</t>
  </si>
  <si>
    <t>Derbyshire Dales</t>
  </si>
  <si>
    <t>E1333</t>
  </si>
  <si>
    <t>Derwentside</t>
  </si>
  <si>
    <t>E4402</t>
  </si>
  <si>
    <t>Doncaster</t>
  </si>
  <si>
    <t>E2234</t>
  </si>
  <si>
    <t>Dover</t>
  </si>
  <si>
    <t>E4603</t>
  </si>
  <si>
    <t>Dudley</t>
  </si>
  <si>
    <t>E1334</t>
  </si>
  <si>
    <t>Durham City</t>
  </si>
  <si>
    <t>E5036</t>
  </si>
  <si>
    <t>Ealing</t>
  </si>
  <si>
    <t>E1335</t>
  </si>
  <si>
    <t>Easington</t>
  </si>
  <si>
    <t>E0532</t>
  </si>
  <si>
    <t>East Cambridgeshire</t>
  </si>
  <si>
    <t>E1131</t>
  </si>
  <si>
    <t>East Devon</t>
  </si>
  <si>
    <t>E1233</t>
  </si>
  <si>
    <t>East Dorset</t>
  </si>
  <si>
    <t>E1732</t>
  </si>
  <si>
    <t>East Hampshire</t>
  </si>
  <si>
    <t>E1933</t>
  </si>
  <si>
    <t>East Hertfordshire</t>
  </si>
  <si>
    <t>E2532</t>
  </si>
  <si>
    <t>East Lindsey</t>
  </si>
  <si>
    <t>E2833</t>
  </si>
  <si>
    <t>East Northamptonshire</t>
  </si>
  <si>
    <t>E2001</t>
  </si>
  <si>
    <t>E3432</t>
  </si>
  <si>
    <t>East Staffordshire</t>
  </si>
  <si>
    <t>E1432</t>
  </si>
  <si>
    <t>Eastbourne</t>
  </si>
  <si>
    <t>E1733</t>
  </si>
  <si>
    <t>Eastleigh</t>
  </si>
  <si>
    <t>E0935</t>
  </si>
  <si>
    <t>Eden</t>
  </si>
  <si>
    <t>E0634</t>
  </si>
  <si>
    <t>Ellesmere Port &amp; Neston</t>
  </si>
  <si>
    <t>E3631</t>
  </si>
  <si>
    <t>Elmbridge</t>
  </si>
  <si>
    <t>E5037</t>
  </si>
  <si>
    <t>Enfield</t>
  </si>
  <si>
    <t>E1537</t>
  </si>
  <si>
    <t>Epping Forest</t>
  </si>
  <si>
    <t>E3632</t>
  </si>
  <si>
    <t>Epsom &amp; Ewell</t>
  </si>
  <si>
    <t>E1036</t>
  </si>
  <si>
    <t>Erewash</t>
  </si>
  <si>
    <t>E1132</t>
  </si>
  <si>
    <t>Exeter</t>
  </si>
  <si>
    <t>E1734</t>
  </si>
  <si>
    <t>Fareham</t>
  </si>
  <si>
    <t>E0533</t>
  </si>
  <si>
    <t>Fenland</t>
  </si>
  <si>
    <t>E3532</t>
  </si>
  <si>
    <t>Forest Heath</t>
  </si>
  <si>
    <t>E1633</t>
  </si>
  <si>
    <t>Forest of Dean</t>
  </si>
  <si>
    <t>E2335</t>
  </si>
  <si>
    <t>Fylde</t>
  </si>
  <si>
    <t>E4501</t>
  </si>
  <si>
    <t>Gateshead</t>
  </si>
  <si>
    <t>E3034</t>
  </si>
  <si>
    <t>Gedling</t>
  </si>
  <si>
    <t>E1634</t>
  </si>
  <si>
    <t>Gloucester</t>
  </si>
  <si>
    <t>E1735</t>
  </si>
  <si>
    <t>Gosport</t>
  </si>
  <si>
    <t>E2236</t>
  </si>
  <si>
    <t>Gravesham</t>
  </si>
  <si>
    <t>E2633</t>
  </si>
  <si>
    <t>Great Yarmouth</t>
  </si>
  <si>
    <t>E5012</t>
  </si>
  <si>
    <t>Greenwich</t>
  </si>
  <si>
    <t>E3633</t>
  </si>
  <si>
    <t>Guildford</t>
  </si>
  <si>
    <t>E5013</t>
  </si>
  <si>
    <t>Hackney</t>
  </si>
  <si>
    <t>E0601</t>
  </si>
  <si>
    <t>E2732</t>
  </si>
  <si>
    <t>Hambleton</t>
  </si>
  <si>
    <t>E5014</t>
  </si>
  <si>
    <t>Hammersmith &amp; Fulham</t>
  </si>
  <si>
    <t>E2433</t>
  </si>
  <si>
    <t>Harborough</t>
  </si>
  <si>
    <t>E5038</t>
  </si>
  <si>
    <t>Haringey</t>
  </si>
  <si>
    <t>E1538</t>
  </si>
  <si>
    <t>Harlow</t>
  </si>
  <si>
    <t>E2753</t>
  </si>
  <si>
    <t>Harrogate</t>
  </si>
  <si>
    <t>E5039</t>
  </si>
  <si>
    <t>Harrow</t>
  </si>
  <si>
    <t>E1736</t>
  </si>
  <si>
    <t>Hart</t>
  </si>
  <si>
    <t>E0701</t>
  </si>
  <si>
    <t>E1433</t>
  </si>
  <si>
    <t>Hastings</t>
  </si>
  <si>
    <t>E1737</t>
  </si>
  <si>
    <t>Havant</t>
  </si>
  <si>
    <t>E5040</t>
  </si>
  <si>
    <t>Havering</t>
  </si>
  <si>
    <t>E1801</t>
  </si>
  <si>
    <t>E1934</t>
  </si>
  <si>
    <t>Hertsmere</t>
  </si>
  <si>
    <t>E1037</t>
  </si>
  <si>
    <t>High Peak</t>
  </si>
  <si>
    <t>E5041</t>
  </si>
  <si>
    <t>Hillingdon</t>
  </si>
  <si>
    <t>E2434</t>
  </si>
  <si>
    <t>Hinckley &amp; Bosworth</t>
  </si>
  <si>
    <t>E3835</t>
  </si>
  <si>
    <t>Horsham</t>
  </si>
  <si>
    <t>E5042</t>
  </si>
  <si>
    <t>Hounslow</t>
  </si>
  <si>
    <t>Huntingdonshire</t>
  </si>
  <si>
    <t>E2336</t>
  </si>
  <si>
    <t>Hyndburn</t>
  </si>
  <si>
    <t>E3533</t>
  </si>
  <si>
    <t>Ipswich</t>
  </si>
  <si>
    <t>E2101</t>
  </si>
  <si>
    <t>E4001</t>
  </si>
  <si>
    <t>Isles of Scilly</t>
  </si>
  <si>
    <t>E5015</t>
  </si>
  <si>
    <t>Islington</t>
  </si>
  <si>
    <t>E3931</t>
  </si>
  <si>
    <t>Kennet</t>
  </si>
  <si>
    <t>E5016</t>
  </si>
  <si>
    <t>Kensington &amp; Chelsea</t>
  </si>
  <si>
    <t>E0833</t>
  </si>
  <si>
    <t>Kerrier</t>
  </si>
  <si>
    <t>E2834</t>
  </si>
  <si>
    <t>Kettering</t>
  </si>
  <si>
    <t>E2634</t>
  </si>
  <si>
    <t>King's Lynn &amp; West Norfolk</t>
  </si>
  <si>
    <t>E2002</t>
  </si>
  <si>
    <t>E5043</t>
  </si>
  <si>
    <t>E4703</t>
  </si>
  <si>
    <t>Kirklees</t>
  </si>
  <si>
    <t>E4301</t>
  </si>
  <si>
    <t>Knowsley</t>
  </si>
  <si>
    <t>E5017</t>
  </si>
  <si>
    <t>Lambeth</t>
  </si>
  <si>
    <t>E2337</t>
  </si>
  <si>
    <t>Lancaster</t>
  </si>
  <si>
    <t>E4704</t>
  </si>
  <si>
    <t>Leeds</t>
  </si>
  <si>
    <t>E2401</t>
  </si>
  <si>
    <t>E1435</t>
  </si>
  <si>
    <t>Lewes</t>
  </si>
  <si>
    <t>E5018</t>
  </si>
  <si>
    <t>Lewisham</t>
  </si>
  <si>
    <t>E3433</t>
  </si>
  <si>
    <t>Lichfield</t>
  </si>
  <si>
    <t>E2533</t>
  </si>
  <si>
    <t>Lincoln</t>
  </si>
  <si>
    <t>E4302</t>
  </si>
  <si>
    <t>Liverpool</t>
  </si>
  <si>
    <t>E0201</t>
  </si>
  <si>
    <t>E0636</t>
  </si>
  <si>
    <t>Macclesfield</t>
  </si>
  <si>
    <t>E2237</t>
  </si>
  <si>
    <t>Maidstone</t>
  </si>
  <si>
    <t>E1539</t>
  </si>
  <si>
    <t>Maldon</t>
  </si>
  <si>
    <t>E1851</t>
  </si>
  <si>
    <t>E4203</t>
  </si>
  <si>
    <t>Manchester</t>
  </si>
  <si>
    <t>E3035</t>
  </si>
  <si>
    <t>Mansfield</t>
  </si>
  <si>
    <t>E2436</t>
  </si>
  <si>
    <t>Melton</t>
  </si>
  <si>
    <t>E3331</t>
  </si>
  <si>
    <t>Mendip</t>
  </si>
  <si>
    <t>E5044</t>
  </si>
  <si>
    <t>Merton</t>
  </si>
  <si>
    <t>E0233</t>
  </si>
  <si>
    <t>Mid Bedfordshire</t>
  </si>
  <si>
    <t>E1133</t>
  </si>
  <si>
    <t>Mid Devon</t>
  </si>
  <si>
    <t>E3534</t>
  </si>
  <si>
    <t>Mid Suffolk</t>
  </si>
  <si>
    <t>E3836</t>
  </si>
  <si>
    <t>Mid Sussex</t>
  </si>
  <si>
    <t>E0702</t>
  </si>
  <si>
    <t>E0401</t>
  </si>
  <si>
    <t>E3634</t>
  </si>
  <si>
    <t>Mole Valley</t>
  </si>
  <si>
    <t>E1738</t>
  </si>
  <si>
    <t>New Forest</t>
  </si>
  <si>
    <t>E3036</t>
  </si>
  <si>
    <t>Newark &amp; Sherwood</t>
  </si>
  <si>
    <t>E4502</t>
  </si>
  <si>
    <t>E3434</t>
  </si>
  <si>
    <t>Newcastle-under-Lyme</t>
  </si>
  <si>
    <t>E5045</t>
  </si>
  <si>
    <t>Newham</t>
  </si>
  <si>
    <t>E0834</t>
  </si>
  <si>
    <t>North Cornwall</t>
  </si>
  <si>
    <t>E1134</t>
  </si>
  <si>
    <t>North Devon</t>
  </si>
  <si>
    <t>E1234</t>
  </si>
  <si>
    <t>North Dorset</t>
  </si>
  <si>
    <t>E1038</t>
  </si>
  <si>
    <t>North East Derbyshire</t>
  </si>
  <si>
    <t>E2003</t>
  </si>
  <si>
    <t>E1935</t>
  </si>
  <si>
    <t>North Hertfordshire</t>
  </si>
  <si>
    <t>E2534</t>
  </si>
  <si>
    <t>North Kesteven</t>
  </si>
  <si>
    <t>E2004</t>
  </si>
  <si>
    <t>E2635</t>
  </si>
  <si>
    <t>North Norfolk</t>
  </si>
  <si>
    <t>E3232</t>
  </si>
  <si>
    <t>North Shropshire</t>
  </si>
  <si>
    <t>E0104</t>
  </si>
  <si>
    <t>E4503</t>
  </si>
  <si>
    <t>North Tyneside</t>
  </si>
  <si>
    <t>E3731</t>
  </si>
  <si>
    <t>North Warwickshire</t>
  </si>
  <si>
    <t>E2437</t>
  </si>
  <si>
    <t>North West Leicestershire</t>
  </si>
  <si>
    <t>E3932</t>
  </si>
  <si>
    <t>North Wiltshire</t>
  </si>
  <si>
    <t>E2835</t>
  </si>
  <si>
    <t>Northampton</t>
  </si>
  <si>
    <t>E2636</t>
  </si>
  <si>
    <t>Norwich</t>
  </si>
  <si>
    <t>E3732</t>
  </si>
  <si>
    <t>Nuneaton &amp; Bedworth</t>
  </si>
  <si>
    <t>E2438</t>
  </si>
  <si>
    <t>Oadby &amp; Wigston</t>
  </si>
  <si>
    <t>E4204</t>
  </si>
  <si>
    <t>Oldham</t>
  </si>
  <si>
    <t>E3233</t>
  </si>
  <si>
    <t>Oswestry</t>
  </si>
  <si>
    <t>E3132</t>
  </si>
  <si>
    <t>Oxford</t>
  </si>
  <si>
    <t>E2338</t>
  </si>
  <si>
    <t>Pendle</t>
  </si>
  <si>
    <t>E0835</t>
  </si>
  <si>
    <t>Penwith</t>
  </si>
  <si>
    <t>E0501</t>
  </si>
  <si>
    <t>E1101</t>
  </si>
  <si>
    <t>E1201</t>
  </si>
  <si>
    <t>E1701</t>
  </si>
  <si>
    <t>E2339</t>
  </si>
  <si>
    <t>Preston</t>
  </si>
  <si>
    <t>E1236</t>
  </si>
  <si>
    <t>Purbeck</t>
  </si>
  <si>
    <t>E0303</t>
  </si>
  <si>
    <t>E5046</t>
  </si>
  <si>
    <t>Redbridge</t>
  </si>
  <si>
    <t>E0703</t>
  </si>
  <si>
    <t>E1835</t>
  </si>
  <si>
    <t>Redditch</t>
  </si>
  <si>
    <t>E3635</t>
  </si>
  <si>
    <t>Reigate &amp; Banstead</t>
  </si>
  <si>
    <t>E0836</t>
  </si>
  <si>
    <t>Restormel</t>
  </si>
  <si>
    <t>E2340</t>
  </si>
  <si>
    <t>Ribble Valley</t>
  </si>
  <si>
    <t>E5047</t>
  </si>
  <si>
    <t>E2734</t>
  </si>
  <si>
    <t>Richmondshire</t>
  </si>
  <si>
    <t>E4205</t>
  </si>
  <si>
    <t>Rochdale</t>
  </si>
  <si>
    <t>E1540</t>
  </si>
  <si>
    <t>Rochford</t>
  </si>
  <si>
    <t>E2341</t>
  </si>
  <si>
    <t>Rossendale</t>
  </si>
  <si>
    <t>E1436</t>
  </si>
  <si>
    <t>Rother</t>
  </si>
  <si>
    <t>E4403</t>
  </si>
  <si>
    <t>Rotherham</t>
  </si>
  <si>
    <t>E3733</t>
  </si>
  <si>
    <t>Rugby</t>
  </si>
  <si>
    <t>E3636</t>
  </si>
  <si>
    <t>Runnymede</t>
  </si>
  <si>
    <t>E3038</t>
  </si>
  <si>
    <t>Rushcliffe</t>
  </si>
  <si>
    <t>E1740</t>
  </si>
  <si>
    <t>Rushmoor</t>
  </si>
  <si>
    <t>E2402</t>
  </si>
  <si>
    <t>E2755</t>
  </si>
  <si>
    <t>Ryedale</t>
  </si>
  <si>
    <t>E4206</t>
  </si>
  <si>
    <t>Salford</t>
  </si>
  <si>
    <t>E3933</t>
  </si>
  <si>
    <t>Salisbury</t>
  </si>
  <si>
    <t>E4604</t>
  </si>
  <si>
    <t>Sandwell</t>
  </si>
  <si>
    <t>E2736</t>
  </si>
  <si>
    <t>Scarborough</t>
  </si>
  <si>
    <t>E1336</t>
  </si>
  <si>
    <t>Sedgefield</t>
  </si>
  <si>
    <t>E3332</t>
  </si>
  <si>
    <t>Sedgemoor</t>
  </si>
  <si>
    <t>E4304</t>
  </si>
  <si>
    <t>Sefton</t>
  </si>
  <si>
    <t>E2757</t>
  </si>
  <si>
    <t>Selby</t>
  </si>
  <si>
    <t>E2239</t>
  </si>
  <si>
    <t>Sevenoaks</t>
  </si>
  <si>
    <t>E4404</t>
  </si>
  <si>
    <t>Sheffield</t>
  </si>
  <si>
    <t>E2240</t>
  </si>
  <si>
    <t>E3234</t>
  </si>
  <si>
    <t>Shrewsbury &amp; Atcham</t>
  </si>
  <si>
    <t>E0304</t>
  </si>
  <si>
    <t>E4605</t>
  </si>
  <si>
    <t>Solihull</t>
  </si>
  <si>
    <t>E0234</t>
  </si>
  <si>
    <t>South Bedfordshire</t>
  </si>
  <si>
    <t>E0434</t>
  </si>
  <si>
    <t>South Bucks</t>
  </si>
  <si>
    <t>E0536</t>
  </si>
  <si>
    <t>South Cambridgeshire</t>
  </si>
  <si>
    <t>E1039</t>
  </si>
  <si>
    <t>South Derbyshire</t>
  </si>
  <si>
    <t>E0103</t>
  </si>
  <si>
    <t>E1136</t>
  </si>
  <si>
    <t>South Hams</t>
  </si>
  <si>
    <t>E2535</t>
  </si>
  <si>
    <t>South Holland</t>
  </si>
  <si>
    <t>E2536</t>
  </si>
  <si>
    <t>South Kesteven</t>
  </si>
  <si>
    <t>E0936</t>
  </si>
  <si>
    <t>South Lakeland</t>
  </si>
  <si>
    <t>E2637</t>
  </si>
  <si>
    <t>South Norfolk</t>
  </si>
  <si>
    <t>E2836</t>
  </si>
  <si>
    <t>South Northamptonshire</t>
  </si>
  <si>
    <t>E3133</t>
  </si>
  <si>
    <t>South Oxfordshire</t>
  </si>
  <si>
    <t>E2342</t>
  </si>
  <si>
    <t>South Ribble</t>
  </si>
  <si>
    <t>E3235</t>
  </si>
  <si>
    <t>South Shropshire</t>
  </si>
  <si>
    <t>E3334</t>
  </si>
  <si>
    <t>South Somerset</t>
  </si>
  <si>
    <t>E3435</t>
  </si>
  <si>
    <t>South Staffordshire</t>
  </si>
  <si>
    <t>E4504</t>
  </si>
  <si>
    <t>South Tyneside</t>
  </si>
  <si>
    <t>E1702</t>
  </si>
  <si>
    <t>E1501</t>
  </si>
  <si>
    <t>E5019</t>
  </si>
  <si>
    <t>Southwark</t>
  </si>
  <si>
    <t>E3637</t>
  </si>
  <si>
    <t>Spelthorne</t>
  </si>
  <si>
    <t>E1936</t>
  </si>
  <si>
    <t>St Albans</t>
  </si>
  <si>
    <t>E3535</t>
  </si>
  <si>
    <t>St Edmundsbury</t>
  </si>
  <si>
    <t>E4303</t>
  </si>
  <si>
    <t>St Helens</t>
  </si>
  <si>
    <t>E3436</t>
  </si>
  <si>
    <t>Stafford</t>
  </si>
  <si>
    <t>E3437</t>
  </si>
  <si>
    <t>Staffordshire Moorlands</t>
  </si>
  <si>
    <t>E1937</t>
  </si>
  <si>
    <t>Stevenage</t>
  </si>
  <si>
    <t>E4207</t>
  </si>
  <si>
    <t>Stockport</t>
  </si>
  <si>
    <t>E0704</t>
  </si>
  <si>
    <t>E3401</t>
  </si>
  <si>
    <t>E3734</t>
  </si>
  <si>
    <t>Stratford-on-Avon</t>
  </si>
  <si>
    <t>E1635</t>
  </si>
  <si>
    <t>Stroud</t>
  </si>
  <si>
    <t>E3536</t>
  </si>
  <si>
    <t>Suffolk Coastal</t>
  </si>
  <si>
    <t>E4505</t>
  </si>
  <si>
    <t>Sunderland</t>
  </si>
  <si>
    <t>E3638</t>
  </si>
  <si>
    <t>Surrey Heath</t>
  </si>
  <si>
    <t>E5048</t>
  </si>
  <si>
    <t>Sutton</t>
  </si>
  <si>
    <t>E2241</t>
  </si>
  <si>
    <t>Swale</t>
  </si>
  <si>
    <t>E3901</t>
  </si>
  <si>
    <t>E4208</t>
  </si>
  <si>
    <t>Tameside</t>
  </si>
  <si>
    <t>E3439</t>
  </si>
  <si>
    <t>Tamworth</t>
  </si>
  <si>
    <t>E3639</t>
  </si>
  <si>
    <t>Tandridge</t>
  </si>
  <si>
    <t>E3333</t>
  </si>
  <si>
    <t>Taunton Deane</t>
  </si>
  <si>
    <t>E1337</t>
  </si>
  <si>
    <t>Teesdale</t>
  </si>
  <si>
    <t>E1137</t>
  </si>
  <si>
    <t>Teignbridge</t>
  </si>
  <si>
    <t>E3201</t>
  </si>
  <si>
    <t>E1542</t>
  </si>
  <si>
    <t>Tendring</t>
  </si>
  <si>
    <t>E1742</t>
  </si>
  <si>
    <t>Test Valley</t>
  </si>
  <si>
    <t>E1636</t>
  </si>
  <si>
    <t>Tewkesbury</t>
  </si>
  <si>
    <t>E2242</t>
  </si>
  <si>
    <t>Thanet</t>
  </si>
  <si>
    <t>E2201</t>
  </si>
  <si>
    <t>E1938</t>
  </si>
  <si>
    <t>Three Rivers</t>
  </si>
  <si>
    <t>E1502</t>
  </si>
  <si>
    <t>E2243</t>
  </si>
  <si>
    <t>Tonbridge &amp; Malling</t>
  </si>
  <si>
    <t>E1102</t>
  </si>
  <si>
    <t>E1139</t>
  </si>
  <si>
    <t>Torridge</t>
  </si>
  <si>
    <t>E5020</t>
  </si>
  <si>
    <t>Tower Hamlets</t>
  </si>
  <si>
    <t>E4209</t>
  </si>
  <si>
    <t>Trafford</t>
  </si>
  <si>
    <t>E2244</t>
  </si>
  <si>
    <t>Tunbridge Wells</t>
  </si>
  <si>
    <t>E2935</t>
  </si>
  <si>
    <t>Tynedale</t>
  </si>
  <si>
    <t>E1544</t>
  </si>
  <si>
    <t>Uttlesford</t>
  </si>
  <si>
    <t>E3134</t>
  </si>
  <si>
    <t>Vale of White Horse</t>
  </si>
  <si>
    <t>E0637</t>
  </si>
  <si>
    <t>Vale Royal</t>
  </si>
  <si>
    <t>E4705</t>
  </si>
  <si>
    <t>Wakefield</t>
  </si>
  <si>
    <t>E4606</t>
  </si>
  <si>
    <t>Walsall</t>
  </si>
  <si>
    <t>E5049</t>
  </si>
  <si>
    <t>Waltham Forest</t>
  </si>
  <si>
    <t>E5021</t>
  </si>
  <si>
    <t>Wandsworth</t>
  </si>
  <si>
    <t>E2936</t>
  </si>
  <si>
    <t>Wansbeck</t>
  </si>
  <si>
    <t>E0602</t>
  </si>
  <si>
    <t>E3735</t>
  </si>
  <si>
    <t>Warwick</t>
  </si>
  <si>
    <t>E1939</t>
  </si>
  <si>
    <t>Watford</t>
  </si>
  <si>
    <t>E3537</t>
  </si>
  <si>
    <t>Waveney</t>
  </si>
  <si>
    <t>E3640</t>
  </si>
  <si>
    <t>Waverley</t>
  </si>
  <si>
    <t>E1437</t>
  </si>
  <si>
    <t>Wealden</t>
  </si>
  <si>
    <t>E1338</t>
  </si>
  <si>
    <t>Wear Valley</t>
  </si>
  <si>
    <t>E2837</t>
  </si>
  <si>
    <t>Wellingborough</t>
  </si>
  <si>
    <t>E1940</t>
  </si>
  <si>
    <t>Welwyn Hatfield</t>
  </si>
  <si>
    <t>E0302</t>
  </si>
  <si>
    <t>E1140</t>
  </si>
  <si>
    <t>West Devon</t>
  </si>
  <si>
    <t>E1237</t>
  </si>
  <si>
    <t>West Dorset</t>
  </si>
  <si>
    <t>E2343</t>
  </si>
  <si>
    <t>West Lancashire</t>
  </si>
  <si>
    <t>E2537</t>
  </si>
  <si>
    <t>West Lindsey</t>
  </si>
  <si>
    <t>E3135</t>
  </si>
  <si>
    <t>West Oxfordshire</t>
  </si>
  <si>
    <t>E3335</t>
  </si>
  <si>
    <t>West Somerset</t>
  </si>
  <si>
    <t>E3935</t>
  </si>
  <si>
    <t>West Wiltshire</t>
  </si>
  <si>
    <t>E5022</t>
  </si>
  <si>
    <t>Westminster</t>
  </si>
  <si>
    <t>E1238</t>
  </si>
  <si>
    <t>Weymouth &amp; Portland</t>
  </si>
  <si>
    <t>E4210</t>
  </si>
  <si>
    <t>Wigan</t>
  </si>
  <si>
    <t>E1743</t>
  </si>
  <si>
    <t>Winchester</t>
  </si>
  <si>
    <t>E0305</t>
  </si>
  <si>
    <t>E4305</t>
  </si>
  <si>
    <t>Wirral</t>
  </si>
  <si>
    <t>E3641</t>
  </si>
  <si>
    <t>Woking</t>
  </si>
  <si>
    <t>E0306</t>
  </si>
  <si>
    <t>E4607</t>
  </si>
  <si>
    <t>Wolverhampton</t>
  </si>
  <si>
    <t>E1837</t>
  </si>
  <si>
    <t>Worcester</t>
  </si>
  <si>
    <t>E3837</t>
  </si>
  <si>
    <t>Worthing</t>
  </si>
  <si>
    <t>E1838</t>
  </si>
  <si>
    <t>Wychavon</t>
  </si>
  <si>
    <t>E0435</t>
  </si>
  <si>
    <t>Wycombe</t>
  </si>
  <si>
    <t>E2344</t>
  </si>
  <si>
    <t>Wyre</t>
  </si>
  <si>
    <t>E1839</t>
  </si>
  <si>
    <t>Wyre Forest</t>
  </si>
  <si>
    <t>E2701</t>
  </si>
  <si>
    <t>Nottingham</t>
  </si>
  <si>
    <t>-</t>
  </si>
  <si>
    <t>1996-97</t>
  </si>
  <si>
    <t>1997-98</t>
  </si>
  <si>
    <t>1998-99</t>
  </si>
  <si>
    <t>2000-01</t>
  </si>
  <si>
    <t>2002-03</t>
  </si>
  <si>
    <t>2001-02</t>
  </si>
  <si>
    <t>2003-04</t>
  </si>
  <si>
    <t>2004-05</t>
  </si>
  <si>
    <t>1995-96</t>
  </si>
  <si>
    <t>1994-95</t>
  </si>
  <si>
    <t>2005-06</t>
  </si>
  <si>
    <t>2006-07</t>
  </si>
  <si>
    <t>Darlington</t>
  </si>
  <si>
    <t>Luton</t>
  </si>
  <si>
    <t>Milton Keynes</t>
  </si>
  <si>
    <t>Poole</t>
  </si>
  <si>
    <t>Portsmouth</t>
  </si>
  <si>
    <t>Rutland</t>
  </si>
  <si>
    <t>Southampton</t>
  </si>
  <si>
    <t>Peterborough</t>
  </si>
  <si>
    <t>Plymouth</t>
  </si>
  <si>
    <t>Reading</t>
  </si>
  <si>
    <t>Slough</t>
  </si>
  <si>
    <t>Southend-on-Sea</t>
  </si>
  <si>
    <t>Thurrock</t>
  </si>
  <si>
    <t>Torbay</t>
  </si>
  <si>
    <t>Warrington</t>
  </si>
  <si>
    <t>Windsor &amp; Maidenhead</t>
  </si>
  <si>
    <t>Wokingham</t>
  </si>
  <si>
    <t>Bristol</t>
  </si>
  <si>
    <t>Hartlepool</t>
  </si>
  <si>
    <t>Kingston upon Hull</t>
  </si>
  <si>
    <t>Middlesbrough</t>
  </si>
  <si>
    <t>Stockton-on-Tees</t>
  </si>
  <si>
    <t>York</t>
  </si>
  <si>
    <t>E0551</t>
  </si>
  <si>
    <t>SE</t>
  </si>
  <si>
    <t>NW</t>
  </si>
  <si>
    <t>NE</t>
  </si>
  <si>
    <t>EM</t>
  </si>
  <si>
    <t>EE</t>
  </si>
  <si>
    <t>L</t>
  </si>
  <si>
    <t>YH</t>
  </si>
  <si>
    <t>SW</t>
  </si>
  <si>
    <t>WM</t>
  </si>
  <si>
    <t>Stoke-on-Trent</t>
  </si>
  <si>
    <t>Class</t>
  </si>
  <si>
    <t>SD</t>
  </si>
  <si>
    <t>OLB</t>
  </si>
  <si>
    <t>MD</t>
  </si>
  <si>
    <t>UA</t>
  </si>
  <si>
    <t>ILB</t>
  </si>
  <si>
    <t>YES</t>
  </si>
  <si>
    <t>NO</t>
  </si>
  <si>
    <t xml:space="preserve">£   </t>
  </si>
  <si>
    <t>2007-08</t>
  </si>
  <si>
    <t>% change</t>
  </si>
  <si>
    <t>England</t>
  </si>
  <si>
    <t>North East</t>
  </si>
  <si>
    <t>North West</t>
  </si>
  <si>
    <t>East Midlands</t>
  </si>
  <si>
    <t>West Midlands</t>
  </si>
  <si>
    <t>East of England</t>
  </si>
  <si>
    <t>London</t>
  </si>
  <si>
    <t>South East</t>
  </si>
  <si>
    <t>South West</t>
  </si>
  <si>
    <t>Shire counties</t>
  </si>
  <si>
    <t>Metropolitan police authorities</t>
  </si>
  <si>
    <t>Shire police authorities</t>
  </si>
  <si>
    <t>Inner London boroughs (excluding GLA)</t>
  </si>
  <si>
    <t>Outer London boroughs (excluding GLA)</t>
  </si>
  <si>
    <t>London boroughs (excluding GLA)</t>
  </si>
  <si>
    <t>Inner London boroughs (including GLA)</t>
  </si>
  <si>
    <t>Outer London boroughs (including GLA)</t>
  </si>
  <si>
    <t>London boroughs (including GLA)</t>
  </si>
  <si>
    <t>Metropolitan fire and rescue authorities</t>
  </si>
  <si>
    <t>Combined fire and rescue authorities</t>
  </si>
  <si>
    <t>Yorkshire and the Humber</t>
  </si>
  <si>
    <t>All authorities</t>
  </si>
  <si>
    <t>Billing authorities</t>
  </si>
  <si>
    <t>Region and Class</t>
  </si>
  <si>
    <t>ENG</t>
  </si>
  <si>
    <t>Ints</t>
  </si>
  <si>
    <t>Metropolitan districts (excluding major precepting authorities)</t>
  </si>
  <si>
    <t>Unitary authorities  (excluding major precepting authorities)</t>
  </si>
  <si>
    <t>Shire districts (excluding major precepting authorities)</t>
  </si>
  <si>
    <t>Metropolitan districts (including major precepting authorities)</t>
  </si>
  <si>
    <t>Unitary authorities  (including major precepting authorities)</t>
  </si>
  <si>
    <t>Shire districts (including major precepting authorities)</t>
  </si>
  <si>
    <t>Current authority</t>
  </si>
  <si>
    <t>Region</t>
  </si>
  <si>
    <t>£</t>
  </si>
  <si>
    <t>"-" indicates that the authority did not exist for the year shown.</t>
  </si>
  <si>
    <t>Average council tax per dwelling</t>
  </si>
  <si>
    <t>Bath</t>
  </si>
  <si>
    <t>E0131</t>
  </si>
  <si>
    <t>Beverley</t>
  </si>
  <si>
    <t>E2031</t>
  </si>
  <si>
    <t>Blackburn</t>
  </si>
  <si>
    <t>E2331</t>
  </si>
  <si>
    <t>Medina</t>
  </si>
  <si>
    <t>Boothferry</t>
  </si>
  <si>
    <t>E2032</t>
  </si>
  <si>
    <t>South Wight</t>
  </si>
  <si>
    <t>Brighton</t>
  </si>
  <si>
    <t>E1431</t>
  </si>
  <si>
    <t>E0132</t>
  </si>
  <si>
    <t>Cleethorpes</t>
  </si>
  <si>
    <t>E2033</t>
  </si>
  <si>
    <t>E1332</t>
  </si>
  <si>
    <t>Derby</t>
  </si>
  <si>
    <t>E1034</t>
  </si>
  <si>
    <t>East Yorkshire</t>
  </si>
  <si>
    <t>E2034</t>
  </si>
  <si>
    <t>Gillingham</t>
  </si>
  <si>
    <t>E2235</t>
  </si>
  <si>
    <t>Glanford</t>
  </si>
  <si>
    <t>E2035</t>
  </si>
  <si>
    <t>Great Grimsby</t>
  </si>
  <si>
    <t>E2036</t>
  </si>
  <si>
    <t>E0731</t>
  </si>
  <si>
    <t>Hereford</t>
  </si>
  <si>
    <t>E1832</t>
  </si>
  <si>
    <t>Holderness</t>
  </si>
  <si>
    <t>E2037</t>
  </si>
  <si>
    <t>Hove</t>
  </si>
  <si>
    <t>E1434</t>
  </si>
  <si>
    <t>E2038</t>
  </si>
  <si>
    <t>Kingswood</t>
  </si>
  <si>
    <t>E0133</t>
  </si>
  <si>
    <t>Langbaurgh-on-Tees</t>
  </si>
  <si>
    <t>E0732</t>
  </si>
  <si>
    <t>Leicester</t>
  </si>
  <si>
    <t>E2435</t>
  </si>
  <si>
    <t>Leominster</t>
  </si>
  <si>
    <t>E1833</t>
  </si>
  <si>
    <t>E0232</t>
  </si>
  <si>
    <t>E0733</t>
  </si>
  <si>
    <t>E0433</t>
  </si>
  <si>
    <t>Newbury</t>
  </si>
  <si>
    <t>E0332</t>
  </si>
  <si>
    <t>Northavon</t>
  </si>
  <si>
    <t>E0134</t>
  </si>
  <si>
    <t>E3037</t>
  </si>
  <si>
    <t>E0535</t>
  </si>
  <si>
    <t>E1135</t>
  </si>
  <si>
    <t>E1235</t>
  </si>
  <si>
    <t>E1739</t>
  </si>
  <si>
    <t>E0333</t>
  </si>
  <si>
    <t>Rochester upon Medway</t>
  </si>
  <si>
    <t>E2238</t>
  </si>
  <si>
    <t>E2439</t>
  </si>
  <si>
    <t>Scunthorpe</t>
  </si>
  <si>
    <t>E2039</t>
  </si>
  <si>
    <t>E0334</t>
  </si>
  <si>
    <t>South Herefordshire</t>
  </si>
  <si>
    <t>E1836</t>
  </si>
  <si>
    <t>E1741</t>
  </si>
  <si>
    <t>E1541</t>
  </si>
  <si>
    <t>E0734</t>
  </si>
  <si>
    <t>E3438</t>
  </si>
  <si>
    <t>E3934</t>
  </si>
  <si>
    <t>Thamesdown</t>
  </si>
  <si>
    <t>The Wrekin</t>
  </si>
  <si>
    <t>E3236</t>
  </si>
  <si>
    <t>E1543</t>
  </si>
  <si>
    <t>E1138</t>
  </si>
  <si>
    <t>Wansdyke</t>
  </si>
  <si>
    <t>E0135</t>
  </si>
  <si>
    <t>E0638</t>
  </si>
  <si>
    <t>E0335</t>
  </si>
  <si>
    <t>E0336</t>
  </si>
  <si>
    <t>Woodspring</t>
  </si>
  <si>
    <t>E0136</t>
  </si>
  <si>
    <t>E2738</t>
  </si>
  <si>
    <t>Please select an authority from list</t>
  </si>
  <si>
    <t>Bath &amp; North East Somerset UA</t>
  </si>
  <si>
    <t>Blackpool UA</t>
  </si>
  <si>
    <t>Bournemouth UA</t>
  </si>
  <si>
    <t>Bracknell Forest UA</t>
  </si>
  <si>
    <t>Brighton &amp; Hove UA</t>
  </si>
  <si>
    <t>Bristol UA</t>
  </si>
  <si>
    <t>Darlington UA</t>
  </si>
  <si>
    <t>Derby UA</t>
  </si>
  <si>
    <t>East Riding of Yorkshire UA</t>
  </si>
  <si>
    <t>Halton UA</t>
  </si>
  <si>
    <t>Hartlepool UA</t>
  </si>
  <si>
    <t>Herefordshire UA</t>
  </si>
  <si>
    <t>Isle of Wight Council UA</t>
  </si>
  <si>
    <t>Kingston-upon-Hull UA</t>
  </si>
  <si>
    <t>Kingston-upon-Thames</t>
  </si>
  <si>
    <t>Leicester UA</t>
  </si>
  <si>
    <t>Luton UA</t>
  </si>
  <si>
    <t>Middlesbrough UA</t>
  </si>
  <si>
    <t>Milton Keynes UA</t>
  </si>
  <si>
    <t>Newcastle-upon-Tyne</t>
  </si>
  <si>
    <t>North East Lincolnshire UA</t>
  </si>
  <si>
    <t>North Lincolnshire UA</t>
  </si>
  <si>
    <t>Nottingham UA</t>
  </si>
  <si>
    <t>Peterborough UA</t>
  </si>
  <si>
    <t>Plymouth UA</t>
  </si>
  <si>
    <t>Poole UA</t>
  </si>
  <si>
    <t>Portsmouth UA</t>
  </si>
  <si>
    <t>Reading UA</t>
  </si>
  <si>
    <t>Redcar &amp; Cleveland UA</t>
  </si>
  <si>
    <t>Richmond-upon-Thames</t>
  </si>
  <si>
    <t>Rutland UA</t>
  </si>
  <si>
    <t>Slough UA</t>
  </si>
  <si>
    <t>South Gloucestershire UA</t>
  </si>
  <si>
    <t>Southampton UA</t>
  </si>
  <si>
    <t>Southend-on-Sea UA</t>
  </si>
  <si>
    <t>Stockton-on-Tees UA</t>
  </si>
  <si>
    <t>Stoke-on-Trent UA</t>
  </si>
  <si>
    <t>Thurrock UA</t>
  </si>
  <si>
    <t>Torbay UA</t>
  </si>
  <si>
    <t>Warrington UA</t>
  </si>
  <si>
    <t>Windsor &amp; Maidenhead UA</t>
  </si>
  <si>
    <t>Wokingham UA</t>
  </si>
  <si>
    <t>York UA</t>
  </si>
  <si>
    <r>
      <t xml:space="preserve">Medway UA </t>
    </r>
    <r>
      <rPr>
        <vertAlign val="superscript"/>
        <sz val="10"/>
        <rFont val="Arial"/>
        <family val="2"/>
      </rPr>
      <t>(f)</t>
    </r>
  </si>
  <si>
    <r>
      <t>Malvern Hills</t>
    </r>
    <r>
      <rPr>
        <vertAlign val="superscript"/>
        <sz val="10"/>
        <rFont val="Arial"/>
        <family val="2"/>
      </rPr>
      <t xml:space="preserve"> (h)</t>
    </r>
  </si>
  <si>
    <r>
      <t xml:space="preserve">North Somerset UA </t>
    </r>
    <r>
      <rPr>
        <vertAlign val="superscript"/>
        <sz val="10"/>
        <rFont val="Arial"/>
        <family val="2"/>
      </rPr>
      <t>(g)</t>
    </r>
  </si>
  <si>
    <t>2008-09</t>
  </si>
  <si>
    <t>Authority</t>
  </si>
  <si>
    <t>Current</t>
  </si>
  <si>
    <t>Reg</t>
  </si>
  <si>
    <t>Local authority</t>
  </si>
  <si>
    <t/>
  </si>
  <si>
    <t>Blackburn with Darwen UA</t>
  </si>
  <si>
    <t>Blackpool</t>
  </si>
  <si>
    <t>Bournemouth</t>
  </si>
  <si>
    <t>Bracknell Forest</t>
  </si>
  <si>
    <t>City of Nottingham UA</t>
  </si>
  <si>
    <t>Derby City UA</t>
  </si>
  <si>
    <t>Halton</t>
  </si>
  <si>
    <t>Isle of Wight UA</t>
  </si>
  <si>
    <t>Kingston upon Hull UA</t>
  </si>
  <si>
    <t>Kingston upon Thames</t>
  </si>
  <si>
    <t>Greater London Authority</t>
  </si>
  <si>
    <t>Leicester City UA</t>
  </si>
  <si>
    <t>Malvern Hills</t>
  </si>
  <si>
    <t>Newcastle upon Tyne</t>
  </si>
  <si>
    <t>North Somerset UA</t>
  </si>
  <si>
    <t>Richmond upon Thames</t>
  </si>
  <si>
    <t>Swindon UA</t>
  </si>
  <si>
    <t>Telford and the Wrekin UA</t>
  </si>
  <si>
    <t>The Medway Towns UA</t>
  </si>
  <si>
    <t>West Berkshire UA</t>
  </si>
  <si>
    <t>E2132</t>
  </si>
  <si>
    <t>Bedford UA</t>
  </si>
  <si>
    <t>Cheshire East UA</t>
  </si>
  <si>
    <t>Cheshire West and Chester UA</t>
  </si>
  <si>
    <t>Cornwall UA</t>
  </si>
  <si>
    <t>Durham UA</t>
  </si>
  <si>
    <t>Northumberland UA</t>
  </si>
  <si>
    <t>E0202</t>
  </si>
  <si>
    <t>E0603</t>
  </si>
  <si>
    <t>E0604</t>
  </si>
  <si>
    <t>E0801</t>
  </si>
  <si>
    <t>E1302</t>
  </si>
  <si>
    <t>E2901</t>
  </si>
  <si>
    <t>2009-10</t>
  </si>
  <si>
    <t>Central Bedfordshire UA</t>
  </si>
  <si>
    <t>Shropshire UA</t>
  </si>
  <si>
    <t>Wiltshire UA</t>
  </si>
  <si>
    <t>E0203</t>
  </si>
  <si>
    <t>E3202</t>
  </si>
  <si>
    <t>E3902</t>
  </si>
  <si>
    <t>2010-11</t>
  </si>
  <si>
    <t>2011-12</t>
  </si>
  <si>
    <t>2012-13</t>
  </si>
  <si>
    <r>
      <t xml:space="preserve">Authority:
</t>
    </r>
    <r>
      <rPr>
        <i/>
        <sz val="12"/>
        <color indexed="18"/>
        <rFont val="Arial"/>
        <family val="2"/>
      </rPr>
      <t xml:space="preserve"> (select below):</t>
    </r>
  </si>
  <si>
    <t>Please select a region from list</t>
  </si>
  <si>
    <t>1993-94</t>
  </si>
  <si>
    <t>1999-00</t>
  </si>
  <si>
    <t>Medway UA</t>
  </si>
  <si>
    <t>Telford &amp; Wrekin UA</t>
  </si>
  <si>
    <t>2013-14</t>
  </si>
  <si>
    <t>Average Council Tax per Dwelling: 1993-94 onwards</t>
  </si>
  <si>
    <t>=</t>
  </si>
  <si>
    <t>2014-15</t>
  </si>
  <si>
    <t>..</t>
  </si>
  <si>
    <t>"=" indicates a discontinuity in the series so the year-on-year % change figure is not comparable for these years</t>
  </si>
  <si>
    <t>2015-16</t>
  </si>
  <si>
    <t>2016-17</t>
  </si>
  <si>
    <t>2017-18</t>
  </si>
  <si>
    <t>2018-19</t>
  </si>
  <si>
    <t>2019-20</t>
  </si>
  <si>
    <t>Folkestone &amp; Hythe</t>
  </si>
  <si>
    <t>E1204</t>
  </si>
  <si>
    <t>Dorset Council</t>
  </si>
  <si>
    <t>E1203</t>
  </si>
  <si>
    <t>West Suffolk</t>
  </si>
  <si>
    <t>E3539</t>
  </si>
  <si>
    <t>East Suffolk</t>
  </si>
  <si>
    <t>E3538</t>
  </si>
  <si>
    <t>Somerset West &amp; Taunton</t>
  </si>
  <si>
    <t>E3336</t>
  </si>
  <si>
    <t>Bournemouth, Christchurch &amp; Poole</t>
  </si>
  <si>
    <t xml:space="preserve">Blackburn with Darwen UA </t>
  </si>
  <si>
    <t xml:space="preserve">Swindon UA </t>
  </si>
  <si>
    <t xml:space="preserve">Telford &amp; Wrekin UA </t>
  </si>
  <si>
    <t xml:space="preserve">West Suffolk </t>
  </si>
  <si>
    <t xml:space="preserve">Folkestone &amp; Hythe </t>
  </si>
  <si>
    <t>Buckinghamshire UA</t>
  </si>
  <si>
    <t>E0402</t>
  </si>
  <si>
    <t>2020-21</t>
  </si>
  <si>
    <t>Ecode</t>
  </si>
  <si>
    <t>ONS Code</t>
  </si>
  <si>
    <t>E07000223</t>
  </si>
  <si>
    <t>E07000026</t>
  </si>
  <si>
    <t>E07000157</t>
  </si>
  <si>
    <t>E07000032</t>
  </si>
  <si>
    <t>E07000224</t>
  </si>
  <si>
    <t>E07000170</t>
  </si>
  <si>
    <t>E07000105</t>
  </si>
  <si>
    <t>E07000004</t>
  </si>
  <si>
    <t>E07000200</t>
  </si>
  <si>
    <t>E09000002</t>
  </si>
  <si>
    <t>E09000003</t>
  </si>
  <si>
    <t>E08000016</t>
  </si>
  <si>
    <t>E07000027</t>
  </si>
  <si>
    <t>E07000066</t>
  </si>
  <si>
    <t>E07000084</t>
  </si>
  <si>
    <t>E07000171</t>
  </si>
  <si>
    <t>E06000022</t>
  </si>
  <si>
    <t>E07000002</t>
  </si>
  <si>
    <t>E06000055</t>
  </si>
  <si>
    <t>E07000158</t>
  </si>
  <si>
    <t>E09000004</t>
  </si>
  <si>
    <t>E08000025</t>
  </si>
  <si>
    <t>E07000129</t>
  </si>
  <si>
    <t>E06000008</t>
  </si>
  <si>
    <t>E06000009</t>
  </si>
  <si>
    <t>E07000159</t>
  </si>
  <si>
    <t>E07000033</t>
  </si>
  <si>
    <t>E08000001</t>
  </si>
  <si>
    <t>E07000136</t>
  </si>
  <si>
    <t>E06000028</t>
  </si>
  <si>
    <t>E06000058</t>
  </si>
  <si>
    <t>E06000036</t>
  </si>
  <si>
    <t>E08000032</t>
  </si>
  <si>
    <t>E07000067</t>
  </si>
  <si>
    <t>E07000143</t>
  </si>
  <si>
    <t>E09000005</t>
  </si>
  <si>
    <t>E07000068</t>
  </si>
  <si>
    <t>E07000182</t>
  </si>
  <si>
    <t>E06000043</t>
  </si>
  <si>
    <t>E06000023</t>
  </si>
  <si>
    <t>E07000144</t>
  </si>
  <si>
    <t>E09000006</t>
  </si>
  <si>
    <t>E07000234</t>
  </si>
  <si>
    <t>E07000095</t>
  </si>
  <si>
    <t>E07000172</t>
  </si>
  <si>
    <t>E06000060</t>
  </si>
  <si>
    <t>E07000117</t>
  </si>
  <si>
    <t>E08000002</t>
  </si>
  <si>
    <t>E08000033</t>
  </si>
  <si>
    <t>E07000008</t>
  </si>
  <si>
    <t>E09000007</t>
  </si>
  <si>
    <t>E07000192</t>
  </si>
  <si>
    <t>E07000106</t>
  </si>
  <si>
    <t>E07000019</t>
  </si>
  <si>
    <t>E07000028</t>
  </si>
  <si>
    <t>E07000020</t>
  </si>
  <si>
    <t>E07000160</t>
  </si>
  <si>
    <t>E07000069</t>
  </si>
  <si>
    <t>E06000056</t>
  </si>
  <si>
    <t>E07000130</t>
  </si>
  <si>
    <t>E07000070</t>
  </si>
  <si>
    <t>E07000078</t>
  </si>
  <si>
    <t>E07000177</t>
  </si>
  <si>
    <t>E06000049</t>
  </si>
  <si>
    <t>E06000050</t>
  </si>
  <si>
    <t>E07000013</t>
  </si>
  <si>
    <t>E07000054</t>
  </si>
  <si>
    <t>E07000034</t>
  </si>
  <si>
    <t>E07000225</t>
  </si>
  <si>
    <t>E07000005</t>
  </si>
  <si>
    <t>E07000118</t>
  </si>
  <si>
    <t>E07000048</t>
  </si>
  <si>
    <t>E09000001</t>
  </si>
  <si>
    <t>E07000071</t>
  </si>
  <si>
    <t>E07000014</t>
  </si>
  <si>
    <t>E07000029</t>
  </si>
  <si>
    <t>E07000150</t>
  </si>
  <si>
    <t>E06000052</t>
  </si>
  <si>
    <t>E07000079</t>
  </si>
  <si>
    <t>E08000026</t>
  </si>
  <si>
    <t>E07000163</t>
  </si>
  <si>
    <t>E07000226</t>
  </si>
  <si>
    <t>E09000008</t>
  </si>
  <si>
    <t>E07000096</t>
  </si>
  <si>
    <t>E06000005</t>
  </si>
  <si>
    <t>E07000107</t>
  </si>
  <si>
    <t>E07000151</t>
  </si>
  <si>
    <t>E06000015</t>
  </si>
  <si>
    <t>E07000035</t>
  </si>
  <si>
    <t>E07000055</t>
  </si>
  <si>
    <t>E08000017</t>
  </si>
  <si>
    <t>E06000059</t>
  </si>
  <si>
    <t>E07000108</t>
  </si>
  <si>
    <t>E08000027</t>
  </si>
  <si>
    <t>E06000047</t>
  </si>
  <si>
    <t>E09000009</t>
  </si>
  <si>
    <t>E07000057</t>
  </si>
  <si>
    <t>E07000009</t>
  </si>
  <si>
    <t>E07000040</t>
  </si>
  <si>
    <t>E07000049</t>
  </si>
  <si>
    <t>E07000085</t>
  </si>
  <si>
    <t>E07000242</t>
  </si>
  <si>
    <t>E07000137</t>
  </si>
  <si>
    <t>E07000152</t>
  </si>
  <si>
    <t>E06000011</t>
  </si>
  <si>
    <t>E07000193</t>
  </si>
  <si>
    <t>E07000244</t>
  </si>
  <si>
    <t>E07000061</t>
  </si>
  <si>
    <t>E07000086</t>
  </si>
  <si>
    <t>E07000030</t>
  </si>
  <si>
    <t>E07000016</t>
  </si>
  <si>
    <t>E07000207</t>
  </si>
  <si>
    <t>E09000010</t>
  </si>
  <si>
    <t>E07000072</t>
  </si>
  <si>
    <t>E07000208</t>
  </si>
  <si>
    <t>E07000036</t>
  </si>
  <si>
    <t>E07000041</t>
  </si>
  <si>
    <t>E07000087</t>
  </si>
  <si>
    <t>E07000010</t>
  </si>
  <si>
    <t>E07000112</t>
  </si>
  <si>
    <t>E07000201</t>
  </si>
  <si>
    <t>E07000080</t>
  </si>
  <si>
    <t>E07000119</t>
  </si>
  <si>
    <t>E08000037</t>
  </si>
  <si>
    <t>E07000173</t>
  </si>
  <si>
    <t>E07000081</t>
  </si>
  <si>
    <t>E07000088</t>
  </si>
  <si>
    <t>E07000109</t>
  </si>
  <si>
    <t>E07000145</t>
  </si>
  <si>
    <t>E09000011</t>
  </si>
  <si>
    <t>E07000209</t>
  </si>
  <si>
    <t>E09000012</t>
  </si>
  <si>
    <t>E06000006</t>
  </si>
  <si>
    <t>E07000164</t>
  </si>
  <si>
    <t>E09000013</t>
  </si>
  <si>
    <t>E07000131</t>
  </si>
  <si>
    <t>E09000014</t>
  </si>
  <si>
    <t>E07000073</t>
  </si>
  <si>
    <t>E07000165</t>
  </si>
  <si>
    <t>E09000015</t>
  </si>
  <si>
    <t>E07000089</t>
  </si>
  <si>
    <t>E06000001</t>
  </si>
  <si>
    <t>E07000062</t>
  </si>
  <si>
    <t>E07000090</t>
  </si>
  <si>
    <t>E09000016</t>
  </si>
  <si>
    <t>E06000019</t>
  </si>
  <si>
    <t>E07000098</t>
  </si>
  <si>
    <t>E07000037</t>
  </si>
  <si>
    <t>E09000017</t>
  </si>
  <si>
    <t>E07000132</t>
  </si>
  <si>
    <t>E07000227</t>
  </si>
  <si>
    <t>E09000018</t>
  </si>
  <si>
    <t>E07000011</t>
  </si>
  <si>
    <t>E07000120</t>
  </si>
  <si>
    <t>E07000202</t>
  </si>
  <si>
    <t>E06000046</t>
  </si>
  <si>
    <t>E06000053</t>
  </si>
  <si>
    <t>E07000230</t>
  </si>
  <si>
    <t>E09000020</t>
  </si>
  <si>
    <t>E07000021</t>
  </si>
  <si>
    <t>E07000153</t>
  </si>
  <si>
    <t>E07000146</t>
  </si>
  <si>
    <t>E06000010</t>
  </si>
  <si>
    <t>E09000021</t>
  </si>
  <si>
    <t>E08000034</t>
  </si>
  <si>
    <t>E08000011</t>
  </si>
  <si>
    <t>E09000022</t>
  </si>
  <si>
    <t>E07000121</t>
  </si>
  <si>
    <t>E08000035</t>
  </si>
  <si>
    <t>E06000016</t>
  </si>
  <si>
    <t>E07000063</t>
  </si>
  <si>
    <t>E09000023</t>
  </si>
  <si>
    <t>E07000194</t>
  </si>
  <si>
    <t>E07000138</t>
  </si>
  <si>
    <t>E08000012</t>
  </si>
  <si>
    <t>E06000032</t>
  </si>
  <si>
    <t>E07000017</t>
  </si>
  <si>
    <t>E07000110</t>
  </si>
  <si>
    <t>E07000074</t>
  </si>
  <si>
    <t>E07000235</t>
  </si>
  <si>
    <t>E08000003</t>
  </si>
  <si>
    <t>E07000174</t>
  </si>
  <si>
    <t>E06000035</t>
  </si>
  <si>
    <t>E07000133</t>
  </si>
  <si>
    <t>E07000187</t>
  </si>
  <si>
    <t>E09000024</t>
  </si>
  <si>
    <t>E07000001</t>
  </si>
  <si>
    <t>E07000042</t>
  </si>
  <si>
    <t>E07000203</t>
  </si>
  <si>
    <t>E07000228</t>
  </si>
  <si>
    <t>E06000002</t>
  </si>
  <si>
    <t>E06000042</t>
  </si>
  <si>
    <t>E07000210</t>
  </si>
  <si>
    <t>E07000091</t>
  </si>
  <si>
    <t>E07000175</t>
  </si>
  <si>
    <t>E08000021</t>
  </si>
  <si>
    <t>E07000195</t>
  </si>
  <si>
    <t>E09000025</t>
  </si>
  <si>
    <t>E07000022</t>
  </si>
  <si>
    <t>E07000043</t>
  </si>
  <si>
    <t>E07000050</t>
  </si>
  <si>
    <t>E07000038</t>
  </si>
  <si>
    <t>E06000012</t>
  </si>
  <si>
    <t>E07000099</t>
  </si>
  <si>
    <t>E07000139</t>
  </si>
  <si>
    <t>E06000013</t>
  </si>
  <si>
    <t>E07000147</t>
  </si>
  <si>
    <t>E07000183</t>
  </si>
  <si>
    <t>E06000024</t>
  </si>
  <si>
    <t>E08000022</t>
  </si>
  <si>
    <t>E07000218</t>
  </si>
  <si>
    <t>E07000134</t>
  </si>
  <si>
    <t>E07000231</t>
  </si>
  <si>
    <t>E07000154</t>
  </si>
  <si>
    <t>E06000057</t>
  </si>
  <si>
    <t>E07000148</t>
  </si>
  <si>
    <t>E06000018</t>
  </si>
  <si>
    <t>E07000219</t>
  </si>
  <si>
    <t>E07000135</t>
  </si>
  <si>
    <t>E08000004</t>
  </si>
  <si>
    <t>E07000184</t>
  </si>
  <si>
    <t>E07000178</t>
  </si>
  <si>
    <t>E07000122</t>
  </si>
  <si>
    <t>E07000023</t>
  </si>
  <si>
    <t>E06000031</t>
  </si>
  <si>
    <t>E06000026</t>
  </si>
  <si>
    <t>E06000029</t>
  </si>
  <si>
    <t>E06000044</t>
  </si>
  <si>
    <t>E07000123</t>
  </si>
  <si>
    <t>E07000051</t>
  </si>
  <si>
    <t>E06000038</t>
  </si>
  <si>
    <t>E09000026</t>
  </si>
  <si>
    <t>E06000003</t>
  </si>
  <si>
    <t>E07000236</t>
  </si>
  <si>
    <t>E07000211</t>
  </si>
  <si>
    <t>E07000024</t>
  </si>
  <si>
    <t>E07000124</t>
  </si>
  <si>
    <t>E09000027</t>
  </si>
  <si>
    <t>E07000166</t>
  </si>
  <si>
    <t>E08000005</t>
  </si>
  <si>
    <t>E07000075</t>
  </si>
  <si>
    <t>E07000125</t>
  </si>
  <si>
    <t>E07000064</t>
  </si>
  <si>
    <t>E08000018</t>
  </si>
  <si>
    <t>E07000220</t>
  </si>
  <si>
    <t>E07000212</t>
  </si>
  <si>
    <t>E07000176</t>
  </si>
  <si>
    <t>E07000092</t>
  </si>
  <si>
    <t>E06000017</t>
  </si>
  <si>
    <t>E07000167</t>
  </si>
  <si>
    <t>E08000006</t>
  </si>
  <si>
    <t>E07000232</t>
  </si>
  <si>
    <t>E08000028</t>
  </si>
  <si>
    <t>E07000168</t>
  </si>
  <si>
    <t>E07000058</t>
  </si>
  <si>
    <t>E07000188</t>
  </si>
  <si>
    <t>E08000014</t>
  </si>
  <si>
    <t>E07000169</t>
  </si>
  <si>
    <t>E07000111</t>
  </si>
  <si>
    <t>E08000019</t>
  </si>
  <si>
    <t>E06000051</t>
  </si>
  <si>
    <t>E06000039</t>
  </si>
  <si>
    <t>E08000029</t>
  </si>
  <si>
    <t>E07000246</t>
  </si>
  <si>
    <t>E07000003</t>
  </si>
  <si>
    <t>E07000006</t>
  </si>
  <si>
    <t>E07000012</t>
  </si>
  <si>
    <t>E07000039</t>
  </si>
  <si>
    <t>E06000025</t>
  </si>
  <si>
    <t>E07000044</t>
  </si>
  <si>
    <t>E07000140</t>
  </si>
  <si>
    <t>E07000141</t>
  </si>
  <si>
    <t>E07000031</t>
  </si>
  <si>
    <t>E07000149</t>
  </si>
  <si>
    <t>E07000155</t>
  </si>
  <si>
    <t>E07000179</t>
  </si>
  <si>
    <t>E07000126</t>
  </si>
  <si>
    <t>E07000186</t>
  </si>
  <si>
    <t>E07000189</t>
  </si>
  <si>
    <t>E07000196</t>
  </si>
  <si>
    <t>E08000023</t>
  </si>
  <si>
    <t>E06000045</t>
  </si>
  <si>
    <t>E06000033</t>
  </si>
  <si>
    <t>E09000028</t>
  </si>
  <si>
    <t>E07000213</t>
  </si>
  <si>
    <t>E07000240</t>
  </si>
  <si>
    <t>E07000204</t>
  </si>
  <si>
    <t>E08000013</t>
  </si>
  <si>
    <t>E07000197</t>
  </si>
  <si>
    <t>E07000198</t>
  </si>
  <si>
    <t>E07000243</t>
  </si>
  <si>
    <t>E08000007</t>
  </si>
  <si>
    <t>E06000004</t>
  </si>
  <si>
    <t>E06000021</t>
  </si>
  <si>
    <t>E07000221</t>
  </si>
  <si>
    <t>E07000082</t>
  </si>
  <si>
    <t>E07000205</t>
  </si>
  <si>
    <t>E08000024</t>
  </si>
  <si>
    <t>E07000214</t>
  </si>
  <si>
    <t>E09000029</t>
  </si>
  <si>
    <t>E07000113</t>
  </si>
  <si>
    <t>E06000030</t>
  </si>
  <si>
    <t>E08000008</t>
  </si>
  <si>
    <t>E07000199</t>
  </si>
  <si>
    <t>E07000215</t>
  </si>
  <si>
    <t>E07000190</t>
  </si>
  <si>
    <t>E07000059</t>
  </si>
  <si>
    <t>E07000045</t>
  </si>
  <si>
    <t>E06000020</t>
  </si>
  <si>
    <t>E07000076</t>
  </si>
  <si>
    <t>E07000093</t>
  </si>
  <si>
    <t>E07000083</t>
  </si>
  <si>
    <t>E07000114</t>
  </si>
  <si>
    <t>E07000102</t>
  </si>
  <si>
    <t>E06000034</t>
  </si>
  <si>
    <t>E07000115</t>
  </si>
  <si>
    <t>E06000027</t>
  </si>
  <si>
    <t>E07000046</t>
  </si>
  <si>
    <t>E09000030</t>
  </si>
  <si>
    <t>E08000009</t>
  </si>
  <si>
    <t>E07000116</t>
  </si>
  <si>
    <t>E07000161</t>
  </si>
  <si>
    <t>E07000077</t>
  </si>
  <si>
    <t>E07000018</t>
  </si>
  <si>
    <t>E07000180</t>
  </si>
  <si>
    <t>E08000036</t>
  </si>
  <si>
    <t>E08000030</t>
  </si>
  <si>
    <t>E09000031</t>
  </si>
  <si>
    <t>E09000032</t>
  </si>
  <si>
    <t>E07000162</t>
  </si>
  <si>
    <t>E06000007</t>
  </si>
  <si>
    <t>E07000222</t>
  </si>
  <si>
    <t>E07000103</t>
  </si>
  <si>
    <t>E07000206</t>
  </si>
  <si>
    <t>E07000216</t>
  </si>
  <si>
    <t>E07000065</t>
  </si>
  <si>
    <t>E07000060</t>
  </si>
  <si>
    <t>E07000156</t>
  </si>
  <si>
    <t>E07000241</t>
  </si>
  <si>
    <t>E06000037</t>
  </si>
  <si>
    <t>E07000047</t>
  </si>
  <si>
    <t>E07000052</t>
  </si>
  <si>
    <t>E07000127</t>
  </si>
  <si>
    <t>E07000142</t>
  </si>
  <si>
    <t>E07000181</t>
  </si>
  <si>
    <t>E07000191</t>
  </si>
  <si>
    <t>E07000245</t>
  </si>
  <si>
    <t>E07000233</t>
  </si>
  <si>
    <t>E09000033</t>
  </si>
  <si>
    <t>E07000053</t>
  </si>
  <si>
    <t>E08000010</t>
  </si>
  <si>
    <t>E06000054</t>
  </si>
  <si>
    <t>E07000094</t>
  </si>
  <si>
    <t>E06000040</t>
  </si>
  <si>
    <t>E08000015</t>
  </si>
  <si>
    <t>E07000217</t>
  </si>
  <si>
    <t>E06000041</t>
  </si>
  <si>
    <t>E08000031</t>
  </si>
  <si>
    <t>E07000237</t>
  </si>
  <si>
    <t>E07000229</t>
  </si>
  <si>
    <t>E07000238</t>
  </si>
  <si>
    <t>E07000007</t>
  </si>
  <si>
    <t>E07000128</t>
  </si>
  <si>
    <t>E07000239</t>
  </si>
  <si>
    <t>E06000014</t>
  </si>
  <si>
    <t>E09000019</t>
  </si>
  <si>
    <t>(a) R</t>
  </si>
  <si>
    <t>Average council tax per dwelling 1993-94 to 2021-22</t>
  </si>
  <si>
    <t>2021-22</t>
  </si>
  <si>
    <t>E2801</t>
  </si>
  <si>
    <t>North Northamptonshire</t>
  </si>
  <si>
    <t>E2802</t>
  </si>
  <si>
    <t>West Northamptonshire</t>
  </si>
  <si>
    <t>E06000061</t>
  </si>
  <si>
    <t>E06000062</t>
  </si>
  <si>
    <t>(b) R</t>
  </si>
  <si>
    <t>(c) R</t>
  </si>
  <si>
    <t xml:space="preserve">(a) 2020-21 data has been revised. </t>
  </si>
  <si>
    <t>(b) Data between 2010-11 to 2018-19 has been revised.</t>
  </si>
  <si>
    <t>(c) Data between 2010-11 to 2020-21 has been revised.</t>
  </si>
  <si>
    <t>(a)(d) R</t>
  </si>
  <si>
    <t>(d) 2018-19 and 2019-20 data has been suppressed due to outstanding validation checks.</t>
  </si>
  <si>
    <t xml:space="preserve">Average council tax per dwelling is calculated by dividing the total council tax payable in an area by the total number of chargeable dwellings in the area. In comparison, average Band D is calculated by dividing the total council tax payable in an area by the taxbase used for council tax setting purposes. Average Band D is widely regarded as a benchmark when comparing council tax levels in different areas or over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</si>
</sst>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0.0%"/>
    <numFmt numFmtId="167" formatCode="_-* #,##0_-;\-* #,##0_-;_-* &quot;-&quot;??_-;_-@_-"/>
    <numFmt numFmtId="168" formatCode="#,##0.0"/>
  </numFmts>
  <fonts count="40" x14ac:knownFonts="1">
    <font>
      <sz val="10"/>
      <name val="Arial"/>
    </font>
    <font>
      <sz val="11"/>
      <color theme="1"/>
      <name val="Calibri"/>
      <family val="2"/>
      <scheme val="minor"/>
    </font>
    <font>
      <sz val="10"/>
      <name val="Arial"/>
      <family val="2"/>
    </font>
    <font>
      <sz val="10"/>
      <name val="Arial"/>
      <family val="2"/>
    </font>
    <font>
      <b/>
      <sz val="10"/>
      <name val="Arial"/>
      <family val="2"/>
    </font>
    <font>
      <sz val="8"/>
      <name val="Arial"/>
      <family val="2"/>
    </font>
    <font>
      <b/>
      <u/>
      <sz val="14"/>
      <name val="Arial"/>
      <family val="2"/>
    </font>
    <font>
      <b/>
      <u/>
      <sz val="10"/>
      <name val="Arial"/>
      <family val="2"/>
    </font>
    <font>
      <b/>
      <u/>
      <sz val="12"/>
      <name val="Arial"/>
      <family val="2"/>
    </font>
    <font>
      <i/>
      <sz val="10"/>
      <name val="Arial"/>
      <family val="2"/>
    </font>
    <font>
      <b/>
      <i/>
      <sz val="10"/>
      <name val="Arial"/>
      <family val="2"/>
    </font>
    <font>
      <vertAlign val="superscript"/>
      <sz val="10"/>
      <name val="Arial"/>
      <family val="2"/>
    </font>
    <font>
      <b/>
      <sz val="14"/>
      <name val="Arial"/>
      <family val="2"/>
    </font>
    <font>
      <sz val="12"/>
      <name val="Arial"/>
      <family val="2"/>
    </font>
    <font>
      <b/>
      <sz val="12"/>
      <name val="Arial"/>
      <family val="2"/>
    </font>
    <font>
      <b/>
      <i/>
      <sz val="12"/>
      <name val="Arial"/>
      <family val="2"/>
    </font>
    <font>
      <i/>
      <sz val="12"/>
      <name val="Arial"/>
      <family val="2"/>
    </font>
    <font>
      <b/>
      <sz val="12"/>
      <color indexed="9"/>
      <name val="Arial"/>
      <family val="2"/>
    </font>
    <font>
      <sz val="10"/>
      <color indexed="9"/>
      <name val="Arial"/>
      <family val="2"/>
    </font>
    <font>
      <b/>
      <sz val="20"/>
      <color indexed="9"/>
      <name val="Arial"/>
      <family val="2"/>
    </font>
    <font>
      <sz val="20"/>
      <name val="Arial"/>
      <family val="2"/>
    </font>
    <font>
      <i/>
      <sz val="12"/>
      <name val="Arial"/>
      <family val="2"/>
    </font>
    <font>
      <b/>
      <sz val="10"/>
      <color indexed="9"/>
      <name val="Arial"/>
      <family val="2"/>
    </font>
    <font>
      <b/>
      <sz val="14"/>
      <color indexed="9"/>
      <name val="Arial"/>
      <family val="2"/>
    </font>
    <font>
      <u/>
      <sz val="8"/>
      <name val="Arial"/>
      <family val="2"/>
    </font>
    <font>
      <sz val="8"/>
      <name val="Arial"/>
      <family val="2"/>
    </font>
    <font>
      <sz val="10"/>
      <color indexed="22"/>
      <name val="Arial"/>
      <family val="2"/>
    </font>
    <font>
      <vertAlign val="superscript"/>
      <sz val="10"/>
      <name val="Arial"/>
      <family val="2"/>
    </font>
    <font>
      <i/>
      <sz val="12"/>
      <color indexed="18"/>
      <name val="Arial"/>
      <family val="2"/>
    </font>
    <font>
      <sz val="10"/>
      <name val="Arial"/>
      <family val="2"/>
    </font>
    <font>
      <b/>
      <sz val="10"/>
      <color rgb="FFFF0000"/>
      <name val="Arial"/>
      <family val="2"/>
    </font>
    <font>
      <sz val="9"/>
      <color indexed="8"/>
      <name val="Arial"/>
      <family val="2"/>
    </font>
    <font>
      <b/>
      <sz val="11"/>
      <name val="Arial"/>
      <family val="2"/>
    </font>
    <font>
      <sz val="11"/>
      <color rgb="FF000000"/>
      <name val="Calibri"/>
      <family val="2"/>
    </font>
    <font>
      <sz val="11"/>
      <name val="Calibri"/>
      <family val="2"/>
    </font>
    <font>
      <b/>
      <vertAlign val="superscript"/>
      <sz val="10"/>
      <name val="Arial"/>
      <family val="2"/>
    </font>
    <font>
      <sz val="12"/>
      <color theme="1"/>
      <name val="Arial"/>
      <family val="2"/>
    </font>
    <font>
      <u/>
      <sz val="7.5"/>
      <color indexed="12"/>
      <name val="Arial"/>
      <family val="2"/>
    </font>
    <font>
      <u/>
      <sz val="10"/>
      <color theme="10"/>
      <name val="Arial"/>
      <family val="2"/>
    </font>
    <font>
      <sz val="11"/>
      <color indexed="19"/>
      <name val="Calibri"/>
      <family val="2"/>
    </font>
  </fonts>
  <fills count="9">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23"/>
        <bgColor indexed="64"/>
      </patternFill>
    </fill>
    <fill>
      <patternFill patternType="solid">
        <fgColor indexed="63"/>
        <bgColor indexed="64"/>
      </patternFill>
    </fill>
    <fill>
      <patternFill patternType="solid">
        <fgColor rgb="FFCCFFFF"/>
        <bgColor indexed="64"/>
      </patternFill>
    </fill>
    <fill>
      <patternFill patternType="solid">
        <fgColor indexed="9"/>
        <bgColor indexed="64"/>
      </patternFill>
    </fill>
    <fill>
      <patternFill patternType="solid">
        <fgColor indexed="43"/>
      </patternFill>
    </fill>
  </fills>
  <borders count="17">
    <border>
      <left/>
      <right/>
      <top/>
      <bottom/>
      <diagonal/>
    </border>
    <border>
      <left/>
      <right/>
      <top/>
      <bottom style="mediumDashed">
        <color indexed="64"/>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Dashed">
        <color indexed="64"/>
      </bottom>
      <diagonal/>
    </border>
    <border>
      <left/>
      <right style="medium">
        <color indexed="64"/>
      </right>
      <top/>
      <bottom style="mediumDashed">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Dashed">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19">
    <xf numFmtId="0" fontId="0" fillId="0" borderId="0"/>
    <xf numFmtId="9" fontId="2" fillId="0" borderId="0" applyFont="0" applyFill="0" applyBorder="0" applyAlignment="0" applyProtection="0"/>
    <xf numFmtId="164" fontId="29" fillId="0" borderId="0" applyFont="0" applyFill="0" applyBorder="0" applyAlignment="0" applyProtection="0"/>
    <xf numFmtId="0" fontId="2" fillId="0" borderId="0"/>
    <xf numFmtId="43" fontId="2" fillId="0" borderId="0" applyFont="0" applyFill="0" applyBorder="0" applyAlignment="0" applyProtection="0"/>
    <xf numFmtId="3" fontId="4" fillId="7" borderId="15">
      <alignment horizontal="right"/>
    </xf>
    <xf numFmtId="0" fontId="37" fillId="0" borderId="0" applyNumberFormat="0" applyFill="0" applyBorder="0" applyAlignment="0" applyProtection="0">
      <alignment vertical="top"/>
      <protection locked="0"/>
    </xf>
    <xf numFmtId="3" fontId="2" fillId="7" borderId="16">
      <alignment horizontal="right"/>
    </xf>
    <xf numFmtId="3" fontId="2" fillId="7" borderId="16">
      <alignment horizontal="right"/>
    </xf>
    <xf numFmtId="3" fontId="2" fillId="7" borderId="15">
      <alignment horizontal="right"/>
    </xf>
    <xf numFmtId="3" fontId="2" fillId="7" borderId="15">
      <alignment horizontal="right"/>
    </xf>
    <xf numFmtId="43" fontId="2" fillId="0" borderId="0" applyFont="0" applyFill="0" applyBorder="0" applyAlignment="0" applyProtection="0"/>
    <xf numFmtId="0" fontId="38" fillId="0" borderId="0" applyNumberFormat="0" applyFill="0" applyBorder="0" applyAlignment="0" applyProtection="0"/>
    <xf numFmtId="0" fontId="39" fillId="8" borderId="0" applyNumberFormat="0" applyBorder="0" applyAlignment="0" applyProtection="0"/>
    <xf numFmtId="0" fontId="36" fillId="0" borderId="0"/>
    <xf numFmtId="0" fontId="1" fillId="0" borderId="0"/>
    <xf numFmtId="9" fontId="2" fillId="0" borderId="0" applyFont="0" applyFill="0" applyBorder="0" applyAlignment="0" applyProtection="0"/>
    <xf numFmtId="0" fontId="36" fillId="0" borderId="0"/>
    <xf numFmtId="0" fontId="36" fillId="0" borderId="0"/>
  </cellStyleXfs>
  <cellXfs count="163">
    <xf numFmtId="0" fontId="0" fillId="0" borderId="0" xfId="0"/>
    <xf numFmtId="3" fontId="3" fillId="0" borderId="0" xfId="0" applyNumberFormat="1" applyFont="1" applyFill="1" applyBorder="1" applyAlignment="1">
      <alignment horizontal="left"/>
    </xf>
    <xf numFmtId="3" fontId="0" fillId="0" borderId="0" xfId="0" applyNumberFormat="1" applyFill="1" applyAlignment="1">
      <alignment horizontal="right"/>
    </xf>
    <xf numFmtId="1" fontId="2" fillId="0" borderId="0" xfId="0" quotePrefix="1" applyNumberFormat="1" applyFont="1" applyFill="1" applyAlignment="1">
      <alignment horizontal="left"/>
    </xf>
    <xf numFmtId="0" fontId="2" fillId="0" borderId="0" xfId="0" applyFont="1"/>
    <xf numFmtId="0" fontId="0" fillId="0" borderId="0" xfId="0" applyFill="1"/>
    <xf numFmtId="0" fontId="3" fillId="0" borderId="0" xfId="0" applyFont="1" applyFill="1" applyBorder="1"/>
    <xf numFmtId="3" fontId="2" fillId="0" borderId="0" xfId="0" applyNumberFormat="1" applyFont="1" applyFill="1" applyAlignment="1">
      <alignment horizontal="right"/>
    </xf>
    <xf numFmtId="0" fontId="0" fillId="0" borderId="0" xfId="0" applyAlignment="1">
      <alignment vertical="top"/>
    </xf>
    <xf numFmtId="3" fontId="0" fillId="0" borderId="0" xfId="0" applyNumberFormat="1" applyFill="1"/>
    <xf numFmtId="3" fontId="14" fillId="2" borderId="0" xfId="0" applyNumberFormat="1" applyFont="1" applyFill="1" applyBorder="1" applyAlignment="1" applyProtection="1">
      <alignment horizontal="left"/>
    </xf>
    <xf numFmtId="3" fontId="13" fillId="2" borderId="0" xfId="0" applyNumberFormat="1" applyFont="1" applyFill="1" applyBorder="1" applyAlignment="1" applyProtection="1">
      <alignment horizontal="right"/>
    </xf>
    <xf numFmtId="3" fontId="13" fillId="2" borderId="0" xfId="0" applyNumberFormat="1" applyFont="1" applyFill="1" applyBorder="1" applyAlignment="1" applyProtection="1">
      <alignment horizontal="right" wrapText="1"/>
    </xf>
    <xf numFmtId="3" fontId="3" fillId="0" borderId="0" xfId="0" applyNumberFormat="1" applyFont="1" applyFill="1" applyBorder="1" applyAlignment="1">
      <alignment horizontal="left" wrapText="1"/>
    </xf>
    <xf numFmtId="0" fontId="20" fillId="0" borderId="0" xfId="0" applyFont="1" applyAlignment="1">
      <alignment vertical="center"/>
    </xf>
    <xf numFmtId="3" fontId="21" fillId="2" borderId="0" xfId="0" quotePrefix="1" applyNumberFormat="1" applyFont="1" applyFill="1" applyBorder="1" applyAlignment="1" applyProtection="1">
      <alignment horizontal="right"/>
    </xf>
    <xf numFmtId="0" fontId="3" fillId="0" borderId="0" xfId="0" quotePrefix="1" applyFont="1" applyFill="1" applyBorder="1" applyAlignment="1">
      <alignment horizontal="left"/>
    </xf>
    <xf numFmtId="0" fontId="3" fillId="0" borderId="0" xfId="0" applyFont="1" applyFill="1" applyBorder="1" applyAlignment="1">
      <alignment horizontal="left"/>
    </xf>
    <xf numFmtId="0" fontId="0" fillId="3" borderId="1" xfId="0" applyFill="1" applyBorder="1"/>
    <xf numFmtId="3" fontId="18" fillId="3" borderId="0" xfId="0" applyNumberFormat="1" applyFont="1" applyFill="1" applyBorder="1" applyAlignment="1" applyProtection="1">
      <alignment horizontal="left" wrapText="1"/>
    </xf>
    <xf numFmtId="0" fontId="0" fillId="0" borderId="0" xfId="0" applyFill="1" applyAlignment="1">
      <alignment horizontal="right"/>
    </xf>
    <xf numFmtId="3" fontId="2" fillId="0" borderId="0" xfId="0" applyNumberFormat="1" applyFont="1" applyFill="1"/>
    <xf numFmtId="0" fontId="24" fillId="0" borderId="0" xfId="0" applyFont="1" applyFill="1" applyBorder="1" applyAlignment="1">
      <alignment horizontal="left"/>
    </xf>
    <xf numFmtId="0" fontId="25" fillId="0" borderId="0" xfId="0" applyFont="1" applyFill="1" applyBorder="1"/>
    <xf numFmtId="0" fontId="25" fillId="0" borderId="0" xfId="0" applyFont="1" applyFill="1" applyBorder="1" applyAlignment="1" applyProtection="1">
      <alignment horizontal="left"/>
    </xf>
    <xf numFmtId="0" fontId="17" fillId="3" borderId="0" xfId="0" applyFont="1" applyFill="1" applyBorder="1" applyAlignment="1" applyProtection="1">
      <alignment horizontal="center" vertical="center" wrapText="1"/>
      <protection locked="0"/>
    </xf>
    <xf numFmtId="0" fontId="4" fillId="0" borderId="0" xfId="0" applyFont="1"/>
    <xf numFmtId="1" fontId="0" fillId="0" borderId="0" xfId="0" quotePrefix="1" applyNumberFormat="1" applyFill="1" applyAlignment="1">
      <alignment horizontal="left"/>
    </xf>
    <xf numFmtId="0" fontId="2" fillId="0" borderId="0" xfId="0" applyFont="1" applyFill="1" applyAlignment="1">
      <alignment horizontal="right"/>
    </xf>
    <xf numFmtId="3" fontId="3" fillId="0" borderId="0" xfId="0" applyNumberFormat="1" applyFont="1" applyFill="1" applyBorder="1" applyAlignment="1" applyProtection="1">
      <alignment horizontal="left"/>
    </xf>
    <xf numFmtId="3" fontId="21" fillId="2" borderId="0" xfId="0" applyNumberFormat="1" applyFont="1" applyFill="1" applyBorder="1" applyAlignment="1" applyProtection="1">
      <alignment horizontal="right"/>
    </xf>
    <xf numFmtId="0" fontId="2" fillId="0" borderId="0" xfId="0" applyFont="1" applyFill="1" applyBorder="1"/>
    <xf numFmtId="0" fontId="2" fillId="0" borderId="0" xfId="0" quotePrefix="1" applyFont="1" applyFill="1" applyBorder="1" applyAlignment="1">
      <alignment horizontal="left"/>
    </xf>
    <xf numFmtId="3" fontId="4" fillId="0" borderId="0" xfId="0" applyNumberFormat="1" applyFont="1" applyFill="1" applyAlignment="1">
      <alignment horizontal="right"/>
    </xf>
    <xf numFmtId="0" fontId="0" fillId="0" borderId="0" xfId="0" applyFill="1" applyAlignment="1">
      <alignment horizontal="left"/>
    </xf>
    <xf numFmtId="0" fontId="2" fillId="0" borderId="0" xfId="0" applyFont="1" applyFill="1" applyAlignment="1">
      <alignment horizontal="left"/>
    </xf>
    <xf numFmtId="0" fontId="2" fillId="0" borderId="0" xfId="0" applyFont="1" applyFill="1"/>
    <xf numFmtId="0" fontId="3" fillId="0" borderId="0" xfId="0" applyFont="1" applyFill="1" applyAlignment="1">
      <alignment horizontal="left"/>
    </xf>
    <xf numFmtId="3" fontId="3" fillId="0" borderId="0" xfId="0" applyNumberFormat="1" applyFont="1" applyFill="1" applyAlignment="1">
      <alignment horizontal="right"/>
    </xf>
    <xf numFmtId="3" fontId="3" fillId="0" borderId="0" xfId="0" applyNumberFormat="1" applyFont="1" applyFill="1"/>
    <xf numFmtId="0" fontId="3" fillId="0" borderId="0" xfId="0" applyFont="1" applyFill="1"/>
    <xf numFmtId="1" fontId="2" fillId="0" borderId="0" xfId="0" applyNumberFormat="1" applyFont="1" applyFill="1"/>
    <xf numFmtId="1" fontId="0" fillId="0" borderId="0" xfId="0" applyNumberFormat="1" applyFill="1"/>
    <xf numFmtId="0" fontId="3" fillId="0" borderId="0" xfId="0" applyFont="1" applyFill="1" applyAlignment="1">
      <alignment horizontal="right"/>
    </xf>
    <xf numFmtId="0" fontId="7" fillId="0" borderId="0" xfId="0" applyFont="1" applyFill="1"/>
    <xf numFmtId="3" fontId="4" fillId="0" borderId="2" xfId="0" applyNumberFormat="1" applyFont="1" applyFill="1" applyBorder="1"/>
    <xf numFmtId="0" fontId="4" fillId="0" borderId="2" xfId="0" applyFont="1" applyFill="1" applyBorder="1"/>
    <xf numFmtId="3" fontId="9" fillId="0" borderId="0" xfId="0" applyNumberFormat="1" applyFont="1" applyFill="1" applyAlignment="1">
      <alignment horizontal="left"/>
    </xf>
    <xf numFmtId="0" fontId="9" fillId="0" borderId="0" xfId="0" applyFont="1" applyFill="1"/>
    <xf numFmtId="0" fontId="6" fillId="3" borderId="0" xfId="0" quotePrefix="1" applyFont="1" applyFill="1" applyBorder="1" applyAlignment="1">
      <alignment horizontal="left"/>
    </xf>
    <xf numFmtId="0" fontId="0" fillId="0" borderId="0" xfId="0" applyBorder="1"/>
    <xf numFmtId="0" fontId="0" fillId="2" borderId="0" xfId="0" applyFill="1" applyBorder="1"/>
    <xf numFmtId="3" fontId="2" fillId="2" borderId="0" xfId="0" quotePrefix="1" applyNumberFormat="1" applyFont="1" applyFill="1" applyBorder="1" applyAlignment="1">
      <alignment horizontal="left"/>
    </xf>
    <xf numFmtId="0" fontId="2" fillId="0" borderId="0" xfId="0" applyFont="1" applyBorder="1"/>
    <xf numFmtId="0" fontId="0" fillId="3" borderId="3" xfId="0" applyFill="1" applyBorder="1"/>
    <xf numFmtId="0" fontId="6" fillId="3" borderId="4" xfId="0" quotePrefix="1" applyFont="1" applyFill="1" applyBorder="1" applyAlignment="1">
      <alignment horizontal="left"/>
    </xf>
    <xf numFmtId="0" fontId="0" fillId="3" borderId="4" xfId="0" applyFill="1" applyBorder="1" applyAlignment="1">
      <alignment horizontal="left" wrapText="1"/>
    </xf>
    <xf numFmtId="0" fontId="0" fillId="3" borderId="5" xfId="0" applyFill="1" applyBorder="1"/>
    <xf numFmtId="0" fontId="0" fillId="3" borderId="6" xfId="0" applyFill="1" applyBorder="1"/>
    <xf numFmtId="0" fontId="0" fillId="2" borderId="3" xfId="0" applyFill="1" applyBorder="1"/>
    <xf numFmtId="0" fontId="13" fillId="2" borderId="0" xfId="0" quotePrefix="1" applyFont="1" applyFill="1" applyBorder="1" applyAlignment="1">
      <alignment horizontal="left" vertical="top"/>
    </xf>
    <xf numFmtId="0" fontId="13" fillId="2" borderId="0" xfId="0" applyFont="1" applyFill="1" applyBorder="1" applyAlignment="1">
      <alignment vertical="top"/>
    </xf>
    <xf numFmtId="0" fontId="13" fillId="2" borderId="4" xfId="0" applyFont="1" applyFill="1" applyBorder="1" applyAlignment="1">
      <alignment horizontal="right" vertical="top"/>
    </xf>
    <xf numFmtId="3" fontId="14" fillId="2" borderId="0" xfId="0" applyNumberFormat="1" applyFont="1" applyFill="1" applyBorder="1" applyAlignment="1" applyProtection="1">
      <alignment horizontal="right" wrapText="1"/>
    </xf>
    <xf numFmtId="0" fontId="15" fillId="2" borderId="0" xfId="0" quotePrefix="1" applyFont="1" applyFill="1" applyBorder="1" applyAlignment="1" applyProtection="1">
      <alignment horizontal="right"/>
    </xf>
    <xf numFmtId="0" fontId="13" fillId="2" borderId="4" xfId="0" applyFont="1" applyFill="1" applyBorder="1" applyAlignment="1">
      <alignment horizontal="right"/>
    </xf>
    <xf numFmtId="165" fontId="16" fillId="2" borderId="0" xfId="0" applyNumberFormat="1" applyFont="1" applyFill="1" applyBorder="1" applyAlignment="1" applyProtection="1">
      <alignment horizontal="right"/>
    </xf>
    <xf numFmtId="0" fontId="13" fillId="2" borderId="4" xfId="0" applyFont="1" applyFill="1" applyBorder="1"/>
    <xf numFmtId="3" fontId="21" fillId="2" borderId="0" xfId="0" quotePrefix="1" applyNumberFormat="1" applyFont="1" applyFill="1" applyBorder="1" applyAlignment="1" applyProtection="1">
      <alignment horizontal="right" wrapText="1"/>
    </xf>
    <xf numFmtId="0" fontId="13" fillId="2" borderId="0" xfId="0" applyFont="1" applyFill="1" applyBorder="1"/>
    <xf numFmtId="0" fontId="0" fillId="2" borderId="4" xfId="0" applyFill="1" applyBorder="1"/>
    <xf numFmtId="0" fontId="0" fillId="0" borderId="2" xfId="0" applyBorder="1"/>
    <xf numFmtId="3" fontId="16" fillId="2" borderId="0" xfId="0" quotePrefix="1" applyNumberFormat="1" applyFont="1" applyFill="1" applyBorder="1" applyAlignment="1" applyProtection="1">
      <alignment horizontal="right"/>
    </xf>
    <xf numFmtId="3" fontId="16" fillId="2" borderId="0" xfId="0" quotePrefix="1" applyNumberFormat="1" applyFont="1" applyFill="1" applyBorder="1" applyAlignment="1">
      <alignment horizontal="right"/>
    </xf>
    <xf numFmtId="3" fontId="13" fillId="2" borderId="0" xfId="0" applyNumberFormat="1" applyFont="1" applyFill="1" applyBorder="1" applyAlignment="1">
      <alignment horizontal="right"/>
    </xf>
    <xf numFmtId="1" fontId="13" fillId="2" borderId="0" xfId="0" applyNumberFormat="1" applyFont="1" applyFill="1" applyBorder="1" applyAlignment="1" applyProtection="1">
      <alignment horizontal="right"/>
    </xf>
    <xf numFmtId="0" fontId="0" fillId="0" borderId="2" xfId="0" applyFill="1" applyBorder="1" applyAlignment="1">
      <alignment horizontal="right"/>
    </xf>
    <xf numFmtId="0" fontId="4" fillId="0" borderId="0" xfId="0" applyFont="1" applyFill="1" applyAlignment="1">
      <alignment horizontal="left"/>
    </xf>
    <xf numFmtId="0" fontId="26" fillId="0" borderId="0" xfId="0" applyFont="1" applyFill="1" applyAlignment="1">
      <alignment horizontal="left"/>
    </xf>
    <xf numFmtId="165" fontId="16" fillId="2" borderId="0" xfId="0" applyNumberFormat="1" applyFont="1" applyFill="1" applyBorder="1" applyAlignment="1">
      <alignment horizontal="right"/>
    </xf>
    <xf numFmtId="0" fontId="30" fillId="0" borderId="0" xfId="0" applyFont="1"/>
    <xf numFmtId="0" fontId="11" fillId="0" borderId="0" xfId="0" applyFont="1" applyFill="1" applyAlignment="1">
      <alignment horizontal="left"/>
    </xf>
    <xf numFmtId="1" fontId="0" fillId="0" borderId="0" xfId="0" quotePrefix="1" applyNumberFormat="1" applyFill="1" applyAlignment="1">
      <alignment horizontal="right"/>
    </xf>
    <xf numFmtId="1" fontId="2" fillId="0" borderId="0" xfId="0" quotePrefix="1" applyNumberFormat="1" applyFont="1" applyFill="1" applyAlignment="1">
      <alignment horizontal="right"/>
    </xf>
    <xf numFmtId="1" fontId="2" fillId="0" borderId="0" xfId="0" applyNumberFormat="1" applyFont="1" applyFill="1" applyAlignment="1">
      <alignment horizontal="right"/>
    </xf>
    <xf numFmtId="3" fontId="3" fillId="0" borderId="0" xfId="0" applyNumberFormat="1" applyFont="1" applyFill="1" applyBorder="1" applyAlignment="1">
      <alignment horizontal="right"/>
    </xf>
    <xf numFmtId="0" fontId="31" fillId="0" borderId="0" xfId="0" applyNumberFormat="1" applyFont="1" applyFill="1" applyBorder="1" applyAlignment="1" applyProtection="1">
      <alignment horizontal="left"/>
    </xf>
    <xf numFmtId="0" fontId="32" fillId="0" borderId="0" xfId="0" applyFont="1" applyFill="1" applyAlignment="1">
      <alignment horizontal="right" wrapText="1"/>
    </xf>
    <xf numFmtId="0" fontId="32" fillId="0" borderId="0" xfId="0" applyFont="1" applyAlignment="1">
      <alignment wrapText="1"/>
    </xf>
    <xf numFmtId="0" fontId="0" fillId="0" borderId="0" xfId="0" applyFill="1" applyBorder="1"/>
    <xf numFmtId="0" fontId="4" fillId="0" borderId="0" xfId="0" applyFont="1" applyFill="1"/>
    <xf numFmtId="167" fontId="0" fillId="0" borderId="0" xfId="2" applyNumberFormat="1" applyFont="1" applyFill="1" applyAlignment="1">
      <alignment horizontal="right"/>
    </xf>
    <xf numFmtId="3" fontId="2" fillId="0" borderId="0" xfId="1" applyNumberFormat="1" applyFont="1" applyFill="1" applyAlignment="1">
      <alignment horizontal="right"/>
    </xf>
    <xf numFmtId="3" fontId="4" fillId="0" borderId="0" xfId="0" applyNumberFormat="1" applyFont="1" applyFill="1"/>
    <xf numFmtId="167" fontId="4" fillId="0" borderId="0" xfId="2" applyNumberFormat="1" applyFont="1" applyFill="1" applyAlignment="1">
      <alignment horizontal="right"/>
    </xf>
    <xf numFmtId="3" fontId="4" fillId="0" borderId="0" xfId="1" applyNumberFormat="1" applyFont="1" applyFill="1"/>
    <xf numFmtId="3" fontId="2" fillId="0" borderId="0" xfId="0" applyNumberFormat="1" applyFont="1" applyFill="1" applyAlignment="1">
      <alignment horizontal="left"/>
    </xf>
    <xf numFmtId="0" fontId="8" fillId="0" borderId="0" xfId="0" applyFont="1" applyFill="1"/>
    <xf numFmtId="0" fontId="8" fillId="0" borderId="0" xfId="0" applyFont="1" applyFill="1" applyAlignment="1">
      <alignment horizontal="right"/>
    </xf>
    <xf numFmtId="0" fontId="32" fillId="0" borderId="0" xfId="0" applyFont="1" applyFill="1" applyAlignment="1">
      <alignment horizontal="left" wrapText="1"/>
    </xf>
    <xf numFmtId="3" fontId="32" fillId="0" borderId="0" xfId="0" applyNumberFormat="1" applyFont="1" applyFill="1" applyAlignment="1">
      <alignment horizontal="right" wrapText="1"/>
    </xf>
    <xf numFmtId="0" fontId="32" fillId="0" borderId="0" xfId="0" applyFont="1" applyFill="1" applyAlignment="1">
      <alignment wrapText="1"/>
    </xf>
    <xf numFmtId="0" fontId="0" fillId="0" borderId="2" xfId="0" applyFill="1" applyBorder="1" applyAlignment="1">
      <alignment horizontal="left"/>
    </xf>
    <xf numFmtId="0" fontId="2" fillId="0" borderId="2" xfId="0" applyFont="1" applyFill="1" applyBorder="1" applyAlignment="1">
      <alignment horizontal="right"/>
    </xf>
    <xf numFmtId="0" fontId="0" fillId="0" borderId="2" xfId="0" applyFill="1" applyBorder="1"/>
    <xf numFmtId="0" fontId="4" fillId="0" borderId="0" xfId="0" applyFont="1" applyFill="1" applyAlignment="1">
      <alignment horizontal="right"/>
    </xf>
    <xf numFmtId="0" fontId="35" fillId="0" borderId="0" xfId="0" applyFont="1" applyFill="1" applyAlignment="1">
      <alignment horizontal="left"/>
    </xf>
    <xf numFmtId="168" fontId="0" fillId="0" borderId="0" xfId="0" applyNumberFormat="1" applyFill="1"/>
    <xf numFmtId="2" fontId="0" fillId="0" borderId="0" xfId="0" applyNumberFormat="1" applyFill="1"/>
    <xf numFmtId="3" fontId="11" fillId="0" borderId="0" xfId="0" applyNumberFormat="1" applyFont="1" applyFill="1"/>
    <xf numFmtId="0" fontId="27" fillId="0" borderId="0" xfId="0" quotePrefix="1" applyFont="1" applyFill="1" applyAlignment="1">
      <alignment horizontal="right"/>
    </xf>
    <xf numFmtId="4" fontId="34" fillId="0" borderId="0" xfId="0" applyNumberFormat="1" applyFont="1" applyFill="1" applyBorder="1" applyAlignment="1">
      <alignment horizontal="right"/>
    </xf>
    <xf numFmtId="4" fontId="33" fillId="0" borderId="0" xfId="0" applyNumberFormat="1" applyFont="1" applyFill="1" applyBorder="1" applyAlignment="1">
      <alignment horizontal="right"/>
    </xf>
    <xf numFmtId="3" fontId="0" fillId="0" borderId="0" xfId="0" applyNumberFormat="1" applyFill="1" applyBorder="1"/>
    <xf numFmtId="4" fontId="0" fillId="0" borderId="0" xfId="0" applyNumberFormat="1" applyFill="1" applyBorder="1"/>
    <xf numFmtId="2" fontId="0" fillId="0" borderId="0" xfId="0" applyNumberFormat="1" applyFill="1" applyBorder="1"/>
    <xf numFmtId="0" fontId="0" fillId="0" borderId="0" xfId="0" applyFill="1" applyBorder="1" applyAlignment="1">
      <alignment horizontal="left"/>
    </xf>
    <xf numFmtId="0" fontId="0" fillId="0" borderId="0" xfId="0" applyFill="1" applyBorder="1" applyAlignment="1">
      <alignment horizontal="right"/>
    </xf>
    <xf numFmtId="0" fontId="2" fillId="0" borderId="0" xfId="0" applyFont="1" applyFill="1" applyBorder="1" applyAlignment="1">
      <alignment horizontal="left"/>
    </xf>
    <xf numFmtId="3" fontId="0" fillId="0" borderId="0" xfId="0" applyNumberFormat="1" applyFill="1" applyBorder="1" applyAlignment="1">
      <alignment horizontal="right"/>
    </xf>
    <xf numFmtId="3" fontId="3" fillId="0" borderId="0" xfId="0" applyNumberFormat="1" applyFont="1" applyFill="1" applyBorder="1"/>
    <xf numFmtId="0" fontId="4" fillId="0" borderId="0" xfId="0" applyFont="1" applyFill="1" applyBorder="1" applyAlignment="1">
      <alignment horizontal="left"/>
    </xf>
    <xf numFmtId="3" fontId="2" fillId="0" borderId="0" xfId="0" applyNumberFormat="1" applyFont="1" applyFill="1" applyBorder="1"/>
    <xf numFmtId="1" fontId="0" fillId="0" borderId="0" xfId="0" applyNumberFormat="1" applyFill="1" applyBorder="1"/>
    <xf numFmtId="0" fontId="33" fillId="0" borderId="0" xfId="0" applyFont="1" applyFill="1" applyBorder="1"/>
    <xf numFmtId="3" fontId="2" fillId="0" borderId="0" xfId="0" applyNumberFormat="1" applyFont="1" applyFill="1" applyBorder="1" applyAlignment="1">
      <alignment horizontal="right"/>
    </xf>
    <xf numFmtId="0" fontId="9" fillId="0" borderId="0" xfId="0" applyFont="1" applyFill="1" applyBorder="1" applyAlignment="1">
      <alignment horizontal="left"/>
    </xf>
    <xf numFmtId="0" fontId="9" fillId="0" borderId="0" xfId="0" applyFont="1" applyFill="1" applyBorder="1" applyAlignment="1">
      <alignment horizontal="right"/>
    </xf>
    <xf numFmtId="0" fontId="10" fillId="0" borderId="0" xfId="0" applyFont="1" applyFill="1" applyBorder="1" applyAlignment="1">
      <alignment horizontal="left"/>
    </xf>
    <xf numFmtId="3" fontId="9" fillId="0" borderId="0" xfId="0" applyNumberFormat="1" applyFont="1" applyFill="1" applyBorder="1" applyAlignment="1">
      <alignment horizontal="right"/>
    </xf>
    <xf numFmtId="0" fontId="9" fillId="0" borderId="0" xfId="0" applyFont="1" applyFill="1" applyBorder="1"/>
    <xf numFmtId="3" fontId="9" fillId="0" borderId="0" xfId="0" applyNumberFormat="1" applyFont="1" applyFill="1" applyBorder="1"/>
    <xf numFmtId="0" fontId="9" fillId="0" borderId="0" xfId="0" applyFont="1" applyBorder="1"/>
    <xf numFmtId="1" fontId="0" fillId="0" borderId="0" xfId="0" applyNumberFormat="1" applyFill="1" applyBorder="1" applyAlignment="1">
      <alignment horizontal="right"/>
    </xf>
    <xf numFmtId="166" fontId="0" fillId="0" borderId="0" xfId="1" applyNumberFormat="1" applyFont="1" applyFill="1" applyBorder="1"/>
    <xf numFmtId="0" fontId="4" fillId="0" borderId="0" xfId="0" applyFont="1" applyFill="1" applyBorder="1"/>
    <xf numFmtId="168" fontId="2" fillId="0" borderId="0" xfId="0" applyNumberFormat="1" applyFont="1" applyFill="1" applyBorder="1" applyAlignment="1" applyProtection="1"/>
    <xf numFmtId="0" fontId="17" fillId="4" borderId="7" xfId="0" applyFont="1" applyFill="1" applyBorder="1" applyAlignment="1" applyProtection="1">
      <alignment horizontal="center" vertical="center" wrapText="1"/>
      <protection locked="0"/>
    </xf>
    <xf numFmtId="0" fontId="17" fillId="4" borderId="8" xfId="0" applyFont="1" applyFill="1" applyBorder="1" applyAlignment="1" applyProtection="1">
      <alignment horizontal="center" vertical="center" wrapText="1"/>
      <protection locked="0"/>
    </xf>
    <xf numFmtId="0" fontId="17" fillId="4" borderId="9" xfId="0" applyFont="1" applyFill="1" applyBorder="1" applyAlignment="1" applyProtection="1">
      <alignment horizontal="center" vertical="center" wrapText="1"/>
      <protection locked="0"/>
    </xf>
    <xf numFmtId="0" fontId="17" fillId="4" borderId="10" xfId="0" applyFont="1" applyFill="1" applyBorder="1" applyAlignment="1" applyProtection="1">
      <alignment horizontal="center" vertical="center" wrapText="1"/>
      <protection locked="0"/>
    </xf>
    <xf numFmtId="0" fontId="17" fillId="4" borderId="11" xfId="0" applyFont="1" applyFill="1" applyBorder="1" applyAlignment="1" applyProtection="1">
      <alignment horizontal="center" vertical="center" wrapText="1"/>
      <protection locked="0"/>
    </xf>
    <xf numFmtId="0" fontId="17" fillId="4" borderId="12" xfId="0" applyFont="1" applyFill="1" applyBorder="1" applyAlignment="1" applyProtection="1">
      <alignment horizontal="center" vertical="center" wrapText="1"/>
      <protection locked="0"/>
    </xf>
    <xf numFmtId="3" fontId="18" fillId="3" borderId="0" xfId="0" applyNumberFormat="1" applyFont="1" applyFill="1" applyBorder="1" applyAlignment="1" applyProtection="1">
      <alignment horizontal="left" vertical="center" wrapText="1"/>
    </xf>
    <xf numFmtId="3" fontId="18" fillId="3" borderId="4" xfId="0" applyNumberFormat="1" applyFont="1" applyFill="1" applyBorder="1" applyAlignment="1" applyProtection="1">
      <alignment horizontal="left" vertical="center" wrapText="1"/>
    </xf>
    <xf numFmtId="0" fontId="19" fillId="5" borderId="7" xfId="0" quotePrefix="1" applyFont="1" applyFill="1" applyBorder="1" applyAlignment="1">
      <alignment horizontal="center" vertical="center" wrapText="1"/>
    </xf>
    <xf numFmtId="0" fontId="19" fillId="5" borderId="8" xfId="0" quotePrefix="1" applyFont="1" applyFill="1" applyBorder="1" applyAlignment="1">
      <alignment horizontal="center" vertical="center" wrapText="1"/>
    </xf>
    <xf numFmtId="0" fontId="19" fillId="5" borderId="9" xfId="0" quotePrefix="1" applyFont="1" applyFill="1" applyBorder="1" applyAlignment="1">
      <alignment horizontal="center" vertical="center" wrapText="1"/>
    </xf>
    <xf numFmtId="0" fontId="0" fillId="6" borderId="10" xfId="0" applyFill="1" applyBorder="1" applyAlignment="1">
      <alignment wrapText="1"/>
    </xf>
    <xf numFmtId="0" fontId="0" fillId="6" borderId="11" xfId="0" applyFill="1" applyBorder="1" applyAlignment="1">
      <alignment wrapText="1"/>
    </xf>
    <xf numFmtId="0" fontId="0" fillId="6" borderId="12" xfId="0" applyFill="1" applyBorder="1" applyAlignment="1">
      <alignment wrapText="1"/>
    </xf>
    <xf numFmtId="3" fontId="14" fillId="2" borderId="13" xfId="0" quotePrefix="1" applyNumberFormat="1" applyFont="1" applyFill="1" applyBorder="1" applyAlignment="1" applyProtection="1">
      <alignment horizontal="center" vertical="top" wrapText="1"/>
    </xf>
    <xf numFmtId="0" fontId="13" fillId="2" borderId="13" xfId="0" applyFont="1" applyFill="1" applyBorder="1" applyAlignment="1">
      <alignment horizontal="center" vertical="top" wrapText="1"/>
    </xf>
    <xf numFmtId="3" fontId="23" fillId="3" borderId="0" xfId="0" applyNumberFormat="1" applyFont="1" applyFill="1" applyBorder="1" applyAlignment="1" applyProtection="1">
      <alignment horizontal="center" vertical="top" wrapText="1"/>
    </xf>
    <xf numFmtId="3" fontId="12" fillId="3" borderId="0" xfId="0" applyNumberFormat="1" applyFont="1" applyFill="1" applyBorder="1" applyAlignment="1" applyProtection="1">
      <alignment horizontal="center" vertical="top" wrapText="1"/>
    </xf>
    <xf numFmtId="3" fontId="12" fillId="3" borderId="11" xfId="0" applyNumberFormat="1" applyFont="1" applyFill="1" applyBorder="1" applyAlignment="1" applyProtection="1">
      <alignment horizontal="center" vertical="top" wrapText="1"/>
    </xf>
    <xf numFmtId="0" fontId="22" fillId="3" borderId="0" xfId="0" applyFont="1" applyFill="1" applyBorder="1" applyAlignment="1">
      <alignment horizontal="left" wrapText="1"/>
    </xf>
    <xf numFmtId="0" fontId="22" fillId="3" borderId="0" xfId="0" applyFont="1" applyFill="1" applyBorder="1" applyAlignment="1">
      <alignment horizontal="left" vertical="center" wrapText="1"/>
    </xf>
    <xf numFmtId="0" fontId="6" fillId="3" borderId="14" xfId="0" quotePrefix="1" applyFont="1" applyFill="1" applyBorder="1" applyAlignment="1">
      <alignment horizontal="left" wrapText="1"/>
    </xf>
    <xf numFmtId="0" fontId="0" fillId="3" borderId="14" xfId="0" applyFill="1" applyBorder="1" applyAlignment="1">
      <alignment horizontal="left" wrapText="1"/>
    </xf>
    <xf numFmtId="0" fontId="3" fillId="2" borderId="3" xfId="0" applyFont="1" applyFill="1" applyBorder="1" applyAlignment="1">
      <alignment wrapText="1"/>
    </xf>
    <xf numFmtId="0" fontId="0" fillId="0" borderId="0" xfId="0" applyAlignment="1">
      <alignment wrapText="1"/>
    </xf>
    <xf numFmtId="0" fontId="0" fillId="0" borderId="4" xfId="0" applyBorder="1" applyAlignment="1">
      <alignment wrapText="1"/>
    </xf>
  </cellXfs>
  <cellStyles count="19">
    <cellStyle name="CellBAValue" xfId="7" xr:uid="{9ED99CB9-6036-4D1F-BC85-DF042433372D}"/>
    <cellStyle name="CellBAValue 2" xfId="8" xr:uid="{731C7B34-4715-4A9A-96E7-ACC6F3C122DC}"/>
    <cellStyle name="CellNationValue" xfId="5" xr:uid="{FD9FE9FE-6ADB-482D-B696-E2AAA3FFB58F}"/>
    <cellStyle name="CellUAValue" xfId="9" xr:uid="{4669EFD2-8078-44D9-8D09-6DE8E57AC6EE}"/>
    <cellStyle name="CellUAValue 2" xfId="10" xr:uid="{365FCB23-1A0D-4D6C-971B-AEC3C7349B30}"/>
    <cellStyle name="Comma" xfId="2" builtinId="3"/>
    <cellStyle name="Comma 2" xfId="4" xr:uid="{AA351852-FAEF-4A74-9892-72F4D31C66AD}"/>
    <cellStyle name="Comma 2 2" xfId="11" xr:uid="{D3A2F2C0-8F4E-4C17-854D-7E5615D7EDA2}"/>
    <cellStyle name="Hyperlink 2" xfId="12" xr:uid="{1FE3BE18-B682-4DD7-8BF9-4A264EB69242}"/>
    <cellStyle name="Hyperlink 3" xfId="6" xr:uid="{77C933EA-CC22-49CB-8B14-DED97EB50961}"/>
    <cellStyle name="Neutral 2" xfId="13" xr:uid="{4EDE4D69-1FE8-46C4-867D-509870C5B250}"/>
    <cellStyle name="Normal" xfId="0" builtinId="0"/>
    <cellStyle name="Normal 2" xfId="3" xr:uid="{7C802B52-584C-40E5-A11D-BB8EFAFD53F9}"/>
    <cellStyle name="Normal 3" xfId="14" xr:uid="{F30190CC-C3EE-48FA-B709-8D99333D02C5}"/>
    <cellStyle name="Normal 3 2" xfId="18" xr:uid="{A423C0C3-9043-4457-BC60-8A72BF5A0A96}"/>
    <cellStyle name="Normal 4" xfId="17" xr:uid="{0A2A4C6B-DDF6-499F-B112-555426FABB23}"/>
    <cellStyle name="Normal 5" xfId="15" xr:uid="{39A74960-11D9-4C35-A174-CB74566C9841}"/>
    <cellStyle name="Percent" xfId="1" builtinId="5"/>
    <cellStyle name="Percent 2" xfId="16" xr:uid="{6872CA93-27FD-4E29-8EDB-CC113E15BE9E}"/>
  </cellStyles>
  <dxfs count="1">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gov.uk/LGF3Analysis/Council%20Tax%20Monitor/2014-15/Mar%20stats%20release/Working%20Tables/Band%20D%20time%20series%2009-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inc PPs"/>
      <sheetName val="inc PPs %"/>
      <sheetName val="exc PPs"/>
      <sheetName val="exc PPs %"/>
      <sheetName val="Area CT"/>
      <sheetName val="Area CT %"/>
      <sheetName val="changes"/>
      <sheetName val="list"/>
    </sheetNames>
    <sheetDataSet>
      <sheetData sheetId="0"/>
      <sheetData sheetId="1"/>
      <sheetData sheetId="2" refreshError="1"/>
      <sheetData sheetId="3" refreshError="1"/>
      <sheetData sheetId="4" refreshError="1"/>
      <sheetData sheetId="5">
        <row r="417">
          <cell r="B417" t="str">
            <v>Wyre</v>
          </cell>
        </row>
        <row r="419">
          <cell r="B419" t="str">
            <v>York UA</v>
          </cell>
        </row>
        <row r="421">
          <cell r="B421" t="str">
            <v>England</v>
          </cell>
        </row>
        <row r="423">
          <cell r="B423" t="str">
            <v>North East</v>
          </cell>
        </row>
        <row r="424">
          <cell r="B424" t="str">
            <v>North West</v>
          </cell>
        </row>
        <row r="425">
          <cell r="B425" t="str">
            <v>Yorkshire and the Humber</v>
          </cell>
        </row>
        <row r="426">
          <cell r="B426" t="str">
            <v>East Midlands</v>
          </cell>
        </row>
        <row r="427">
          <cell r="B427" t="str">
            <v>West Midlands</v>
          </cell>
        </row>
        <row r="429">
          <cell r="B429" t="str">
            <v>London</v>
          </cell>
        </row>
        <row r="430">
          <cell r="B430" t="str">
            <v>South East</v>
          </cell>
        </row>
        <row r="431">
          <cell r="B431" t="str">
            <v>South West</v>
          </cell>
        </row>
        <row r="432">
          <cell r="B432" t="str">
            <v>-</v>
          </cell>
        </row>
        <row r="433">
          <cell r="B433" t="str">
            <v>Inner London boroughs (excluding GLA)</v>
          </cell>
        </row>
        <row r="434">
          <cell r="B434" t="str">
            <v>Outer London boroughs (excluding GLA)</v>
          </cell>
        </row>
        <row r="435">
          <cell r="B435" t="str">
            <v>London boroughs (excluding GLA)</v>
          </cell>
        </row>
        <row r="436">
          <cell r="B436" t="str">
            <v>Greater London Authority</v>
          </cell>
        </row>
        <row r="437">
          <cell r="B437" t="str">
            <v>Metropolitan districts (excluding major precepting authorities)</v>
          </cell>
        </row>
        <row r="438">
          <cell r="B438" t="str">
            <v>Metropolitan police authorities</v>
          </cell>
        </row>
        <row r="439">
          <cell r="B439" t="str">
            <v>Metropolitan fire and rescue authorities</v>
          </cell>
        </row>
        <row r="440">
          <cell r="B440" t="str">
            <v>Unitary authorities  (excluding major precepting authorities)</v>
          </cell>
        </row>
        <row r="442">
          <cell r="B442" t="str">
            <v>Shire districts (excluding major precepting authorities)</v>
          </cell>
        </row>
        <row r="443">
          <cell r="B443" t="str">
            <v>Shire police authorities</v>
          </cell>
        </row>
        <row r="444">
          <cell r="B444" t="str">
            <v>Combined fire and rescue authorities</v>
          </cell>
        </row>
        <row r="446">
          <cell r="B446" t="str">
            <v>Inner London boroughs (including GLA)</v>
          </cell>
        </row>
        <row r="447">
          <cell r="B447" t="str">
            <v>Outer London boroughs (including GLA)</v>
          </cell>
        </row>
      </sheetData>
      <sheetData sheetId="6"/>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51"/>
  <sheetViews>
    <sheetView showGridLines="0" zoomScaleNormal="100" workbookViewId="0">
      <selection activeCell="B50" sqref="B50"/>
    </sheetView>
  </sheetViews>
  <sheetFormatPr defaultRowHeight="12.75" x14ac:dyDescent="0.2"/>
  <cols>
    <col min="1" max="1" width="4.85546875" customWidth="1"/>
    <col min="2" max="2" width="10.42578125" customWidth="1"/>
    <col min="3" max="3" width="1.28515625" customWidth="1"/>
    <col min="4" max="4" width="11" customWidth="1"/>
    <col min="5" max="5" width="17.5703125" customWidth="1"/>
    <col min="6" max="6" width="10.7109375" customWidth="1"/>
  </cols>
  <sheetData>
    <row r="1" spans="1:11" s="14" customFormat="1" ht="55.5" customHeight="1" x14ac:dyDescent="0.2">
      <c r="A1" s="145" t="s">
        <v>1334</v>
      </c>
      <c r="B1" s="146"/>
      <c r="C1" s="146"/>
      <c r="D1" s="146"/>
      <c r="E1" s="146"/>
      <c r="F1" s="147"/>
    </row>
    <row r="2" spans="1:11" ht="18" x14ac:dyDescent="0.25">
      <c r="A2" s="54"/>
      <c r="B2" s="49"/>
      <c r="C2" s="49"/>
      <c r="D2" s="49"/>
      <c r="E2" s="49"/>
      <c r="F2" s="55"/>
      <c r="H2" s="80"/>
      <c r="I2" s="80"/>
      <c r="J2" s="80"/>
      <c r="K2" s="80"/>
    </row>
    <row r="3" spans="1:11" ht="18" customHeight="1" x14ac:dyDescent="0.25">
      <c r="A3" s="54"/>
      <c r="B3" s="153" t="s">
        <v>929</v>
      </c>
      <c r="C3" s="154"/>
      <c r="D3" s="154"/>
      <c r="E3" s="154"/>
      <c r="F3" s="55"/>
      <c r="J3" s="36"/>
      <c r="K3" s="5"/>
    </row>
    <row r="4" spans="1:11" s="8" customFormat="1" ht="16.5" customHeight="1" thickBot="1" x14ac:dyDescent="0.3">
      <c r="A4" s="54"/>
      <c r="B4" s="155"/>
      <c r="C4" s="155"/>
      <c r="D4" s="155"/>
      <c r="E4" s="155"/>
      <c r="F4" s="55"/>
    </row>
    <row r="5" spans="1:11" s="8" customFormat="1" ht="18" customHeight="1" x14ac:dyDescent="0.2">
      <c r="A5" s="54"/>
      <c r="B5" s="137" t="s">
        <v>833</v>
      </c>
      <c r="C5" s="138"/>
      <c r="D5" s="138"/>
      <c r="E5" s="139"/>
      <c r="F5" s="158"/>
    </row>
    <row r="6" spans="1:11" ht="15" customHeight="1" thickBot="1" x14ac:dyDescent="0.25">
      <c r="A6" s="54"/>
      <c r="B6" s="140"/>
      <c r="C6" s="141"/>
      <c r="D6" s="141"/>
      <c r="E6" s="142"/>
      <c r="F6" s="159"/>
    </row>
    <row r="7" spans="1:11" ht="15" customHeight="1" x14ac:dyDescent="0.2">
      <c r="A7" s="54"/>
      <c r="B7" s="25"/>
      <c r="C7" s="25"/>
      <c r="D7" s="25"/>
      <c r="E7" s="25"/>
      <c r="F7" s="56"/>
    </row>
    <row r="8" spans="1:11" ht="18" x14ac:dyDescent="0.25">
      <c r="A8" s="54"/>
      <c r="B8" s="156" t="str">
        <f>"Existing authority:"</f>
        <v>Existing authority:</v>
      </c>
      <c r="C8" s="156"/>
      <c r="D8" s="156"/>
      <c r="E8" s="19" t="str">
        <f>VLOOKUP($B$5,'Average per Dwelling'!$D:$E,2,FALSE)</f>
        <v>-</v>
      </c>
      <c r="F8" s="55"/>
      <c r="G8" s="50"/>
    </row>
    <row r="9" spans="1:11" x14ac:dyDescent="0.2">
      <c r="A9" s="54"/>
      <c r="B9" s="157"/>
      <c r="C9" s="157"/>
      <c r="D9" s="157"/>
      <c r="E9" s="143"/>
      <c r="F9" s="144"/>
      <c r="G9" s="50"/>
    </row>
    <row r="10" spans="1:11" ht="13.5" thickBot="1" x14ac:dyDescent="0.25">
      <c r="A10" s="57"/>
      <c r="B10" s="18"/>
      <c r="C10" s="18"/>
      <c r="D10" s="18"/>
      <c r="E10" s="18"/>
      <c r="F10" s="58"/>
    </row>
    <row r="11" spans="1:11" s="8" customFormat="1" ht="39.75" customHeight="1" x14ac:dyDescent="0.2">
      <c r="A11" s="59"/>
      <c r="B11" s="60"/>
      <c r="C11" s="61"/>
      <c r="D11" s="151" t="s">
        <v>751</v>
      </c>
      <c r="E11" s="152"/>
      <c r="F11" s="62"/>
      <c r="G11"/>
      <c r="H11"/>
      <c r="I11"/>
    </row>
    <row r="12" spans="1:11" ht="15.75" x14ac:dyDescent="0.25">
      <c r="A12" s="59"/>
      <c r="B12" s="10"/>
      <c r="C12" s="11"/>
      <c r="D12" s="63" t="s">
        <v>712</v>
      </c>
      <c r="E12" s="64" t="s">
        <v>714</v>
      </c>
      <c r="F12" s="65"/>
    </row>
    <row r="13" spans="1:11" ht="15.75" customHeight="1" x14ac:dyDescent="0.2">
      <c r="A13" s="59"/>
      <c r="B13" s="15" t="s">
        <v>931</v>
      </c>
      <c r="C13" s="11"/>
      <c r="D13" s="11" t="str">
        <f>IF(ISNA(VLOOKUP($B$5,'Average per Dwelling'!$D:$AG,5,FALSE)),"-", VLOOKUP($B$5,'Average per Dwelling'!$D:$AG,5,FALSE))</f>
        <v>-</v>
      </c>
      <c r="E13" s="66" t="s">
        <v>657</v>
      </c>
      <c r="F13" s="67"/>
    </row>
    <row r="14" spans="1:11" ht="15.75" customHeight="1" x14ac:dyDescent="0.2">
      <c r="A14" s="59"/>
      <c r="B14" s="15" t="s">
        <v>667</v>
      </c>
      <c r="C14" s="11"/>
      <c r="D14" s="11" t="str">
        <f>IF(ISNA(VLOOKUP($B$5,'Average per Dwelling'!$D:$AG,6,FALSE)),"-", VLOOKUP($B$5,'Average per Dwelling'!$D:$AG,6,FALSE))</f>
        <v>-</v>
      </c>
      <c r="E14" s="66" t="str">
        <f>IF(D13="-","-",IF(D14="-","-",(D14/D13*100)-100))</f>
        <v>-</v>
      </c>
      <c r="F14" s="67"/>
    </row>
    <row r="15" spans="1:11" ht="15.75" customHeight="1" x14ac:dyDescent="0.2">
      <c r="A15" s="59"/>
      <c r="B15" s="15" t="s">
        <v>666</v>
      </c>
      <c r="C15" s="11"/>
      <c r="D15" s="11" t="str">
        <f>IF(ISNA(VLOOKUP($B$5,'Average per Dwelling'!$D:$AG,7,FALSE)),"-", VLOOKUP($B$5,'Average per Dwelling'!$D:$AG,7,FALSE))</f>
        <v>-</v>
      </c>
      <c r="E15" s="66" t="str">
        <f>IF(D14="-","-",IF(D15="-","-",(D15/D14*100)-100))</f>
        <v>-</v>
      </c>
      <c r="F15" s="67"/>
    </row>
    <row r="16" spans="1:11" ht="15.75" customHeight="1" x14ac:dyDescent="0.2">
      <c r="A16" s="59"/>
      <c r="B16" s="15" t="s">
        <v>658</v>
      </c>
      <c r="C16" s="11"/>
      <c r="D16" s="11" t="str">
        <f>IF(ISNA(VLOOKUP($B$5,'Average per Dwelling'!$D:$AG,8,FALSE)),"-", VLOOKUP($B$5,'Average per Dwelling'!$D:$AG,8,FALSE))</f>
        <v>-</v>
      </c>
      <c r="E16" s="66" t="str">
        <f>IF(D15="-","-",IF(D16="-","-",(D16/D15*100)-100))</f>
        <v>-</v>
      </c>
      <c r="F16" s="67"/>
    </row>
    <row r="17" spans="1:6" ht="15.75" customHeight="1" x14ac:dyDescent="0.2">
      <c r="A17" s="59"/>
      <c r="B17" s="68" t="s">
        <v>659</v>
      </c>
      <c r="C17" s="11"/>
      <c r="D17" s="11" t="str">
        <f>IF(ISNA(VLOOKUP($B$5,'Average per Dwelling'!$D:$AG,9,FALSE)),"-", VLOOKUP($B$5,'Average per Dwelling'!$D:$AG,9,FALSE))</f>
        <v>-</v>
      </c>
      <c r="E17" s="66" t="str">
        <f t="shared" ref="E17:E29" si="0">IF(D16="-","-",IF(D17="-","-",(D17/D16*100)-100))</f>
        <v>-</v>
      </c>
      <c r="F17" s="67"/>
    </row>
    <row r="18" spans="1:6" ht="15.75" customHeight="1" x14ac:dyDescent="0.2">
      <c r="A18" s="59"/>
      <c r="B18" s="68" t="s">
        <v>660</v>
      </c>
      <c r="C18" s="11"/>
      <c r="D18" s="11" t="str">
        <f>IF(ISNA(VLOOKUP($B$5,'Average per Dwelling'!$D:$AG,10,FALSE)),"-", VLOOKUP($B$5,'Average per Dwelling'!$D:$AG,10,FALSE))</f>
        <v>-</v>
      </c>
      <c r="E18" s="66" t="str">
        <f t="shared" si="0"/>
        <v>-</v>
      </c>
      <c r="F18" s="67"/>
    </row>
    <row r="19" spans="1:6" ht="15.75" customHeight="1" x14ac:dyDescent="0.2">
      <c r="A19" s="59"/>
      <c r="B19" s="68" t="s">
        <v>932</v>
      </c>
      <c r="C19" s="11"/>
      <c r="D19" s="75" t="str">
        <f>IF(ISNA(VLOOKUP($B$5,'Average per Dwelling'!$D:$AG,11,FALSE)),"-", VLOOKUP($B$5,'Average per Dwelling'!$D:$AG,11,FALSE))</f>
        <v>-</v>
      </c>
      <c r="E19" s="66" t="str">
        <f t="shared" si="0"/>
        <v>-</v>
      </c>
      <c r="F19" s="67"/>
    </row>
    <row r="20" spans="1:6" ht="15.75" customHeight="1" x14ac:dyDescent="0.2">
      <c r="A20" s="59"/>
      <c r="B20" s="68" t="s">
        <v>661</v>
      </c>
      <c r="C20" s="11"/>
      <c r="D20" s="11" t="str">
        <f>IF(ISNA(VLOOKUP($B$5,'Average per Dwelling'!$D:$AG,12,FALSE)),"-", VLOOKUP($B$5,'Average per Dwelling'!$D:$AG,12,FALSE))</f>
        <v>-</v>
      </c>
      <c r="E20" s="66" t="str">
        <f t="shared" si="0"/>
        <v>-</v>
      </c>
      <c r="F20" s="67"/>
    </row>
    <row r="21" spans="1:6" ht="15.75" customHeight="1" x14ac:dyDescent="0.2">
      <c r="A21" s="59"/>
      <c r="B21" s="68" t="s">
        <v>663</v>
      </c>
      <c r="C21" s="11"/>
      <c r="D21" s="11" t="str">
        <f>IF(ISNA(VLOOKUP($B$5,'Average per Dwelling'!$D:$AG,13,FALSE)),"-", VLOOKUP($B$5,'Average per Dwelling'!$D:$AG,13,FALSE))</f>
        <v>-</v>
      </c>
      <c r="E21" s="66" t="str">
        <f t="shared" si="0"/>
        <v>-</v>
      </c>
      <c r="F21" s="67"/>
    </row>
    <row r="22" spans="1:6" ht="15.75" customHeight="1" x14ac:dyDescent="0.2">
      <c r="A22" s="59"/>
      <c r="B22" s="68" t="s">
        <v>662</v>
      </c>
      <c r="C22" s="11"/>
      <c r="D22" s="11" t="str">
        <f>IF(ISNA(VLOOKUP($B$5,'Average per Dwelling'!$D:$AG,14,FALSE)),"-", VLOOKUP($B$5,'Average per Dwelling'!$D:$AG,14,FALSE))</f>
        <v>-</v>
      </c>
      <c r="E22" s="66" t="str">
        <f t="shared" si="0"/>
        <v>-</v>
      </c>
      <c r="F22" s="67"/>
    </row>
    <row r="23" spans="1:6" ht="15.75" customHeight="1" x14ac:dyDescent="0.2">
      <c r="A23" s="59"/>
      <c r="B23" s="68" t="s">
        <v>664</v>
      </c>
      <c r="C23" s="11"/>
      <c r="D23" s="11" t="str">
        <f>IF(ISNA(VLOOKUP($B$5,'Average per Dwelling'!$D:$AG,15,FALSE)),"-", VLOOKUP($B$5,'Average per Dwelling'!$D:$AG,15,FALSE))</f>
        <v>-</v>
      </c>
      <c r="E23" s="66" t="str">
        <f t="shared" si="0"/>
        <v>-</v>
      </c>
      <c r="F23" s="67"/>
    </row>
    <row r="24" spans="1:6" ht="15.75" customHeight="1" x14ac:dyDescent="0.2">
      <c r="A24" s="59"/>
      <c r="B24" s="68" t="s">
        <v>665</v>
      </c>
      <c r="C24" s="11"/>
      <c r="D24" s="11" t="str">
        <f>IF(ISNA(VLOOKUP($B$5,'Average per Dwelling'!$D:$AG,16,FALSE)),"-", VLOOKUP($B$5,'Average per Dwelling'!$D:$AG,16,FALSE))</f>
        <v>-</v>
      </c>
      <c r="E24" s="66" t="str">
        <f t="shared" si="0"/>
        <v>-</v>
      </c>
      <c r="F24" s="67"/>
    </row>
    <row r="25" spans="1:6" ht="15.75" customHeight="1" x14ac:dyDescent="0.2">
      <c r="A25" s="59"/>
      <c r="B25" s="15" t="s">
        <v>668</v>
      </c>
      <c r="C25" s="11"/>
      <c r="D25" s="11" t="str">
        <f>IF(ISNA(VLOOKUP($B$5,'Average per Dwelling'!$D:$AG,17,FALSE)),"-", VLOOKUP($B$5,'Average per Dwelling'!$D:$AG,17,FALSE))</f>
        <v>-</v>
      </c>
      <c r="E25" s="66" t="str">
        <f t="shared" si="0"/>
        <v>-</v>
      </c>
      <c r="F25" s="67"/>
    </row>
    <row r="26" spans="1:6" ht="15.75" customHeight="1" x14ac:dyDescent="0.2">
      <c r="A26" s="59"/>
      <c r="B26" s="15" t="s">
        <v>669</v>
      </c>
      <c r="C26" s="12"/>
      <c r="D26" s="11" t="str">
        <f>IF(ISNA(VLOOKUP($B$5,'Average per Dwelling'!$D:$AG,18,FALSE)),"-", VLOOKUP($B$5,'Average per Dwelling'!$D:$AG,18,FALSE))</f>
        <v>-</v>
      </c>
      <c r="E26" s="66" t="str">
        <f t="shared" si="0"/>
        <v>-</v>
      </c>
      <c r="F26" s="67"/>
    </row>
    <row r="27" spans="1:6" ht="15.75" customHeight="1" x14ac:dyDescent="0.2">
      <c r="A27" s="59"/>
      <c r="B27" s="15" t="s">
        <v>713</v>
      </c>
      <c r="C27" s="12"/>
      <c r="D27" s="11" t="str">
        <f>IF(ISNA(VLOOKUP($B$5,'Average per Dwelling'!$D:$AG,19,FALSE)),"-", VLOOKUP($B$5,'Average per Dwelling'!$D:$AG,19,FALSE))</f>
        <v>-</v>
      </c>
      <c r="E27" s="66" t="str">
        <f t="shared" si="0"/>
        <v>-</v>
      </c>
      <c r="F27" s="67"/>
    </row>
    <row r="28" spans="1:6" ht="15.75" customHeight="1" x14ac:dyDescent="0.2">
      <c r="A28" s="59"/>
      <c r="B28" s="15" t="s">
        <v>880</v>
      </c>
      <c r="C28" s="12"/>
      <c r="D28" s="11" t="str">
        <f>IF(ISNA(VLOOKUP($B$5,'Average per Dwelling'!$D:$AG,20,FALSE)),"-", VLOOKUP($B$5,'Average per Dwelling'!$D:$AG,20,FALSE))</f>
        <v>-</v>
      </c>
      <c r="E28" s="66" t="str">
        <f t="shared" si="0"/>
        <v>-</v>
      </c>
      <c r="F28" s="67"/>
    </row>
    <row r="29" spans="1:6" ht="15.75" customHeight="1" x14ac:dyDescent="0.2">
      <c r="A29" s="59"/>
      <c r="B29" s="30" t="s">
        <v>919</v>
      </c>
      <c r="C29" s="12"/>
      <c r="D29" s="11" t="str">
        <f>IF(ISNA(VLOOKUP($B$5,'Average per Dwelling'!$D:$AG,21,FALSE)),"-", VLOOKUP($B$5,'Average per Dwelling'!$D:$AG,21,FALSE))</f>
        <v>-</v>
      </c>
      <c r="E29" s="66" t="str">
        <f t="shared" si="0"/>
        <v>-</v>
      </c>
      <c r="F29" s="67"/>
    </row>
    <row r="30" spans="1:6" ht="15.75" customHeight="1" x14ac:dyDescent="0.2">
      <c r="A30" s="59"/>
      <c r="B30" s="30" t="s">
        <v>926</v>
      </c>
      <c r="C30" s="12"/>
      <c r="D30" s="11" t="str">
        <f>IF(ISNA(VLOOKUP($B$5,'Average per Dwelling'!$D:$AG,22,FALSE)),"-", VLOOKUP($B$5,'Average per Dwelling'!$D:$AG,22,FALSE))</f>
        <v>-</v>
      </c>
      <c r="E30" s="66" t="str">
        <f>IF($B$5="Islington","..",IF(D29="-","-",IF(D30="-","-",(D30/D29*100)-100)))</f>
        <v>-</v>
      </c>
      <c r="F30" s="67"/>
    </row>
    <row r="31" spans="1:6" ht="15.75" customHeight="1" x14ac:dyDescent="0.2">
      <c r="A31" s="59"/>
      <c r="B31" s="30" t="s">
        <v>927</v>
      </c>
      <c r="C31" s="12"/>
      <c r="D31" s="11" t="str">
        <f>IF(ISNA(VLOOKUP($B$5,'Average per Dwelling'!$D:$AG,23,FALSE)),"-", VLOOKUP($B$5,'Average per Dwelling'!$D:$AG,23,FALSE))</f>
        <v>-</v>
      </c>
      <c r="E31" s="66" t="str">
        <f t="shared" ref="E31:E32" si="1">IF($B$5="Islington","..",IF(D30="-","-",IF(D31="-","-",(D31/D30*100)-100)))</f>
        <v>-</v>
      </c>
      <c r="F31" s="67"/>
    </row>
    <row r="32" spans="1:6" ht="15.75" customHeight="1" x14ac:dyDescent="0.2">
      <c r="A32" s="59"/>
      <c r="B32" s="30" t="s">
        <v>928</v>
      </c>
      <c r="C32" s="12"/>
      <c r="D32" s="11" t="str">
        <f>IF(ISNA(VLOOKUP($B$5,'Average per Dwelling'!$D:$AG,24,FALSE)),"-", VLOOKUP($B$5,'Average per Dwelling'!$D:$AG,24,FALSE))</f>
        <v>-</v>
      </c>
      <c r="E32" s="66" t="str">
        <f t="shared" si="1"/>
        <v>-</v>
      </c>
      <c r="F32" s="67"/>
    </row>
    <row r="33" spans="1:7" ht="15.75" customHeight="1" x14ac:dyDescent="0.2">
      <c r="A33" s="59"/>
      <c r="B33" s="30"/>
      <c r="C33" s="12"/>
      <c r="D33" s="11" t="s">
        <v>937</v>
      </c>
      <c r="E33" s="66" t="s">
        <v>937</v>
      </c>
      <c r="F33" s="67"/>
    </row>
    <row r="34" spans="1:7" ht="15.75" customHeight="1" x14ac:dyDescent="0.2">
      <c r="A34" s="59"/>
      <c r="B34" s="15" t="s">
        <v>935</v>
      </c>
      <c r="C34" s="12"/>
      <c r="D34" s="11" t="str">
        <f>IF(ISNA(VLOOKUP($B$5,'Average per Dwelling'!$D:$AG,25,FALSE)),"-", VLOOKUP($B$5,'Average per Dwelling'!$D:$AG,25,FALSE))</f>
        <v>-</v>
      </c>
      <c r="E34" s="66" t="s">
        <v>939</v>
      </c>
      <c r="F34" s="67"/>
    </row>
    <row r="35" spans="1:7" ht="15.75" customHeight="1" x14ac:dyDescent="0.2">
      <c r="A35" s="59"/>
      <c r="B35" s="15"/>
      <c r="C35" s="12"/>
      <c r="D35" s="11" t="s">
        <v>937</v>
      </c>
      <c r="E35" s="66" t="s">
        <v>937</v>
      </c>
      <c r="F35" s="67"/>
    </row>
    <row r="36" spans="1:7" ht="15.75" customHeight="1" x14ac:dyDescent="0.2">
      <c r="A36" s="59"/>
      <c r="B36" s="15" t="s">
        <v>938</v>
      </c>
      <c r="C36" s="12"/>
      <c r="D36" s="11" t="str">
        <f>IF(ISNA(VLOOKUP($B$5,'Average per Dwelling'!$D:$AG,26,FALSE)),"-", VLOOKUP($B$5,'Average per Dwelling'!$D:$AG,26,FALSE))</f>
        <v>-</v>
      </c>
      <c r="E36" s="66" t="s">
        <v>939</v>
      </c>
      <c r="F36" s="67"/>
    </row>
    <row r="37" spans="1:7" ht="15.75" customHeight="1" x14ac:dyDescent="0.2">
      <c r="A37" s="59"/>
      <c r="B37" s="72" t="s">
        <v>941</v>
      </c>
      <c r="C37" s="12"/>
      <c r="D37" s="11" t="str">
        <f>IF(ISNA(VLOOKUP($B$5,'Average per Dwelling'!$D:$AG,27,FALSE)),"-", VLOOKUP($B$5,'Average per Dwelling'!$D:$AG,27,FALSE))</f>
        <v>-</v>
      </c>
      <c r="E37" s="66" t="str">
        <f>IF($B$5="Islington","..",IF(D36="-","-",IF(D37="-","-",(D37/D36*100)-100)))</f>
        <v>-</v>
      </c>
      <c r="F37" s="67"/>
    </row>
    <row r="38" spans="1:7" ht="15.75" customHeight="1" x14ac:dyDescent="0.2">
      <c r="A38" s="59"/>
      <c r="B38" s="72" t="s">
        <v>942</v>
      </c>
      <c r="C38" s="12"/>
      <c r="D38" s="11" t="str">
        <f>IF(ISNA(VLOOKUP($B$5,'Average per Dwelling'!$D:$AG,28,FALSE)),"-", VLOOKUP($B$5,'Average per Dwelling'!$D:$AG,28,FALSE))</f>
        <v>-</v>
      </c>
      <c r="E38" s="66" t="str">
        <f t="shared" ref="E38:E41" si="2">IF($B$5="Islington","..",IF(D37="-","-",IF(D38="-","-",(D38/D37*100)-100)))</f>
        <v>-</v>
      </c>
      <c r="F38" s="67"/>
    </row>
    <row r="39" spans="1:7" ht="15.75" customHeight="1" x14ac:dyDescent="0.2">
      <c r="A39" s="59"/>
      <c r="B39" s="72" t="s">
        <v>943</v>
      </c>
      <c r="C39" s="12"/>
      <c r="D39" s="11" t="str">
        <f>IF(ISNA(VLOOKUP($B$5,'Average per Dwelling'!$D:$AG,29,FALSE)),"-", VLOOKUP($B$5,'Average per Dwelling'!$D:$AG,29,FALSE))</f>
        <v>-</v>
      </c>
      <c r="E39" s="66" t="str">
        <f t="shared" si="2"/>
        <v>-</v>
      </c>
      <c r="F39" s="67"/>
    </row>
    <row r="40" spans="1:7" ht="15.75" customHeight="1" x14ac:dyDescent="0.2">
      <c r="A40" s="59"/>
      <c r="B40" s="73" t="s">
        <v>944</v>
      </c>
      <c r="C40" s="69"/>
      <c r="D40" s="74" t="str">
        <f>IF(ISNA(VLOOKUP($B$5,'Average per Dwelling'!$D:$AG,30,FALSE)),"-", VLOOKUP($B$5,'Average per Dwelling'!$D:$AG,30,FALSE))</f>
        <v>-</v>
      </c>
      <c r="E40" s="66" t="str">
        <f t="shared" si="2"/>
        <v>-</v>
      </c>
      <c r="F40" s="67"/>
    </row>
    <row r="41" spans="1:7" ht="15.75" customHeight="1" x14ac:dyDescent="0.2">
      <c r="A41" s="59"/>
      <c r="B41" s="73" t="s">
        <v>945</v>
      </c>
      <c r="C41" s="69"/>
      <c r="D41" s="74" t="str">
        <f>IF(ISNA(VLOOKUP($B$5,'Average per Dwelling'!$D:$AH,31,FALSE)),"-", VLOOKUP($B$5,'Average per Dwelling'!$D:$AH,31,FALSE))</f>
        <v>-</v>
      </c>
      <c r="E41" s="66" t="str">
        <f t="shared" si="2"/>
        <v>-</v>
      </c>
      <c r="F41" s="67"/>
    </row>
    <row r="42" spans="1:7" ht="15.75" customHeight="1" x14ac:dyDescent="0.2">
      <c r="A42" s="59"/>
      <c r="B42" s="73" t="s">
        <v>964</v>
      </c>
      <c r="C42" s="69"/>
      <c r="D42" s="74" t="str">
        <f>IF(ISNA(VLOOKUP($B$5,'Average per Dwelling'!$D:$AI,32,FALSE)),"-", VLOOKUP($B$5,'Average per Dwelling'!$D:$AI,32,FALSE))</f>
        <v>-</v>
      </c>
      <c r="E42" s="79" t="str">
        <f>IF(D41="-","-",IF(D42="-","-",(D42/D41*100)-100))</f>
        <v>-</v>
      </c>
      <c r="F42" s="67"/>
    </row>
    <row r="43" spans="1:7" ht="15.75" customHeight="1" x14ac:dyDescent="0.2">
      <c r="A43" s="59"/>
      <c r="B43" s="73" t="s">
        <v>1335</v>
      </c>
      <c r="C43" s="69"/>
      <c r="D43" s="74" t="str">
        <f>IF(ISNA(VLOOKUP($B$5,'Average per Dwelling'!$D:$AJ,33,FALSE)),"-", VLOOKUP($B$5,'Average per Dwelling'!$D:$AJ,33,FALSE))</f>
        <v>-</v>
      </c>
      <c r="E43" s="79" t="str">
        <f>IF(D42="-","-",IF(D43="-","-",(D43/D42*100)-100))</f>
        <v>-</v>
      </c>
      <c r="F43" s="67"/>
    </row>
    <row r="44" spans="1:7" ht="15.75" customHeight="1" x14ac:dyDescent="0.2">
      <c r="A44" s="59"/>
      <c r="B44" s="52"/>
      <c r="C44" s="69"/>
      <c r="D44" s="69"/>
      <c r="E44" s="69"/>
      <c r="F44" s="67"/>
    </row>
    <row r="45" spans="1:7" ht="12" customHeight="1" x14ac:dyDescent="0.2">
      <c r="A45" s="59" t="s">
        <v>750</v>
      </c>
      <c r="B45" s="52"/>
      <c r="C45" s="51"/>
      <c r="D45" s="51"/>
      <c r="E45" s="51"/>
      <c r="F45" s="70"/>
    </row>
    <row r="46" spans="1:7" ht="26.25" customHeight="1" x14ac:dyDescent="0.2">
      <c r="A46" s="160" t="s">
        <v>940</v>
      </c>
      <c r="B46" s="161"/>
      <c r="C46" s="161"/>
      <c r="D46" s="161"/>
      <c r="E46" s="161"/>
      <c r="F46" s="162"/>
      <c r="G46" s="50"/>
    </row>
    <row r="47" spans="1:7" ht="103.5" customHeight="1" thickBot="1" x14ac:dyDescent="0.25">
      <c r="A47" s="148" t="s">
        <v>1349</v>
      </c>
      <c r="B47" s="149"/>
      <c r="C47" s="149"/>
      <c r="D47" s="149"/>
      <c r="E47" s="149"/>
      <c r="F47" s="150"/>
      <c r="G47" s="50"/>
    </row>
    <row r="48" spans="1:7" s="4" customFormat="1" x14ac:dyDescent="0.2">
      <c r="A48" s="31"/>
      <c r="B48" s="32"/>
      <c r="C48" s="31"/>
      <c r="D48" s="31"/>
      <c r="E48" s="31"/>
      <c r="F48" s="31"/>
      <c r="G48" s="53"/>
    </row>
    <row r="49" spans="1:7" x14ac:dyDescent="0.2">
      <c r="A49" s="50"/>
      <c r="B49" s="50"/>
      <c r="C49" s="50"/>
      <c r="D49" s="50"/>
      <c r="E49" s="50"/>
      <c r="F49" s="50"/>
      <c r="G49" s="50"/>
    </row>
    <row r="50" spans="1:7" x14ac:dyDescent="0.2">
      <c r="A50" s="50"/>
      <c r="B50" s="50"/>
      <c r="C50" s="50"/>
      <c r="D50" s="50"/>
      <c r="E50" s="50"/>
      <c r="F50" s="50"/>
      <c r="G50" s="50"/>
    </row>
    <row r="51" spans="1:7" x14ac:dyDescent="0.2">
      <c r="A51" s="50"/>
      <c r="B51" s="50"/>
      <c r="C51" s="50"/>
      <c r="D51" s="50"/>
      <c r="E51" s="50"/>
      <c r="F51" s="50"/>
      <c r="G51" s="50"/>
    </row>
  </sheetData>
  <mergeCells count="10">
    <mergeCell ref="B5:E6"/>
    <mergeCell ref="E9:F9"/>
    <mergeCell ref="A1:F1"/>
    <mergeCell ref="A47:F47"/>
    <mergeCell ref="D11:E11"/>
    <mergeCell ref="B3:E4"/>
    <mergeCell ref="B8:D8"/>
    <mergeCell ref="B9:D9"/>
    <mergeCell ref="F5:F6"/>
    <mergeCell ref="A46:F46"/>
  </mergeCells>
  <phoneticPr fontId="0" type="noConversion"/>
  <dataValidations count="1">
    <dataValidation type="list" allowBlank="1" showInputMessage="1" showErrorMessage="1" sqref="B5:E7" xr:uid="{00000000-0002-0000-0000-000000000000}">
      <formula1>Authority</formula1>
    </dataValidation>
  </dataValidations>
  <printOptions horizontalCentered="1" verticalCentered="1"/>
  <pageMargins left="0.6692913385826772" right="0.62992125984251968" top="0.23" bottom="0.25" header="0.17"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475"/>
  <sheetViews>
    <sheetView tabSelected="1" zoomScale="90" zoomScaleNormal="90" workbookViewId="0">
      <pane xSplit="4" ySplit="4" topLeftCell="E5" activePane="bottomRight" state="frozen"/>
      <selection pane="topRight" activeCell="F1" sqref="F1"/>
      <selection pane="bottomLeft" activeCell="A7" sqref="A7"/>
      <selection pane="bottomRight" activeCell="A3" sqref="A3"/>
    </sheetView>
  </sheetViews>
  <sheetFormatPr defaultRowHeight="12.75" x14ac:dyDescent="0.2"/>
  <cols>
    <col min="1" max="1" width="10.28515625" style="34" bestFit="1" customWidth="1"/>
    <col min="2" max="2" width="7.140625" style="20" customWidth="1"/>
    <col min="3" max="3" width="5.7109375" style="5" customWidth="1"/>
    <col min="4" max="4" width="52.28515625" style="5" customWidth="1"/>
    <col min="5" max="5" width="14.85546875" style="5" bestFit="1" customWidth="1"/>
    <col min="6" max="6" width="7.7109375" style="5" customWidth="1"/>
    <col min="7" max="7" width="6.7109375" style="5" bestFit="1" customWidth="1"/>
    <col min="8" max="31" width="9.7109375" style="5" customWidth="1"/>
    <col min="32" max="32" width="9.7109375" style="9" customWidth="1"/>
    <col min="33" max="36" width="9.7109375" style="5" customWidth="1"/>
    <col min="37" max="40" width="9.140625" style="5"/>
    <col min="41" max="41" width="17.42578125" style="5" customWidth="1"/>
    <col min="42" max="44" width="9.140625" style="5"/>
  </cols>
  <sheetData>
    <row r="1" spans="1:44" ht="15.75" x14ac:dyDescent="0.25">
      <c r="A1" s="20"/>
      <c r="C1" s="97"/>
      <c r="D1" s="98" t="s">
        <v>936</v>
      </c>
      <c r="E1" s="97"/>
      <c r="F1" s="97"/>
      <c r="G1" s="97"/>
    </row>
    <row r="2" spans="1:44" hidden="1" x14ac:dyDescent="0.2">
      <c r="E2" s="5">
        <v>2</v>
      </c>
      <c r="F2" s="5">
        <v>3</v>
      </c>
      <c r="G2" s="5">
        <v>4</v>
      </c>
      <c r="H2" s="5">
        <v>5</v>
      </c>
      <c r="I2" s="5">
        <v>6</v>
      </c>
      <c r="J2" s="5">
        <v>7</v>
      </c>
      <c r="K2" s="5">
        <v>8</v>
      </c>
      <c r="L2" s="5">
        <v>9</v>
      </c>
      <c r="M2" s="5">
        <v>11</v>
      </c>
      <c r="N2" s="5">
        <v>13</v>
      </c>
      <c r="O2" s="5">
        <v>15</v>
      </c>
      <c r="P2" s="5">
        <v>16</v>
      </c>
      <c r="Q2" s="5">
        <v>17</v>
      </c>
      <c r="R2" s="5">
        <v>18</v>
      </c>
      <c r="S2" s="5">
        <v>19</v>
      </c>
      <c r="T2" s="5">
        <v>20</v>
      </c>
      <c r="U2" s="5">
        <v>21</v>
      </c>
      <c r="V2" s="5">
        <v>22</v>
      </c>
      <c r="W2" s="5">
        <v>23</v>
      </c>
      <c r="X2" s="5">
        <v>24</v>
      </c>
      <c r="Y2" s="5">
        <v>25</v>
      </c>
      <c r="Z2" s="5">
        <v>26</v>
      </c>
      <c r="AA2" s="5">
        <v>27</v>
      </c>
      <c r="AB2" s="5">
        <v>28</v>
      </c>
      <c r="AC2" s="5">
        <v>29</v>
      </c>
      <c r="AD2" s="5">
        <v>30</v>
      </c>
      <c r="AE2" s="5">
        <v>31</v>
      </c>
      <c r="AF2" s="5">
        <v>32</v>
      </c>
      <c r="AG2" s="5">
        <v>33</v>
      </c>
      <c r="AH2" s="5">
        <v>34</v>
      </c>
      <c r="AI2" s="5">
        <v>35</v>
      </c>
    </row>
    <row r="3" spans="1:44" s="88" customFormat="1" ht="40.5" customHeight="1" x14ac:dyDescent="0.25">
      <c r="A3" s="99" t="s">
        <v>966</v>
      </c>
      <c r="B3" s="87" t="s">
        <v>965</v>
      </c>
      <c r="C3" s="87"/>
      <c r="D3" s="87"/>
      <c r="E3" s="99" t="s">
        <v>747</v>
      </c>
      <c r="F3" s="99" t="s">
        <v>704</v>
      </c>
      <c r="G3" s="99"/>
      <c r="H3" s="87" t="s">
        <v>931</v>
      </c>
      <c r="I3" s="87" t="s">
        <v>667</v>
      </c>
      <c r="J3" s="87" t="s">
        <v>666</v>
      </c>
      <c r="K3" s="87" t="s">
        <v>658</v>
      </c>
      <c r="L3" s="87" t="s">
        <v>659</v>
      </c>
      <c r="M3" s="87" t="s">
        <v>660</v>
      </c>
      <c r="N3" s="87" t="s">
        <v>932</v>
      </c>
      <c r="O3" s="87" t="s">
        <v>661</v>
      </c>
      <c r="P3" s="87" t="s">
        <v>663</v>
      </c>
      <c r="Q3" s="87" t="s">
        <v>662</v>
      </c>
      <c r="R3" s="87" t="s">
        <v>664</v>
      </c>
      <c r="S3" s="87" t="s">
        <v>665</v>
      </c>
      <c r="T3" s="87" t="s">
        <v>668</v>
      </c>
      <c r="U3" s="87" t="s">
        <v>669</v>
      </c>
      <c r="V3" s="87" t="s">
        <v>713</v>
      </c>
      <c r="W3" s="87" t="s">
        <v>880</v>
      </c>
      <c r="X3" s="87" t="s">
        <v>919</v>
      </c>
      <c r="Y3" s="87" t="s">
        <v>926</v>
      </c>
      <c r="Z3" s="87" t="s">
        <v>927</v>
      </c>
      <c r="AA3" s="87" t="s">
        <v>928</v>
      </c>
      <c r="AB3" s="87" t="s">
        <v>935</v>
      </c>
      <c r="AC3" s="87" t="s">
        <v>938</v>
      </c>
      <c r="AD3" s="87" t="s">
        <v>941</v>
      </c>
      <c r="AE3" s="87" t="s">
        <v>942</v>
      </c>
      <c r="AF3" s="100" t="s">
        <v>943</v>
      </c>
      <c r="AG3" s="87" t="s">
        <v>944</v>
      </c>
      <c r="AH3" s="87" t="s">
        <v>945</v>
      </c>
      <c r="AI3" s="87" t="s">
        <v>964</v>
      </c>
      <c r="AJ3" s="101" t="s">
        <v>1335</v>
      </c>
      <c r="AK3" s="101"/>
      <c r="AL3" s="101"/>
      <c r="AM3" s="101"/>
      <c r="AN3" s="101"/>
      <c r="AO3" s="101"/>
      <c r="AP3" s="101"/>
      <c r="AQ3" s="101"/>
      <c r="AR3" s="101"/>
    </row>
    <row r="4" spans="1:44" s="71" customFormat="1" x14ac:dyDescent="0.2">
      <c r="A4" s="102"/>
      <c r="B4" s="76"/>
      <c r="C4" s="76"/>
      <c r="D4" s="76"/>
      <c r="E4" s="76"/>
      <c r="F4" s="76"/>
      <c r="G4" s="76"/>
      <c r="H4" s="76" t="s">
        <v>749</v>
      </c>
      <c r="I4" s="76" t="s">
        <v>749</v>
      </c>
      <c r="J4" s="76" t="s">
        <v>749</v>
      </c>
      <c r="K4" s="76" t="s">
        <v>749</v>
      </c>
      <c r="L4" s="76" t="s">
        <v>749</v>
      </c>
      <c r="M4" s="76" t="s">
        <v>749</v>
      </c>
      <c r="N4" s="76" t="s">
        <v>749</v>
      </c>
      <c r="O4" s="76" t="s">
        <v>749</v>
      </c>
      <c r="P4" s="76" t="s">
        <v>749</v>
      </c>
      <c r="Q4" s="76" t="s">
        <v>749</v>
      </c>
      <c r="R4" s="76" t="s">
        <v>749</v>
      </c>
      <c r="S4" s="76" t="s">
        <v>749</v>
      </c>
      <c r="T4" s="76" t="s">
        <v>749</v>
      </c>
      <c r="U4" s="76" t="s">
        <v>749</v>
      </c>
      <c r="V4" s="76" t="s">
        <v>749</v>
      </c>
      <c r="W4" s="76" t="s">
        <v>749</v>
      </c>
      <c r="X4" s="76" t="s">
        <v>749</v>
      </c>
      <c r="Y4" s="76" t="s">
        <v>749</v>
      </c>
      <c r="Z4" s="76" t="s">
        <v>749</v>
      </c>
      <c r="AA4" s="76" t="s">
        <v>749</v>
      </c>
      <c r="AB4" s="76" t="s">
        <v>749</v>
      </c>
      <c r="AC4" s="76" t="s">
        <v>749</v>
      </c>
      <c r="AD4" s="76" t="s">
        <v>749</v>
      </c>
      <c r="AE4" s="76" t="s">
        <v>749</v>
      </c>
      <c r="AF4" s="76" t="s">
        <v>749</v>
      </c>
      <c r="AG4" s="76" t="s">
        <v>749</v>
      </c>
      <c r="AH4" s="76" t="s">
        <v>749</v>
      </c>
      <c r="AI4" s="76" t="s">
        <v>749</v>
      </c>
      <c r="AJ4" s="103" t="s">
        <v>749</v>
      </c>
      <c r="AK4" s="104"/>
      <c r="AL4" s="104"/>
      <c r="AM4" s="104"/>
      <c r="AN4" s="104"/>
      <c r="AO4" s="104"/>
      <c r="AP4" s="104"/>
      <c r="AQ4" s="104"/>
      <c r="AR4" s="104"/>
    </row>
    <row r="5" spans="1:44" x14ac:dyDescent="0.2">
      <c r="C5" s="34"/>
      <c r="D5" s="34" t="s">
        <v>833</v>
      </c>
      <c r="E5" s="20" t="s">
        <v>657</v>
      </c>
      <c r="F5" s="20" t="s">
        <v>657</v>
      </c>
      <c r="G5" s="20"/>
      <c r="H5" s="20" t="s">
        <v>657</v>
      </c>
      <c r="I5" s="20" t="s">
        <v>657</v>
      </c>
      <c r="J5" s="20" t="s">
        <v>657</v>
      </c>
      <c r="K5" s="20" t="s">
        <v>657</v>
      </c>
      <c r="L5" s="20" t="s">
        <v>657</v>
      </c>
      <c r="M5" s="20" t="s">
        <v>657</v>
      </c>
      <c r="N5" s="20" t="s">
        <v>657</v>
      </c>
      <c r="O5" s="20" t="s">
        <v>657</v>
      </c>
      <c r="P5" s="20" t="s">
        <v>657</v>
      </c>
      <c r="Q5" s="20" t="s">
        <v>657</v>
      </c>
      <c r="R5" s="20" t="s">
        <v>657</v>
      </c>
      <c r="S5" s="20" t="s">
        <v>657</v>
      </c>
      <c r="T5" s="20" t="s">
        <v>657</v>
      </c>
      <c r="U5" s="20" t="s">
        <v>657</v>
      </c>
      <c r="V5" s="20" t="s">
        <v>657</v>
      </c>
      <c r="W5" s="20" t="s">
        <v>657</v>
      </c>
      <c r="X5" s="20" t="s">
        <v>657</v>
      </c>
      <c r="Y5" s="20" t="s">
        <v>657</v>
      </c>
      <c r="Z5" s="20" t="s">
        <v>657</v>
      </c>
      <c r="AA5" s="20" t="s">
        <v>657</v>
      </c>
      <c r="AB5" s="20" t="s">
        <v>657</v>
      </c>
      <c r="AC5" s="28" t="s">
        <v>657</v>
      </c>
      <c r="AD5" s="28" t="s">
        <v>657</v>
      </c>
      <c r="AE5" s="28" t="s">
        <v>657</v>
      </c>
      <c r="AF5" s="7" t="s">
        <v>657</v>
      </c>
      <c r="AG5" s="28" t="s">
        <v>657</v>
      </c>
      <c r="AH5" s="28" t="s">
        <v>657</v>
      </c>
      <c r="AI5" s="28" t="s">
        <v>657</v>
      </c>
      <c r="AJ5" s="28" t="s">
        <v>657</v>
      </c>
    </row>
    <row r="6" spans="1:44" s="26" customFormat="1" ht="14.25" x14ac:dyDescent="0.2">
      <c r="A6" s="77"/>
      <c r="B6" s="105"/>
      <c r="C6" s="106" t="s">
        <v>1333</v>
      </c>
      <c r="D6" s="77" t="s">
        <v>715</v>
      </c>
      <c r="E6" s="77" t="s">
        <v>657</v>
      </c>
      <c r="F6" s="77"/>
      <c r="G6" s="77"/>
      <c r="H6" s="33">
        <v>456</v>
      </c>
      <c r="I6" s="33">
        <v>473.1</v>
      </c>
      <c r="J6" s="33">
        <v>498</v>
      </c>
      <c r="K6" s="33">
        <v>529</v>
      </c>
      <c r="L6" s="33">
        <v>564</v>
      </c>
      <c r="M6" s="33">
        <v>614</v>
      </c>
      <c r="N6" s="33">
        <v>656</v>
      </c>
      <c r="O6" s="33">
        <v>697</v>
      </c>
      <c r="P6" s="33">
        <v>740.54</v>
      </c>
      <c r="Q6" s="33">
        <v>803.59</v>
      </c>
      <c r="R6" s="33">
        <v>908.47</v>
      </c>
      <c r="S6" s="33">
        <v>967.03</v>
      </c>
      <c r="T6" s="33">
        <v>1008.84</v>
      </c>
      <c r="U6" s="93">
        <v>1055.78</v>
      </c>
      <c r="V6" s="93">
        <v>1101.23</v>
      </c>
      <c r="W6" s="93">
        <v>1145.06</v>
      </c>
      <c r="X6" s="93">
        <v>1175</v>
      </c>
      <c r="Y6" s="93">
        <v>1194.5</v>
      </c>
      <c r="Z6" s="93">
        <v>1195.79</v>
      </c>
      <c r="AA6" s="93">
        <v>1200.8800000000001</v>
      </c>
      <c r="AB6" s="93">
        <v>1044.55</v>
      </c>
      <c r="AC6" s="93">
        <v>1051.3499999999999</v>
      </c>
      <c r="AD6" s="33">
        <v>1078.01</v>
      </c>
      <c r="AE6" s="94">
        <v>1128.0999999999999</v>
      </c>
      <c r="AF6" s="95">
        <v>1185.3699999999999</v>
      </c>
      <c r="AG6" s="33">
        <v>1257.6300000000001</v>
      </c>
      <c r="AH6" s="93">
        <v>1327.01</v>
      </c>
      <c r="AI6" s="93">
        <v>1385.35</v>
      </c>
      <c r="AJ6" s="93">
        <v>1428.3569800852913</v>
      </c>
      <c r="AK6" s="90"/>
      <c r="AL6" s="90"/>
      <c r="AM6" s="90"/>
      <c r="AN6" s="90"/>
      <c r="AO6" s="90"/>
      <c r="AP6" s="90"/>
      <c r="AQ6" s="90"/>
      <c r="AR6" s="90"/>
    </row>
    <row r="7" spans="1:44" x14ac:dyDescent="0.2">
      <c r="A7" s="86" t="s">
        <v>967</v>
      </c>
      <c r="B7" s="20" t="s">
        <v>0</v>
      </c>
      <c r="C7" s="34"/>
      <c r="D7" s="34" t="s">
        <v>1</v>
      </c>
      <c r="E7" s="34" t="s">
        <v>710</v>
      </c>
      <c r="F7" s="34" t="s">
        <v>705</v>
      </c>
      <c r="G7" s="34"/>
      <c r="H7" s="2">
        <v>470</v>
      </c>
      <c r="I7" s="2">
        <v>481.9</v>
      </c>
      <c r="J7" s="2">
        <v>517.54</v>
      </c>
      <c r="K7" s="2">
        <v>537.29</v>
      </c>
      <c r="L7" s="2">
        <v>563.46</v>
      </c>
      <c r="M7" s="2">
        <v>613.9</v>
      </c>
      <c r="N7" s="2">
        <v>656.22</v>
      </c>
      <c r="O7" s="2">
        <v>690.97</v>
      </c>
      <c r="P7" s="2">
        <v>736.76</v>
      </c>
      <c r="Q7" s="2">
        <v>812.86</v>
      </c>
      <c r="R7" s="2">
        <v>962.59</v>
      </c>
      <c r="S7" s="2">
        <v>1024.79</v>
      </c>
      <c r="T7" s="2">
        <v>1074.19</v>
      </c>
      <c r="U7" s="9">
        <v>1136.3800000000001</v>
      </c>
      <c r="V7" s="9">
        <v>1191.83</v>
      </c>
      <c r="W7" s="9">
        <v>1246.8499999999999</v>
      </c>
      <c r="X7" s="9">
        <v>1290.4444193836532</v>
      </c>
      <c r="Y7" s="2">
        <v>1314.82</v>
      </c>
      <c r="Z7" s="2">
        <v>1322.89</v>
      </c>
      <c r="AA7" s="2">
        <v>1322.56</v>
      </c>
      <c r="AB7" s="2">
        <v>1148.7</v>
      </c>
      <c r="AC7" s="2">
        <v>1134.6400000000001</v>
      </c>
      <c r="AD7" s="7">
        <v>1159.3</v>
      </c>
      <c r="AE7" s="91">
        <v>1217.8399999999999</v>
      </c>
      <c r="AF7" s="92">
        <v>1271.8699999999999</v>
      </c>
      <c r="AG7" s="2">
        <v>1343.72</v>
      </c>
      <c r="AH7" s="2">
        <v>1435.18</v>
      </c>
      <c r="AI7" s="7">
        <v>1495.67</v>
      </c>
      <c r="AJ7" s="2">
        <v>1556.4415574716741</v>
      </c>
    </row>
    <row r="8" spans="1:44" s="5" customFormat="1" x14ac:dyDescent="0.2">
      <c r="A8" s="86" t="s">
        <v>968</v>
      </c>
      <c r="B8" s="20" t="s">
        <v>2</v>
      </c>
      <c r="C8" s="34"/>
      <c r="D8" s="34" t="s">
        <v>3</v>
      </c>
      <c r="E8" s="34" t="s">
        <v>710</v>
      </c>
      <c r="F8" s="34" t="s">
        <v>705</v>
      </c>
      <c r="G8" s="34"/>
      <c r="H8" s="2">
        <v>406</v>
      </c>
      <c r="I8" s="2">
        <v>454.88</v>
      </c>
      <c r="J8" s="2">
        <v>476.58</v>
      </c>
      <c r="K8" s="2">
        <v>499.49</v>
      </c>
      <c r="L8" s="2">
        <v>532.94000000000005</v>
      </c>
      <c r="M8" s="2">
        <v>585.92999999999995</v>
      </c>
      <c r="N8" s="2">
        <v>613.28</v>
      </c>
      <c r="O8" s="2">
        <v>651.04</v>
      </c>
      <c r="P8" s="2">
        <v>680.89</v>
      </c>
      <c r="Q8" s="2">
        <v>734.12</v>
      </c>
      <c r="R8" s="2">
        <v>830.59</v>
      </c>
      <c r="S8" s="2">
        <v>889.22</v>
      </c>
      <c r="T8" s="2">
        <v>930.25</v>
      </c>
      <c r="U8" s="9">
        <v>972.44</v>
      </c>
      <c r="V8" s="9">
        <v>1020.32</v>
      </c>
      <c r="W8" s="9">
        <v>1063.3</v>
      </c>
      <c r="X8" s="9">
        <v>1091.4855272914285</v>
      </c>
      <c r="Y8" s="2">
        <v>1101.5</v>
      </c>
      <c r="Z8" s="2">
        <v>1113.6099999999999</v>
      </c>
      <c r="AA8" s="2">
        <v>1125.76</v>
      </c>
      <c r="AB8" s="2">
        <v>1005.71</v>
      </c>
      <c r="AC8" s="2">
        <v>1003.37</v>
      </c>
      <c r="AD8" s="7">
        <v>1031.3499999999999</v>
      </c>
      <c r="AE8" s="91">
        <v>1079.42</v>
      </c>
      <c r="AF8" s="92">
        <v>1134.03</v>
      </c>
      <c r="AG8" s="2">
        <v>1181.1600000000001</v>
      </c>
      <c r="AH8" s="2">
        <v>1247.55</v>
      </c>
      <c r="AI8" s="7">
        <v>1299.8699999999999</v>
      </c>
      <c r="AJ8" s="2">
        <v>1343.830567790807</v>
      </c>
    </row>
    <row r="9" spans="1:44" s="5" customFormat="1" x14ac:dyDescent="0.2">
      <c r="A9" s="86" t="s">
        <v>969</v>
      </c>
      <c r="B9" s="20" t="s">
        <v>4</v>
      </c>
      <c r="C9" s="34"/>
      <c r="D9" s="34" t="s">
        <v>5</v>
      </c>
      <c r="E9" s="34" t="s">
        <v>711</v>
      </c>
      <c r="F9" s="34" t="s">
        <v>705</v>
      </c>
      <c r="G9" s="34"/>
      <c r="H9" s="2">
        <v>481</v>
      </c>
      <c r="I9" s="2">
        <v>438.73</v>
      </c>
      <c r="J9" s="2">
        <v>506.67</v>
      </c>
      <c r="K9" s="2">
        <v>545.53</v>
      </c>
      <c r="L9" s="2">
        <v>588.97</v>
      </c>
      <c r="M9" s="2">
        <v>666.1</v>
      </c>
      <c r="N9" s="2">
        <v>724.91</v>
      </c>
      <c r="O9" s="2">
        <v>768.63</v>
      </c>
      <c r="P9" s="2">
        <v>818.1</v>
      </c>
      <c r="Q9" s="2">
        <v>866.32</v>
      </c>
      <c r="R9" s="2">
        <v>973.19</v>
      </c>
      <c r="S9" s="2">
        <v>1059.33</v>
      </c>
      <c r="T9" s="2">
        <v>1103.1400000000001</v>
      </c>
      <c r="U9" s="9">
        <v>1114.3900000000001</v>
      </c>
      <c r="V9" s="9">
        <v>1142.31</v>
      </c>
      <c r="W9" s="9">
        <v>1155.5</v>
      </c>
      <c r="X9" s="2" t="s">
        <v>657</v>
      </c>
      <c r="Y9" s="2" t="s">
        <v>657</v>
      </c>
      <c r="Z9" s="2" t="s">
        <v>657</v>
      </c>
      <c r="AA9" s="2" t="s">
        <v>657</v>
      </c>
      <c r="AB9" s="2" t="s">
        <v>657</v>
      </c>
      <c r="AC9" s="2" t="s">
        <v>657</v>
      </c>
      <c r="AD9" s="7" t="s">
        <v>657</v>
      </c>
      <c r="AE9" s="91" t="s">
        <v>657</v>
      </c>
      <c r="AF9" s="92" t="s">
        <v>657</v>
      </c>
      <c r="AG9" s="2" t="s">
        <v>657</v>
      </c>
      <c r="AH9" s="2" t="s">
        <v>657</v>
      </c>
      <c r="AI9" s="7" t="s">
        <v>657</v>
      </c>
      <c r="AJ9" s="2" t="s">
        <v>657</v>
      </c>
    </row>
    <row r="10" spans="1:44" s="5" customFormat="1" x14ac:dyDescent="0.2">
      <c r="A10" s="86" t="s">
        <v>970</v>
      </c>
      <c r="B10" s="20" t="s">
        <v>6</v>
      </c>
      <c r="C10" s="34"/>
      <c r="D10" s="34" t="s">
        <v>7</v>
      </c>
      <c r="E10" s="34" t="s">
        <v>710</v>
      </c>
      <c r="F10" s="34" t="s">
        <v>705</v>
      </c>
      <c r="G10" s="34"/>
      <c r="H10" s="2">
        <v>459</v>
      </c>
      <c r="I10" s="2">
        <v>468.03</v>
      </c>
      <c r="J10" s="2">
        <v>504.66</v>
      </c>
      <c r="K10" s="2">
        <v>527.34</v>
      </c>
      <c r="L10" s="2">
        <v>564.05999999999995</v>
      </c>
      <c r="M10" s="2">
        <v>618.76</v>
      </c>
      <c r="N10" s="2">
        <v>671.13</v>
      </c>
      <c r="O10" s="2">
        <v>721.92</v>
      </c>
      <c r="P10" s="2">
        <v>766.52</v>
      </c>
      <c r="Q10" s="2">
        <v>837.05</v>
      </c>
      <c r="R10" s="2">
        <v>909.59</v>
      </c>
      <c r="S10" s="2">
        <v>944.12</v>
      </c>
      <c r="T10" s="2">
        <v>972.68</v>
      </c>
      <c r="U10" s="9">
        <v>1014.46</v>
      </c>
      <c r="V10" s="9">
        <v>1055.6099999999999</v>
      </c>
      <c r="W10" s="9">
        <v>1093.4000000000001</v>
      </c>
      <c r="X10" s="9">
        <v>1132.4249813071672</v>
      </c>
      <c r="Y10" s="2">
        <v>1157.3900000000001</v>
      </c>
      <c r="Z10" s="2">
        <v>1160.83</v>
      </c>
      <c r="AA10" s="2">
        <v>1156.8499999999999</v>
      </c>
      <c r="AB10" s="2">
        <v>1017.47</v>
      </c>
      <c r="AC10" s="2">
        <v>1027.99</v>
      </c>
      <c r="AD10" s="7">
        <v>1055.6400000000001</v>
      </c>
      <c r="AE10" s="91">
        <v>1096.08</v>
      </c>
      <c r="AF10" s="92">
        <v>1147.6199999999999</v>
      </c>
      <c r="AG10" s="2">
        <v>1222.0899999999999</v>
      </c>
      <c r="AH10" s="2">
        <v>1279.51</v>
      </c>
      <c r="AI10" s="7">
        <v>1313.83</v>
      </c>
      <c r="AJ10" s="2">
        <v>1338.043812048737</v>
      </c>
      <c r="AO10" s="107"/>
    </row>
    <row r="11" spans="1:44" s="5" customFormat="1" x14ac:dyDescent="0.2">
      <c r="A11" s="86" t="s">
        <v>971</v>
      </c>
      <c r="B11" s="20" t="s">
        <v>8</v>
      </c>
      <c r="C11" s="34"/>
      <c r="D11" s="34" t="s">
        <v>9</v>
      </c>
      <c r="E11" s="34" t="s">
        <v>710</v>
      </c>
      <c r="F11" s="34" t="s">
        <v>705</v>
      </c>
      <c r="G11" s="34"/>
      <c r="H11" s="2">
        <v>468</v>
      </c>
      <c r="I11" s="2">
        <v>495.32</v>
      </c>
      <c r="J11" s="2">
        <v>529.35</v>
      </c>
      <c r="K11" s="2">
        <v>545.09</v>
      </c>
      <c r="L11" s="2">
        <v>570.80999999999995</v>
      </c>
      <c r="M11" s="2">
        <v>629.42999999999995</v>
      </c>
      <c r="N11" s="2">
        <v>673.48</v>
      </c>
      <c r="O11" s="2">
        <v>711.79</v>
      </c>
      <c r="P11" s="2">
        <v>755.79</v>
      </c>
      <c r="Q11" s="2">
        <v>830.29</v>
      </c>
      <c r="R11" s="2">
        <v>984.08</v>
      </c>
      <c r="S11" s="2">
        <v>1062.6099999999999</v>
      </c>
      <c r="T11" s="2">
        <v>1127.0999999999999</v>
      </c>
      <c r="U11" s="9">
        <v>1187.47</v>
      </c>
      <c r="V11" s="9">
        <v>1230.48</v>
      </c>
      <c r="W11" s="9">
        <v>1289.07</v>
      </c>
      <c r="X11" s="9">
        <v>1325.9462173745972</v>
      </c>
      <c r="Y11" s="2">
        <v>1358.09</v>
      </c>
      <c r="Z11" s="2">
        <v>1357.45</v>
      </c>
      <c r="AA11" s="2">
        <v>1354.54</v>
      </c>
      <c r="AB11" s="2">
        <v>1207</v>
      </c>
      <c r="AC11" s="2">
        <v>1205.6400000000001</v>
      </c>
      <c r="AD11" s="7">
        <v>1220.0899999999999</v>
      </c>
      <c r="AE11" s="91">
        <v>1277.67</v>
      </c>
      <c r="AF11" s="92">
        <v>1349.03</v>
      </c>
      <c r="AG11" s="2">
        <v>1429.25</v>
      </c>
      <c r="AH11" s="2">
        <v>1521.06</v>
      </c>
      <c r="AI11" s="7">
        <v>1594.15</v>
      </c>
      <c r="AJ11" s="2">
        <v>1674.76463283198</v>
      </c>
    </row>
    <row r="12" spans="1:44" s="5" customFormat="1" x14ac:dyDescent="0.2">
      <c r="A12" s="86" t="s">
        <v>972</v>
      </c>
      <c r="B12" s="20" t="s">
        <v>10</v>
      </c>
      <c r="C12" s="34"/>
      <c r="D12" s="34" t="s">
        <v>11</v>
      </c>
      <c r="E12" s="34" t="s">
        <v>710</v>
      </c>
      <c r="F12" s="34" t="s">
        <v>705</v>
      </c>
      <c r="G12" s="34"/>
      <c r="H12" s="2">
        <v>400</v>
      </c>
      <c r="I12" s="2">
        <v>438.62</v>
      </c>
      <c r="J12" s="2">
        <v>463.4</v>
      </c>
      <c r="K12" s="2">
        <v>481.29</v>
      </c>
      <c r="L12" s="2">
        <v>509.29</v>
      </c>
      <c r="M12" s="2">
        <v>565.71</v>
      </c>
      <c r="N12" s="2">
        <v>627.55999999999995</v>
      </c>
      <c r="O12" s="2">
        <v>673.16</v>
      </c>
      <c r="P12" s="2">
        <v>717.87</v>
      </c>
      <c r="Q12" s="2">
        <v>784.9</v>
      </c>
      <c r="R12" s="2">
        <v>869.93</v>
      </c>
      <c r="S12" s="2">
        <v>913.61</v>
      </c>
      <c r="T12" s="2">
        <v>950.29</v>
      </c>
      <c r="U12" s="9">
        <v>993.68</v>
      </c>
      <c r="V12" s="9">
        <v>1033.05</v>
      </c>
      <c r="W12" s="9">
        <v>1064.8900000000001</v>
      </c>
      <c r="X12" s="9">
        <v>1093.4939572156197</v>
      </c>
      <c r="Y12" s="2">
        <v>1108.05</v>
      </c>
      <c r="Z12" s="2">
        <v>1106.49</v>
      </c>
      <c r="AA12" s="2">
        <v>1111.3800000000001</v>
      </c>
      <c r="AB12" s="2">
        <v>926.91</v>
      </c>
      <c r="AC12" s="2">
        <v>935.83</v>
      </c>
      <c r="AD12" s="7">
        <v>969.63</v>
      </c>
      <c r="AE12" s="91">
        <v>1024.1400000000001</v>
      </c>
      <c r="AF12" s="92">
        <v>1074.1500000000001</v>
      </c>
      <c r="AG12" s="2">
        <v>1134.52</v>
      </c>
      <c r="AH12" s="2">
        <v>1192.8399999999999</v>
      </c>
      <c r="AI12" s="7">
        <v>1237.6400000000001</v>
      </c>
      <c r="AJ12" s="2">
        <v>1274.215269863751</v>
      </c>
    </row>
    <row r="13" spans="1:44" s="5" customFormat="1" x14ac:dyDescent="0.2">
      <c r="A13" s="86" t="s">
        <v>973</v>
      </c>
      <c r="B13" s="20" t="s">
        <v>12</v>
      </c>
      <c r="C13" s="34"/>
      <c r="D13" s="34" t="s">
        <v>13</v>
      </c>
      <c r="E13" s="34" t="s">
        <v>710</v>
      </c>
      <c r="F13" s="34" t="s">
        <v>705</v>
      </c>
      <c r="G13" s="34"/>
      <c r="H13" s="2">
        <v>447</v>
      </c>
      <c r="I13" s="2">
        <v>483.5</v>
      </c>
      <c r="J13" s="2">
        <v>496.65</v>
      </c>
      <c r="K13" s="2">
        <v>543.07000000000005</v>
      </c>
      <c r="L13" s="2">
        <v>585.53</v>
      </c>
      <c r="M13" s="2">
        <v>642.41999999999996</v>
      </c>
      <c r="N13" s="2">
        <v>700.18</v>
      </c>
      <c r="O13" s="2">
        <v>752.6</v>
      </c>
      <c r="P13" s="2">
        <v>796.59</v>
      </c>
      <c r="Q13" s="2">
        <v>865.86</v>
      </c>
      <c r="R13" s="2">
        <v>980.85</v>
      </c>
      <c r="S13" s="2">
        <v>1063.3599999999999</v>
      </c>
      <c r="T13" s="2">
        <v>1113.58</v>
      </c>
      <c r="U13" s="9">
        <v>1161.3800000000001</v>
      </c>
      <c r="V13" s="9">
        <v>1230.06</v>
      </c>
      <c r="W13" s="9">
        <v>1269.77</v>
      </c>
      <c r="X13" s="9">
        <v>1297.297434306646</v>
      </c>
      <c r="Y13" s="2">
        <v>1322.57</v>
      </c>
      <c r="Z13" s="2">
        <v>1324.28</v>
      </c>
      <c r="AA13" s="2">
        <v>1325.28</v>
      </c>
      <c r="AB13" s="2">
        <v>1177.17</v>
      </c>
      <c r="AC13" s="2">
        <v>1202.48</v>
      </c>
      <c r="AD13" s="7">
        <v>1235.18</v>
      </c>
      <c r="AE13" s="91">
        <v>1311.41</v>
      </c>
      <c r="AF13" s="92">
        <v>1360.74</v>
      </c>
      <c r="AG13" s="2">
        <v>1443.65</v>
      </c>
      <c r="AH13" s="2">
        <v>1537.55</v>
      </c>
      <c r="AI13" s="7">
        <v>1605.47</v>
      </c>
      <c r="AJ13" s="2">
        <v>1591.5105740115459</v>
      </c>
    </row>
    <row r="14" spans="1:44" s="5" customFormat="1" x14ac:dyDescent="0.2">
      <c r="A14" s="86" t="s">
        <v>974</v>
      </c>
      <c r="B14" s="20" t="s">
        <v>14</v>
      </c>
      <c r="C14" s="34"/>
      <c r="D14" s="34" t="s">
        <v>15</v>
      </c>
      <c r="E14" s="35" t="s">
        <v>711</v>
      </c>
      <c r="F14" s="34" t="s">
        <v>705</v>
      </c>
      <c r="G14" s="34"/>
      <c r="H14" s="2">
        <v>491</v>
      </c>
      <c r="I14" s="2">
        <v>504.66</v>
      </c>
      <c r="J14" s="2">
        <v>553.54</v>
      </c>
      <c r="K14" s="2">
        <v>589.23</v>
      </c>
      <c r="L14" s="2">
        <v>634.04999999999995</v>
      </c>
      <c r="M14" s="2">
        <v>698.66</v>
      </c>
      <c r="N14" s="2">
        <v>754.72</v>
      </c>
      <c r="O14" s="2">
        <v>807.46</v>
      </c>
      <c r="P14" s="2">
        <v>855.63</v>
      </c>
      <c r="Q14" s="2">
        <v>931.07</v>
      </c>
      <c r="R14" s="2">
        <v>1083.45</v>
      </c>
      <c r="S14" s="2">
        <v>1155.5899999999999</v>
      </c>
      <c r="T14" s="2">
        <v>1207.01</v>
      </c>
      <c r="U14" s="9">
        <v>1266.8699999999999</v>
      </c>
      <c r="V14" s="9">
        <v>1328.17</v>
      </c>
      <c r="W14" s="9">
        <v>1395.43</v>
      </c>
      <c r="X14" s="9">
        <v>1431.1743765900303</v>
      </c>
      <c r="Y14" s="2">
        <v>1459.87</v>
      </c>
      <c r="Z14" s="2">
        <v>1461.92</v>
      </c>
      <c r="AA14" s="2">
        <v>1466.08</v>
      </c>
      <c r="AB14" s="2">
        <v>1324.51</v>
      </c>
      <c r="AC14" s="2">
        <v>1378.56</v>
      </c>
      <c r="AD14" s="7">
        <v>1424.1</v>
      </c>
      <c r="AE14" s="91">
        <v>1481.09</v>
      </c>
      <c r="AF14" s="92">
        <v>1559.31</v>
      </c>
      <c r="AG14" s="2">
        <v>1657.93</v>
      </c>
      <c r="AH14" s="2">
        <v>1718.87</v>
      </c>
      <c r="AI14" s="7" t="s">
        <v>657</v>
      </c>
      <c r="AJ14" s="2" t="s">
        <v>657</v>
      </c>
      <c r="AO14" s="107"/>
    </row>
    <row r="15" spans="1:44" s="5" customFormat="1" x14ac:dyDescent="0.2">
      <c r="A15" s="86" t="s">
        <v>975</v>
      </c>
      <c r="B15" s="20" t="s">
        <v>16</v>
      </c>
      <c r="C15" s="34"/>
      <c r="D15" s="34" t="s">
        <v>17</v>
      </c>
      <c r="E15" s="34" t="s">
        <v>710</v>
      </c>
      <c r="F15" s="34" t="s">
        <v>705</v>
      </c>
      <c r="G15" s="34"/>
      <c r="H15" s="2">
        <v>408</v>
      </c>
      <c r="I15" s="2">
        <v>456.9</v>
      </c>
      <c r="J15" s="2">
        <v>470.95</v>
      </c>
      <c r="K15" s="2">
        <v>519.54999999999995</v>
      </c>
      <c r="L15" s="2">
        <v>570.32000000000005</v>
      </c>
      <c r="M15" s="2">
        <v>620.58000000000004</v>
      </c>
      <c r="N15" s="2">
        <v>670.84</v>
      </c>
      <c r="O15" s="2">
        <v>717.9</v>
      </c>
      <c r="P15" s="2">
        <v>763.31</v>
      </c>
      <c r="Q15" s="2">
        <v>856.76</v>
      </c>
      <c r="R15" s="2">
        <v>1019.98</v>
      </c>
      <c r="S15" s="2">
        <v>1075.2</v>
      </c>
      <c r="T15" s="2">
        <v>1104.1400000000001</v>
      </c>
      <c r="U15" s="9">
        <v>1151.78</v>
      </c>
      <c r="V15" s="9">
        <v>1208.6500000000001</v>
      </c>
      <c r="W15" s="9">
        <v>1259.74</v>
      </c>
      <c r="X15" s="9">
        <v>1288.0554617711398</v>
      </c>
      <c r="Y15" s="2">
        <v>1321.41</v>
      </c>
      <c r="Z15" s="2">
        <v>1322.1</v>
      </c>
      <c r="AA15" s="2">
        <v>1333.79</v>
      </c>
      <c r="AB15" s="2">
        <v>1206.28</v>
      </c>
      <c r="AC15" s="2">
        <v>1208.98</v>
      </c>
      <c r="AD15" s="7">
        <v>1228.31</v>
      </c>
      <c r="AE15" s="91">
        <v>1265.6199999999999</v>
      </c>
      <c r="AF15" s="92">
        <v>1316.52</v>
      </c>
      <c r="AG15" s="2">
        <v>1380.36</v>
      </c>
      <c r="AH15" s="2">
        <v>1463.07</v>
      </c>
      <c r="AI15" s="7">
        <v>1540.17</v>
      </c>
      <c r="AJ15" s="2">
        <v>1553.746296045862</v>
      </c>
      <c r="AO15" s="9"/>
    </row>
    <row r="16" spans="1:44" s="5" customFormat="1" x14ac:dyDescent="0.2">
      <c r="A16" s="86" t="s">
        <v>976</v>
      </c>
      <c r="B16" s="20" t="s">
        <v>18</v>
      </c>
      <c r="C16" s="34"/>
      <c r="D16" s="34" t="s">
        <v>19</v>
      </c>
      <c r="E16" s="34" t="s">
        <v>710</v>
      </c>
      <c r="F16" s="34" t="s">
        <v>706</v>
      </c>
      <c r="G16" s="34"/>
      <c r="H16" s="2">
        <v>394</v>
      </c>
      <c r="I16" s="2">
        <v>424.8</v>
      </c>
      <c r="J16" s="2">
        <v>414.9</v>
      </c>
      <c r="K16" s="2">
        <v>449.19</v>
      </c>
      <c r="L16" s="2">
        <v>495.48</v>
      </c>
      <c r="M16" s="2">
        <v>544.76</v>
      </c>
      <c r="N16" s="2">
        <v>575.64</v>
      </c>
      <c r="O16" s="2">
        <v>612.04999999999995</v>
      </c>
      <c r="P16" s="2">
        <v>665.29</v>
      </c>
      <c r="Q16" s="2">
        <v>714.22</v>
      </c>
      <c r="R16" s="2">
        <v>823.88</v>
      </c>
      <c r="S16" s="2">
        <v>853.09</v>
      </c>
      <c r="T16" s="2">
        <v>877.75</v>
      </c>
      <c r="U16" s="9">
        <v>924.78</v>
      </c>
      <c r="V16" s="9">
        <v>969.27</v>
      </c>
      <c r="W16" s="9">
        <v>1010.17</v>
      </c>
      <c r="X16" s="9">
        <v>998.87159134095361</v>
      </c>
      <c r="Y16" s="2">
        <v>1000.01</v>
      </c>
      <c r="Z16" s="2">
        <v>1011.42</v>
      </c>
      <c r="AA16" s="2">
        <v>1009.04</v>
      </c>
      <c r="AB16" s="2">
        <v>753.71</v>
      </c>
      <c r="AC16" s="2">
        <v>752.5</v>
      </c>
      <c r="AD16" s="7">
        <v>796.41</v>
      </c>
      <c r="AE16" s="91">
        <v>853.36</v>
      </c>
      <c r="AF16" s="92">
        <v>911.96</v>
      </c>
      <c r="AG16" s="2">
        <v>991.24</v>
      </c>
      <c r="AH16" s="2">
        <v>1052.48</v>
      </c>
      <c r="AI16" s="7">
        <v>1107.92</v>
      </c>
      <c r="AJ16" s="2">
        <v>1164.418361497027</v>
      </c>
    </row>
    <row r="17" spans="1:41" s="5" customFormat="1" x14ac:dyDescent="0.2">
      <c r="A17" s="86" t="s">
        <v>977</v>
      </c>
      <c r="B17" s="20" t="s">
        <v>20</v>
      </c>
      <c r="C17" s="34"/>
      <c r="D17" s="34" t="s">
        <v>21</v>
      </c>
      <c r="E17" s="34" t="s">
        <v>710</v>
      </c>
      <c r="F17" s="34" t="s">
        <v>706</v>
      </c>
      <c r="G17" s="34"/>
      <c r="H17" s="2">
        <v>549</v>
      </c>
      <c r="I17" s="2">
        <v>590.82000000000005</v>
      </c>
      <c r="J17" s="2">
        <v>626.80999999999995</v>
      </c>
      <c r="K17" s="2">
        <v>665.93</v>
      </c>
      <c r="L17" s="2">
        <v>693.99</v>
      </c>
      <c r="M17" s="2">
        <v>764</v>
      </c>
      <c r="N17" s="2">
        <v>798.7</v>
      </c>
      <c r="O17" s="2">
        <v>860.86</v>
      </c>
      <c r="P17" s="2">
        <v>926.77</v>
      </c>
      <c r="Q17" s="2">
        <v>967.92</v>
      </c>
      <c r="R17" s="2">
        <v>1200.07</v>
      </c>
      <c r="S17" s="2">
        <v>1281.83</v>
      </c>
      <c r="T17" s="2">
        <v>1314.78</v>
      </c>
      <c r="U17" s="9">
        <v>1352.4</v>
      </c>
      <c r="V17" s="9">
        <v>1406.24</v>
      </c>
      <c r="W17" s="9">
        <v>1444.99</v>
      </c>
      <c r="X17" s="9">
        <v>1472.4408960763519</v>
      </c>
      <c r="Y17" s="2">
        <v>1464.22</v>
      </c>
      <c r="Z17" s="2">
        <v>1481.16</v>
      </c>
      <c r="AA17" s="2">
        <v>1498.92</v>
      </c>
      <c r="AB17" s="2">
        <v>1293.45</v>
      </c>
      <c r="AC17" s="2">
        <v>1284.69</v>
      </c>
      <c r="AD17" s="7">
        <v>1307.8800000000001</v>
      </c>
      <c r="AE17" s="91">
        <v>1325.18</v>
      </c>
      <c r="AF17" s="92">
        <v>1384.35</v>
      </c>
      <c r="AG17" s="2">
        <v>1436.63</v>
      </c>
      <c r="AH17" s="2">
        <v>1516.7</v>
      </c>
      <c r="AI17" s="7">
        <v>1587.01</v>
      </c>
      <c r="AJ17" s="2">
        <v>1668.649961990938</v>
      </c>
    </row>
    <row r="18" spans="1:41" s="5" customFormat="1" x14ac:dyDescent="0.2">
      <c r="A18" s="86" t="s">
        <v>978</v>
      </c>
      <c r="B18" s="20" t="s">
        <v>22</v>
      </c>
      <c r="C18" s="34"/>
      <c r="D18" s="34" t="s">
        <v>23</v>
      </c>
      <c r="E18" s="34" t="s">
        <v>710</v>
      </c>
      <c r="F18" s="34" t="s">
        <v>707</v>
      </c>
      <c r="G18" s="34"/>
      <c r="H18" s="2">
        <v>396</v>
      </c>
      <c r="I18" s="2">
        <v>366.02</v>
      </c>
      <c r="J18" s="2">
        <v>396.47</v>
      </c>
      <c r="K18" s="2">
        <v>415.09</v>
      </c>
      <c r="L18" s="2">
        <v>445.37</v>
      </c>
      <c r="M18" s="2">
        <v>490.16</v>
      </c>
      <c r="N18" s="2">
        <v>528.03</v>
      </c>
      <c r="O18" s="2">
        <v>562.20000000000005</v>
      </c>
      <c r="P18" s="2">
        <v>600.9</v>
      </c>
      <c r="Q18" s="2">
        <v>635.76</v>
      </c>
      <c r="R18" s="2">
        <v>700.01</v>
      </c>
      <c r="S18" s="2">
        <v>749.9</v>
      </c>
      <c r="T18" s="2">
        <v>787.37</v>
      </c>
      <c r="U18" s="9">
        <v>833.14</v>
      </c>
      <c r="V18" s="9">
        <v>877.87</v>
      </c>
      <c r="W18" s="9">
        <v>912.98</v>
      </c>
      <c r="X18" s="9">
        <v>927.73258165508059</v>
      </c>
      <c r="Y18" s="2">
        <v>953.77</v>
      </c>
      <c r="Z18" s="2">
        <v>955.21</v>
      </c>
      <c r="AA18" s="2">
        <v>961.99</v>
      </c>
      <c r="AB18" s="2">
        <v>797.17</v>
      </c>
      <c r="AC18" s="2">
        <v>799.45</v>
      </c>
      <c r="AD18" s="7">
        <v>829.42</v>
      </c>
      <c r="AE18" s="91">
        <v>855.85</v>
      </c>
      <c r="AF18" s="92">
        <v>918.73</v>
      </c>
      <c r="AG18" s="2">
        <v>962.05</v>
      </c>
      <c r="AH18" s="2">
        <v>1025.5999999999999</v>
      </c>
      <c r="AI18" s="7">
        <v>1073.92</v>
      </c>
      <c r="AJ18" s="2">
        <v>1100.357006839921</v>
      </c>
    </row>
    <row r="19" spans="1:41" s="5" customFormat="1" x14ac:dyDescent="0.2">
      <c r="A19" s="86" t="s">
        <v>979</v>
      </c>
      <c r="B19" s="20" t="s">
        <v>24</v>
      </c>
      <c r="C19" s="34"/>
      <c r="D19" s="35" t="s">
        <v>25</v>
      </c>
      <c r="E19" s="34" t="s">
        <v>710</v>
      </c>
      <c r="F19" s="34" t="s">
        <v>705</v>
      </c>
      <c r="G19" s="34"/>
      <c r="H19" s="2">
        <v>462</v>
      </c>
      <c r="I19" s="2">
        <v>463.7</v>
      </c>
      <c r="J19" s="2">
        <v>485.08</v>
      </c>
      <c r="K19" s="2">
        <v>484.36</v>
      </c>
      <c r="L19" s="2">
        <v>523.32000000000005</v>
      </c>
      <c r="M19" s="2">
        <v>553.04</v>
      </c>
      <c r="N19" s="2">
        <v>597.30999999999995</v>
      </c>
      <c r="O19" s="2">
        <v>632.16</v>
      </c>
      <c r="P19" s="2">
        <v>657.12</v>
      </c>
      <c r="Q19" s="2">
        <v>705.27</v>
      </c>
      <c r="R19" s="2">
        <v>793.65</v>
      </c>
      <c r="S19" s="2">
        <v>832.73</v>
      </c>
      <c r="T19" s="2">
        <v>871.06</v>
      </c>
      <c r="U19" s="9">
        <v>918.65</v>
      </c>
      <c r="V19" s="9">
        <v>960.47</v>
      </c>
      <c r="W19" s="9">
        <v>1002.89</v>
      </c>
      <c r="X19" s="9">
        <v>1030.1230452037287</v>
      </c>
      <c r="Y19" s="2">
        <v>1045.43</v>
      </c>
      <c r="Z19" s="2">
        <v>1054.03</v>
      </c>
      <c r="AA19" s="2">
        <v>1061.9000000000001</v>
      </c>
      <c r="AB19" s="2">
        <v>865.21</v>
      </c>
      <c r="AC19" s="2">
        <v>873.92</v>
      </c>
      <c r="AD19" s="7">
        <v>888.26</v>
      </c>
      <c r="AE19" s="91">
        <v>939.02</v>
      </c>
      <c r="AF19" s="92">
        <v>977.43</v>
      </c>
      <c r="AG19" s="2">
        <v>1054.03</v>
      </c>
      <c r="AH19" s="2">
        <v>1113.21</v>
      </c>
      <c r="AI19" s="7">
        <v>1161.48</v>
      </c>
      <c r="AJ19" s="2">
        <v>1195.751767813194</v>
      </c>
    </row>
    <row r="20" spans="1:41" s="5" customFormat="1" x14ac:dyDescent="0.2">
      <c r="A20" s="86" t="s">
        <v>980</v>
      </c>
      <c r="B20" s="20" t="s">
        <v>26</v>
      </c>
      <c r="C20" s="34"/>
      <c r="D20" s="34" t="s">
        <v>27</v>
      </c>
      <c r="E20" s="34" t="s">
        <v>710</v>
      </c>
      <c r="F20" s="34" t="s">
        <v>705</v>
      </c>
      <c r="G20" s="34"/>
      <c r="H20" s="2">
        <v>542</v>
      </c>
      <c r="I20" s="2">
        <v>524.05999999999995</v>
      </c>
      <c r="J20" s="2">
        <v>533.07000000000005</v>
      </c>
      <c r="K20" s="2">
        <v>557.5</v>
      </c>
      <c r="L20" s="2">
        <v>583.17999999999995</v>
      </c>
      <c r="M20" s="2">
        <v>650.32000000000005</v>
      </c>
      <c r="N20" s="2">
        <v>699.21</v>
      </c>
      <c r="O20" s="2">
        <v>754.8</v>
      </c>
      <c r="P20" s="2">
        <v>814.67</v>
      </c>
      <c r="Q20" s="2">
        <v>896.48</v>
      </c>
      <c r="R20" s="2">
        <v>1034.58</v>
      </c>
      <c r="S20" s="2">
        <v>1093.8399999999999</v>
      </c>
      <c r="T20" s="2">
        <v>1130.54</v>
      </c>
      <c r="U20" s="9">
        <v>1181.27</v>
      </c>
      <c r="V20" s="9">
        <v>1229.98</v>
      </c>
      <c r="W20" s="9">
        <v>1289.31</v>
      </c>
      <c r="X20" s="9">
        <v>1332.8787406761599</v>
      </c>
      <c r="Y20" s="2">
        <v>1344.92</v>
      </c>
      <c r="Z20" s="2">
        <v>1352.29</v>
      </c>
      <c r="AA20" s="2">
        <v>1350.31</v>
      </c>
      <c r="AB20" s="2">
        <v>1142.6600000000001</v>
      </c>
      <c r="AC20" s="2">
        <v>1158.05</v>
      </c>
      <c r="AD20" s="7">
        <v>1185.75</v>
      </c>
      <c r="AE20" s="91">
        <v>1240.03</v>
      </c>
      <c r="AF20" s="92">
        <v>1283.2</v>
      </c>
      <c r="AG20" s="2">
        <v>1355.76</v>
      </c>
      <c r="AH20" s="2">
        <v>1432.27</v>
      </c>
      <c r="AI20" s="7">
        <v>1480.4</v>
      </c>
      <c r="AJ20" s="2">
        <v>1488.8316703820431</v>
      </c>
    </row>
    <row r="21" spans="1:41" s="5" customFormat="1" x14ac:dyDescent="0.2">
      <c r="A21" s="86" t="s">
        <v>981</v>
      </c>
      <c r="B21" s="20" t="s">
        <v>28</v>
      </c>
      <c r="C21" s="34"/>
      <c r="D21" s="34" t="s">
        <v>29</v>
      </c>
      <c r="E21" s="34" t="s">
        <v>710</v>
      </c>
      <c r="F21" s="34" t="s">
        <v>705</v>
      </c>
      <c r="G21" s="34"/>
      <c r="H21" s="2">
        <v>401</v>
      </c>
      <c r="I21" s="2">
        <v>456.99</v>
      </c>
      <c r="J21" s="2">
        <v>516.78</v>
      </c>
      <c r="K21" s="2">
        <v>535.91</v>
      </c>
      <c r="L21" s="2">
        <v>599.39</v>
      </c>
      <c r="M21" s="2">
        <v>650.05999999999995</v>
      </c>
      <c r="N21" s="2">
        <v>706.56</v>
      </c>
      <c r="O21" s="2">
        <v>742.95</v>
      </c>
      <c r="P21" s="2">
        <v>780.24</v>
      </c>
      <c r="Q21" s="2">
        <v>846.99</v>
      </c>
      <c r="R21" s="2">
        <v>969.88</v>
      </c>
      <c r="S21" s="2">
        <v>1027.75</v>
      </c>
      <c r="T21" s="2">
        <v>1065.79</v>
      </c>
      <c r="U21" s="9">
        <v>1122.18</v>
      </c>
      <c r="V21" s="9">
        <v>1178.81</v>
      </c>
      <c r="W21" s="9">
        <v>1234.33</v>
      </c>
      <c r="X21" s="9">
        <v>1257.7033357135356</v>
      </c>
      <c r="Y21" s="2">
        <v>1279.29</v>
      </c>
      <c r="Z21" s="2">
        <v>1279.48</v>
      </c>
      <c r="AA21" s="2">
        <v>1270.92</v>
      </c>
      <c r="AB21" s="2">
        <v>1171.7</v>
      </c>
      <c r="AC21" s="2">
        <v>1167.5999999999999</v>
      </c>
      <c r="AD21" s="7">
        <v>1177.22</v>
      </c>
      <c r="AE21" s="91">
        <v>1233.44</v>
      </c>
      <c r="AF21" s="92">
        <v>1293.3699999999999</v>
      </c>
      <c r="AG21" s="2">
        <v>1374.24</v>
      </c>
      <c r="AH21" s="2">
        <v>1455.08</v>
      </c>
      <c r="AI21" s="7">
        <v>1507.97</v>
      </c>
      <c r="AJ21" s="2">
        <v>1561.622392466475</v>
      </c>
    </row>
    <row r="22" spans="1:41" s="5" customFormat="1" x14ac:dyDescent="0.2">
      <c r="A22" s="86" t="s">
        <v>982</v>
      </c>
      <c r="B22" s="20" t="s">
        <v>30</v>
      </c>
      <c r="C22" s="34"/>
      <c r="D22" s="34" t="s">
        <v>31</v>
      </c>
      <c r="E22" s="34" t="s">
        <v>710</v>
      </c>
      <c r="F22" s="34" t="s">
        <v>705</v>
      </c>
      <c r="G22" s="34"/>
      <c r="H22" s="2">
        <v>433</v>
      </c>
      <c r="I22" s="2">
        <v>482.67</v>
      </c>
      <c r="J22" s="2">
        <v>501.61</v>
      </c>
      <c r="K22" s="2">
        <v>524.82000000000005</v>
      </c>
      <c r="L22" s="2">
        <v>551.5</v>
      </c>
      <c r="M22" s="2">
        <v>606.28</v>
      </c>
      <c r="N22" s="2">
        <v>670.55</v>
      </c>
      <c r="O22" s="2">
        <v>712.38</v>
      </c>
      <c r="P22" s="2">
        <v>751.01</v>
      </c>
      <c r="Q22" s="2">
        <v>825.14</v>
      </c>
      <c r="R22" s="2">
        <v>922.75</v>
      </c>
      <c r="S22" s="2">
        <v>977.15</v>
      </c>
      <c r="T22" s="2">
        <v>1030.8699999999999</v>
      </c>
      <c r="U22" s="9">
        <v>1073.23</v>
      </c>
      <c r="V22" s="9">
        <v>1120.08</v>
      </c>
      <c r="W22" s="9">
        <v>1152.55</v>
      </c>
      <c r="X22" s="9">
        <v>1183.2391877851148</v>
      </c>
      <c r="Y22" s="2">
        <v>1190.8</v>
      </c>
      <c r="Z22" s="2">
        <v>1193.92</v>
      </c>
      <c r="AA22" s="2">
        <v>1201.3800000000001</v>
      </c>
      <c r="AB22" s="2">
        <v>1031.6300000000001</v>
      </c>
      <c r="AC22" s="2">
        <v>1046.9000000000001</v>
      </c>
      <c r="AD22" s="7">
        <v>1084.2</v>
      </c>
      <c r="AE22" s="91">
        <v>1132.18</v>
      </c>
      <c r="AF22" s="92">
        <v>1199.81</v>
      </c>
      <c r="AG22" s="2">
        <v>1261.76</v>
      </c>
      <c r="AH22" s="2">
        <v>1331.76</v>
      </c>
      <c r="AI22" s="7">
        <v>1394.14</v>
      </c>
      <c r="AJ22" s="2">
        <v>1443.047742931858</v>
      </c>
    </row>
    <row r="23" spans="1:41" s="5" customFormat="1" x14ac:dyDescent="0.2">
      <c r="A23" s="86" t="s">
        <v>657</v>
      </c>
      <c r="B23" s="20" t="s">
        <v>753</v>
      </c>
      <c r="C23" s="34"/>
      <c r="D23" s="34" t="s">
        <v>752</v>
      </c>
      <c r="E23" s="34" t="s">
        <v>711</v>
      </c>
      <c r="F23" s="34" t="s">
        <v>705</v>
      </c>
      <c r="G23" s="34"/>
      <c r="H23" s="2">
        <v>411</v>
      </c>
      <c r="I23" s="2">
        <v>476.6</v>
      </c>
      <c r="J23" s="2">
        <v>488.36</v>
      </c>
      <c r="K23" s="2" t="s">
        <v>657</v>
      </c>
      <c r="L23" s="2" t="s">
        <v>657</v>
      </c>
      <c r="M23" s="2" t="s">
        <v>657</v>
      </c>
      <c r="N23" s="2" t="s">
        <v>657</v>
      </c>
      <c r="O23" s="2" t="s">
        <v>657</v>
      </c>
      <c r="P23" s="2" t="s">
        <v>657</v>
      </c>
      <c r="Q23" s="2" t="s">
        <v>657</v>
      </c>
      <c r="R23" s="2" t="s">
        <v>657</v>
      </c>
      <c r="S23" s="2" t="s">
        <v>657</v>
      </c>
      <c r="T23" s="2" t="s">
        <v>657</v>
      </c>
      <c r="U23" s="2" t="s">
        <v>657</v>
      </c>
      <c r="V23" s="2" t="s">
        <v>657</v>
      </c>
      <c r="W23" s="2" t="s">
        <v>657</v>
      </c>
      <c r="X23" s="2" t="s">
        <v>657</v>
      </c>
      <c r="Y23" s="2" t="s">
        <v>657</v>
      </c>
      <c r="Z23" s="2" t="s">
        <v>657</v>
      </c>
      <c r="AA23" s="2" t="s">
        <v>657</v>
      </c>
      <c r="AB23" s="2" t="s">
        <v>657</v>
      </c>
      <c r="AC23" s="2" t="s">
        <v>657</v>
      </c>
      <c r="AD23" s="7" t="s">
        <v>657</v>
      </c>
      <c r="AE23" s="91" t="s">
        <v>657</v>
      </c>
      <c r="AF23" s="92" t="s">
        <v>657</v>
      </c>
      <c r="AG23" s="2" t="s">
        <v>657</v>
      </c>
      <c r="AH23" s="2" t="s">
        <v>657</v>
      </c>
      <c r="AI23" s="7" t="s">
        <v>657</v>
      </c>
      <c r="AJ23" s="2" t="s">
        <v>657</v>
      </c>
      <c r="AN23" s="108"/>
      <c r="AO23" s="108"/>
    </row>
    <row r="24" spans="1:41" s="5" customFormat="1" x14ac:dyDescent="0.2">
      <c r="A24" s="86" t="s">
        <v>983</v>
      </c>
      <c r="B24" s="20" t="s">
        <v>32</v>
      </c>
      <c r="C24" s="34"/>
      <c r="D24" s="34" t="s">
        <v>834</v>
      </c>
      <c r="E24" s="34" t="s">
        <v>710</v>
      </c>
      <c r="F24" s="34" t="s">
        <v>708</v>
      </c>
      <c r="G24" s="34"/>
      <c r="H24" s="2" t="s">
        <v>657</v>
      </c>
      <c r="I24" s="2" t="s">
        <v>657</v>
      </c>
      <c r="J24" s="2" t="s">
        <v>657</v>
      </c>
      <c r="K24" s="2" t="s">
        <v>657</v>
      </c>
      <c r="L24" s="2">
        <v>614.57000000000005</v>
      </c>
      <c r="M24" s="2">
        <v>661.23</v>
      </c>
      <c r="N24" s="2">
        <v>691.37</v>
      </c>
      <c r="O24" s="2">
        <v>754.62</v>
      </c>
      <c r="P24" s="2">
        <v>810.52</v>
      </c>
      <c r="Q24" s="2">
        <v>871.05</v>
      </c>
      <c r="R24" s="2">
        <v>943.24</v>
      </c>
      <c r="S24" s="2">
        <v>1009.66</v>
      </c>
      <c r="T24" s="2">
        <v>1056.7</v>
      </c>
      <c r="U24" s="9">
        <v>1115.26</v>
      </c>
      <c r="V24" s="9">
        <v>1170.3699999999999</v>
      </c>
      <c r="W24" s="9">
        <v>1220.6400000000001</v>
      </c>
      <c r="X24" s="9">
        <v>1265.7541132743363</v>
      </c>
      <c r="Y24" s="2">
        <v>1299.6400000000001</v>
      </c>
      <c r="Z24" s="2">
        <v>1304.57</v>
      </c>
      <c r="AA24" s="2">
        <v>1309.28</v>
      </c>
      <c r="AB24" s="2">
        <v>1200.3699999999999</v>
      </c>
      <c r="AC24" s="2">
        <v>1206.07</v>
      </c>
      <c r="AD24" s="7">
        <v>1225.97</v>
      </c>
      <c r="AE24" s="91">
        <v>1266.54</v>
      </c>
      <c r="AF24" s="92">
        <v>1321.58</v>
      </c>
      <c r="AG24" s="2">
        <v>1385.13</v>
      </c>
      <c r="AH24" s="2">
        <v>1467.11</v>
      </c>
      <c r="AI24" s="7">
        <v>1527.29</v>
      </c>
      <c r="AJ24" s="2">
        <v>1584.6306961883829</v>
      </c>
      <c r="AN24" s="108"/>
      <c r="AO24" s="108"/>
    </row>
    <row r="25" spans="1:41" s="5" customFormat="1" x14ac:dyDescent="0.2">
      <c r="A25" s="86" t="s">
        <v>984</v>
      </c>
      <c r="B25" s="20" t="s">
        <v>33</v>
      </c>
      <c r="C25" s="34"/>
      <c r="D25" s="34" t="s">
        <v>34</v>
      </c>
      <c r="E25" s="34" t="s">
        <v>711</v>
      </c>
      <c r="F25" s="34" t="s">
        <v>705</v>
      </c>
      <c r="G25" s="34"/>
      <c r="H25" s="2">
        <v>421</v>
      </c>
      <c r="I25" s="2">
        <v>451.49</v>
      </c>
      <c r="J25" s="2">
        <v>504.99</v>
      </c>
      <c r="K25" s="2">
        <v>534.54999999999995</v>
      </c>
      <c r="L25" s="2">
        <v>648.95000000000005</v>
      </c>
      <c r="M25" s="2">
        <v>679.03</v>
      </c>
      <c r="N25" s="2">
        <v>737.88</v>
      </c>
      <c r="O25" s="2">
        <v>775.83</v>
      </c>
      <c r="P25" s="2">
        <v>820.08</v>
      </c>
      <c r="Q25" s="2">
        <v>894.14</v>
      </c>
      <c r="R25" s="2">
        <v>996.36</v>
      </c>
      <c r="S25" s="2">
        <v>1083.81</v>
      </c>
      <c r="T25" s="2">
        <v>1134.58</v>
      </c>
      <c r="U25" s="9">
        <v>1201.6199999999999</v>
      </c>
      <c r="V25" s="9">
        <v>1249.5</v>
      </c>
      <c r="W25" s="9">
        <v>1306.69</v>
      </c>
      <c r="X25" s="2" t="s">
        <v>657</v>
      </c>
      <c r="Y25" s="2" t="s">
        <v>657</v>
      </c>
      <c r="Z25" s="2" t="s">
        <v>657</v>
      </c>
      <c r="AA25" s="2" t="s">
        <v>657</v>
      </c>
      <c r="AB25" s="2" t="s">
        <v>657</v>
      </c>
      <c r="AC25" s="2" t="s">
        <v>657</v>
      </c>
      <c r="AD25" s="7" t="s">
        <v>657</v>
      </c>
      <c r="AE25" s="91" t="s">
        <v>657</v>
      </c>
      <c r="AF25" s="92" t="s">
        <v>657</v>
      </c>
      <c r="AG25" s="2" t="s">
        <v>657</v>
      </c>
      <c r="AH25" s="2" t="s">
        <v>657</v>
      </c>
      <c r="AI25" s="7" t="s">
        <v>657</v>
      </c>
      <c r="AJ25" s="2" t="s">
        <v>657</v>
      </c>
      <c r="AN25" s="108"/>
      <c r="AO25" s="108"/>
    </row>
    <row r="26" spans="1:41" s="5" customFormat="1" x14ac:dyDescent="0.2">
      <c r="A26" s="86" t="s">
        <v>985</v>
      </c>
      <c r="B26" s="20" t="s">
        <v>913</v>
      </c>
      <c r="C26" s="34"/>
      <c r="D26" s="34" t="s">
        <v>907</v>
      </c>
      <c r="E26" s="34" t="s">
        <v>710</v>
      </c>
      <c r="F26" s="34" t="s">
        <v>708</v>
      </c>
      <c r="G26" s="34"/>
      <c r="H26" s="2" t="s">
        <v>657</v>
      </c>
      <c r="I26" s="2" t="s">
        <v>657</v>
      </c>
      <c r="J26" s="2" t="s">
        <v>657</v>
      </c>
      <c r="K26" s="2" t="s">
        <v>657</v>
      </c>
      <c r="L26" s="2" t="s">
        <v>657</v>
      </c>
      <c r="M26" s="2" t="s">
        <v>657</v>
      </c>
      <c r="N26" s="2" t="s">
        <v>657</v>
      </c>
      <c r="O26" s="2" t="s">
        <v>657</v>
      </c>
      <c r="P26" s="2" t="s">
        <v>657</v>
      </c>
      <c r="Q26" s="2" t="s">
        <v>657</v>
      </c>
      <c r="R26" s="2" t="s">
        <v>657</v>
      </c>
      <c r="S26" s="2" t="s">
        <v>657</v>
      </c>
      <c r="T26" s="2" t="s">
        <v>657</v>
      </c>
      <c r="U26" s="2" t="s">
        <v>657</v>
      </c>
      <c r="V26" s="2" t="s">
        <v>657</v>
      </c>
      <c r="W26" s="2" t="s">
        <v>657</v>
      </c>
      <c r="X26" s="9">
        <v>1321.8268823789313</v>
      </c>
      <c r="Y26" s="2">
        <v>1354.14</v>
      </c>
      <c r="Z26" s="2">
        <v>1345.43</v>
      </c>
      <c r="AA26" s="2">
        <v>1354.64</v>
      </c>
      <c r="AB26" s="2">
        <v>1204.21</v>
      </c>
      <c r="AC26" s="2">
        <v>1204.22</v>
      </c>
      <c r="AD26" s="7">
        <v>1222.8599999999999</v>
      </c>
      <c r="AE26" s="91">
        <v>1284.23</v>
      </c>
      <c r="AF26" s="92">
        <v>1362.72</v>
      </c>
      <c r="AG26" s="2">
        <v>1432.88</v>
      </c>
      <c r="AH26" s="2">
        <v>1495.79</v>
      </c>
      <c r="AI26" s="7">
        <v>1549.73</v>
      </c>
      <c r="AJ26" s="2">
        <v>1535.974293161406</v>
      </c>
      <c r="AN26" s="108"/>
      <c r="AO26" s="108"/>
    </row>
    <row r="27" spans="1:41" s="5" customFormat="1" x14ac:dyDescent="0.2">
      <c r="A27" s="86" t="s">
        <v>986</v>
      </c>
      <c r="B27" s="20" t="s">
        <v>35</v>
      </c>
      <c r="C27" s="34"/>
      <c r="D27" s="34" t="s">
        <v>36</v>
      </c>
      <c r="E27" s="34" t="s">
        <v>711</v>
      </c>
      <c r="F27" s="34" t="s">
        <v>705</v>
      </c>
      <c r="G27" s="34"/>
      <c r="H27" s="2">
        <v>410</v>
      </c>
      <c r="I27" s="2">
        <v>369.12</v>
      </c>
      <c r="J27" s="2">
        <v>456.6</v>
      </c>
      <c r="K27" s="2">
        <v>484.3</v>
      </c>
      <c r="L27" s="2">
        <v>518.16999999999996</v>
      </c>
      <c r="M27" s="2">
        <v>581.55999999999995</v>
      </c>
      <c r="N27" s="2">
        <v>630.79</v>
      </c>
      <c r="O27" s="2">
        <v>668.1</v>
      </c>
      <c r="P27" s="2">
        <v>703.17</v>
      </c>
      <c r="Q27" s="2">
        <v>748.63</v>
      </c>
      <c r="R27" s="2">
        <v>840.69</v>
      </c>
      <c r="S27" s="2">
        <v>908.75</v>
      </c>
      <c r="T27" s="2">
        <v>966.33</v>
      </c>
      <c r="U27" s="9">
        <v>986.68</v>
      </c>
      <c r="V27" s="9">
        <v>1012.39</v>
      </c>
      <c r="W27" s="9">
        <v>1028.96</v>
      </c>
      <c r="X27" s="2" t="s">
        <v>657</v>
      </c>
      <c r="Y27" s="2" t="s">
        <v>657</v>
      </c>
      <c r="Z27" s="2" t="s">
        <v>657</v>
      </c>
      <c r="AA27" s="2" t="s">
        <v>657</v>
      </c>
      <c r="AB27" s="2" t="s">
        <v>657</v>
      </c>
      <c r="AC27" s="2" t="s">
        <v>657</v>
      </c>
      <c r="AD27" s="7" t="s">
        <v>657</v>
      </c>
      <c r="AE27" s="91" t="s">
        <v>657</v>
      </c>
      <c r="AF27" s="92" t="s">
        <v>657</v>
      </c>
      <c r="AG27" s="2" t="s">
        <v>657</v>
      </c>
      <c r="AH27" s="2" t="s">
        <v>657</v>
      </c>
      <c r="AI27" s="7" t="s">
        <v>657</v>
      </c>
      <c r="AJ27" s="2" t="s">
        <v>657</v>
      </c>
      <c r="AN27" s="108"/>
      <c r="AO27" s="108"/>
    </row>
    <row r="28" spans="1:41" s="5" customFormat="1" x14ac:dyDescent="0.2">
      <c r="A28" s="86" t="s">
        <v>657</v>
      </c>
      <c r="B28" s="20" t="s">
        <v>755</v>
      </c>
      <c r="C28" s="34"/>
      <c r="D28" s="34" t="s">
        <v>754</v>
      </c>
      <c r="E28" s="34" t="s">
        <v>711</v>
      </c>
      <c r="F28" s="34" t="s">
        <v>705</v>
      </c>
      <c r="G28" s="34"/>
      <c r="H28" s="2">
        <v>502</v>
      </c>
      <c r="I28" s="2">
        <v>550.70000000000005</v>
      </c>
      <c r="J28" s="2">
        <v>573.52</v>
      </c>
      <c r="K28" s="2" t="s">
        <v>657</v>
      </c>
      <c r="L28" s="2" t="s">
        <v>657</v>
      </c>
      <c r="M28" s="2" t="s">
        <v>657</v>
      </c>
      <c r="N28" s="2" t="s">
        <v>657</v>
      </c>
      <c r="O28" s="2" t="s">
        <v>657</v>
      </c>
      <c r="P28" s="2" t="s">
        <v>657</v>
      </c>
      <c r="Q28" s="2" t="s">
        <v>657</v>
      </c>
      <c r="R28" s="2" t="s">
        <v>657</v>
      </c>
      <c r="S28" s="2" t="s">
        <v>657</v>
      </c>
      <c r="T28" s="2" t="s">
        <v>657</v>
      </c>
      <c r="U28" s="2" t="s">
        <v>657</v>
      </c>
      <c r="V28" s="2" t="s">
        <v>657</v>
      </c>
      <c r="W28" s="2" t="s">
        <v>657</v>
      </c>
      <c r="X28" s="2" t="s">
        <v>657</v>
      </c>
      <c r="Y28" s="2" t="s">
        <v>657</v>
      </c>
      <c r="Z28" s="2" t="s">
        <v>657</v>
      </c>
      <c r="AA28" s="2" t="s">
        <v>657</v>
      </c>
      <c r="AB28" s="2" t="s">
        <v>657</v>
      </c>
      <c r="AC28" s="2" t="s">
        <v>657</v>
      </c>
      <c r="AD28" s="7" t="s">
        <v>657</v>
      </c>
      <c r="AE28" s="91" t="s">
        <v>657</v>
      </c>
      <c r="AF28" s="92" t="s">
        <v>657</v>
      </c>
      <c r="AG28" s="2" t="s">
        <v>657</v>
      </c>
      <c r="AH28" s="2" t="s">
        <v>657</v>
      </c>
      <c r="AI28" s="7" t="s">
        <v>657</v>
      </c>
      <c r="AJ28" s="2" t="s">
        <v>657</v>
      </c>
    </row>
    <row r="29" spans="1:41" s="5" customFormat="1" x14ac:dyDescent="0.2">
      <c r="A29" s="86" t="s">
        <v>987</v>
      </c>
      <c r="B29" s="20" t="s">
        <v>37</v>
      </c>
      <c r="C29" s="34"/>
      <c r="D29" s="34" t="s">
        <v>38</v>
      </c>
      <c r="E29" s="34" t="s">
        <v>710</v>
      </c>
      <c r="F29" s="34" t="s">
        <v>706</v>
      </c>
      <c r="G29" s="34"/>
      <c r="H29" s="2">
        <v>474</v>
      </c>
      <c r="I29" s="2">
        <v>470.65</v>
      </c>
      <c r="J29" s="2">
        <v>517.85</v>
      </c>
      <c r="K29" s="2">
        <v>536.58000000000004</v>
      </c>
      <c r="L29" s="2">
        <v>572.01</v>
      </c>
      <c r="M29" s="2">
        <v>635.66999999999996</v>
      </c>
      <c r="N29" s="2">
        <v>685.08</v>
      </c>
      <c r="O29" s="2">
        <v>730.66</v>
      </c>
      <c r="P29" s="2">
        <v>800.51</v>
      </c>
      <c r="Q29" s="2">
        <v>852.94</v>
      </c>
      <c r="R29" s="2">
        <v>1001.2</v>
      </c>
      <c r="S29" s="2">
        <v>1078.19</v>
      </c>
      <c r="T29" s="2">
        <v>1130.97</v>
      </c>
      <c r="U29" s="9">
        <v>1191.76</v>
      </c>
      <c r="V29" s="9">
        <v>1231.95</v>
      </c>
      <c r="W29" s="9">
        <v>1265.3399999999999</v>
      </c>
      <c r="X29" s="9">
        <v>1282.3572447325769</v>
      </c>
      <c r="Y29" s="2">
        <v>1289.29</v>
      </c>
      <c r="Z29" s="2">
        <v>1297.1500000000001</v>
      </c>
      <c r="AA29" s="2">
        <v>1298.3699999999999</v>
      </c>
      <c r="AB29" s="2">
        <v>1122.17</v>
      </c>
      <c r="AC29" s="2">
        <v>1140.3599999999999</v>
      </c>
      <c r="AD29" s="7">
        <v>1176.06</v>
      </c>
      <c r="AE29" s="91">
        <v>1212.3599999999999</v>
      </c>
      <c r="AF29" s="92">
        <v>1263.42</v>
      </c>
      <c r="AG29" s="2">
        <v>1334</v>
      </c>
      <c r="AH29" s="2">
        <v>1416.75</v>
      </c>
      <c r="AI29" s="7">
        <v>1471.43</v>
      </c>
      <c r="AJ29" s="2">
        <v>1545.919501551507</v>
      </c>
    </row>
    <row r="30" spans="1:41" s="5" customFormat="1" x14ac:dyDescent="0.2">
      <c r="A30" s="86" t="s">
        <v>988</v>
      </c>
      <c r="B30" s="20" t="s">
        <v>39</v>
      </c>
      <c r="C30" s="34"/>
      <c r="D30" s="34" t="s">
        <v>40</v>
      </c>
      <c r="E30" s="34" t="s">
        <v>710</v>
      </c>
      <c r="F30" s="34" t="s">
        <v>707</v>
      </c>
      <c r="G30" s="34"/>
      <c r="H30" s="2">
        <v>455</v>
      </c>
      <c r="I30" s="2">
        <v>440.52</v>
      </c>
      <c r="J30" s="2">
        <v>485.29</v>
      </c>
      <c r="K30" s="2">
        <v>536.12</v>
      </c>
      <c r="L30" s="2">
        <v>569.97</v>
      </c>
      <c r="M30" s="2">
        <v>605.77</v>
      </c>
      <c r="N30" s="2">
        <v>638.24</v>
      </c>
      <c r="O30" s="2">
        <v>670.15</v>
      </c>
      <c r="P30" s="2">
        <v>698.54</v>
      </c>
      <c r="Q30" s="2">
        <v>739.02</v>
      </c>
      <c r="R30" s="2">
        <v>779.4</v>
      </c>
      <c r="S30" s="2">
        <v>787.08</v>
      </c>
      <c r="T30" s="2">
        <v>819.94</v>
      </c>
      <c r="U30" s="9">
        <v>839.37</v>
      </c>
      <c r="V30" s="9">
        <v>858.23</v>
      </c>
      <c r="W30" s="9">
        <v>882.99</v>
      </c>
      <c r="X30" s="9">
        <v>904.88077837325898</v>
      </c>
      <c r="Y30" s="2">
        <v>922.9</v>
      </c>
      <c r="Z30" s="2">
        <v>921.32</v>
      </c>
      <c r="AA30" s="2">
        <v>924.58</v>
      </c>
      <c r="AB30" s="2">
        <v>708.07</v>
      </c>
      <c r="AC30" s="2">
        <v>713.69</v>
      </c>
      <c r="AD30" s="7">
        <v>736.77</v>
      </c>
      <c r="AE30" s="91">
        <v>782.96</v>
      </c>
      <c r="AF30" s="92">
        <v>832.65</v>
      </c>
      <c r="AG30" s="2">
        <v>883.84</v>
      </c>
      <c r="AH30" s="2">
        <v>944.92</v>
      </c>
      <c r="AI30" s="7">
        <v>988.8</v>
      </c>
      <c r="AJ30" s="2">
        <v>1031.625324307254</v>
      </c>
    </row>
    <row r="31" spans="1:41" s="5" customFormat="1" x14ac:dyDescent="0.2">
      <c r="A31" s="86" t="s">
        <v>989</v>
      </c>
      <c r="B31" s="20" t="s">
        <v>41</v>
      </c>
      <c r="C31" s="34"/>
      <c r="D31" s="34" t="s">
        <v>42</v>
      </c>
      <c r="E31" s="34" t="s">
        <v>710</v>
      </c>
      <c r="F31" s="34" t="s">
        <v>705</v>
      </c>
      <c r="G31" s="34"/>
      <c r="H31" s="2">
        <v>398</v>
      </c>
      <c r="I31" s="2">
        <v>458.34</v>
      </c>
      <c r="J31" s="2">
        <v>477.45</v>
      </c>
      <c r="K31" s="2">
        <v>508.88</v>
      </c>
      <c r="L31" s="2">
        <v>582.21</v>
      </c>
      <c r="M31" s="2">
        <v>636.80999999999995</v>
      </c>
      <c r="N31" s="2">
        <v>673.97</v>
      </c>
      <c r="O31" s="2">
        <v>726.75</v>
      </c>
      <c r="P31" s="2">
        <v>776.66</v>
      </c>
      <c r="Q31" s="2">
        <v>848.51</v>
      </c>
      <c r="R31" s="2">
        <v>921.79</v>
      </c>
      <c r="S31" s="2">
        <v>1001.34</v>
      </c>
      <c r="T31" s="2">
        <v>1030.82</v>
      </c>
      <c r="U31" s="9">
        <v>1073.3800000000001</v>
      </c>
      <c r="V31" s="9">
        <v>1125.71</v>
      </c>
      <c r="W31" s="9">
        <v>1186</v>
      </c>
      <c r="X31" s="9">
        <v>1204.7716459563203</v>
      </c>
      <c r="Y31" s="2">
        <v>1234.94</v>
      </c>
      <c r="Z31" s="2">
        <v>1238.4000000000001</v>
      </c>
      <c r="AA31" s="2">
        <v>1243.82</v>
      </c>
      <c r="AB31" s="2">
        <v>1150.8800000000001</v>
      </c>
      <c r="AC31" s="2">
        <v>1158.68</v>
      </c>
      <c r="AD31" s="7">
        <v>1206.28</v>
      </c>
      <c r="AE31" s="91">
        <v>1259.81</v>
      </c>
      <c r="AF31" s="92">
        <v>1317.63</v>
      </c>
      <c r="AG31" s="2">
        <v>1390.56</v>
      </c>
      <c r="AH31" s="2">
        <v>1461.97</v>
      </c>
      <c r="AI31" s="7">
        <v>1524.52</v>
      </c>
      <c r="AJ31" s="2">
        <v>1592.732922056153</v>
      </c>
    </row>
    <row r="32" spans="1:41" s="5" customFormat="1" x14ac:dyDescent="0.2">
      <c r="A32" s="86" t="s">
        <v>657</v>
      </c>
      <c r="B32" s="20" t="s">
        <v>757</v>
      </c>
      <c r="C32" s="34"/>
      <c r="D32" s="34" t="s">
        <v>756</v>
      </c>
      <c r="E32" s="34" t="s">
        <v>711</v>
      </c>
      <c r="F32" s="34" t="s">
        <v>705</v>
      </c>
      <c r="G32" s="34"/>
      <c r="H32" s="2">
        <v>418</v>
      </c>
      <c r="I32" s="2">
        <v>450.31</v>
      </c>
      <c r="J32" s="2">
        <v>443.82</v>
      </c>
      <c r="K32" s="2">
        <v>513.1</v>
      </c>
      <c r="L32" s="2">
        <v>549.28</v>
      </c>
      <c r="M32" s="2" t="s">
        <v>657</v>
      </c>
      <c r="N32" s="2" t="s">
        <v>657</v>
      </c>
      <c r="O32" s="2" t="s">
        <v>657</v>
      </c>
      <c r="P32" s="2" t="s">
        <v>657</v>
      </c>
      <c r="Q32" s="2" t="s">
        <v>657</v>
      </c>
      <c r="R32" s="2" t="s">
        <v>657</v>
      </c>
      <c r="S32" s="2" t="s">
        <v>657</v>
      </c>
      <c r="T32" s="2" t="s">
        <v>657</v>
      </c>
      <c r="U32" s="2" t="s">
        <v>657</v>
      </c>
      <c r="V32" s="2" t="s">
        <v>657</v>
      </c>
      <c r="W32" s="2" t="s">
        <v>657</v>
      </c>
      <c r="X32" s="2" t="s">
        <v>657</v>
      </c>
      <c r="Y32" s="2" t="s">
        <v>657</v>
      </c>
      <c r="Z32" s="2" t="s">
        <v>657</v>
      </c>
      <c r="AA32" s="2" t="s">
        <v>657</v>
      </c>
      <c r="AB32" s="2" t="s">
        <v>657</v>
      </c>
      <c r="AC32" s="2" t="s">
        <v>657</v>
      </c>
      <c r="AD32" s="7" t="s">
        <v>657</v>
      </c>
      <c r="AE32" s="91" t="s">
        <v>657</v>
      </c>
      <c r="AF32" s="92" t="s">
        <v>657</v>
      </c>
      <c r="AG32" s="2" t="s">
        <v>657</v>
      </c>
      <c r="AH32" s="2" t="s">
        <v>657</v>
      </c>
      <c r="AI32" s="7" t="s">
        <v>657</v>
      </c>
      <c r="AJ32" s="2" t="s">
        <v>657</v>
      </c>
    </row>
    <row r="33" spans="1:36" s="5" customFormat="1" x14ac:dyDescent="0.2">
      <c r="A33" s="86" t="s">
        <v>990</v>
      </c>
      <c r="B33" s="20" t="s">
        <v>43</v>
      </c>
      <c r="C33" s="34"/>
      <c r="D33" s="34" t="s">
        <v>886</v>
      </c>
      <c r="E33" s="34" t="s">
        <v>710</v>
      </c>
      <c r="F33" s="34" t="s">
        <v>708</v>
      </c>
      <c r="G33" s="34"/>
      <c r="H33" s="2" t="s">
        <v>657</v>
      </c>
      <c r="I33" s="2" t="s">
        <v>657</v>
      </c>
      <c r="J33" s="2" t="s">
        <v>657</v>
      </c>
      <c r="K33" s="2" t="s">
        <v>657</v>
      </c>
      <c r="L33" s="2" t="s">
        <v>657</v>
      </c>
      <c r="M33" s="2">
        <v>579.86</v>
      </c>
      <c r="N33" s="2">
        <v>610.33000000000004</v>
      </c>
      <c r="O33" s="2">
        <v>655.66</v>
      </c>
      <c r="P33" s="2">
        <v>679.33</v>
      </c>
      <c r="Q33" s="2">
        <v>719.88</v>
      </c>
      <c r="R33" s="2">
        <v>789.86</v>
      </c>
      <c r="S33" s="2">
        <v>830.24</v>
      </c>
      <c r="T33" s="2">
        <v>879.16</v>
      </c>
      <c r="U33" s="9">
        <v>907.75</v>
      </c>
      <c r="V33" s="9">
        <v>950.43</v>
      </c>
      <c r="W33" s="9">
        <v>972.17</v>
      </c>
      <c r="X33" s="2" t="s">
        <v>657</v>
      </c>
      <c r="Y33" s="2">
        <v>1019.58</v>
      </c>
      <c r="Z33" s="2">
        <v>1022.57</v>
      </c>
      <c r="AA33" s="2">
        <v>1017.93</v>
      </c>
      <c r="AB33" s="2">
        <v>788.66</v>
      </c>
      <c r="AC33" s="2">
        <v>789.53</v>
      </c>
      <c r="AD33" s="7">
        <v>832.9</v>
      </c>
      <c r="AE33" s="91">
        <v>868.6</v>
      </c>
      <c r="AF33" s="92">
        <v>921.47</v>
      </c>
      <c r="AG33" s="2">
        <v>987.37</v>
      </c>
      <c r="AH33" s="2">
        <v>1036.29</v>
      </c>
      <c r="AI33" s="7">
        <v>1095.93</v>
      </c>
      <c r="AJ33" s="2">
        <v>1115.989963176216</v>
      </c>
    </row>
    <row r="34" spans="1:36" s="5" customFormat="1" x14ac:dyDescent="0.2">
      <c r="A34" s="86" t="s">
        <v>991</v>
      </c>
      <c r="B34" s="20" t="s">
        <v>44</v>
      </c>
      <c r="C34" s="34"/>
      <c r="D34" s="34" t="s">
        <v>835</v>
      </c>
      <c r="E34" s="34" t="s">
        <v>710</v>
      </c>
      <c r="F34" s="34" t="s">
        <v>708</v>
      </c>
      <c r="G34" s="34"/>
      <c r="H34" s="2">
        <v>427</v>
      </c>
      <c r="I34" s="2">
        <v>455.29</v>
      </c>
      <c r="J34" s="2">
        <v>448.65</v>
      </c>
      <c r="K34" s="2">
        <v>459.1</v>
      </c>
      <c r="L34" s="2">
        <v>502.65</v>
      </c>
      <c r="M34" s="2">
        <v>435.38</v>
      </c>
      <c r="N34" s="2">
        <v>468.89</v>
      </c>
      <c r="O34" s="2">
        <v>496.49</v>
      </c>
      <c r="P34" s="2">
        <v>553.52</v>
      </c>
      <c r="Q34" s="2">
        <v>649.29999999999995</v>
      </c>
      <c r="R34" s="2">
        <v>734.7</v>
      </c>
      <c r="S34" s="2">
        <v>805.24</v>
      </c>
      <c r="T34" s="2">
        <v>848.9</v>
      </c>
      <c r="U34" s="9">
        <v>890.95</v>
      </c>
      <c r="V34" s="9">
        <v>930.98</v>
      </c>
      <c r="W34" s="9">
        <v>965.55</v>
      </c>
      <c r="X34" s="9">
        <v>998.70337022900765</v>
      </c>
      <c r="Y34" s="2">
        <v>1025.33</v>
      </c>
      <c r="Z34" s="2">
        <v>1025.94</v>
      </c>
      <c r="AA34" s="2">
        <v>1032.4100000000001</v>
      </c>
      <c r="AB34" s="2">
        <v>772.26</v>
      </c>
      <c r="AC34" s="2">
        <v>759.94</v>
      </c>
      <c r="AD34" s="7">
        <v>764.4</v>
      </c>
      <c r="AE34" s="91">
        <v>805.18</v>
      </c>
      <c r="AF34" s="92">
        <v>843.58</v>
      </c>
      <c r="AG34" s="2">
        <v>907.58</v>
      </c>
      <c r="AH34" s="2">
        <v>949.31</v>
      </c>
      <c r="AI34" s="7">
        <v>1001.32</v>
      </c>
      <c r="AJ34" s="2">
        <v>1042.7981878053961</v>
      </c>
    </row>
    <row r="35" spans="1:36" s="5" customFormat="1" x14ac:dyDescent="0.2">
      <c r="A35" s="86" t="s">
        <v>992</v>
      </c>
      <c r="B35" s="20" t="s">
        <v>45</v>
      </c>
      <c r="C35" s="34"/>
      <c r="D35" s="34" t="s">
        <v>46</v>
      </c>
      <c r="E35" s="34" t="s">
        <v>711</v>
      </c>
      <c r="F35" s="34" t="s">
        <v>705</v>
      </c>
      <c r="G35" s="34"/>
      <c r="H35" s="2">
        <v>445</v>
      </c>
      <c r="I35" s="2">
        <v>402.04</v>
      </c>
      <c r="J35" s="2">
        <v>430.94</v>
      </c>
      <c r="K35" s="2">
        <v>443.75</v>
      </c>
      <c r="L35" s="2">
        <v>477</v>
      </c>
      <c r="M35" s="2">
        <v>551.35</v>
      </c>
      <c r="N35" s="2">
        <v>600.86</v>
      </c>
      <c r="O35" s="2">
        <v>635.03</v>
      </c>
      <c r="P35" s="2">
        <v>673.7</v>
      </c>
      <c r="Q35" s="2">
        <v>721.45</v>
      </c>
      <c r="R35" s="2">
        <v>798.98</v>
      </c>
      <c r="S35" s="2">
        <v>835.75</v>
      </c>
      <c r="T35" s="2">
        <v>875.01</v>
      </c>
      <c r="U35" s="9">
        <v>890.41</v>
      </c>
      <c r="V35" s="9">
        <v>908.58</v>
      </c>
      <c r="W35" s="9">
        <v>924.82</v>
      </c>
      <c r="X35" s="2" t="s">
        <v>657</v>
      </c>
      <c r="Y35" s="2" t="s">
        <v>657</v>
      </c>
      <c r="Z35" s="2" t="s">
        <v>657</v>
      </c>
      <c r="AA35" s="2" t="s">
        <v>657</v>
      </c>
      <c r="AB35" s="2" t="s">
        <v>657</v>
      </c>
      <c r="AC35" s="2" t="s">
        <v>657</v>
      </c>
      <c r="AD35" s="7" t="s">
        <v>657</v>
      </c>
      <c r="AE35" s="91" t="s">
        <v>657</v>
      </c>
      <c r="AF35" s="92" t="s">
        <v>657</v>
      </c>
      <c r="AG35" s="2" t="s">
        <v>657</v>
      </c>
      <c r="AH35" s="2" t="s">
        <v>657</v>
      </c>
      <c r="AI35" s="7" t="s">
        <v>657</v>
      </c>
      <c r="AJ35" s="2" t="s">
        <v>657</v>
      </c>
    </row>
    <row r="36" spans="1:36" s="5" customFormat="1" x14ac:dyDescent="0.2">
      <c r="A36" s="86" t="s">
        <v>993</v>
      </c>
      <c r="B36" s="20" t="s">
        <v>47</v>
      </c>
      <c r="C36" s="34"/>
      <c r="D36" s="34" t="s">
        <v>48</v>
      </c>
      <c r="E36" s="34" t="s">
        <v>710</v>
      </c>
      <c r="F36" s="34" t="s">
        <v>705</v>
      </c>
      <c r="G36" s="34"/>
      <c r="H36" s="2">
        <v>409</v>
      </c>
      <c r="I36" s="2">
        <v>393.34</v>
      </c>
      <c r="J36" s="2">
        <v>446.77</v>
      </c>
      <c r="K36" s="2">
        <v>489.82</v>
      </c>
      <c r="L36" s="2">
        <v>522.63</v>
      </c>
      <c r="M36" s="2">
        <v>575.28</v>
      </c>
      <c r="N36" s="2">
        <v>623.37</v>
      </c>
      <c r="O36" s="2">
        <v>661.68</v>
      </c>
      <c r="P36" s="2">
        <v>700.41</v>
      </c>
      <c r="Q36" s="2">
        <v>766.26</v>
      </c>
      <c r="R36" s="2">
        <v>832.75</v>
      </c>
      <c r="S36" s="2">
        <v>872.9</v>
      </c>
      <c r="T36" s="2">
        <v>899.27</v>
      </c>
      <c r="U36" s="9">
        <v>945.72</v>
      </c>
      <c r="V36" s="9">
        <v>984.48</v>
      </c>
      <c r="W36" s="9">
        <v>1021.37</v>
      </c>
      <c r="X36" s="9">
        <v>1055.8148780517502</v>
      </c>
      <c r="Y36" s="2">
        <v>1073.46</v>
      </c>
      <c r="Z36" s="2">
        <v>1068.6300000000001</v>
      </c>
      <c r="AA36" s="2">
        <v>1080.42</v>
      </c>
      <c r="AB36" s="2">
        <v>908.63</v>
      </c>
      <c r="AC36" s="2">
        <v>930.41</v>
      </c>
      <c r="AD36" s="7">
        <v>953.6</v>
      </c>
      <c r="AE36" s="91">
        <v>1001.09</v>
      </c>
      <c r="AF36" s="92">
        <v>1051.33</v>
      </c>
      <c r="AG36" s="2">
        <v>1114.17</v>
      </c>
      <c r="AH36" s="2">
        <v>1186.79</v>
      </c>
      <c r="AI36" s="7">
        <v>1217.3399999999999</v>
      </c>
      <c r="AJ36" s="2">
        <v>1234.2739543968571</v>
      </c>
    </row>
    <row r="37" spans="1:36" s="5" customFormat="1" x14ac:dyDescent="0.2">
      <c r="A37" s="86" t="s">
        <v>994</v>
      </c>
      <c r="B37" s="20" t="s">
        <v>49</v>
      </c>
      <c r="C37" s="34"/>
      <c r="D37" s="34" t="s">
        <v>50</v>
      </c>
      <c r="E37" s="34" t="s">
        <v>710</v>
      </c>
      <c r="F37" s="34" t="s">
        <v>707</v>
      </c>
      <c r="G37" s="34"/>
      <c r="H37" s="2">
        <v>427</v>
      </c>
      <c r="I37" s="2">
        <v>466.23</v>
      </c>
      <c r="J37" s="2">
        <v>482.82</v>
      </c>
      <c r="K37" s="2">
        <v>518.52</v>
      </c>
      <c r="L37" s="2">
        <v>557.32000000000005</v>
      </c>
      <c r="M37" s="2">
        <v>600.84</v>
      </c>
      <c r="N37" s="2">
        <v>626.45000000000005</v>
      </c>
      <c r="O37" s="2">
        <v>656.72</v>
      </c>
      <c r="P37" s="2">
        <v>691.22</v>
      </c>
      <c r="Q37" s="2">
        <v>727.72</v>
      </c>
      <c r="R37" s="2">
        <v>790.56</v>
      </c>
      <c r="S37" s="2">
        <v>819.25</v>
      </c>
      <c r="T37" s="2">
        <v>858.21</v>
      </c>
      <c r="U37" s="9">
        <v>900.45</v>
      </c>
      <c r="V37" s="9">
        <v>937.49</v>
      </c>
      <c r="W37" s="9">
        <v>947.45</v>
      </c>
      <c r="X37" s="9">
        <v>984.58530491803276</v>
      </c>
      <c r="Y37" s="2">
        <v>1002.05</v>
      </c>
      <c r="Z37" s="2">
        <v>1003.4</v>
      </c>
      <c r="AA37" s="2">
        <v>1003.06</v>
      </c>
      <c r="AB37" s="2">
        <v>854.92</v>
      </c>
      <c r="AC37" s="2">
        <v>857.37</v>
      </c>
      <c r="AD37" s="7">
        <v>865.52</v>
      </c>
      <c r="AE37" s="91">
        <v>908.35</v>
      </c>
      <c r="AF37" s="92">
        <v>985.76</v>
      </c>
      <c r="AG37" s="2">
        <v>1041.94</v>
      </c>
      <c r="AH37" s="2">
        <v>1088.21</v>
      </c>
      <c r="AI37" s="7">
        <v>1127.72</v>
      </c>
      <c r="AJ37" s="2">
        <v>1169.6913104590551</v>
      </c>
    </row>
    <row r="38" spans="1:36" s="5" customFormat="1" x14ac:dyDescent="0.2">
      <c r="A38" s="86" t="s">
        <v>657</v>
      </c>
      <c r="B38" s="20" t="s">
        <v>760</v>
      </c>
      <c r="C38" s="34"/>
      <c r="D38" s="34" t="s">
        <v>759</v>
      </c>
      <c r="E38" s="34" t="s">
        <v>711</v>
      </c>
      <c r="F38" s="34" t="s">
        <v>705</v>
      </c>
      <c r="G38" s="34"/>
      <c r="H38" s="2">
        <v>450</v>
      </c>
      <c r="I38" s="2">
        <v>510.45</v>
      </c>
      <c r="J38" s="2">
        <v>538.16999999999996</v>
      </c>
      <c r="K38" s="2" t="s">
        <v>657</v>
      </c>
      <c r="L38" s="2" t="s">
        <v>657</v>
      </c>
      <c r="M38" s="2" t="s">
        <v>657</v>
      </c>
      <c r="N38" s="2" t="s">
        <v>657</v>
      </c>
      <c r="O38" s="2" t="s">
        <v>657</v>
      </c>
      <c r="P38" s="2" t="s">
        <v>657</v>
      </c>
      <c r="Q38" s="2" t="s">
        <v>657</v>
      </c>
      <c r="R38" s="2" t="s">
        <v>657</v>
      </c>
      <c r="S38" s="2" t="s">
        <v>657</v>
      </c>
      <c r="T38" s="2" t="s">
        <v>657</v>
      </c>
      <c r="U38" s="2" t="s">
        <v>657</v>
      </c>
      <c r="V38" s="2" t="s">
        <v>657</v>
      </c>
      <c r="W38" s="2" t="s">
        <v>657</v>
      </c>
      <c r="X38" s="2" t="s">
        <v>657</v>
      </c>
      <c r="Y38" s="2" t="s">
        <v>657</v>
      </c>
      <c r="Z38" s="2" t="s">
        <v>657</v>
      </c>
      <c r="AA38" s="2" t="s">
        <v>657</v>
      </c>
      <c r="AB38" s="2" t="s">
        <v>657</v>
      </c>
      <c r="AC38" s="2" t="s">
        <v>657</v>
      </c>
      <c r="AD38" s="7" t="s">
        <v>657</v>
      </c>
      <c r="AE38" s="91" t="s">
        <v>657</v>
      </c>
      <c r="AF38" s="92" t="s">
        <v>657</v>
      </c>
      <c r="AG38" s="2" t="s">
        <v>657</v>
      </c>
      <c r="AH38" s="2" t="s">
        <v>657</v>
      </c>
      <c r="AI38" s="7" t="s">
        <v>657</v>
      </c>
      <c r="AJ38" s="2" t="s">
        <v>657</v>
      </c>
    </row>
    <row r="39" spans="1:36" s="5" customFormat="1" ht="14.25" x14ac:dyDescent="0.2">
      <c r="A39" s="86" t="s">
        <v>995</v>
      </c>
      <c r="B39" s="20" t="s">
        <v>51</v>
      </c>
      <c r="C39" s="81"/>
      <c r="D39" s="34" t="s">
        <v>52</v>
      </c>
      <c r="E39" s="34" t="s">
        <v>710</v>
      </c>
      <c r="F39" s="34" t="s">
        <v>705</v>
      </c>
      <c r="G39" s="34"/>
      <c r="H39" s="2">
        <v>360</v>
      </c>
      <c r="I39" s="2">
        <v>390.15</v>
      </c>
      <c r="J39" s="2">
        <v>408</v>
      </c>
      <c r="K39" s="2">
        <v>431.73</v>
      </c>
      <c r="L39" s="2">
        <v>461.21</v>
      </c>
      <c r="M39" s="2">
        <v>516.23</v>
      </c>
      <c r="N39" s="2">
        <v>550.54999999999995</v>
      </c>
      <c r="O39" s="2">
        <v>579.77</v>
      </c>
      <c r="P39" s="2">
        <v>610.9</v>
      </c>
      <c r="Q39" s="2">
        <v>670.88</v>
      </c>
      <c r="R39" s="2">
        <v>733.77</v>
      </c>
      <c r="S39" s="2">
        <v>782.62</v>
      </c>
      <c r="T39" s="2">
        <v>828.1</v>
      </c>
      <c r="U39" s="9">
        <v>874</v>
      </c>
      <c r="V39" s="9">
        <v>918.42</v>
      </c>
      <c r="W39" s="9">
        <v>969.14</v>
      </c>
      <c r="X39" s="9">
        <v>987.09046549246466</v>
      </c>
      <c r="Y39" s="2">
        <v>1010.41</v>
      </c>
      <c r="Z39" s="2">
        <v>1011.68</v>
      </c>
      <c r="AA39" s="2">
        <v>1016.27</v>
      </c>
      <c r="AB39" s="2">
        <v>891.8</v>
      </c>
      <c r="AC39" s="2">
        <v>887.1</v>
      </c>
      <c r="AD39" s="7">
        <v>918.79</v>
      </c>
      <c r="AE39" s="91">
        <v>959.9</v>
      </c>
      <c r="AF39" s="92">
        <v>1022.52</v>
      </c>
      <c r="AG39" s="2">
        <v>1085.21</v>
      </c>
      <c r="AH39" s="2">
        <v>1154.46</v>
      </c>
      <c r="AI39" s="7">
        <v>1187.23</v>
      </c>
      <c r="AJ39" s="2">
        <v>1227.724555787451</v>
      </c>
    </row>
    <row r="40" spans="1:36" s="5" customFormat="1" x14ac:dyDescent="0.2">
      <c r="A40" s="86" t="s">
        <v>996</v>
      </c>
      <c r="B40" s="20" t="s">
        <v>53</v>
      </c>
      <c r="C40" s="34"/>
      <c r="D40" s="34" t="s">
        <v>836</v>
      </c>
      <c r="E40" s="35" t="s">
        <v>711</v>
      </c>
      <c r="F40" s="34" t="s">
        <v>708</v>
      </c>
      <c r="G40" s="34"/>
      <c r="H40" s="2">
        <v>398</v>
      </c>
      <c r="I40" s="2">
        <v>428.16</v>
      </c>
      <c r="J40" s="2">
        <v>453.63</v>
      </c>
      <c r="K40" s="2">
        <v>471.94</v>
      </c>
      <c r="L40" s="2">
        <v>494.49</v>
      </c>
      <c r="M40" s="2">
        <v>564.83000000000004</v>
      </c>
      <c r="N40" s="2">
        <v>603.21</v>
      </c>
      <c r="O40" s="2">
        <v>620.27</v>
      </c>
      <c r="P40" s="2">
        <v>669.78</v>
      </c>
      <c r="Q40" s="2">
        <v>764.02</v>
      </c>
      <c r="R40" s="2">
        <v>879.22</v>
      </c>
      <c r="S40" s="2">
        <v>950</v>
      </c>
      <c r="T40" s="2">
        <v>1018.72</v>
      </c>
      <c r="U40" s="9">
        <v>1047.43</v>
      </c>
      <c r="V40" s="9">
        <v>1086.19</v>
      </c>
      <c r="W40" s="9">
        <v>1126.3900000000001</v>
      </c>
      <c r="X40" s="9">
        <v>1158.5518702755733</v>
      </c>
      <c r="Y40" s="2">
        <v>1187.1300000000001</v>
      </c>
      <c r="Z40" s="2">
        <v>1181.9000000000001</v>
      </c>
      <c r="AA40" s="2">
        <v>1180.42</v>
      </c>
      <c r="AB40" s="2">
        <v>1035.8499999999999</v>
      </c>
      <c r="AC40" s="2">
        <v>1026.69</v>
      </c>
      <c r="AD40" s="7">
        <v>1050.83</v>
      </c>
      <c r="AE40" s="91">
        <v>1105.9100000000001</v>
      </c>
      <c r="AF40" s="92">
        <v>1163.76</v>
      </c>
      <c r="AG40" s="2">
        <v>1247.17</v>
      </c>
      <c r="AH40" s="2" t="s">
        <v>657</v>
      </c>
      <c r="AI40" s="7" t="s">
        <v>657</v>
      </c>
      <c r="AJ40" s="2" t="s">
        <v>657</v>
      </c>
    </row>
    <row r="41" spans="1:36" s="5" customFormat="1" x14ac:dyDescent="0.2">
      <c r="A41" s="86" t="s">
        <v>997</v>
      </c>
      <c r="B41" s="28" t="s">
        <v>947</v>
      </c>
      <c r="C41" s="34"/>
      <c r="D41" s="35" t="s">
        <v>956</v>
      </c>
      <c r="E41" s="35" t="s">
        <v>710</v>
      </c>
      <c r="F41" s="35" t="s">
        <v>708</v>
      </c>
      <c r="G41" s="34"/>
      <c r="H41" s="2" t="s">
        <v>657</v>
      </c>
      <c r="I41" s="2" t="s">
        <v>657</v>
      </c>
      <c r="J41" s="2" t="s">
        <v>657</v>
      </c>
      <c r="K41" s="2" t="s">
        <v>657</v>
      </c>
      <c r="L41" s="2" t="s">
        <v>657</v>
      </c>
      <c r="M41" s="2" t="s">
        <v>657</v>
      </c>
      <c r="N41" s="2" t="s">
        <v>657</v>
      </c>
      <c r="O41" s="2" t="s">
        <v>657</v>
      </c>
      <c r="P41" s="2" t="s">
        <v>657</v>
      </c>
      <c r="Q41" s="2" t="s">
        <v>657</v>
      </c>
      <c r="R41" s="2" t="s">
        <v>657</v>
      </c>
      <c r="S41" s="2" t="s">
        <v>657</v>
      </c>
      <c r="T41" s="2" t="s">
        <v>657</v>
      </c>
      <c r="U41" s="2" t="s">
        <v>657</v>
      </c>
      <c r="V41" s="2" t="s">
        <v>657</v>
      </c>
      <c r="W41" s="2" t="s">
        <v>657</v>
      </c>
      <c r="X41" s="2" t="s">
        <v>657</v>
      </c>
      <c r="Y41" s="2" t="s">
        <v>657</v>
      </c>
      <c r="Z41" s="2" t="s">
        <v>657</v>
      </c>
      <c r="AA41" s="2" t="s">
        <v>657</v>
      </c>
      <c r="AB41" s="2" t="s">
        <v>657</v>
      </c>
      <c r="AC41" s="2" t="s">
        <v>657</v>
      </c>
      <c r="AD41" s="7" t="s">
        <v>657</v>
      </c>
      <c r="AE41" s="91" t="s">
        <v>657</v>
      </c>
      <c r="AF41" s="92" t="s">
        <v>657</v>
      </c>
      <c r="AG41" s="2" t="s">
        <v>657</v>
      </c>
      <c r="AH41" s="2">
        <v>1416.48</v>
      </c>
      <c r="AI41" s="7">
        <v>1465.25</v>
      </c>
      <c r="AJ41" s="2">
        <v>1449.320196288365</v>
      </c>
    </row>
    <row r="42" spans="1:36" s="5" customFormat="1" x14ac:dyDescent="0.2">
      <c r="A42" s="86" t="s">
        <v>998</v>
      </c>
      <c r="B42" s="20" t="s">
        <v>54</v>
      </c>
      <c r="C42" s="34"/>
      <c r="D42" s="34" t="s">
        <v>837</v>
      </c>
      <c r="E42" s="34" t="s">
        <v>710</v>
      </c>
      <c r="F42" s="34" t="s">
        <v>708</v>
      </c>
      <c r="G42" s="34"/>
      <c r="H42" s="2">
        <v>483</v>
      </c>
      <c r="I42" s="2">
        <v>523.63</v>
      </c>
      <c r="J42" s="2">
        <v>517.44000000000005</v>
      </c>
      <c r="K42" s="2">
        <v>550.85</v>
      </c>
      <c r="L42" s="2">
        <v>580.45000000000005</v>
      </c>
      <c r="M42" s="2">
        <v>655.46</v>
      </c>
      <c r="N42" s="2">
        <v>697.65</v>
      </c>
      <c r="O42" s="2">
        <v>717.46</v>
      </c>
      <c r="P42" s="2">
        <v>776.6</v>
      </c>
      <c r="Q42" s="2">
        <v>846.17</v>
      </c>
      <c r="R42" s="2">
        <v>930.79</v>
      </c>
      <c r="S42" s="2">
        <v>1012.9</v>
      </c>
      <c r="T42" s="2">
        <v>1057.07</v>
      </c>
      <c r="U42" s="9">
        <v>1111.52</v>
      </c>
      <c r="V42" s="9">
        <v>1166.06</v>
      </c>
      <c r="W42" s="9">
        <v>1236.75</v>
      </c>
      <c r="X42" s="9">
        <v>1292.061192222297</v>
      </c>
      <c r="Y42" s="2">
        <v>1327.13</v>
      </c>
      <c r="Z42" s="2">
        <v>1329.45</v>
      </c>
      <c r="AA42" s="2">
        <v>1333.74</v>
      </c>
      <c r="AB42" s="2">
        <v>1228.1300000000001</v>
      </c>
      <c r="AC42" s="2">
        <v>1237.05</v>
      </c>
      <c r="AD42" s="7">
        <v>1251.68</v>
      </c>
      <c r="AE42" s="91">
        <v>1321.6</v>
      </c>
      <c r="AF42" s="92">
        <v>1395.21</v>
      </c>
      <c r="AG42" s="2">
        <v>1487.13</v>
      </c>
      <c r="AH42" s="2">
        <v>1547.49</v>
      </c>
      <c r="AI42" s="7">
        <v>1634.07</v>
      </c>
      <c r="AJ42" s="2">
        <v>1672.491418884289</v>
      </c>
    </row>
    <row r="43" spans="1:36" s="5" customFormat="1" x14ac:dyDescent="0.2">
      <c r="A43" s="86" t="s">
        <v>999</v>
      </c>
      <c r="B43" s="20" t="s">
        <v>55</v>
      </c>
      <c r="C43" s="34"/>
      <c r="D43" s="34" t="s">
        <v>56</v>
      </c>
      <c r="E43" s="34" t="s">
        <v>710</v>
      </c>
      <c r="F43" s="34" t="s">
        <v>707</v>
      </c>
      <c r="G43" s="34"/>
      <c r="H43" s="2">
        <v>370</v>
      </c>
      <c r="I43" s="2">
        <v>402.83</v>
      </c>
      <c r="J43" s="2">
        <v>421.98</v>
      </c>
      <c r="K43" s="2">
        <v>459.86</v>
      </c>
      <c r="L43" s="2">
        <v>506.51</v>
      </c>
      <c r="M43" s="2">
        <v>546.16999999999996</v>
      </c>
      <c r="N43" s="2">
        <v>581.72</v>
      </c>
      <c r="O43" s="2">
        <v>602.80999999999995</v>
      </c>
      <c r="P43" s="2">
        <v>639.33000000000004</v>
      </c>
      <c r="Q43" s="2">
        <v>675.93</v>
      </c>
      <c r="R43" s="2">
        <v>738.93</v>
      </c>
      <c r="S43" s="2">
        <v>768.79</v>
      </c>
      <c r="T43" s="2">
        <v>804.81</v>
      </c>
      <c r="U43" s="9">
        <v>847.39</v>
      </c>
      <c r="V43" s="9">
        <v>894.56</v>
      </c>
      <c r="W43" s="9">
        <v>913.31</v>
      </c>
      <c r="X43" s="9">
        <v>928.87480444523203</v>
      </c>
      <c r="Y43" s="2">
        <v>943.82</v>
      </c>
      <c r="Z43" s="2">
        <v>955.92</v>
      </c>
      <c r="AA43" s="2">
        <v>952.61</v>
      </c>
      <c r="AB43" s="2">
        <v>809.12</v>
      </c>
      <c r="AC43" s="2">
        <v>827.89</v>
      </c>
      <c r="AD43" s="7">
        <v>855.5</v>
      </c>
      <c r="AE43" s="91">
        <v>900.57</v>
      </c>
      <c r="AF43" s="92">
        <v>957.08</v>
      </c>
      <c r="AG43" s="2">
        <v>1038.6099999999999</v>
      </c>
      <c r="AH43" s="2">
        <v>1089.69</v>
      </c>
      <c r="AI43" s="7">
        <v>1145.71</v>
      </c>
      <c r="AJ43" s="2">
        <v>1183.925453152923</v>
      </c>
    </row>
    <row r="44" spans="1:36" s="5" customFormat="1" x14ac:dyDescent="0.2">
      <c r="A44" s="86" t="s">
        <v>1000</v>
      </c>
      <c r="B44" s="20" t="s">
        <v>57</v>
      </c>
      <c r="C44" s="34"/>
      <c r="D44" s="34" t="s">
        <v>58</v>
      </c>
      <c r="E44" s="34" t="s">
        <v>710</v>
      </c>
      <c r="F44" s="34" t="s">
        <v>705</v>
      </c>
      <c r="G44" s="34"/>
      <c r="H44" s="2">
        <v>444</v>
      </c>
      <c r="I44" s="2">
        <v>464.09</v>
      </c>
      <c r="J44" s="2">
        <v>483.38</v>
      </c>
      <c r="K44" s="2">
        <v>513.28</v>
      </c>
      <c r="L44" s="2">
        <v>541.04</v>
      </c>
      <c r="M44" s="2">
        <v>628.41</v>
      </c>
      <c r="N44" s="2">
        <v>671.99</v>
      </c>
      <c r="O44" s="2">
        <v>722.94</v>
      </c>
      <c r="P44" s="2">
        <v>779.84</v>
      </c>
      <c r="Q44" s="2">
        <v>851.64</v>
      </c>
      <c r="R44" s="2">
        <v>988.37</v>
      </c>
      <c r="S44" s="2">
        <v>1057.7</v>
      </c>
      <c r="T44" s="2">
        <v>1096.44</v>
      </c>
      <c r="U44" s="9">
        <v>1150.52</v>
      </c>
      <c r="V44" s="9">
        <v>1208.5899999999999</v>
      </c>
      <c r="W44" s="9">
        <v>1260.48</v>
      </c>
      <c r="X44" s="9">
        <v>1287.1027392567466</v>
      </c>
      <c r="Y44" s="2">
        <v>1314.99</v>
      </c>
      <c r="Z44" s="2">
        <v>1311.4</v>
      </c>
      <c r="AA44" s="2">
        <v>1315.51</v>
      </c>
      <c r="AB44" s="2">
        <v>1183.3499999999999</v>
      </c>
      <c r="AC44" s="2">
        <v>1181.23</v>
      </c>
      <c r="AD44" s="7">
        <v>1198.74</v>
      </c>
      <c r="AE44" s="91">
        <v>1253.52</v>
      </c>
      <c r="AF44" s="92">
        <v>1305.03</v>
      </c>
      <c r="AG44" s="2">
        <v>1373.68</v>
      </c>
      <c r="AH44" s="2">
        <v>1447.53</v>
      </c>
      <c r="AI44" s="7">
        <v>1515.42</v>
      </c>
      <c r="AJ44" s="2">
        <v>1528.5639346525541</v>
      </c>
    </row>
    <row r="45" spans="1:36" s="5" customFormat="1" x14ac:dyDescent="0.2">
      <c r="A45" s="86" t="s">
        <v>1001</v>
      </c>
      <c r="B45" s="20" t="s">
        <v>59</v>
      </c>
      <c r="C45" s="34"/>
      <c r="D45" s="34" t="s">
        <v>60</v>
      </c>
      <c r="E45" s="34" t="s">
        <v>710</v>
      </c>
      <c r="F45" s="34" t="s">
        <v>705</v>
      </c>
      <c r="G45" s="34"/>
      <c r="H45" s="2">
        <v>380</v>
      </c>
      <c r="I45" s="2">
        <v>402.1</v>
      </c>
      <c r="J45" s="2">
        <v>431.03</v>
      </c>
      <c r="K45" s="2">
        <v>443.64</v>
      </c>
      <c r="L45" s="2">
        <v>468.75</v>
      </c>
      <c r="M45" s="2">
        <v>535.66999999999996</v>
      </c>
      <c r="N45" s="2">
        <v>589.30999999999995</v>
      </c>
      <c r="O45" s="2">
        <v>627.24</v>
      </c>
      <c r="P45" s="2">
        <v>670.24</v>
      </c>
      <c r="Q45" s="2">
        <v>750.36</v>
      </c>
      <c r="R45" s="2">
        <v>863.5</v>
      </c>
      <c r="S45" s="2">
        <v>925.57</v>
      </c>
      <c r="T45" s="2">
        <v>955.03</v>
      </c>
      <c r="U45" s="9">
        <v>1001.15</v>
      </c>
      <c r="V45" s="9">
        <v>1051.3599999999999</v>
      </c>
      <c r="W45" s="9">
        <v>1097.19</v>
      </c>
      <c r="X45" s="9">
        <v>1121.3101608492061</v>
      </c>
      <c r="Y45" s="2">
        <v>1146.1199999999999</v>
      </c>
      <c r="Z45" s="2">
        <v>1149.8800000000001</v>
      </c>
      <c r="AA45" s="2">
        <v>1156.7</v>
      </c>
      <c r="AB45" s="2">
        <v>1001.5</v>
      </c>
      <c r="AC45" s="2">
        <v>1005.58</v>
      </c>
      <c r="AD45" s="7">
        <v>1039.98</v>
      </c>
      <c r="AE45" s="91">
        <v>1110.45</v>
      </c>
      <c r="AF45" s="92">
        <v>1169.19</v>
      </c>
      <c r="AG45" s="2">
        <v>1249.69</v>
      </c>
      <c r="AH45" s="2">
        <v>1311.08</v>
      </c>
      <c r="AI45" s="7">
        <v>1368.78</v>
      </c>
      <c r="AJ45" s="2">
        <v>1423.3743681693429</v>
      </c>
    </row>
    <row r="46" spans="1:36" s="5" customFormat="1" x14ac:dyDescent="0.2">
      <c r="A46" s="86" t="s">
        <v>1002</v>
      </c>
      <c r="B46" s="20" t="s">
        <v>61</v>
      </c>
      <c r="C46" s="34"/>
      <c r="D46" s="34" t="s">
        <v>62</v>
      </c>
      <c r="E46" s="34" t="s">
        <v>710</v>
      </c>
      <c r="F46" s="34" t="s">
        <v>706</v>
      </c>
      <c r="G46" s="34"/>
      <c r="H46" s="2">
        <v>516</v>
      </c>
      <c r="I46" s="2">
        <v>433.23</v>
      </c>
      <c r="J46" s="2">
        <v>437.43</v>
      </c>
      <c r="K46" s="2">
        <v>419.68</v>
      </c>
      <c r="L46" s="2">
        <v>507.02</v>
      </c>
      <c r="M46" s="2">
        <v>542.95000000000005</v>
      </c>
      <c r="N46" s="2">
        <v>624.47</v>
      </c>
      <c r="O46" s="2">
        <v>679.92</v>
      </c>
      <c r="P46" s="2">
        <v>730.47</v>
      </c>
      <c r="Q46" s="2">
        <v>802.29</v>
      </c>
      <c r="R46" s="2">
        <v>983.24</v>
      </c>
      <c r="S46" s="2">
        <v>1056.1400000000001</v>
      </c>
      <c r="T46" s="2">
        <v>1090.3900000000001</v>
      </c>
      <c r="U46" s="9">
        <v>1141.8</v>
      </c>
      <c r="V46" s="9">
        <v>1184.8499999999999</v>
      </c>
      <c r="W46" s="9">
        <v>1226.8399999999999</v>
      </c>
      <c r="X46" s="9">
        <v>1249.9193394544654</v>
      </c>
      <c r="Y46" s="2">
        <v>1248.81</v>
      </c>
      <c r="Z46" s="2">
        <v>1252.43</v>
      </c>
      <c r="AA46" s="2">
        <v>1246.2</v>
      </c>
      <c r="AB46" s="2">
        <v>962.85</v>
      </c>
      <c r="AC46" s="2">
        <v>969.52</v>
      </c>
      <c r="AD46" s="7">
        <v>1003.35</v>
      </c>
      <c r="AE46" s="91">
        <v>1076.27</v>
      </c>
      <c r="AF46" s="92">
        <v>1138.23</v>
      </c>
      <c r="AG46" s="2">
        <v>1217.6300000000001</v>
      </c>
      <c r="AH46" s="2">
        <v>1290.3800000000001</v>
      </c>
      <c r="AI46" s="7">
        <v>1334.33</v>
      </c>
      <c r="AJ46" s="2">
        <v>1401.593919333088</v>
      </c>
    </row>
    <row r="47" spans="1:36" s="5" customFormat="1" x14ac:dyDescent="0.2">
      <c r="A47" s="86" t="s">
        <v>1003</v>
      </c>
      <c r="B47" s="20" t="s">
        <v>63</v>
      </c>
      <c r="C47" s="34"/>
      <c r="D47" s="34" t="s">
        <v>64</v>
      </c>
      <c r="E47" s="34" t="s">
        <v>710</v>
      </c>
      <c r="F47" s="34" t="s">
        <v>705</v>
      </c>
      <c r="G47" s="34"/>
      <c r="H47" s="2">
        <v>518</v>
      </c>
      <c r="I47" s="2">
        <v>549.03</v>
      </c>
      <c r="J47" s="2">
        <v>564.25</v>
      </c>
      <c r="K47" s="2">
        <v>602.99</v>
      </c>
      <c r="L47" s="2">
        <v>637.04</v>
      </c>
      <c r="M47" s="2">
        <v>722.51</v>
      </c>
      <c r="N47" s="2">
        <v>774.95</v>
      </c>
      <c r="O47" s="2">
        <v>836.72</v>
      </c>
      <c r="P47" s="2">
        <v>907.47</v>
      </c>
      <c r="Q47" s="2">
        <v>995.73</v>
      </c>
      <c r="R47" s="2">
        <v>1163.31</v>
      </c>
      <c r="S47" s="2">
        <v>1227.33</v>
      </c>
      <c r="T47" s="2">
        <v>1267.76</v>
      </c>
      <c r="U47" s="9">
        <v>1324.41</v>
      </c>
      <c r="V47" s="9">
        <v>1382.9</v>
      </c>
      <c r="W47" s="9">
        <v>1444.87</v>
      </c>
      <c r="X47" s="9">
        <v>1474.8120023267838</v>
      </c>
      <c r="Y47" s="2">
        <v>1523.81</v>
      </c>
      <c r="Z47" s="2">
        <v>1516.92</v>
      </c>
      <c r="AA47" s="2">
        <v>1525.29</v>
      </c>
      <c r="AB47" s="2">
        <v>1438.43</v>
      </c>
      <c r="AC47" s="2">
        <v>1413.63</v>
      </c>
      <c r="AD47" s="7">
        <v>1422.25</v>
      </c>
      <c r="AE47" s="91">
        <v>1501.92</v>
      </c>
      <c r="AF47" s="92">
        <v>1554</v>
      </c>
      <c r="AG47" s="2">
        <v>1649.94</v>
      </c>
      <c r="AH47" s="2">
        <v>1724.4</v>
      </c>
      <c r="AI47" s="7">
        <v>1777.51</v>
      </c>
      <c r="AJ47" s="2">
        <v>1815.5882687455371</v>
      </c>
    </row>
    <row r="48" spans="1:36" s="5" customFormat="1" x14ac:dyDescent="0.2">
      <c r="A48" s="86" t="s">
        <v>1004</v>
      </c>
      <c r="B48" s="20" t="s">
        <v>65</v>
      </c>
      <c r="C48" s="34"/>
      <c r="D48" s="34" t="s">
        <v>66</v>
      </c>
      <c r="E48" s="34" t="s">
        <v>711</v>
      </c>
      <c r="F48" s="34" t="s">
        <v>705</v>
      </c>
      <c r="G48" s="34"/>
      <c r="H48" s="2">
        <v>488</v>
      </c>
      <c r="I48" s="2">
        <v>515.07000000000005</v>
      </c>
      <c r="J48" s="2">
        <v>531.64</v>
      </c>
      <c r="K48" s="2">
        <v>557.21</v>
      </c>
      <c r="L48" s="2">
        <v>585.42999999999995</v>
      </c>
      <c r="M48" s="2">
        <v>654.47</v>
      </c>
      <c r="N48" s="2">
        <v>719.04</v>
      </c>
      <c r="O48" s="2">
        <v>759.5</v>
      </c>
      <c r="P48" s="2">
        <v>803.66</v>
      </c>
      <c r="Q48" s="2">
        <v>907.17</v>
      </c>
      <c r="R48" s="2">
        <v>1045.74</v>
      </c>
      <c r="S48" s="2">
        <v>1119.76</v>
      </c>
      <c r="T48" s="2">
        <v>1172.97</v>
      </c>
      <c r="U48" s="9">
        <v>1226.54</v>
      </c>
      <c r="V48" s="9">
        <v>1284.42</v>
      </c>
      <c r="W48" s="9">
        <v>1333.98</v>
      </c>
      <c r="X48" s="2" t="s">
        <v>657</v>
      </c>
      <c r="Y48" s="2" t="s">
        <v>657</v>
      </c>
      <c r="Z48" s="2" t="s">
        <v>657</v>
      </c>
      <c r="AA48" s="2" t="s">
        <v>657</v>
      </c>
      <c r="AB48" s="2" t="s">
        <v>657</v>
      </c>
      <c r="AC48" s="2" t="s">
        <v>657</v>
      </c>
      <c r="AD48" s="7" t="s">
        <v>657</v>
      </c>
      <c r="AE48" s="91" t="s">
        <v>657</v>
      </c>
      <c r="AF48" s="92" t="s">
        <v>657</v>
      </c>
      <c r="AG48" s="2" t="s">
        <v>657</v>
      </c>
      <c r="AH48" s="2" t="s">
        <v>657</v>
      </c>
      <c r="AI48" s="7" t="s">
        <v>657</v>
      </c>
      <c r="AJ48" s="2" t="s">
        <v>657</v>
      </c>
    </row>
    <row r="49" spans="1:36" s="5" customFormat="1" x14ac:dyDescent="0.2">
      <c r="A49" s="86" t="s">
        <v>657</v>
      </c>
      <c r="B49" s="20" t="s">
        <v>763</v>
      </c>
      <c r="C49" s="34"/>
      <c r="D49" s="34" t="s">
        <v>762</v>
      </c>
      <c r="E49" s="34" t="s">
        <v>711</v>
      </c>
      <c r="F49" s="34" t="s">
        <v>705</v>
      </c>
      <c r="G49" s="34"/>
      <c r="H49" s="2">
        <v>410</v>
      </c>
      <c r="I49" s="2">
        <v>435.72</v>
      </c>
      <c r="J49" s="2">
        <v>433.57</v>
      </c>
      <c r="K49" s="2">
        <v>439.55</v>
      </c>
      <c r="L49" s="2" t="s">
        <v>657</v>
      </c>
      <c r="M49" s="2" t="s">
        <v>657</v>
      </c>
      <c r="N49" s="2" t="s">
        <v>657</v>
      </c>
      <c r="O49" s="2" t="s">
        <v>657</v>
      </c>
      <c r="P49" s="2" t="s">
        <v>657</v>
      </c>
      <c r="Q49" s="2" t="s">
        <v>657</v>
      </c>
      <c r="R49" s="2" t="s">
        <v>657</v>
      </c>
      <c r="S49" s="2" t="s">
        <v>657</v>
      </c>
      <c r="T49" s="2" t="s">
        <v>657</v>
      </c>
      <c r="U49" s="2" t="s">
        <v>657</v>
      </c>
      <c r="V49" s="2" t="s">
        <v>657</v>
      </c>
      <c r="W49" s="2" t="s">
        <v>657</v>
      </c>
      <c r="X49" s="2" t="s">
        <v>657</v>
      </c>
      <c r="Y49" s="2" t="s">
        <v>657</v>
      </c>
      <c r="Z49" s="2" t="s">
        <v>657</v>
      </c>
      <c r="AA49" s="2" t="s">
        <v>657</v>
      </c>
      <c r="AB49" s="2" t="s">
        <v>657</v>
      </c>
      <c r="AC49" s="2" t="s">
        <v>657</v>
      </c>
      <c r="AD49" s="7" t="s">
        <v>657</v>
      </c>
      <c r="AE49" s="91" t="s">
        <v>657</v>
      </c>
      <c r="AF49" s="92" t="s">
        <v>657</v>
      </c>
      <c r="AG49" s="2" t="s">
        <v>657</v>
      </c>
      <c r="AH49" s="2" t="s">
        <v>657</v>
      </c>
      <c r="AI49" s="7" t="s">
        <v>657</v>
      </c>
      <c r="AJ49" s="2" t="s">
        <v>657</v>
      </c>
    </row>
    <row r="50" spans="1:36" s="5" customFormat="1" x14ac:dyDescent="0.2">
      <c r="A50" s="86" t="s">
        <v>1005</v>
      </c>
      <c r="B50" s="20" t="s">
        <v>67</v>
      </c>
      <c r="C50" s="34"/>
      <c r="D50" s="34" t="s">
        <v>838</v>
      </c>
      <c r="E50" s="34" t="s">
        <v>710</v>
      </c>
      <c r="F50" s="34" t="s">
        <v>708</v>
      </c>
      <c r="G50" s="34"/>
      <c r="H50" s="2" t="s">
        <v>657</v>
      </c>
      <c r="I50" s="2" t="s">
        <v>657</v>
      </c>
      <c r="J50" s="2" t="s">
        <v>657</v>
      </c>
      <c r="K50" s="2" t="s">
        <v>657</v>
      </c>
      <c r="L50" s="2">
        <v>462.4</v>
      </c>
      <c r="M50" s="2">
        <v>505.5</v>
      </c>
      <c r="N50" s="2">
        <v>542.20000000000005</v>
      </c>
      <c r="O50" s="2">
        <v>609.54999999999995</v>
      </c>
      <c r="P50" s="2">
        <v>645.64</v>
      </c>
      <c r="Q50" s="2">
        <v>722.05</v>
      </c>
      <c r="R50" s="2">
        <v>838.94</v>
      </c>
      <c r="S50" s="2">
        <v>917.23</v>
      </c>
      <c r="T50" s="2">
        <v>974.95</v>
      </c>
      <c r="U50" s="9">
        <v>1026.73</v>
      </c>
      <c r="V50" s="9">
        <v>1067.25</v>
      </c>
      <c r="W50" s="9">
        <v>1107.73</v>
      </c>
      <c r="X50" s="9">
        <v>1138.5474065328344</v>
      </c>
      <c r="Y50" s="2">
        <v>1191.5999999999999</v>
      </c>
      <c r="Z50" s="2">
        <v>1195.82</v>
      </c>
      <c r="AA50" s="2">
        <v>1194.9100000000001</v>
      </c>
      <c r="AB50" s="2">
        <v>1025.26</v>
      </c>
      <c r="AC50" s="2">
        <v>1042.01</v>
      </c>
      <c r="AD50" s="7">
        <v>1089.82</v>
      </c>
      <c r="AE50" s="91">
        <v>1159.74</v>
      </c>
      <c r="AF50" s="92">
        <v>1226.19</v>
      </c>
      <c r="AG50" s="2">
        <v>1324.59</v>
      </c>
      <c r="AH50" s="2">
        <v>1392.64</v>
      </c>
      <c r="AI50" s="7">
        <v>1456.85</v>
      </c>
      <c r="AJ50" s="2">
        <v>1500.2003695093599</v>
      </c>
    </row>
    <row r="51" spans="1:36" s="5" customFormat="1" x14ac:dyDescent="0.2">
      <c r="A51" s="86" t="s">
        <v>657</v>
      </c>
      <c r="B51" s="82" t="s">
        <v>764</v>
      </c>
      <c r="C51" s="27"/>
      <c r="D51" s="34" t="s">
        <v>687</v>
      </c>
      <c r="E51" s="5" t="s">
        <v>711</v>
      </c>
      <c r="F51" s="5" t="s">
        <v>705</v>
      </c>
      <c r="G51" s="34"/>
      <c r="H51" s="2">
        <v>508</v>
      </c>
      <c r="I51" s="2">
        <v>537.20000000000005</v>
      </c>
      <c r="J51" s="2">
        <v>566.25</v>
      </c>
      <c r="K51" s="20" t="s">
        <v>657</v>
      </c>
      <c r="L51" s="20" t="s">
        <v>657</v>
      </c>
      <c r="M51" s="20" t="s">
        <v>657</v>
      </c>
      <c r="N51" s="20" t="s">
        <v>657</v>
      </c>
      <c r="O51" s="20" t="s">
        <v>657</v>
      </c>
      <c r="P51" s="20" t="s">
        <v>657</v>
      </c>
      <c r="Q51" s="20" t="s">
        <v>657</v>
      </c>
      <c r="R51" s="20" t="s">
        <v>657</v>
      </c>
      <c r="S51" s="20" t="s">
        <v>657</v>
      </c>
      <c r="T51" s="20" t="s">
        <v>657</v>
      </c>
      <c r="U51" s="20" t="s">
        <v>657</v>
      </c>
      <c r="V51" s="20" t="s">
        <v>657</v>
      </c>
      <c r="W51" s="20" t="s">
        <v>657</v>
      </c>
      <c r="X51" s="20" t="s">
        <v>657</v>
      </c>
      <c r="Y51" s="2" t="s">
        <v>657</v>
      </c>
      <c r="Z51" s="2" t="s">
        <v>657</v>
      </c>
      <c r="AA51" s="2" t="s">
        <v>657</v>
      </c>
      <c r="AB51" s="2" t="s">
        <v>657</v>
      </c>
      <c r="AC51" s="2" t="s">
        <v>657</v>
      </c>
      <c r="AD51" s="7" t="s">
        <v>657</v>
      </c>
      <c r="AE51" s="91" t="s">
        <v>657</v>
      </c>
      <c r="AF51" s="92" t="s">
        <v>657</v>
      </c>
      <c r="AG51" s="2" t="s">
        <v>657</v>
      </c>
      <c r="AH51" s="2" t="s">
        <v>657</v>
      </c>
      <c r="AI51" s="7" t="s">
        <v>657</v>
      </c>
      <c r="AJ51" s="2" t="s">
        <v>657</v>
      </c>
    </row>
    <row r="52" spans="1:36" s="5" customFormat="1" x14ac:dyDescent="0.2">
      <c r="A52" s="86" t="s">
        <v>1006</v>
      </c>
      <c r="B52" s="20" t="s">
        <v>68</v>
      </c>
      <c r="C52" s="34"/>
      <c r="D52" s="34" t="s">
        <v>839</v>
      </c>
      <c r="E52" s="34" t="s">
        <v>710</v>
      </c>
      <c r="F52" s="34" t="s">
        <v>708</v>
      </c>
      <c r="G52" s="34"/>
      <c r="H52" s="20" t="s">
        <v>657</v>
      </c>
      <c r="I52" s="20" t="s">
        <v>657</v>
      </c>
      <c r="J52" s="20" t="s">
        <v>657</v>
      </c>
      <c r="K52" s="2">
        <v>641.27</v>
      </c>
      <c r="L52" s="2">
        <v>672.88</v>
      </c>
      <c r="M52" s="2">
        <v>724.68</v>
      </c>
      <c r="N52" s="2">
        <v>737.9</v>
      </c>
      <c r="O52" s="2">
        <v>746.87</v>
      </c>
      <c r="P52" s="2">
        <v>749.45</v>
      </c>
      <c r="Q52" s="2">
        <v>800</v>
      </c>
      <c r="R52" s="2">
        <v>871.27</v>
      </c>
      <c r="S52" s="2">
        <v>917.77</v>
      </c>
      <c r="T52" s="2">
        <v>971.15</v>
      </c>
      <c r="U52" s="9">
        <v>1024.1600000000001</v>
      </c>
      <c r="V52" s="9">
        <v>1080.8499999999999</v>
      </c>
      <c r="W52" s="9">
        <v>1134.9100000000001</v>
      </c>
      <c r="X52" s="9">
        <v>1164.7985684039459</v>
      </c>
      <c r="Y52" s="2">
        <v>1187.8</v>
      </c>
      <c r="Z52" s="2">
        <v>1180.45</v>
      </c>
      <c r="AA52" s="2">
        <v>1181.52</v>
      </c>
      <c r="AB52" s="2">
        <v>982.71</v>
      </c>
      <c r="AC52" s="2">
        <v>1001.97</v>
      </c>
      <c r="AD52" s="7">
        <v>1052.53</v>
      </c>
      <c r="AE52" s="91">
        <v>1104.8900000000001</v>
      </c>
      <c r="AF52" s="92">
        <v>1175.3</v>
      </c>
      <c r="AG52" s="2">
        <v>1241.8399999999999</v>
      </c>
      <c r="AH52" s="2">
        <v>1301.79</v>
      </c>
      <c r="AI52" s="7">
        <v>1362.02</v>
      </c>
      <c r="AJ52" s="2">
        <v>1416.4765889624539</v>
      </c>
    </row>
    <row r="53" spans="1:36" s="5" customFormat="1" x14ac:dyDescent="0.2">
      <c r="A53" s="86" t="s">
        <v>1007</v>
      </c>
      <c r="B53" s="20" t="s">
        <v>69</v>
      </c>
      <c r="C53" s="34"/>
      <c r="D53" s="34" t="s">
        <v>70</v>
      </c>
      <c r="E53" s="34" t="s">
        <v>710</v>
      </c>
      <c r="F53" s="34" t="s">
        <v>705</v>
      </c>
      <c r="G53" s="34"/>
      <c r="H53" s="2">
        <v>417</v>
      </c>
      <c r="I53" s="2">
        <v>441.57</v>
      </c>
      <c r="J53" s="2">
        <v>471.68</v>
      </c>
      <c r="K53" s="2">
        <v>486.99</v>
      </c>
      <c r="L53" s="2">
        <v>510.85</v>
      </c>
      <c r="M53" s="2">
        <v>593.52</v>
      </c>
      <c r="N53" s="2">
        <v>653.54999999999995</v>
      </c>
      <c r="O53" s="2">
        <v>697.84</v>
      </c>
      <c r="P53" s="2">
        <v>746.31</v>
      </c>
      <c r="Q53" s="2">
        <v>828.32</v>
      </c>
      <c r="R53" s="2">
        <v>956.55</v>
      </c>
      <c r="S53" s="2">
        <v>1025.5999999999999</v>
      </c>
      <c r="T53" s="2">
        <v>1059.07</v>
      </c>
      <c r="U53" s="9">
        <v>1112.49</v>
      </c>
      <c r="V53" s="9">
        <v>1166.8</v>
      </c>
      <c r="W53" s="9">
        <v>1216.93</v>
      </c>
      <c r="X53" s="9">
        <v>1250.8543384685092</v>
      </c>
      <c r="Y53" s="2">
        <v>1275.8900000000001</v>
      </c>
      <c r="Z53" s="2">
        <v>1276.8699999999999</v>
      </c>
      <c r="AA53" s="2">
        <v>1285.0999999999999</v>
      </c>
      <c r="AB53" s="2">
        <v>1191.8599999999999</v>
      </c>
      <c r="AC53" s="2">
        <v>1192.95</v>
      </c>
      <c r="AD53" s="7">
        <v>1207.3699999999999</v>
      </c>
      <c r="AE53" s="91">
        <v>1280.81</v>
      </c>
      <c r="AF53" s="92">
        <v>1336.11</v>
      </c>
      <c r="AG53" s="2">
        <v>1416.78</v>
      </c>
      <c r="AH53" s="2">
        <v>1467.85</v>
      </c>
      <c r="AI53" s="7">
        <v>1519.14</v>
      </c>
      <c r="AJ53" s="2">
        <v>1577.441749223083</v>
      </c>
    </row>
    <row r="54" spans="1:36" s="5" customFormat="1" x14ac:dyDescent="0.2">
      <c r="A54" s="86" t="s">
        <v>1008</v>
      </c>
      <c r="B54" s="20" t="s">
        <v>71</v>
      </c>
      <c r="C54" s="34"/>
      <c r="D54" s="34" t="s">
        <v>72</v>
      </c>
      <c r="E54" s="34" t="s">
        <v>710</v>
      </c>
      <c r="F54" s="34" t="s">
        <v>706</v>
      </c>
      <c r="G54" s="34"/>
      <c r="H54" s="2">
        <v>519</v>
      </c>
      <c r="I54" s="2">
        <v>487.76</v>
      </c>
      <c r="J54" s="2">
        <v>509.21</v>
      </c>
      <c r="K54" s="2">
        <v>553.45000000000005</v>
      </c>
      <c r="L54" s="2">
        <v>594.4</v>
      </c>
      <c r="M54" s="2">
        <v>624.92999999999995</v>
      </c>
      <c r="N54" s="2">
        <v>686.32</v>
      </c>
      <c r="O54" s="2">
        <v>753.75</v>
      </c>
      <c r="P54" s="2">
        <v>843.63</v>
      </c>
      <c r="Q54" s="2">
        <v>898.53</v>
      </c>
      <c r="R54" s="2">
        <v>993.63</v>
      </c>
      <c r="S54" s="2">
        <v>1062.5</v>
      </c>
      <c r="T54" s="2">
        <v>1122.33</v>
      </c>
      <c r="U54" s="9">
        <v>1191.4000000000001</v>
      </c>
      <c r="V54" s="9">
        <v>1249.68</v>
      </c>
      <c r="W54" s="9">
        <v>1289.47</v>
      </c>
      <c r="X54" s="9">
        <v>1311.310283818651</v>
      </c>
      <c r="Y54" s="2">
        <v>1321.78</v>
      </c>
      <c r="Z54" s="2">
        <v>1320.73</v>
      </c>
      <c r="AA54" s="2">
        <v>1318.52</v>
      </c>
      <c r="AB54" s="2">
        <v>1207.56</v>
      </c>
      <c r="AC54" s="2">
        <v>1203.7</v>
      </c>
      <c r="AD54" s="7">
        <v>1221.71</v>
      </c>
      <c r="AE54" s="91">
        <v>1252.23</v>
      </c>
      <c r="AF54" s="92">
        <v>1308</v>
      </c>
      <c r="AG54" s="2">
        <v>1371.09</v>
      </c>
      <c r="AH54" s="2">
        <v>1462.84</v>
      </c>
      <c r="AI54" s="7">
        <v>1520.88</v>
      </c>
      <c r="AJ54" s="2">
        <v>1606.374579353205</v>
      </c>
    </row>
    <row r="55" spans="1:36" s="5" customFormat="1" x14ac:dyDescent="0.2">
      <c r="A55" s="86" t="s">
        <v>1009</v>
      </c>
      <c r="B55" s="20" t="s">
        <v>73</v>
      </c>
      <c r="C55" s="34"/>
      <c r="D55" s="34" t="s">
        <v>74</v>
      </c>
      <c r="E55" s="34" t="s">
        <v>710</v>
      </c>
      <c r="F55" s="34" t="s">
        <v>705</v>
      </c>
      <c r="G55" s="34"/>
      <c r="H55" s="2">
        <v>461</v>
      </c>
      <c r="I55" s="2">
        <v>489.28</v>
      </c>
      <c r="J55" s="2">
        <v>472.68</v>
      </c>
      <c r="K55" s="2">
        <v>548.22</v>
      </c>
      <c r="L55" s="2">
        <v>577.24</v>
      </c>
      <c r="M55" s="2">
        <v>627.26</v>
      </c>
      <c r="N55" s="2">
        <v>678.24</v>
      </c>
      <c r="O55" s="2">
        <v>752.58</v>
      </c>
      <c r="P55" s="2">
        <v>827.94</v>
      </c>
      <c r="Q55" s="2">
        <v>921.28</v>
      </c>
      <c r="R55" s="2">
        <v>1038.77</v>
      </c>
      <c r="S55" s="2">
        <v>1127.49</v>
      </c>
      <c r="T55" s="2">
        <v>1164.8</v>
      </c>
      <c r="U55" s="9">
        <v>1231.94</v>
      </c>
      <c r="V55" s="9">
        <v>1292.77</v>
      </c>
      <c r="W55" s="9">
        <v>1350.48</v>
      </c>
      <c r="X55" s="9">
        <v>1396.2764102469782</v>
      </c>
      <c r="Y55" s="2">
        <v>1431.02</v>
      </c>
      <c r="Z55" s="2">
        <v>1433.17</v>
      </c>
      <c r="AA55" s="2">
        <v>1431.66</v>
      </c>
      <c r="AB55" s="2">
        <v>1317.58</v>
      </c>
      <c r="AC55" s="2">
        <v>1337.19</v>
      </c>
      <c r="AD55" s="7">
        <v>1381.09</v>
      </c>
      <c r="AE55" s="91">
        <v>1435.31</v>
      </c>
      <c r="AF55" s="92">
        <v>1482.19</v>
      </c>
      <c r="AG55" s="2">
        <v>1555.14</v>
      </c>
      <c r="AH55" s="2">
        <v>1619.07</v>
      </c>
      <c r="AI55" s="7">
        <v>1682.07</v>
      </c>
      <c r="AJ55" s="2">
        <v>1723.616386917322</v>
      </c>
    </row>
    <row r="56" spans="1:36" s="5" customFormat="1" x14ac:dyDescent="0.2">
      <c r="A56" s="86" t="s">
        <v>1010</v>
      </c>
      <c r="B56" s="20" t="s">
        <v>75</v>
      </c>
      <c r="C56" s="34"/>
      <c r="D56" s="34" t="s">
        <v>76</v>
      </c>
      <c r="E56" s="34" t="s">
        <v>710</v>
      </c>
      <c r="F56" s="34" t="s">
        <v>705</v>
      </c>
      <c r="G56" s="34"/>
      <c r="H56" s="2">
        <v>508</v>
      </c>
      <c r="I56" s="2">
        <v>516.78</v>
      </c>
      <c r="J56" s="2">
        <v>519.9</v>
      </c>
      <c r="K56" s="2">
        <v>537</v>
      </c>
      <c r="L56" s="2">
        <v>569.32000000000005</v>
      </c>
      <c r="M56" s="2">
        <v>639.73</v>
      </c>
      <c r="N56" s="2">
        <v>700.17</v>
      </c>
      <c r="O56" s="2">
        <v>742.12</v>
      </c>
      <c r="P56" s="2">
        <v>786.14</v>
      </c>
      <c r="Q56" s="2">
        <v>858.6</v>
      </c>
      <c r="R56" s="2">
        <v>1012.22</v>
      </c>
      <c r="S56" s="2">
        <v>1076.75</v>
      </c>
      <c r="T56" s="2">
        <v>1125.2</v>
      </c>
      <c r="U56" s="9">
        <v>1184.97</v>
      </c>
      <c r="V56" s="9">
        <v>1239.81</v>
      </c>
      <c r="W56" s="9">
        <v>1298.31</v>
      </c>
      <c r="X56" s="9">
        <v>1339.5862132648742</v>
      </c>
      <c r="Y56" s="2">
        <v>1336.33</v>
      </c>
      <c r="Z56" s="2">
        <v>1335.75</v>
      </c>
      <c r="AA56" s="2">
        <v>1336.64</v>
      </c>
      <c r="AB56" s="2">
        <v>1171.52</v>
      </c>
      <c r="AC56" s="2">
        <v>1160.4000000000001</v>
      </c>
      <c r="AD56" s="7">
        <v>1197.18</v>
      </c>
      <c r="AE56" s="91">
        <v>1247.9100000000001</v>
      </c>
      <c r="AF56" s="92">
        <v>1316.61</v>
      </c>
      <c r="AG56" s="2">
        <v>1401.69</v>
      </c>
      <c r="AH56" s="2">
        <v>1468.01</v>
      </c>
      <c r="AI56" s="7">
        <v>1533.81</v>
      </c>
      <c r="AJ56" s="2">
        <v>1550.301804266152</v>
      </c>
    </row>
    <row r="57" spans="1:36" s="5" customFormat="1" x14ac:dyDescent="0.2">
      <c r="A57" s="86" t="s">
        <v>1011</v>
      </c>
      <c r="B57" s="20" t="s">
        <v>77</v>
      </c>
      <c r="C57" s="34"/>
      <c r="D57" s="34" t="s">
        <v>78</v>
      </c>
      <c r="E57" s="34" t="s">
        <v>710</v>
      </c>
      <c r="F57" s="34" t="s">
        <v>705</v>
      </c>
      <c r="G57" s="34"/>
      <c r="H57" s="2">
        <v>430</v>
      </c>
      <c r="I57" s="2">
        <v>509.64</v>
      </c>
      <c r="J57" s="2">
        <v>536.86</v>
      </c>
      <c r="K57" s="2">
        <v>548.47</v>
      </c>
      <c r="L57" s="2">
        <v>572.51</v>
      </c>
      <c r="M57" s="2">
        <v>638.12</v>
      </c>
      <c r="N57" s="2">
        <v>699.28</v>
      </c>
      <c r="O57" s="2">
        <v>742.89</v>
      </c>
      <c r="P57" s="2">
        <v>786.69</v>
      </c>
      <c r="Q57" s="2">
        <v>857.48</v>
      </c>
      <c r="R57" s="2">
        <v>944.68</v>
      </c>
      <c r="S57" s="2">
        <v>998.96</v>
      </c>
      <c r="T57" s="2">
        <v>1036.0899999999999</v>
      </c>
      <c r="U57" s="9">
        <v>1086.58</v>
      </c>
      <c r="V57" s="9">
        <v>1135.21</v>
      </c>
      <c r="W57" s="9">
        <v>1172.83</v>
      </c>
      <c r="X57" s="9">
        <v>1204.9489753934254</v>
      </c>
      <c r="Y57" s="2">
        <v>1215.93</v>
      </c>
      <c r="Z57" s="2">
        <v>1214.23</v>
      </c>
      <c r="AA57" s="2">
        <v>1217.5</v>
      </c>
      <c r="AB57" s="2">
        <v>1089.51</v>
      </c>
      <c r="AC57" s="2">
        <v>1095.77</v>
      </c>
      <c r="AD57" s="7">
        <v>1120.8499999999999</v>
      </c>
      <c r="AE57" s="91">
        <v>1170.07</v>
      </c>
      <c r="AF57" s="92">
        <v>1222.72</v>
      </c>
      <c r="AG57" s="2">
        <v>1287.54</v>
      </c>
      <c r="AH57" s="2">
        <v>1346.27</v>
      </c>
      <c r="AI57" s="7">
        <v>1406.08</v>
      </c>
      <c r="AJ57" s="2">
        <v>1459.5560369605701</v>
      </c>
    </row>
    <row r="58" spans="1:36" s="5" customFormat="1" x14ac:dyDescent="0.2">
      <c r="A58" s="86" t="s">
        <v>1012</v>
      </c>
      <c r="B58" s="28" t="s">
        <v>963</v>
      </c>
      <c r="C58" s="34"/>
      <c r="D58" s="35" t="s">
        <v>962</v>
      </c>
      <c r="E58" s="35" t="s">
        <v>710</v>
      </c>
      <c r="F58" s="35" t="s">
        <v>708</v>
      </c>
      <c r="G58" s="34"/>
      <c r="H58" s="7" t="s">
        <v>657</v>
      </c>
      <c r="I58" s="7" t="s">
        <v>657</v>
      </c>
      <c r="J58" s="7" t="s">
        <v>657</v>
      </c>
      <c r="K58" s="7" t="s">
        <v>657</v>
      </c>
      <c r="L58" s="7" t="s">
        <v>657</v>
      </c>
      <c r="M58" s="7" t="s">
        <v>657</v>
      </c>
      <c r="N58" s="7" t="s">
        <v>657</v>
      </c>
      <c r="O58" s="7" t="s">
        <v>657</v>
      </c>
      <c r="P58" s="7" t="s">
        <v>657</v>
      </c>
      <c r="Q58" s="7" t="s">
        <v>657</v>
      </c>
      <c r="R58" s="7" t="s">
        <v>657</v>
      </c>
      <c r="S58" s="7" t="s">
        <v>657</v>
      </c>
      <c r="T58" s="7" t="s">
        <v>657</v>
      </c>
      <c r="U58" s="7" t="s">
        <v>657</v>
      </c>
      <c r="V58" s="7" t="s">
        <v>657</v>
      </c>
      <c r="W58" s="7" t="s">
        <v>657</v>
      </c>
      <c r="X58" s="7" t="s">
        <v>657</v>
      </c>
      <c r="Y58" s="7" t="s">
        <v>657</v>
      </c>
      <c r="Z58" s="7" t="s">
        <v>657</v>
      </c>
      <c r="AA58" s="7" t="s">
        <v>657</v>
      </c>
      <c r="AB58" s="7" t="s">
        <v>657</v>
      </c>
      <c r="AC58" s="7" t="s">
        <v>657</v>
      </c>
      <c r="AD58" s="7" t="s">
        <v>657</v>
      </c>
      <c r="AE58" s="7" t="s">
        <v>657</v>
      </c>
      <c r="AF58" s="7" t="s">
        <v>657</v>
      </c>
      <c r="AG58" s="7" t="s">
        <v>657</v>
      </c>
      <c r="AH58" s="7" t="s">
        <v>657</v>
      </c>
      <c r="AI58" s="7">
        <v>1923.79</v>
      </c>
      <c r="AJ58" s="2">
        <v>1971.944117008336</v>
      </c>
    </row>
    <row r="59" spans="1:36" s="5" customFormat="1" x14ac:dyDescent="0.2">
      <c r="A59" s="86" t="s">
        <v>1013</v>
      </c>
      <c r="B59" s="20" t="s">
        <v>79</v>
      </c>
      <c r="C59" s="34"/>
      <c r="D59" s="34" t="s">
        <v>80</v>
      </c>
      <c r="E59" s="34" t="s">
        <v>710</v>
      </c>
      <c r="F59" s="34" t="s">
        <v>705</v>
      </c>
      <c r="G59" s="34"/>
      <c r="H59" s="2">
        <v>400</v>
      </c>
      <c r="I59" s="2">
        <v>441.02</v>
      </c>
      <c r="J59" s="2">
        <v>455.7</v>
      </c>
      <c r="K59" s="2">
        <v>485.48</v>
      </c>
      <c r="L59" s="2">
        <v>515.25</v>
      </c>
      <c r="M59" s="2">
        <v>578.41</v>
      </c>
      <c r="N59" s="2">
        <v>625.12</v>
      </c>
      <c r="O59" s="2">
        <v>660.63</v>
      </c>
      <c r="P59" s="2">
        <v>687.67</v>
      </c>
      <c r="Q59" s="2">
        <v>737.67</v>
      </c>
      <c r="R59" s="2">
        <v>809.53</v>
      </c>
      <c r="S59" s="2">
        <v>847.02</v>
      </c>
      <c r="T59" s="2">
        <v>872.03</v>
      </c>
      <c r="U59" s="9">
        <v>915.99</v>
      </c>
      <c r="V59" s="9">
        <v>966.04</v>
      </c>
      <c r="W59" s="9">
        <v>1008.1</v>
      </c>
      <c r="X59" s="9">
        <v>1043.4123285544226</v>
      </c>
      <c r="Y59" s="2">
        <v>1048.3699999999999</v>
      </c>
      <c r="Z59" s="2">
        <v>1048.1199999999999</v>
      </c>
      <c r="AA59" s="2">
        <v>1044.68</v>
      </c>
      <c r="AB59" s="2">
        <v>845.81</v>
      </c>
      <c r="AC59" s="2">
        <v>844.47</v>
      </c>
      <c r="AD59" s="7">
        <v>882.67</v>
      </c>
      <c r="AE59" s="91">
        <v>929.81</v>
      </c>
      <c r="AF59" s="92">
        <v>975.65</v>
      </c>
      <c r="AG59" s="2">
        <v>1048.76</v>
      </c>
      <c r="AH59" s="2">
        <v>1096.29</v>
      </c>
      <c r="AI59" s="7">
        <v>1138.99</v>
      </c>
      <c r="AJ59" s="2">
        <v>1175.2577852447041</v>
      </c>
    </row>
    <row r="60" spans="1:36" s="5" customFormat="1" x14ac:dyDescent="0.2">
      <c r="A60" s="86" t="s">
        <v>1014</v>
      </c>
      <c r="B60" s="20" t="s">
        <v>81</v>
      </c>
      <c r="C60" s="34"/>
      <c r="D60" s="34" t="s">
        <v>82</v>
      </c>
      <c r="E60" s="34" t="s">
        <v>710</v>
      </c>
      <c r="F60" s="34" t="s">
        <v>707</v>
      </c>
      <c r="G60" s="34"/>
      <c r="H60" s="2">
        <v>462</v>
      </c>
      <c r="I60" s="2">
        <v>434</v>
      </c>
      <c r="J60" s="2">
        <v>472.01</v>
      </c>
      <c r="K60" s="2">
        <v>493.43</v>
      </c>
      <c r="L60" s="2">
        <v>539.69000000000005</v>
      </c>
      <c r="M60" s="2">
        <v>571.19000000000005</v>
      </c>
      <c r="N60" s="2">
        <v>615.82000000000005</v>
      </c>
      <c r="O60" s="2">
        <v>643.97</v>
      </c>
      <c r="P60" s="2">
        <v>689.57</v>
      </c>
      <c r="Q60" s="2">
        <v>737.33</v>
      </c>
      <c r="R60" s="2">
        <v>825.85</v>
      </c>
      <c r="S60" s="2">
        <v>848.24</v>
      </c>
      <c r="T60" s="2">
        <v>890.72</v>
      </c>
      <c r="U60" s="9">
        <v>939.25</v>
      </c>
      <c r="V60" s="9">
        <v>980.42</v>
      </c>
      <c r="W60" s="9">
        <v>1013.25</v>
      </c>
      <c r="X60" s="9">
        <v>1067.5726276991904</v>
      </c>
      <c r="Y60" s="2">
        <v>1104.21</v>
      </c>
      <c r="Z60" s="2">
        <v>1101.24</v>
      </c>
      <c r="AA60" s="2">
        <v>1098.58</v>
      </c>
      <c r="AB60" s="2">
        <v>972.39</v>
      </c>
      <c r="AC60" s="2">
        <v>958.29</v>
      </c>
      <c r="AD60" s="7">
        <v>954.74</v>
      </c>
      <c r="AE60" s="91">
        <v>998.87</v>
      </c>
      <c r="AF60" s="92">
        <v>1049.8800000000001</v>
      </c>
      <c r="AG60" s="2">
        <v>1122.8699999999999</v>
      </c>
      <c r="AH60" s="2">
        <v>1187.3800000000001</v>
      </c>
      <c r="AI60" s="7">
        <v>1275.82</v>
      </c>
      <c r="AJ60" s="2">
        <v>1301.689833000979</v>
      </c>
    </row>
    <row r="61" spans="1:36" s="5" customFormat="1" x14ac:dyDescent="0.2">
      <c r="A61" s="86" t="s">
        <v>1015</v>
      </c>
      <c r="B61" s="20" t="s">
        <v>83</v>
      </c>
      <c r="C61" s="34"/>
      <c r="D61" s="34" t="s">
        <v>84</v>
      </c>
      <c r="E61" s="34" t="s">
        <v>710</v>
      </c>
      <c r="F61" s="34" t="s">
        <v>707</v>
      </c>
      <c r="G61" s="34"/>
      <c r="H61" s="2">
        <v>434</v>
      </c>
      <c r="I61" s="2">
        <v>477.08</v>
      </c>
      <c r="J61" s="2">
        <v>493.68</v>
      </c>
      <c r="K61" s="2">
        <v>520.97</v>
      </c>
      <c r="L61" s="2">
        <v>552.52</v>
      </c>
      <c r="M61" s="2">
        <v>595.63</v>
      </c>
      <c r="N61" s="2">
        <v>623.94000000000005</v>
      </c>
      <c r="O61" s="2">
        <v>652.01</v>
      </c>
      <c r="P61" s="2">
        <v>687.64</v>
      </c>
      <c r="Q61" s="2">
        <v>733.01</v>
      </c>
      <c r="R61" s="2">
        <v>809.81</v>
      </c>
      <c r="S61" s="2">
        <v>851.74</v>
      </c>
      <c r="T61" s="2">
        <v>889.47</v>
      </c>
      <c r="U61" s="9">
        <v>936.35</v>
      </c>
      <c r="V61" s="9">
        <v>984.37</v>
      </c>
      <c r="W61" s="9">
        <v>1013.36</v>
      </c>
      <c r="X61" s="9">
        <v>1041.2787726284485</v>
      </c>
      <c r="Y61" s="2">
        <v>1035.31</v>
      </c>
      <c r="Z61" s="2">
        <v>1036.06</v>
      </c>
      <c r="AA61" s="2">
        <v>1044.45</v>
      </c>
      <c r="AB61" s="2">
        <v>913.49</v>
      </c>
      <c r="AC61" s="2">
        <v>910.99</v>
      </c>
      <c r="AD61" s="7">
        <v>917.7</v>
      </c>
      <c r="AE61" s="91">
        <v>964.62</v>
      </c>
      <c r="AF61" s="92">
        <v>1018.17</v>
      </c>
      <c r="AG61" s="2">
        <v>1093.46</v>
      </c>
      <c r="AH61" s="2">
        <v>1154.92</v>
      </c>
      <c r="AI61" s="7">
        <v>1210.19</v>
      </c>
      <c r="AJ61" s="2">
        <v>1247.4189401477779</v>
      </c>
    </row>
    <row r="62" spans="1:36" s="5" customFormat="1" x14ac:dyDescent="0.2">
      <c r="A62" s="86" t="s">
        <v>1016</v>
      </c>
      <c r="B62" s="20" t="s">
        <v>85</v>
      </c>
      <c r="C62" s="34"/>
      <c r="D62" s="34" t="s">
        <v>86</v>
      </c>
      <c r="E62" s="34" t="s">
        <v>710</v>
      </c>
      <c r="F62" s="34" t="s">
        <v>705</v>
      </c>
      <c r="G62" s="34"/>
      <c r="H62" s="2">
        <v>486</v>
      </c>
      <c r="I62" s="2">
        <v>479</v>
      </c>
      <c r="J62" s="2">
        <v>503.8</v>
      </c>
      <c r="K62" s="2">
        <v>523.41999999999996</v>
      </c>
      <c r="L62" s="2">
        <v>548.26</v>
      </c>
      <c r="M62" s="2">
        <v>589.91999999999996</v>
      </c>
      <c r="N62" s="2">
        <v>637.03</v>
      </c>
      <c r="O62" s="2">
        <v>689.33</v>
      </c>
      <c r="P62" s="2">
        <v>735.22</v>
      </c>
      <c r="Q62" s="2">
        <v>816.25</v>
      </c>
      <c r="R62" s="2">
        <v>898.61</v>
      </c>
      <c r="S62" s="2">
        <v>973.31</v>
      </c>
      <c r="T62" s="2">
        <v>1005.56</v>
      </c>
      <c r="U62" s="9">
        <v>1053.5999999999999</v>
      </c>
      <c r="V62" s="9">
        <v>1146.33</v>
      </c>
      <c r="W62" s="9">
        <v>1196.3800000000001</v>
      </c>
      <c r="X62" s="9">
        <v>1236.6548754843018</v>
      </c>
      <c r="Y62" s="2">
        <v>1264.74</v>
      </c>
      <c r="Z62" s="2">
        <v>1275.77</v>
      </c>
      <c r="AA62" s="2">
        <v>1307.18</v>
      </c>
      <c r="AB62" s="2">
        <v>1216.8499999999999</v>
      </c>
      <c r="AC62" s="2">
        <v>1236.6099999999999</v>
      </c>
      <c r="AD62" s="7">
        <v>1276.27</v>
      </c>
      <c r="AE62" s="91">
        <v>1298.44</v>
      </c>
      <c r="AF62" s="92">
        <v>1343.08</v>
      </c>
      <c r="AG62" s="2">
        <v>1395.13</v>
      </c>
      <c r="AH62" s="2">
        <v>1462.76</v>
      </c>
      <c r="AI62" s="7">
        <v>1531.55</v>
      </c>
      <c r="AJ62" s="2">
        <v>1531.2340324875511</v>
      </c>
    </row>
    <row r="63" spans="1:36" s="5" customFormat="1" x14ac:dyDescent="0.2">
      <c r="A63" s="86" t="s">
        <v>1017</v>
      </c>
      <c r="B63" s="20" t="s">
        <v>87</v>
      </c>
      <c r="C63" s="34"/>
      <c r="D63" s="34" t="s">
        <v>88</v>
      </c>
      <c r="E63" s="34" t="s">
        <v>710</v>
      </c>
      <c r="F63" s="34" t="s">
        <v>709</v>
      </c>
      <c r="G63" s="34"/>
      <c r="H63" s="2">
        <v>650</v>
      </c>
      <c r="I63" s="2">
        <v>597.52</v>
      </c>
      <c r="J63" s="2">
        <v>623.29999999999995</v>
      </c>
      <c r="K63" s="2">
        <v>732.48</v>
      </c>
      <c r="L63" s="2">
        <v>758.27</v>
      </c>
      <c r="M63" s="2">
        <v>839.01</v>
      </c>
      <c r="N63" s="2">
        <v>853.34</v>
      </c>
      <c r="O63" s="2">
        <v>872.96</v>
      </c>
      <c r="P63" s="2">
        <v>906.55</v>
      </c>
      <c r="Q63" s="2">
        <v>964.88</v>
      </c>
      <c r="R63" s="2">
        <v>1114.95</v>
      </c>
      <c r="S63" s="2">
        <v>1197.7</v>
      </c>
      <c r="T63" s="2">
        <v>1226.9000000000001</v>
      </c>
      <c r="U63" s="9">
        <v>1282.67</v>
      </c>
      <c r="V63" s="9">
        <v>1299.3</v>
      </c>
      <c r="W63" s="9">
        <v>1335.19</v>
      </c>
      <c r="X63" s="9">
        <v>1331.2829017966235</v>
      </c>
      <c r="Y63" s="2">
        <v>1319.34</v>
      </c>
      <c r="Z63" s="2">
        <v>1330.89</v>
      </c>
      <c r="AA63" s="2">
        <v>1331.76</v>
      </c>
      <c r="AB63" s="2">
        <v>1112.4000000000001</v>
      </c>
      <c r="AC63" s="2">
        <v>1094.8699999999999</v>
      </c>
      <c r="AD63" s="7">
        <v>1125.1199999999999</v>
      </c>
      <c r="AE63" s="91">
        <v>1170.52</v>
      </c>
      <c r="AF63" s="92">
        <v>1212.02</v>
      </c>
      <c r="AG63" s="2">
        <v>1273.1400000000001</v>
      </c>
      <c r="AH63" s="2">
        <v>1349.86</v>
      </c>
      <c r="AI63" s="7">
        <v>1419.38</v>
      </c>
      <c r="AJ63" s="2">
        <v>1419.3175805394269</v>
      </c>
    </row>
    <row r="64" spans="1:36" s="5" customFormat="1" x14ac:dyDescent="0.2">
      <c r="A64" s="86" t="s">
        <v>1018</v>
      </c>
      <c r="B64" s="20" t="s">
        <v>89</v>
      </c>
      <c r="C64" s="34"/>
      <c r="D64" s="34" t="s">
        <v>90</v>
      </c>
      <c r="E64" s="34" t="s">
        <v>710</v>
      </c>
      <c r="F64" s="34" t="s">
        <v>705</v>
      </c>
      <c r="G64" s="34"/>
      <c r="H64" s="2">
        <v>425</v>
      </c>
      <c r="I64" s="2">
        <v>446.22</v>
      </c>
      <c r="J64" s="2">
        <v>446.52</v>
      </c>
      <c r="K64" s="2">
        <v>475.67</v>
      </c>
      <c r="L64" s="2">
        <v>505.47</v>
      </c>
      <c r="M64" s="2">
        <v>542.89</v>
      </c>
      <c r="N64" s="2">
        <v>588.28</v>
      </c>
      <c r="O64" s="2">
        <v>623.58000000000004</v>
      </c>
      <c r="P64" s="2">
        <v>683.03</v>
      </c>
      <c r="Q64" s="2">
        <v>726.76</v>
      </c>
      <c r="R64" s="2">
        <v>834.61</v>
      </c>
      <c r="S64" s="2">
        <v>892.08</v>
      </c>
      <c r="T64" s="2">
        <v>932.52</v>
      </c>
      <c r="U64" s="9">
        <v>978.76</v>
      </c>
      <c r="V64" s="9">
        <v>1019.29</v>
      </c>
      <c r="W64" s="9">
        <v>1058.98</v>
      </c>
      <c r="X64" s="9">
        <v>1090.9572863821745</v>
      </c>
      <c r="Y64" s="2">
        <v>1112.5899999999999</v>
      </c>
      <c r="Z64" s="2">
        <v>1117.44</v>
      </c>
      <c r="AA64" s="2">
        <v>1117.73</v>
      </c>
      <c r="AB64" s="2">
        <v>960.79</v>
      </c>
      <c r="AC64" s="2">
        <v>951.16</v>
      </c>
      <c r="AD64" s="7">
        <v>978.15</v>
      </c>
      <c r="AE64" s="91">
        <v>1015.86</v>
      </c>
      <c r="AF64" s="92">
        <v>1066.27</v>
      </c>
      <c r="AG64" s="2">
        <v>1141.1099999999999</v>
      </c>
      <c r="AH64" s="2">
        <v>1188.83</v>
      </c>
      <c r="AI64" s="7">
        <v>1239.95</v>
      </c>
      <c r="AJ64" s="2">
        <v>1282.488141339534</v>
      </c>
    </row>
    <row r="65" spans="1:36" s="5" customFormat="1" x14ac:dyDescent="0.2">
      <c r="A65" s="86" t="s">
        <v>1019</v>
      </c>
      <c r="B65" s="20" t="s">
        <v>91</v>
      </c>
      <c r="C65" s="34"/>
      <c r="D65" s="34" t="s">
        <v>92</v>
      </c>
      <c r="E65" s="34" t="s">
        <v>710</v>
      </c>
      <c r="F65" s="34" t="s">
        <v>705</v>
      </c>
      <c r="G65" s="34"/>
      <c r="H65" s="2">
        <v>460</v>
      </c>
      <c r="I65" s="2">
        <v>469.88</v>
      </c>
      <c r="J65" s="2">
        <v>498.7</v>
      </c>
      <c r="K65" s="2">
        <v>521.59</v>
      </c>
      <c r="L65" s="2">
        <v>549.37</v>
      </c>
      <c r="M65" s="2">
        <v>608.09</v>
      </c>
      <c r="N65" s="2">
        <v>653.86</v>
      </c>
      <c r="O65" s="2">
        <v>700.24</v>
      </c>
      <c r="P65" s="2">
        <v>743.74</v>
      </c>
      <c r="Q65" s="2">
        <v>822.47</v>
      </c>
      <c r="R65" s="2">
        <v>941.16</v>
      </c>
      <c r="S65" s="2">
        <v>1010.63</v>
      </c>
      <c r="T65" s="2">
        <v>1055.98</v>
      </c>
      <c r="U65" s="9">
        <v>1119.55</v>
      </c>
      <c r="V65" s="9">
        <v>1168.93</v>
      </c>
      <c r="W65" s="9">
        <v>1215.98</v>
      </c>
      <c r="X65" s="9">
        <v>1249.6746746781116</v>
      </c>
      <c r="Y65" s="2">
        <v>1275.1099999999999</v>
      </c>
      <c r="Z65" s="2">
        <v>1278.43</v>
      </c>
      <c r="AA65" s="2">
        <v>1277.5899999999999</v>
      </c>
      <c r="AB65" s="2">
        <v>1127.0999999999999</v>
      </c>
      <c r="AC65" s="2">
        <v>1132.8</v>
      </c>
      <c r="AD65" s="7">
        <v>1166.83</v>
      </c>
      <c r="AE65" s="91">
        <v>1223.25</v>
      </c>
      <c r="AF65" s="92">
        <v>1283.55</v>
      </c>
      <c r="AG65" s="2">
        <v>1360.68</v>
      </c>
      <c r="AH65" s="2">
        <v>1440.51</v>
      </c>
      <c r="AI65" s="7">
        <v>1515.85</v>
      </c>
      <c r="AJ65" s="2">
        <v>1528.9984418052929</v>
      </c>
    </row>
    <row r="66" spans="1:36" s="5" customFormat="1" x14ac:dyDescent="0.2">
      <c r="A66" s="86" t="s">
        <v>1020</v>
      </c>
      <c r="B66" s="20" t="s">
        <v>93</v>
      </c>
      <c r="C66" s="34"/>
      <c r="D66" s="34" t="s">
        <v>94</v>
      </c>
      <c r="E66" s="34" t="s">
        <v>711</v>
      </c>
      <c r="F66" s="34" t="s">
        <v>705</v>
      </c>
      <c r="G66" s="34"/>
      <c r="H66" s="2">
        <v>445</v>
      </c>
      <c r="I66" s="2">
        <v>464.12</v>
      </c>
      <c r="J66" s="2">
        <v>465.38</v>
      </c>
      <c r="K66" s="2">
        <v>489.9</v>
      </c>
      <c r="L66" s="2">
        <v>516.99</v>
      </c>
      <c r="M66" s="2">
        <v>562.76</v>
      </c>
      <c r="N66" s="2">
        <v>595.74</v>
      </c>
      <c r="O66" s="2">
        <v>653.30999999999995</v>
      </c>
      <c r="P66" s="2">
        <v>686.28</v>
      </c>
      <c r="Q66" s="2">
        <v>752.19</v>
      </c>
      <c r="R66" s="2">
        <v>850.45</v>
      </c>
      <c r="S66" s="2">
        <v>939.47</v>
      </c>
      <c r="T66" s="2">
        <v>983.58</v>
      </c>
      <c r="U66" s="9">
        <v>1035.1500000000001</v>
      </c>
      <c r="V66" s="9">
        <v>1086.94</v>
      </c>
      <c r="W66" s="9">
        <v>1142.26</v>
      </c>
      <c r="X66" s="2" t="s">
        <v>657</v>
      </c>
      <c r="Y66" s="2" t="s">
        <v>657</v>
      </c>
      <c r="Z66" s="2" t="s">
        <v>657</v>
      </c>
      <c r="AA66" s="2" t="s">
        <v>657</v>
      </c>
      <c r="AB66" s="2" t="s">
        <v>657</v>
      </c>
      <c r="AC66" s="2" t="s">
        <v>657</v>
      </c>
      <c r="AD66" s="7" t="s">
        <v>657</v>
      </c>
      <c r="AE66" s="91" t="s">
        <v>657</v>
      </c>
      <c r="AF66" s="92" t="s">
        <v>657</v>
      </c>
      <c r="AG66" s="2" t="s">
        <v>657</v>
      </c>
      <c r="AH66" s="2" t="s">
        <v>657</v>
      </c>
      <c r="AI66" s="7" t="s">
        <v>657</v>
      </c>
      <c r="AJ66" s="2" t="s">
        <v>657</v>
      </c>
    </row>
    <row r="67" spans="1:36" s="5" customFormat="1" x14ac:dyDescent="0.2">
      <c r="A67" s="86" t="s">
        <v>1021</v>
      </c>
      <c r="B67" s="20" t="s">
        <v>95</v>
      </c>
      <c r="C67" s="34"/>
      <c r="D67" s="34" t="s">
        <v>96</v>
      </c>
      <c r="E67" s="34" t="s">
        <v>710</v>
      </c>
      <c r="F67" s="34" t="s">
        <v>705</v>
      </c>
      <c r="G67" s="34"/>
      <c r="H67" s="2">
        <v>432</v>
      </c>
      <c r="I67" s="2">
        <v>458.82</v>
      </c>
      <c r="J67" s="2">
        <v>487.92</v>
      </c>
      <c r="K67" s="2">
        <v>517.71</v>
      </c>
      <c r="L67" s="2">
        <v>554.17999999999995</v>
      </c>
      <c r="M67" s="2">
        <v>595.69000000000005</v>
      </c>
      <c r="N67" s="2">
        <v>624.14</v>
      </c>
      <c r="O67" s="2">
        <v>653.91</v>
      </c>
      <c r="P67" s="2">
        <v>687.64</v>
      </c>
      <c r="Q67" s="2">
        <v>745.65</v>
      </c>
      <c r="R67" s="2">
        <v>843.4</v>
      </c>
      <c r="S67" s="2">
        <v>894.72</v>
      </c>
      <c r="T67" s="2">
        <v>922.97</v>
      </c>
      <c r="U67" s="9">
        <v>999.13</v>
      </c>
      <c r="V67" s="9">
        <v>1036.0899999999999</v>
      </c>
      <c r="W67" s="9">
        <v>1082.07</v>
      </c>
      <c r="X67" s="9">
        <v>1107.2534237995824</v>
      </c>
      <c r="Y67" s="2">
        <v>1130.51</v>
      </c>
      <c r="Z67" s="2">
        <v>1131.6600000000001</v>
      </c>
      <c r="AA67" s="2">
        <v>1136.52</v>
      </c>
      <c r="AB67" s="2">
        <v>1002.69</v>
      </c>
      <c r="AC67" s="2">
        <v>994.89</v>
      </c>
      <c r="AD67" s="7">
        <v>1025.1099999999999</v>
      </c>
      <c r="AE67" s="91">
        <v>1070.78</v>
      </c>
      <c r="AF67" s="92">
        <v>1124.26</v>
      </c>
      <c r="AG67" s="2">
        <v>1172.1600000000001</v>
      </c>
      <c r="AH67" s="2">
        <v>1236.3699999999999</v>
      </c>
      <c r="AI67" s="7">
        <v>1295.69</v>
      </c>
      <c r="AJ67" s="2">
        <v>1340.1238747791349</v>
      </c>
    </row>
    <row r="68" spans="1:36" s="5" customFormat="1" x14ac:dyDescent="0.2">
      <c r="A68" s="86" t="s">
        <v>1022</v>
      </c>
      <c r="B68" s="20" t="s">
        <v>97</v>
      </c>
      <c r="C68" s="34"/>
      <c r="D68" s="34" t="s">
        <v>98</v>
      </c>
      <c r="E68" s="34" t="s">
        <v>711</v>
      </c>
      <c r="F68" s="34" t="s">
        <v>705</v>
      </c>
      <c r="G68" s="34"/>
      <c r="H68" s="2">
        <v>474</v>
      </c>
      <c r="I68" s="2">
        <v>493.67</v>
      </c>
      <c r="J68" s="2">
        <v>492.69</v>
      </c>
      <c r="K68" s="2">
        <v>517.51</v>
      </c>
      <c r="L68" s="2">
        <v>534.84</v>
      </c>
      <c r="M68" s="2">
        <v>588.35</v>
      </c>
      <c r="N68" s="2">
        <v>624.17999999999995</v>
      </c>
      <c r="O68" s="2">
        <v>684.6</v>
      </c>
      <c r="P68" s="2">
        <v>721.43</v>
      </c>
      <c r="Q68" s="2">
        <v>784.3</v>
      </c>
      <c r="R68" s="2">
        <v>872.2</v>
      </c>
      <c r="S68" s="2">
        <v>965.09</v>
      </c>
      <c r="T68" s="2">
        <v>1020.4</v>
      </c>
      <c r="U68" s="9">
        <v>1072.71</v>
      </c>
      <c r="V68" s="9">
        <v>1133.32</v>
      </c>
      <c r="W68" s="9">
        <v>1196.6500000000001</v>
      </c>
      <c r="X68" s="2" t="s">
        <v>657</v>
      </c>
      <c r="Y68" s="2" t="s">
        <v>657</v>
      </c>
      <c r="Z68" s="2" t="s">
        <v>657</v>
      </c>
      <c r="AA68" s="2" t="s">
        <v>657</v>
      </c>
      <c r="AB68" s="2" t="s">
        <v>657</v>
      </c>
      <c r="AC68" s="2" t="s">
        <v>657</v>
      </c>
      <c r="AD68" s="7" t="s">
        <v>657</v>
      </c>
      <c r="AE68" s="91" t="s">
        <v>657</v>
      </c>
      <c r="AF68" s="92" t="s">
        <v>657</v>
      </c>
      <c r="AG68" s="2" t="s">
        <v>657</v>
      </c>
      <c r="AH68" s="2" t="s">
        <v>657</v>
      </c>
      <c r="AI68" s="7" t="s">
        <v>657</v>
      </c>
      <c r="AJ68" s="2" t="s">
        <v>657</v>
      </c>
    </row>
    <row r="69" spans="1:36" s="5" customFormat="1" x14ac:dyDescent="0.2">
      <c r="A69" s="86" t="s">
        <v>1023</v>
      </c>
      <c r="B69" s="20" t="s">
        <v>99</v>
      </c>
      <c r="C69" s="34"/>
      <c r="D69" s="34" t="s">
        <v>100</v>
      </c>
      <c r="E69" s="34" t="s">
        <v>711</v>
      </c>
      <c r="F69" s="34" t="s">
        <v>705</v>
      </c>
      <c r="G69" s="34"/>
      <c r="H69" s="2">
        <v>575</v>
      </c>
      <c r="I69" s="2">
        <v>550.07000000000005</v>
      </c>
      <c r="J69" s="2">
        <v>590.23</v>
      </c>
      <c r="K69" s="2">
        <v>617.71</v>
      </c>
      <c r="L69" s="2">
        <v>673.86</v>
      </c>
      <c r="M69" s="2">
        <v>759.88</v>
      </c>
      <c r="N69" s="2">
        <v>827.55</v>
      </c>
      <c r="O69" s="2">
        <v>879.24</v>
      </c>
      <c r="P69" s="2">
        <v>929.53</v>
      </c>
      <c r="Q69" s="2">
        <v>1002.86</v>
      </c>
      <c r="R69" s="2">
        <v>1129.8499999999999</v>
      </c>
      <c r="S69" s="2">
        <v>1181.78</v>
      </c>
      <c r="T69" s="2">
        <v>1235.53</v>
      </c>
      <c r="U69" s="9">
        <v>1262.1300000000001</v>
      </c>
      <c r="V69" s="9">
        <v>1299.42</v>
      </c>
      <c r="W69" s="9">
        <v>1317.33</v>
      </c>
      <c r="X69" s="2" t="s">
        <v>657</v>
      </c>
      <c r="Y69" s="2" t="s">
        <v>657</v>
      </c>
      <c r="Z69" s="2" t="s">
        <v>657</v>
      </c>
      <c r="AA69" s="2" t="s">
        <v>657</v>
      </c>
      <c r="AB69" s="2" t="s">
        <v>657</v>
      </c>
      <c r="AC69" s="2" t="s">
        <v>657</v>
      </c>
      <c r="AD69" s="7" t="s">
        <v>657</v>
      </c>
      <c r="AE69" s="91" t="s">
        <v>657</v>
      </c>
      <c r="AF69" s="92" t="s">
        <v>657</v>
      </c>
      <c r="AG69" s="2" t="s">
        <v>657</v>
      </c>
      <c r="AH69" s="2" t="s">
        <v>657</v>
      </c>
      <c r="AI69" s="7" t="s">
        <v>657</v>
      </c>
      <c r="AJ69" s="2" t="s">
        <v>657</v>
      </c>
    </row>
    <row r="70" spans="1:36" s="5" customFormat="1" x14ac:dyDescent="0.2">
      <c r="A70" s="86" t="s">
        <v>1024</v>
      </c>
      <c r="B70" s="20" t="s">
        <v>101</v>
      </c>
      <c r="C70" s="34"/>
      <c r="D70" s="34" t="s">
        <v>102</v>
      </c>
      <c r="E70" s="34" t="s">
        <v>710</v>
      </c>
      <c r="F70" s="34" t="s">
        <v>705</v>
      </c>
      <c r="G70" s="34"/>
      <c r="H70" s="2">
        <v>491</v>
      </c>
      <c r="I70" s="2">
        <v>501.44</v>
      </c>
      <c r="J70" s="2">
        <v>525.86</v>
      </c>
      <c r="K70" s="2">
        <v>556.92999999999995</v>
      </c>
      <c r="L70" s="2">
        <v>581.55999999999995</v>
      </c>
      <c r="M70" s="2">
        <v>654.54999999999995</v>
      </c>
      <c r="N70" s="2">
        <v>697.03</v>
      </c>
      <c r="O70" s="2">
        <v>754.39</v>
      </c>
      <c r="P70" s="2">
        <v>814.24</v>
      </c>
      <c r="Q70" s="2">
        <v>892.18</v>
      </c>
      <c r="R70" s="2">
        <v>1027.05</v>
      </c>
      <c r="S70" s="2">
        <v>1076.92</v>
      </c>
      <c r="T70" s="2">
        <v>1121.98</v>
      </c>
      <c r="U70" s="9">
        <v>1168.55</v>
      </c>
      <c r="V70" s="9">
        <v>1224.3699999999999</v>
      </c>
      <c r="W70" s="9">
        <v>1278.25</v>
      </c>
      <c r="X70" s="9">
        <v>1307.8701384857782</v>
      </c>
      <c r="Y70" s="2">
        <v>1326.94</v>
      </c>
      <c r="Z70" s="2">
        <v>1331.74</v>
      </c>
      <c r="AA70" s="2">
        <v>1339.24</v>
      </c>
      <c r="AB70" s="2">
        <v>1170.03</v>
      </c>
      <c r="AC70" s="2">
        <v>1187.31</v>
      </c>
      <c r="AD70" s="7">
        <v>1208.44</v>
      </c>
      <c r="AE70" s="91">
        <v>1261.05</v>
      </c>
      <c r="AF70" s="92">
        <v>1300.5899999999999</v>
      </c>
      <c r="AG70" s="2">
        <v>1378.05</v>
      </c>
      <c r="AH70" s="2">
        <v>1454.53</v>
      </c>
      <c r="AI70" s="7">
        <v>1512.54</v>
      </c>
      <c r="AJ70" s="2">
        <v>1538.3712572892971</v>
      </c>
    </row>
    <row r="71" spans="1:36" s="5" customFormat="1" x14ac:dyDescent="0.2">
      <c r="A71" s="86" t="s">
        <v>1025</v>
      </c>
      <c r="B71" s="20" t="s">
        <v>923</v>
      </c>
      <c r="C71" s="34"/>
      <c r="D71" s="34" t="s">
        <v>920</v>
      </c>
      <c r="E71" s="34" t="s">
        <v>710</v>
      </c>
      <c r="F71" s="34" t="s">
        <v>708</v>
      </c>
      <c r="G71" s="34"/>
      <c r="H71" s="2" t="s">
        <v>657</v>
      </c>
      <c r="I71" s="2" t="s">
        <v>657</v>
      </c>
      <c r="J71" s="2" t="s">
        <v>657</v>
      </c>
      <c r="K71" s="2" t="s">
        <v>657</v>
      </c>
      <c r="L71" s="2" t="s">
        <v>657</v>
      </c>
      <c r="M71" s="2" t="s">
        <v>657</v>
      </c>
      <c r="N71" s="2" t="s">
        <v>657</v>
      </c>
      <c r="O71" s="2" t="s">
        <v>657</v>
      </c>
      <c r="P71" s="2" t="s">
        <v>657</v>
      </c>
      <c r="Q71" s="2" t="s">
        <v>657</v>
      </c>
      <c r="R71" s="2" t="s">
        <v>657</v>
      </c>
      <c r="S71" s="2" t="s">
        <v>657</v>
      </c>
      <c r="T71" s="2" t="s">
        <v>657</v>
      </c>
      <c r="U71" s="2" t="s">
        <v>657</v>
      </c>
      <c r="V71" s="2" t="s">
        <v>657</v>
      </c>
      <c r="W71" s="2" t="s">
        <v>657</v>
      </c>
      <c r="X71" s="9">
        <v>1458.0805503731347</v>
      </c>
      <c r="Y71" s="2">
        <v>1504.19</v>
      </c>
      <c r="Z71" s="2">
        <v>1515.34</v>
      </c>
      <c r="AA71" s="2">
        <v>1517.07</v>
      </c>
      <c r="AB71" s="2">
        <v>1394.32</v>
      </c>
      <c r="AC71" s="2">
        <v>1390.64</v>
      </c>
      <c r="AD71" s="7">
        <v>1408.29</v>
      </c>
      <c r="AE71" s="91">
        <v>1477.81</v>
      </c>
      <c r="AF71" s="92">
        <v>1546.76</v>
      </c>
      <c r="AG71" s="2">
        <v>1628.5</v>
      </c>
      <c r="AH71" s="2">
        <v>1682.86</v>
      </c>
      <c r="AI71" s="7">
        <v>1756.77</v>
      </c>
      <c r="AJ71" s="2">
        <v>1833.396948501342</v>
      </c>
    </row>
    <row r="72" spans="1:36" s="5" customFormat="1" x14ac:dyDescent="0.2">
      <c r="A72" s="86" t="s">
        <v>1026</v>
      </c>
      <c r="B72" s="20" t="s">
        <v>103</v>
      </c>
      <c r="C72" s="34"/>
      <c r="D72" s="34" t="s">
        <v>104</v>
      </c>
      <c r="E72" s="34" t="s">
        <v>710</v>
      </c>
      <c r="F72" s="34" t="s">
        <v>705</v>
      </c>
      <c r="G72" s="34"/>
      <c r="H72" s="2">
        <v>451</v>
      </c>
      <c r="I72" s="2">
        <v>485.32</v>
      </c>
      <c r="J72" s="2">
        <v>471.08</v>
      </c>
      <c r="K72" s="2">
        <v>513.04999999999995</v>
      </c>
      <c r="L72" s="2">
        <v>586.69000000000005</v>
      </c>
      <c r="M72" s="2">
        <v>627.79999999999995</v>
      </c>
      <c r="N72" s="2">
        <v>664.74</v>
      </c>
      <c r="O72" s="2">
        <v>709.22</v>
      </c>
      <c r="P72" s="2">
        <v>752.37</v>
      </c>
      <c r="Q72" s="2">
        <v>825.58</v>
      </c>
      <c r="R72" s="2">
        <v>902.93</v>
      </c>
      <c r="S72" s="2">
        <v>973.65</v>
      </c>
      <c r="T72" s="2">
        <v>1000.55</v>
      </c>
      <c r="U72" s="9">
        <v>1043.3699999999999</v>
      </c>
      <c r="V72" s="9">
        <v>1100.05</v>
      </c>
      <c r="W72" s="9">
        <v>1159.22</v>
      </c>
      <c r="X72" s="9">
        <v>1181.435983452455</v>
      </c>
      <c r="Y72" s="2">
        <v>1208.94</v>
      </c>
      <c r="Z72" s="2">
        <v>1209.05</v>
      </c>
      <c r="AA72" s="2">
        <v>1222.55</v>
      </c>
      <c r="AB72" s="2">
        <v>1107.4100000000001</v>
      </c>
      <c r="AC72" s="2">
        <v>1111.8499999999999</v>
      </c>
      <c r="AD72" s="7">
        <v>1147.95</v>
      </c>
      <c r="AE72" s="91">
        <v>1204.49</v>
      </c>
      <c r="AF72" s="92">
        <v>1257.32</v>
      </c>
      <c r="AG72" s="2">
        <v>1336.83</v>
      </c>
      <c r="AH72" s="2">
        <v>1409.35</v>
      </c>
      <c r="AI72" s="7">
        <v>1467.48</v>
      </c>
      <c r="AJ72" s="2">
        <v>1543.771784831087</v>
      </c>
    </row>
    <row r="73" spans="1:36" s="5" customFormat="1" x14ac:dyDescent="0.2">
      <c r="A73" s="86" t="s">
        <v>1027</v>
      </c>
      <c r="B73" s="20" t="s">
        <v>105</v>
      </c>
      <c r="C73" s="34"/>
      <c r="D73" s="34" t="s">
        <v>106</v>
      </c>
      <c r="E73" s="34" t="s">
        <v>710</v>
      </c>
      <c r="F73" s="34" t="s">
        <v>705</v>
      </c>
      <c r="G73" s="34"/>
      <c r="H73" s="2">
        <v>500</v>
      </c>
      <c r="I73" s="2">
        <v>517.11</v>
      </c>
      <c r="J73" s="2">
        <v>537.83000000000004</v>
      </c>
      <c r="K73" s="2">
        <v>565.21</v>
      </c>
      <c r="L73" s="2">
        <v>600.84</v>
      </c>
      <c r="M73" s="2">
        <v>682.11</v>
      </c>
      <c r="N73" s="2">
        <v>734.51</v>
      </c>
      <c r="O73" s="2">
        <v>790</v>
      </c>
      <c r="P73" s="2">
        <v>844.52</v>
      </c>
      <c r="Q73" s="2">
        <v>923.94</v>
      </c>
      <c r="R73" s="2">
        <v>1076.3399999999999</v>
      </c>
      <c r="S73" s="2">
        <v>1131.4100000000001</v>
      </c>
      <c r="T73" s="2">
        <v>1165.68</v>
      </c>
      <c r="U73" s="9">
        <v>1214.78</v>
      </c>
      <c r="V73" s="9">
        <v>1277.48</v>
      </c>
      <c r="W73" s="9">
        <v>1337.31</v>
      </c>
      <c r="X73" s="9">
        <v>1365.815097814716</v>
      </c>
      <c r="Y73" s="2">
        <v>1389.91</v>
      </c>
      <c r="Z73" s="2">
        <v>1388.52</v>
      </c>
      <c r="AA73" s="2">
        <v>1398.27</v>
      </c>
      <c r="AB73" s="2">
        <v>1291.1400000000001</v>
      </c>
      <c r="AC73" s="2">
        <v>1283.1600000000001</v>
      </c>
      <c r="AD73" s="7">
        <v>1322.08</v>
      </c>
      <c r="AE73" s="91">
        <v>1380.16</v>
      </c>
      <c r="AF73" s="92">
        <v>1425.65</v>
      </c>
      <c r="AG73" s="2">
        <v>1499.43</v>
      </c>
      <c r="AH73" s="2">
        <v>1582.48</v>
      </c>
      <c r="AI73" s="7">
        <v>1655.43</v>
      </c>
      <c r="AJ73" s="2">
        <v>1675.251685784558</v>
      </c>
    </row>
    <row r="74" spans="1:36" s="5" customFormat="1" x14ac:dyDescent="0.2">
      <c r="A74" s="86" t="s">
        <v>1028</v>
      </c>
      <c r="B74" s="20" t="s">
        <v>107</v>
      </c>
      <c r="C74" s="34"/>
      <c r="D74" s="34" t="s">
        <v>108</v>
      </c>
      <c r="E74" s="34" t="s">
        <v>710</v>
      </c>
      <c r="F74" s="34" t="s">
        <v>705</v>
      </c>
      <c r="G74" s="34"/>
      <c r="H74" s="2">
        <v>427</v>
      </c>
      <c r="I74" s="2">
        <v>462.75</v>
      </c>
      <c r="J74" s="2">
        <v>462.9</v>
      </c>
      <c r="K74" s="2">
        <v>490.74</v>
      </c>
      <c r="L74" s="2">
        <v>522.83000000000004</v>
      </c>
      <c r="M74" s="2">
        <v>581.15</v>
      </c>
      <c r="N74" s="2">
        <v>629.34</v>
      </c>
      <c r="O74" s="2">
        <v>688.57</v>
      </c>
      <c r="P74" s="2">
        <v>735.08</v>
      </c>
      <c r="Q74" s="2">
        <v>813.91</v>
      </c>
      <c r="R74" s="2">
        <v>941.92</v>
      </c>
      <c r="S74" s="2">
        <v>1006.72</v>
      </c>
      <c r="T74" s="2">
        <v>1048.25</v>
      </c>
      <c r="U74" s="9">
        <v>1087.47</v>
      </c>
      <c r="V74" s="9">
        <v>1129.67</v>
      </c>
      <c r="W74" s="9">
        <v>1179.6500000000001</v>
      </c>
      <c r="X74" s="9">
        <v>1214.8213576753508</v>
      </c>
      <c r="Y74" s="2">
        <v>1236.03</v>
      </c>
      <c r="Z74" s="2">
        <v>1237.17</v>
      </c>
      <c r="AA74" s="2">
        <v>1239.07</v>
      </c>
      <c r="AB74" s="2">
        <v>1119.81</v>
      </c>
      <c r="AC74" s="2">
        <v>1111.6099999999999</v>
      </c>
      <c r="AD74" s="7">
        <v>1124.83</v>
      </c>
      <c r="AE74" s="91">
        <v>1170.3900000000001</v>
      </c>
      <c r="AF74" s="92">
        <v>1222.29</v>
      </c>
      <c r="AG74" s="2">
        <v>1289.6099999999999</v>
      </c>
      <c r="AH74" s="2">
        <v>1379.06</v>
      </c>
      <c r="AI74" s="7">
        <v>1430.19</v>
      </c>
      <c r="AJ74" s="2">
        <v>1483.203873755115</v>
      </c>
    </row>
    <row r="75" spans="1:36" s="5" customFormat="1" x14ac:dyDescent="0.2">
      <c r="A75" s="86" t="s">
        <v>1029</v>
      </c>
      <c r="B75" s="20" t="s">
        <v>109</v>
      </c>
      <c r="C75" s="34"/>
      <c r="D75" s="34" t="s">
        <v>110</v>
      </c>
      <c r="E75" s="34" t="s">
        <v>710</v>
      </c>
      <c r="F75" s="34" t="s">
        <v>705</v>
      </c>
      <c r="G75" s="34"/>
      <c r="H75" s="2">
        <v>424</v>
      </c>
      <c r="I75" s="2">
        <v>435.44</v>
      </c>
      <c r="J75" s="2">
        <v>466.89</v>
      </c>
      <c r="K75" s="2">
        <v>512.69000000000005</v>
      </c>
      <c r="L75" s="2">
        <v>535.05999999999995</v>
      </c>
      <c r="M75" s="2">
        <v>595.89</v>
      </c>
      <c r="N75" s="2">
        <v>668.46</v>
      </c>
      <c r="O75" s="2">
        <v>731.98</v>
      </c>
      <c r="P75" s="2">
        <v>781.12</v>
      </c>
      <c r="Q75" s="2">
        <v>854.87</v>
      </c>
      <c r="R75" s="2">
        <v>993.11</v>
      </c>
      <c r="S75" s="2">
        <v>1072.3499999999999</v>
      </c>
      <c r="T75" s="2">
        <v>1121</v>
      </c>
      <c r="U75" s="9">
        <v>1177.6400000000001</v>
      </c>
      <c r="V75" s="9">
        <v>1233.8800000000001</v>
      </c>
      <c r="W75" s="9">
        <v>1274.97</v>
      </c>
      <c r="X75" s="9">
        <v>1319.3537257938065</v>
      </c>
      <c r="Y75" s="2">
        <v>1349.12</v>
      </c>
      <c r="Z75" s="2">
        <v>1344.97</v>
      </c>
      <c r="AA75" s="2">
        <v>1346.75</v>
      </c>
      <c r="AB75" s="2">
        <v>1253.75</v>
      </c>
      <c r="AC75" s="2">
        <v>1280.6099999999999</v>
      </c>
      <c r="AD75" s="7">
        <v>1311.92</v>
      </c>
      <c r="AE75" s="91">
        <v>1395.18</v>
      </c>
      <c r="AF75" s="92">
        <v>1462.65</v>
      </c>
      <c r="AG75" s="2">
        <v>1552</v>
      </c>
      <c r="AH75" s="2">
        <v>1614.72</v>
      </c>
      <c r="AI75" s="7">
        <v>1694.9</v>
      </c>
      <c r="AJ75" s="2">
        <v>1712.7884459031241</v>
      </c>
    </row>
    <row r="76" spans="1:36" s="5" customFormat="1" x14ac:dyDescent="0.2">
      <c r="A76" s="86" t="s">
        <v>1030</v>
      </c>
      <c r="B76" s="20" t="s">
        <v>914</v>
      </c>
      <c r="C76" s="34"/>
      <c r="D76" s="34" t="s">
        <v>908</v>
      </c>
      <c r="E76" s="34" t="s">
        <v>710</v>
      </c>
      <c r="F76" s="34" t="s">
        <v>708</v>
      </c>
      <c r="G76" s="34"/>
      <c r="H76" s="2" t="s">
        <v>657</v>
      </c>
      <c r="I76" s="2" t="s">
        <v>657</v>
      </c>
      <c r="J76" s="2" t="s">
        <v>657</v>
      </c>
      <c r="K76" s="2" t="s">
        <v>657</v>
      </c>
      <c r="L76" s="2" t="s">
        <v>657</v>
      </c>
      <c r="M76" s="2" t="s">
        <v>657</v>
      </c>
      <c r="N76" s="2" t="s">
        <v>657</v>
      </c>
      <c r="O76" s="2" t="s">
        <v>657</v>
      </c>
      <c r="P76" s="2" t="s">
        <v>657</v>
      </c>
      <c r="Q76" s="2" t="s">
        <v>657</v>
      </c>
      <c r="R76" s="2" t="s">
        <v>657</v>
      </c>
      <c r="S76" s="2" t="s">
        <v>657</v>
      </c>
      <c r="T76" s="2" t="s">
        <v>657</v>
      </c>
      <c r="U76" s="2" t="s">
        <v>657</v>
      </c>
      <c r="V76" s="2" t="s">
        <v>657</v>
      </c>
      <c r="W76" s="2" t="s">
        <v>657</v>
      </c>
      <c r="X76" s="9">
        <v>1288.8190850925096</v>
      </c>
      <c r="Y76" s="2">
        <v>1311.71</v>
      </c>
      <c r="Z76" s="2">
        <v>1321.57</v>
      </c>
      <c r="AA76" s="2">
        <v>1329.02</v>
      </c>
      <c r="AB76" s="2">
        <v>1242.6600000000001</v>
      </c>
      <c r="AC76" s="2">
        <v>1228.96</v>
      </c>
      <c r="AD76" s="7">
        <v>1243.1099999999999</v>
      </c>
      <c r="AE76" s="91">
        <v>1311.46</v>
      </c>
      <c r="AF76" s="92">
        <v>1378.85</v>
      </c>
      <c r="AG76" s="2">
        <v>1471.55</v>
      </c>
      <c r="AH76" s="2">
        <v>1543.7</v>
      </c>
      <c r="AI76" s="7">
        <v>1614.74</v>
      </c>
      <c r="AJ76" s="2">
        <v>1689.760966933557</v>
      </c>
    </row>
    <row r="77" spans="1:36" s="5" customFormat="1" x14ac:dyDescent="0.2">
      <c r="A77" s="86" t="s">
        <v>1031</v>
      </c>
      <c r="B77" s="20" t="s">
        <v>915</v>
      </c>
      <c r="C77" s="34"/>
      <c r="D77" s="34" t="s">
        <v>909</v>
      </c>
      <c r="E77" s="34" t="s">
        <v>710</v>
      </c>
      <c r="F77" s="34" t="s">
        <v>708</v>
      </c>
      <c r="G77" s="34"/>
      <c r="H77" s="2" t="s">
        <v>657</v>
      </c>
      <c r="I77" s="2" t="s">
        <v>657</v>
      </c>
      <c r="J77" s="2" t="s">
        <v>657</v>
      </c>
      <c r="K77" s="2" t="s">
        <v>657</v>
      </c>
      <c r="L77" s="2" t="s">
        <v>657</v>
      </c>
      <c r="M77" s="2" t="s">
        <v>657</v>
      </c>
      <c r="N77" s="2" t="s">
        <v>657</v>
      </c>
      <c r="O77" s="2" t="s">
        <v>657</v>
      </c>
      <c r="P77" s="2" t="s">
        <v>657</v>
      </c>
      <c r="Q77" s="2" t="s">
        <v>657</v>
      </c>
      <c r="R77" s="2" t="s">
        <v>657</v>
      </c>
      <c r="S77" s="2" t="s">
        <v>657</v>
      </c>
      <c r="T77" s="2" t="s">
        <v>657</v>
      </c>
      <c r="U77" s="2" t="s">
        <v>657</v>
      </c>
      <c r="V77" s="2" t="s">
        <v>657</v>
      </c>
      <c r="W77" s="2" t="s">
        <v>657</v>
      </c>
      <c r="X77" s="9">
        <v>1240.423183684449</v>
      </c>
      <c r="Y77" s="2">
        <v>1269.19</v>
      </c>
      <c r="Z77" s="2">
        <v>1268.1099999999999</v>
      </c>
      <c r="AA77" s="2">
        <v>1267.93</v>
      </c>
      <c r="AB77" s="2">
        <v>1160.83</v>
      </c>
      <c r="AC77" s="2">
        <v>1152.4000000000001</v>
      </c>
      <c r="AD77" s="7">
        <v>1170.25</v>
      </c>
      <c r="AE77" s="91">
        <v>1226.24</v>
      </c>
      <c r="AF77" s="92">
        <v>1273.6099999999999</v>
      </c>
      <c r="AG77" s="2">
        <v>1349.26</v>
      </c>
      <c r="AH77" s="2">
        <v>1447.78</v>
      </c>
      <c r="AI77" s="7">
        <v>1514.87</v>
      </c>
      <c r="AJ77" s="2">
        <v>1568.0065236012811</v>
      </c>
    </row>
    <row r="78" spans="1:36" s="5" customFormat="1" x14ac:dyDescent="0.2">
      <c r="A78" s="86" t="s">
        <v>1032</v>
      </c>
      <c r="B78" s="20" t="s">
        <v>111</v>
      </c>
      <c r="C78" s="34"/>
      <c r="D78" s="34" t="s">
        <v>112</v>
      </c>
      <c r="E78" s="34" t="s">
        <v>711</v>
      </c>
      <c r="F78" s="34" t="s">
        <v>705</v>
      </c>
      <c r="G78" s="34"/>
      <c r="H78" s="2">
        <v>528</v>
      </c>
      <c r="I78" s="2">
        <v>531.28</v>
      </c>
      <c r="J78" s="2">
        <v>560.35</v>
      </c>
      <c r="K78" s="2">
        <v>586.91999999999996</v>
      </c>
      <c r="L78" s="2">
        <v>614.28</v>
      </c>
      <c r="M78" s="2">
        <v>722.99</v>
      </c>
      <c r="N78" s="2">
        <v>758.07</v>
      </c>
      <c r="O78" s="2">
        <v>814.51</v>
      </c>
      <c r="P78" s="2">
        <v>860.76</v>
      </c>
      <c r="Q78" s="2">
        <v>906.57</v>
      </c>
      <c r="R78" s="2">
        <v>993.14</v>
      </c>
      <c r="S78" s="2">
        <v>1042.44</v>
      </c>
      <c r="T78" s="2">
        <v>1077.6099999999999</v>
      </c>
      <c r="U78" s="9">
        <v>1129.04</v>
      </c>
      <c r="V78" s="9">
        <v>1183.55</v>
      </c>
      <c r="W78" s="9">
        <v>1241.8699999999999</v>
      </c>
      <c r="X78" s="2" t="s">
        <v>657</v>
      </c>
      <c r="Y78" s="2" t="s">
        <v>657</v>
      </c>
      <c r="Z78" s="2" t="s">
        <v>657</v>
      </c>
      <c r="AA78" s="2" t="s">
        <v>657</v>
      </c>
      <c r="AB78" s="2" t="s">
        <v>657</v>
      </c>
      <c r="AC78" s="2" t="s">
        <v>657</v>
      </c>
      <c r="AD78" s="7" t="s">
        <v>657</v>
      </c>
      <c r="AE78" s="91" t="s">
        <v>657</v>
      </c>
      <c r="AF78" s="92" t="s">
        <v>657</v>
      </c>
      <c r="AG78" s="2" t="s">
        <v>657</v>
      </c>
      <c r="AH78" s="2" t="s">
        <v>657</v>
      </c>
      <c r="AI78" s="7" t="s">
        <v>657</v>
      </c>
      <c r="AJ78" s="2" t="s">
        <v>657</v>
      </c>
    </row>
    <row r="79" spans="1:36" s="5" customFormat="1" x14ac:dyDescent="0.2">
      <c r="A79" s="86" t="s">
        <v>1033</v>
      </c>
      <c r="B79" s="20" t="s">
        <v>115</v>
      </c>
      <c r="C79" s="34"/>
      <c r="D79" s="34" t="s">
        <v>116</v>
      </c>
      <c r="E79" s="34" t="s">
        <v>711</v>
      </c>
      <c r="F79" s="34" t="s">
        <v>705</v>
      </c>
      <c r="G79" s="34"/>
      <c r="H79" s="2">
        <v>393</v>
      </c>
      <c r="I79" s="2">
        <v>378.82</v>
      </c>
      <c r="J79" s="2">
        <v>427.06</v>
      </c>
      <c r="K79" s="2">
        <v>443.98</v>
      </c>
      <c r="L79" s="2">
        <v>505.68</v>
      </c>
      <c r="M79" s="2">
        <v>568.29999999999995</v>
      </c>
      <c r="N79" s="2">
        <v>591.37</v>
      </c>
      <c r="O79" s="2">
        <v>619.9</v>
      </c>
      <c r="P79" s="2">
        <v>649.05999999999995</v>
      </c>
      <c r="Q79" s="2">
        <v>739.25</v>
      </c>
      <c r="R79" s="2">
        <v>811.39</v>
      </c>
      <c r="S79" s="2">
        <v>860.43</v>
      </c>
      <c r="T79" s="2">
        <v>904.34</v>
      </c>
      <c r="U79" s="9">
        <v>951.12</v>
      </c>
      <c r="V79" s="9">
        <v>1005.9</v>
      </c>
      <c r="W79" s="9">
        <v>1032.7</v>
      </c>
      <c r="X79" s="2" t="s">
        <v>657</v>
      </c>
      <c r="Y79" s="2" t="s">
        <v>657</v>
      </c>
      <c r="Z79" s="2" t="s">
        <v>657</v>
      </c>
      <c r="AA79" s="2" t="s">
        <v>657</v>
      </c>
      <c r="AB79" s="2" t="s">
        <v>657</v>
      </c>
      <c r="AC79" s="2" t="s">
        <v>657</v>
      </c>
      <c r="AD79" s="7" t="s">
        <v>657</v>
      </c>
      <c r="AE79" s="91" t="s">
        <v>657</v>
      </c>
      <c r="AF79" s="92" t="s">
        <v>657</v>
      </c>
      <c r="AG79" s="2" t="s">
        <v>657</v>
      </c>
      <c r="AH79" s="2" t="s">
        <v>657</v>
      </c>
      <c r="AI79" s="7" t="s">
        <v>657</v>
      </c>
      <c r="AJ79" s="2" t="s">
        <v>657</v>
      </c>
    </row>
    <row r="80" spans="1:36" s="5" customFormat="1" x14ac:dyDescent="0.2">
      <c r="A80" s="86" t="s">
        <v>1034</v>
      </c>
      <c r="B80" s="20" t="s">
        <v>113</v>
      </c>
      <c r="C80" s="34"/>
      <c r="D80" s="34" t="s">
        <v>114</v>
      </c>
      <c r="E80" s="34" t="s">
        <v>710</v>
      </c>
      <c r="F80" s="34" t="s">
        <v>705</v>
      </c>
      <c r="G80" s="34"/>
      <c r="H80" s="2">
        <v>432</v>
      </c>
      <c r="I80" s="2">
        <v>424.19</v>
      </c>
      <c r="J80" s="2">
        <v>445.35</v>
      </c>
      <c r="K80" s="2">
        <v>459.82</v>
      </c>
      <c r="L80" s="2">
        <v>491.34</v>
      </c>
      <c r="M80" s="2">
        <v>543.42999999999995</v>
      </c>
      <c r="N80" s="2">
        <v>585.29999999999995</v>
      </c>
      <c r="O80" s="2">
        <v>627.80999999999995</v>
      </c>
      <c r="P80" s="2">
        <v>667.46</v>
      </c>
      <c r="Q80" s="2">
        <v>727.21</v>
      </c>
      <c r="R80" s="2">
        <v>793.12</v>
      </c>
      <c r="S80" s="2">
        <v>829.96</v>
      </c>
      <c r="T80" s="2">
        <v>846.41</v>
      </c>
      <c r="U80" s="9">
        <v>889.94</v>
      </c>
      <c r="V80" s="9">
        <v>930.33</v>
      </c>
      <c r="W80" s="9">
        <v>963.02</v>
      </c>
      <c r="X80" s="9">
        <v>994.02465383222955</v>
      </c>
      <c r="Y80" s="2">
        <v>1001.11</v>
      </c>
      <c r="Z80" s="2">
        <v>1001.41</v>
      </c>
      <c r="AA80" s="2">
        <v>1013.99</v>
      </c>
      <c r="AB80" s="2">
        <v>841.25</v>
      </c>
      <c r="AC80" s="2">
        <v>851.68</v>
      </c>
      <c r="AD80" s="7">
        <v>874.27</v>
      </c>
      <c r="AE80" s="91">
        <v>918.31</v>
      </c>
      <c r="AF80" s="92">
        <v>956.48</v>
      </c>
      <c r="AG80" s="2">
        <v>1012.42</v>
      </c>
      <c r="AH80" s="2">
        <v>1068.82</v>
      </c>
      <c r="AI80" s="7">
        <v>1097.26</v>
      </c>
      <c r="AJ80" s="2">
        <v>1129.652255804481</v>
      </c>
    </row>
    <row r="81" spans="1:36" s="5" customFormat="1" x14ac:dyDescent="0.2">
      <c r="A81" s="86" t="s">
        <v>1035</v>
      </c>
      <c r="B81" s="20" t="s">
        <v>117</v>
      </c>
      <c r="C81" s="34"/>
      <c r="D81" s="34" t="s">
        <v>118</v>
      </c>
      <c r="E81" s="34" t="s">
        <v>710</v>
      </c>
      <c r="F81" s="34" t="s">
        <v>705</v>
      </c>
      <c r="G81" s="34"/>
      <c r="H81" s="2">
        <v>456</v>
      </c>
      <c r="I81" s="2">
        <v>503.43</v>
      </c>
      <c r="J81" s="2">
        <v>558.27</v>
      </c>
      <c r="K81" s="2">
        <v>595.01</v>
      </c>
      <c r="L81" s="2">
        <v>636.42999999999995</v>
      </c>
      <c r="M81" s="2">
        <v>707.14</v>
      </c>
      <c r="N81" s="2">
        <v>750.41</v>
      </c>
      <c r="O81" s="2">
        <v>790.88</v>
      </c>
      <c r="P81" s="2">
        <v>842.17</v>
      </c>
      <c r="Q81" s="2">
        <v>926.78</v>
      </c>
      <c r="R81" s="2">
        <v>1093.43</v>
      </c>
      <c r="S81" s="2">
        <v>1183.05</v>
      </c>
      <c r="T81" s="2">
        <v>1244.1400000000001</v>
      </c>
      <c r="U81" s="9">
        <v>1292.68</v>
      </c>
      <c r="V81" s="9">
        <v>1354.84</v>
      </c>
      <c r="W81" s="9">
        <v>1416.24</v>
      </c>
      <c r="X81" s="9">
        <v>1461.1708549318503</v>
      </c>
      <c r="Y81" s="2">
        <v>1494.99</v>
      </c>
      <c r="Z81" s="2">
        <v>1493.32</v>
      </c>
      <c r="AA81" s="2">
        <v>1496.38</v>
      </c>
      <c r="AB81" s="2">
        <v>1378.67</v>
      </c>
      <c r="AC81" s="2">
        <v>1383.73</v>
      </c>
      <c r="AD81" s="7">
        <v>1399.59</v>
      </c>
      <c r="AE81" s="91">
        <v>1464.35</v>
      </c>
      <c r="AF81" s="92">
        <v>1527.48</v>
      </c>
      <c r="AG81" s="2">
        <v>1614.67</v>
      </c>
      <c r="AH81" s="2">
        <v>1707.58</v>
      </c>
      <c r="AI81" s="7">
        <v>1792.32</v>
      </c>
      <c r="AJ81" s="2">
        <v>1868.536903846154</v>
      </c>
    </row>
    <row r="82" spans="1:36" s="5" customFormat="1" x14ac:dyDescent="0.2">
      <c r="A82" s="86" t="s">
        <v>1036</v>
      </c>
      <c r="B82" s="20" t="s">
        <v>119</v>
      </c>
      <c r="C82" s="34"/>
      <c r="D82" s="34" t="s">
        <v>120</v>
      </c>
      <c r="E82" s="35" t="s">
        <v>711</v>
      </c>
      <c r="F82" s="34" t="s">
        <v>705</v>
      </c>
      <c r="G82" s="34"/>
      <c r="H82" s="2">
        <v>629</v>
      </c>
      <c r="I82" s="2">
        <v>634.41</v>
      </c>
      <c r="J82" s="2">
        <v>674.38</v>
      </c>
      <c r="K82" s="2">
        <v>727.63</v>
      </c>
      <c r="L82" s="2">
        <v>772.46</v>
      </c>
      <c r="M82" s="2">
        <v>848.39</v>
      </c>
      <c r="N82" s="2">
        <v>921.33</v>
      </c>
      <c r="O82" s="2">
        <v>990.47</v>
      </c>
      <c r="P82" s="2">
        <v>1045.8800000000001</v>
      </c>
      <c r="Q82" s="2">
        <v>1144.1600000000001</v>
      </c>
      <c r="R82" s="2">
        <v>1327.95</v>
      </c>
      <c r="S82" s="2">
        <v>1416.83</v>
      </c>
      <c r="T82" s="2">
        <v>1484.34</v>
      </c>
      <c r="U82" s="9">
        <v>1551.59</v>
      </c>
      <c r="V82" s="9">
        <v>1617.3</v>
      </c>
      <c r="W82" s="9">
        <v>1687.83</v>
      </c>
      <c r="X82" s="9">
        <v>1748.6941590334213</v>
      </c>
      <c r="Y82" s="2">
        <v>1791.34</v>
      </c>
      <c r="Z82" s="2">
        <v>1783.31</v>
      </c>
      <c r="AA82" s="2">
        <v>1786.33</v>
      </c>
      <c r="AB82" s="2">
        <v>1670.76</v>
      </c>
      <c r="AC82" s="2">
        <v>1715.11</v>
      </c>
      <c r="AD82" s="7">
        <v>1754.13</v>
      </c>
      <c r="AE82" s="91">
        <v>1825.64</v>
      </c>
      <c r="AF82" s="92">
        <v>1905.95</v>
      </c>
      <c r="AG82" s="2">
        <v>2024.26</v>
      </c>
      <c r="AH82" s="2">
        <v>2116.88</v>
      </c>
      <c r="AI82" s="7" t="s">
        <v>657</v>
      </c>
      <c r="AJ82" s="2" t="s">
        <v>657</v>
      </c>
    </row>
    <row r="83" spans="1:36" s="5" customFormat="1" x14ac:dyDescent="0.2">
      <c r="A83" s="86" t="s">
        <v>1037</v>
      </c>
      <c r="B83" s="20" t="s">
        <v>121</v>
      </c>
      <c r="C83" s="34"/>
      <c r="D83" s="34" t="s">
        <v>122</v>
      </c>
      <c r="E83" s="34" t="s">
        <v>710</v>
      </c>
      <c r="F83" s="34" t="s">
        <v>705</v>
      </c>
      <c r="G83" s="34"/>
      <c r="H83" s="2">
        <v>471</v>
      </c>
      <c r="I83" s="2">
        <v>503.75</v>
      </c>
      <c r="J83" s="2">
        <v>508.08</v>
      </c>
      <c r="K83" s="2">
        <v>536.74</v>
      </c>
      <c r="L83" s="2">
        <v>571.16999999999996</v>
      </c>
      <c r="M83" s="2">
        <v>653.78</v>
      </c>
      <c r="N83" s="2">
        <v>706.18</v>
      </c>
      <c r="O83" s="2">
        <v>746.26</v>
      </c>
      <c r="P83" s="2">
        <v>779.93</v>
      </c>
      <c r="Q83" s="2">
        <v>842.87</v>
      </c>
      <c r="R83" s="2">
        <v>943.8</v>
      </c>
      <c r="S83" s="2">
        <v>1004.22</v>
      </c>
      <c r="T83" s="2">
        <v>1034.1099999999999</v>
      </c>
      <c r="U83" s="9">
        <v>1084.26</v>
      </c>
      <c r="V83" s="9">
        <v>1136.29</v>
      </c>
      <c r="W83" s="9">
        <v>1175.57</v>
      </c>
      <c r="X83" s="9">
        <v>1197.8244015103553</v>
      </c>
      <c r="Y83" s="2">
        <v>1198.7</v>
      </c>
      <c r="Z83" s="2">
        <v>1204.1099999999999</v>
      </c>
      <c r="AA83" s="2">
        <v>1202.76</v>
      </c>
      <c r="AB83" s="2">
        <v>1068.8900000000001</v>
      </c>
      <c r="AC83" s="2">
        <v>1075.1300000000001</v>
      </c>
      <c r="AD83" s="7">
        <v>1120.04</v>
      </c>
      <c r="AE83" s="91">
        <v>1157.94</v>
      </c>
      <c r="AF83" s="92">
        <v>1209.68</v>
      </c>
      <c r="AG83" s="2">
        <v>1290.51</v>
      </c>
      <c r="AH83" s="2">
        <v>1356.01</v>
      </c>
      <c r="AI83" s="7">
        <v>1402.39</v>
      </c>
      <c r="AJ83" s="2">
        <v>1445.4340324703301</v>
      </c>
    </row>
    <row r="84" spans="1:36" s="5" customFormat="1" x14ac:dyDescent="0.2">
      <c r="A84" s="86" t="s">
        <v>1038</v>
      </c>
      <c r="B84" s="20" t="s">
        <v>123</v>
      </c>
      <c r="C84" s="34"/>
      <c r="D84" s="34" t="s">
        <v>124</v>
      </c>
      <c r="E84" s="35" t="s">
        <v>711</v>
      </c>
      <c r="F84" s="34" t="s">
        <v>705</v>
      </c>
      <c r="G84" s="34"/>
      <c r="H84" s="2">
        <v>441</v>
      </c>
      <c r="I84" s="2">
        <v>484.61</v>
      </c>
      <c r="J84" s="2">
        <v>498.44</v>
      </c>
      <c r="K84" s="2">
        <v>527.16999999999996</v>
      </c>
      <c r="L84" s="2">
        <v>635.27</v>
      </c>
      <c r="M84" s="2">
        <v>697.7</v>
      </c>
      <c r="N84" s="2">
        <v>754.39</v>
      </c>
      <c r="O84" s="2">
        <v>788.66</v>
      </c>
      <c r="P84" s="2">
        <v>827.11</v>
      </c>
      <c r="Q84" s="2">
        <v>926.87</v>
      </c>
      <c r="R84" s="2">
        <v>1057.78</v>
      </c>
      <c r="S84" s="2">
        <v>1145.31</v>
      </c>
      <c r="T84" s="2">
        <v>1193.22</v>
      </c>
      <c r="U84" s="9">
        <v>1253.23</v>
      </c>
      <c r="V84" s="9">
        <v>1321.81</v>
      </c>
      <c r="W84" s="9">
        <v>1385.15</v>
      </c>
      <c r="X84" s="9">
        <v>1425.9045765669039</v>
      </c>
      <c r="Y84" s="2">
        <v>1471.29</v>
      </c>
      <c r="Z84" s="2">
        <v>1468.86</v>
      </c>
      <c r="AA84" s="2">
        <v>1469.22</v>
      </c>
      <c r="AB84" s="2">
        <v>1316.86</v>
      </c>
      <c r="AC84" s="2">
        <v>1341.76</v>
      </c>
      <c r="AD84" s="7">
        <v>1371.61</v>
      </c>
      <c r="AE84" s="91">
        <v>1432.3</v>
      </c>
      <c r="AF84" s="92">
        <v>1496.35</v>
      </c>
      <c r="AG84" s="2">
        <v>1600.55</v>
      </c>
      <c r="AH84" s="2" t="s">
        <v>657</v>
      </c>
      <c r="AI84" s="7" t="s">
        <v>657</v>
      </c>
      <c r="AJ84" s="2" t="s">
        <v>657</v>
      </c>
    </row>
    <row r="85" spans="1:36" s="5" customFormat="1" x14ac:dyDescent="0.2">
      <c r="A85" s="86" t="s">
        <v>1039</v>
      </c>
      <c r="B85" s="20" t="s">
        <v>125</v>
      </c>
      <c r="C85" s="34"/>
      <c r="D85" s="34" t="s">
        <v>126</v>
      </c>
      <c r="E85" s="34" t="s">
        <v>710</v>
      </c>
      <c r="F85" s="34" t="s">
        <v>709</v>
      </c>
      <c r="G85" s="34"/>
      <c r="H85" s="2">
        <v>347</v>
      </c>
      <c r="I85" s="2">
        <v>471.21</v>
      </c>
      <c r="J85" s="2">
        <v>363.75</v>
      </c>
      <c r="K85" s="2">
        <v>392.37</v>
      </c>
      <c r="L85" s="2">
        <v>427.65</v>
      </c>
      <c r="M85" s="2">
        <v>445.74</v>
      </c>
      <c r="N85" s="2">
        <v>469.94</v>
      </c>
      <c r="O85" s="2">
        <v>484.6</v>
      </c>
      <c r="P85" s="2">
        <v>523.74</v>
      </c>
      <c r="Q85" s="2">
        <v>535.87</v>
      </c>
      <c r="R85" s="2">
        <v>676.47</v>
      </c>
      <c r="S85" s="2">
        <v>712.6</v>
      </c>
      <c r="T85" s="2">
        <v>776.29</v>
      </c>
      <c r="U85" s="9">
        <v>862.28</v>
      </c>
      <c r="V85" s="9">
        <v>932.96</v>
      </c>
      <c r="W85" s="9">
        <v>954.18</v>
      </c>
      <c r="X85" s="9">
        <v>959.92130296245261</v>
      </c>
      <c r="Y85" s="2">
        <v>964.21</v>
      </c>
      <c r="Z85" s="2">
        <v>960.72</v>
      </c>
      <c r="AA85" s="2">
        <v>943.93</v>
      </c>
      <c r="AB85" s="2">
        <v>930.94</v>
      </c>
      <c r="AC85" s="2">
        <v>928.09</v>
      </c>
      <c r="AD85" s="7">
        <v>909.56</v>
      </c>
      <c r="AE85" s="91">
        <v>976.55</v>
      </c>
      <c r="AF85" s="92">
        <v>981.88</v>
      </c>
      <c r="AG85" s="2">
        <v>993.92</v>
      </c>
      <c r="AH85" s="2">
        <v>1071.94</v>
      </c>
      <c r="AI85" s="7">
        <v>1140.1300000000001</v>
      </c>
      <c r="AJ85" s="2">
        <v>1171.243855737705</v>
      </c>
    </row>
    <row r="86" spans="1:36" s="5" customFormat="1" x14ac:dyDescent="0.2">
      <c r="A86" s="86" t="s">
        <v>657</v>
      </c>
      <c r="B86" s="20" t="s">
        <v>766</v>
      </c>
      <c r="C86" s="34"/>
      <c r="D86" s="34" t="s">
        <v>765</v>
      </c>
      <c r="E86" s="34" t="s">
        <v>711</v>
      </c>
      <c r="F86" s="34" t="s">
        <v>705</v>
      </c>
      <c r="G86" s="34"/>
      <c r="H86" s="2">
        <v>470</v>
      </c>
      <c r="I86" s="2">
        <v>513.51</v>
      </c>
      <c r="J86" s="2">
        <v>528</v>
      </c>
      <c r="K86" s="2" t="s">
        <v>657</v>
      </c>
      <c r="L86" s="2" t="s">
        <v>657</v>
      </c>
      <c r="M86" s="2" t="s">
        <v>657</v>
      </c>
      <c r="N86" s="2" t="s">
        <v>657</v>
      </c>
      <c r="O86" s="2" t="s">
        <v>657</v>
      </c>
      <c r="P86" s="2" t="s">
        <v>657</v>
      </c>
      <c r="Q86" s="2" t="s">
        <v>657</v>
      </c>
      <c r="R86" s="2" t="s">
        <v>657</v>
      </c>
      <c r="S86" s="2" t="s">
        <v>657</v>
      </c>
      <c r="T86" s="2" t="s">
        <v>657</v>
      </c>
      <c r="U86" s="2" t="s">
        <v>657</v>
      </c>
      <c r="V86" s="2" t="s">
        <v>657</v>
      </c>
      <c r="W86" s="2" t="s">
        <v>657</v>
      </c>
      <c r="X86" s="2" t="s">
        <v>657</v>
      </c>
      <c r="Y86" s="2" t="s">
        <v>657</v>
      </c>
      <c r="Z86" s="2" t="s">
        <v>657</v>
      </c>
      <c r="AA86" s="2" t="s">
        <v>657</v>
      </c>
      <c r="AB86" s="2" t="s">
        <v>657</v>
      </c>
      <c r="AC86" s="2" t="s">
        <v>657</v>
      </c>
      <c r="AD86" s="7" t="s">
        <v>657</v>
      </c>
      <c r="AE86" s="91" t="s">
        <v>657</v>
      </c>
      <c r="AF86" s="92" t="s">
        <v>657</v>
      </c>
      <c r="AG86" s="2" t="s">
        <v>657</v>
      </c>
      <c r="AH86" s="2" t="s">
        <v>657</v>
      </c>
      <c r="AI86" s="7" t="s">
        <v>657</v>
      </c>
      <c r="AJ86" s="2" t="s">
        <v>657</v>
      </c>
    </row>
    <row r="87" spans="1:36" s="5" customFormat="1" x14ac:dyDescent="0.2">
      <c r="A87" s="86" t="s">
        <v>1040</v>
      </c>
      <c r="B87" s="20" t="s">
        <v>128</v>
      </c>
      <c r="C87" s="34"/>
      <c r="D87" s="34" t="s">
        <v>129</v>
      </c>
      <c r="E87" s="34" t="s">
        <v>710</v>
      </c>
      <c r="F87" s="34" t="s">
        <v>705</v>
      </c>
      <c r="G87" s="34"/>
      <c r="H87" s="2">
        <v>469</v>
      </c>
      <c r="I87" s="2">
        <v>472.1</v>
      </c>
      <c r="J87" s="2">
        <v>502.22</v>
      </c>
      <c r="K87" s="2">
        <v>535.34</v>
      </c>
      <c r="L87" s="2">
        <v>553.92999999999995</v>
      </c>
      <c r="M87" s="2">
        <v>624.58000000000004</v>
      </c>
      <c r="N87" s="2">
        <v>666.98</v>
      </c>
      <c r="O87" s="2">
        <v>719.44</v>
      </c>
      <c r="P87" s="2">
        <v>775.87</v>
      </c>
      <c r="Q87" s="2">
        <v>848.72</v>
      </c>
      <c r="R87" s="2">
        <v>984.38</v>
      </c>
      <c r="S87" s="2">
        <v>1043.03</v>
      </c>
      <c r="T87" s="2">
        <v>1075.06</v>
      </c>
      <c r="U87" s="9">
        <v>1117.57</v>
      </c>
      <c r="V87" s="9">
        <v>1183.1199999999999</v>
      </c>
      <c r="W87" s="9">
        <v>1227.02</v>
      </c>
      <c r="X87" s="9">
        <v>1251.2547158791322</v>
      </c>
      <c r="Y87" s="2">
        <v>1276.81</v>
      </c>
      <c r="Z87" s="2">
        <v>1276.83</v>
      </c>
      <c r="AA87" s="2">
        <v>1280.7</v>
      </c>
      <c r="AB87" s="2">
        <v>1145.25</v>
      </c>
      <c r="AC87" s="2">
        <v>1158.1199999999999</v>
      </c>
      <c r="AD87" s="7">
        <v>1188.9000000000001</v>
      </c>
      <c r="AE87" s="91">
        <v>1237.74</v>
      </c>
      <c r="AF87" s="92">
        <v>1278.97</v>
      </c>
      <c r="AG87" s="2">
        <v>1349.12</v>
      </c>
      <c r="AH87" s="2">
        <v>1426.38</v>
      </c>
      <c r="AI87" s="7">
        <v>1478.56</v>
      </c>
      <c r="AJ87" s="2">
        <v>1467.9177061778439</v>
      </c>
    </row>
    <row r="88" spans="1:36" s="5" customFormat="1" x14ac:dyDescent="0.2">
      <c r="A88" s="86" t="s">
        <v>1041</v>
      </c>
      <c r="B88" s="20" t="s">
        <v>130</v>
      </c>
      <c r="C88" s="34"/>
      <c r="D88" s="34" t="s">
        <v>131</v>
      </c>
      <c r="E88" s="34" t="s">
        <v>711</v>
      </c>
      <c r="F88" s="34" t="s">
        <v>705</v>
      </c>
      <c r="G88" s="34"/>
      <c r="H88" s="2">
        <v>500</v>
      </c>
      <c r="I88" s="2">
        <v>556.62</v>
      </c>
      <c r="J88" s="2">
        <v>566.72</v>
      </c>
      <c r="K88" s="2">
        <v>591.04999999999995</v>
      </c>
      <c r="L88" s="2">
        <v>628.9</v>
      </c>
      <c r="M88" s="2">
        <v>735.77</v>
      </c>
      <c r="N88" s="2">
        <v>771</v>
      </c>
      <c r="O88" s="2">
        <v>817.96</v>
      </c>
      <c r="P88" s="2">
        <v>871.17</v>
      </c>
      <c r="Q88" s="2">
        <v>929.06</v>
      </c>
      <c r="R88" s="2">
        <v>1020.57</v>
      </c>
      <c r="S88" s="2">
        <v>1070.8</v>
      </c>
      <c r="T88" s="2">
        <v>1108.42</v>
      </c>
      <c r="U88" s="9">
        <v>1162.99</v>
      </c>
      <c r="V88" s="9">
        <v>1221.1199999999999</v>
      </c>
      <c r="W88" s="9">
        <v>1290.57</v>
      </c>
      <c r="X88" s="2" t="s">
        <v>657</v>
      </c>
      <c r="Y88" s="2" t="s">
        <v>657</v>
      </c>
      <c r="Z88" s="2" t="s">
        <v>657</v>
      </c>
      <c r="AA88" s="2" t="s">
        <v>657</v>
      </c>
      <c r="AB88" s="2" t="s">
        <v>657</v>
      </c>
      <c r="AC88" s="2" t="s">
        <v>657</v>
      </c>
      <c r="AD88" s="7" t="s">
        <v>657</v>
      </c>
      <c r="AE88" s="91" t="s">
        <v>657</v>
      </c>
      <c r="AF88" s="92" t="s">
        <v>657</v>
      </c>
      <c r="AG88" s="2" t="s">
        <v>657</v>
      </c>
      <c r="AH88" s="2" t="s">
        <v>657</v>
      </c>
      <c r="AI88" s="7" t="s">
        <v>657</v>
      </c>
      <c r="AJ88" s="2" t="s">
        <v>657</v>
      </c>
    </row>
    <row r="89" spans="1:36" s="5" customFormat="1" x14ac:dyDescent="0.2">
      <c r="A89" s="86" t="s">
        <v>1042</v>
      </c>
      <c r="B89" s="20" t="s">
        <v>132</v>
      </c>
      <c r="C89" s="34"/>
      <c r="D89" s="34" t="s">
        <v>133</v>
      </c>
      <c r="E89" s="34" t="s">
        <v>710</v>
      </c>
      <c r="F89" s="34" t="s">
        <v>705</v>
      </c>
      <c r="G89" s="34"/>
      <c r="H89" s="2">
        <v>410</v>
      </c>
      <c r="I89" s="2">
        <v>423.02</v>
      </c>
      <c r="J89" s="2">
        <v>443.09</v>
      </c>
      <c r="K89" s="2">
        <v>466.83</v>
      </c>
      <c r="L89" s="2">
        <v>507.41</v>
      </c>
      <c r="M89" s="2">
        <v>557.20000000000005</v>
      </c>
      <c r="N89" s="2">
        <v>584.20000000000005</v>
      </c>
      <c r="O89" s="2">
        <v>624.19000000000005</v>
      </c>
      <c r="P89" s="2">
        <v>656.31</v>
      </c>
      <c r="Q89" s="2">
        <v>712.32</v>
      </c>
      <c r="R89" s="2">
        <v>802.21</v>
      </c>
      <c r="S89" s="2">
        <v>860.15</v>
      </c>
      <c r="T89" s="2">
        <v>914.51</v>
      </c>
      <c r="U89" s="9">
        <v>960.46</v>
      </c>
      <c r="V89" s="9">
        <v>995.94</v>
      </c>
      <c r="W89" s="9">
        <v>1036.74</v>
      </c>
      <c r="X89" s="9">
        <v>1063.0206513265434</v>
      </c>
      <c r="Y89" s="2">
        <v>1084.52</v>
      </c>
      <c r="Z89" s="2">
        <v>1079.49</v>
      </c>
      <c r="AA89" s="2">
        <v>1088.47</v>
      </c>
      <c r="AB89" s="2">
        <v>959.31</v>
      </c>
      <c r="AC89" s="2">
        <v>954.24</v>
      </c>
      <c r="AD89" s="7">
        <v>991.17</v>
      </c>
      <c r="AE89" s="91">
        <v>1038.72</v>
      </c>
      <c r="AF89" s="92">
        <v>1073.17</v>
      </c>
      <c r="AG89" s="2">
        <v>1127.5</v>
      </c>
      <c r="AH89" s="2">
        <v>1183.01</v>
      </c>
      <c r="AI89" s="7">
        <v>1240.78</v>
      </c>
      <c r="AJ89" s="2">
        <v>1278.7302753155</v>
      </c>
    </row>
    <row r="90" spans="1:36" s="5" customFormat="1" x14ac:dyDescent="0.2">
      <c r="A90" s="86" t="s">
        <v>1043</v>
      </c>
      <c r="B90" s="20" t="s">
        <v>134</v>
      </c>
      <c r="C90" s="34"/>
      <c r="D90" s="34" t="s">
        <v>135</v>
      </c>
      <c r="E90" s="35" t="s">
        <v>711</v>
      </c>
      <c r="F90" s="34" t="s">
        <v>705</v>
      </c>
      <c r="G90" s="34"/>
      <c r="H90" s="2">
        <v>350</v>
      </c>
      <c r="I90" s="2">
        <v>392.53</v>
      </c>
      <c r="J90" s="2">
        <v>384.85</v>
      </c>
      <c r="K90" s="2">
        <v>417.38</v>
      </c>
      <c r="L90" s="2">
        <v>447</v>
      </c>
      <c r="M90" s="2">
        <v>486.14</v>
      </c>
      <c r="N90" s="2">
        <v>526.96</v>
      </c>
      <c r="O90" s="2">
        <v>560.04</v>
      </c>
      <c r="P90" s="2">
        <v>584.29</v>
      </c>
      <c r="Q90" s="2">
        <v>666.21</v>
      </c>
      <c r="R90" s="2">
        <v>743.33</v>
      </c>
      <c r="S90" s="2">
        <v>800.57</v>
      </c>
      <c r="T90" s="2">
        <v>819.44</v>
      </c>
      <c r="U90" s="9">
        <v>841.9</v>
      </c>
      <c r="V90" s="9">
        <v>880.51</v>
      </c>
      <c r="W90" s="9">
        <v>951.98</v>
      </c>
      <c r="X90" s="9">
        <v>975.05077803623897</v>
      </c>
      <c r="Y90" s="2">
        <v>998.04</v>
      </c>
      <c r="Z90" s="2">
        <v>1027.25</v>
      </c>
      <c r="AA90" s="2">
        <v>1031.02</v>
      </c>
      <c r="AB90" s="2">
        <v>859.46</v>
      </c>
      <c r="AC90" s="2">
        <v>887.87</v>
      </c>
      <c r="AD90" s="7">
        <v>921.74</v>
      </c>
      <c r="AE90" s="91">
        <v>963.65</v>
      </c>
      <c r="AF90" s="92">
        <v>1017.18</v>
      </c>
      <c r="AG90" s="2">
        <v>1101.5</v>
      </c>
      <c r="AH90" s="2">
        <v>1169.7</v>
      </c>
      <c r="AI90" s="7">
        <v>1215.3800000000001</v>
      </c>
      <c r="AJ90" s="7" t="s">
        <v>657</v>
      </c>
    </row>
    <row r="91" spans="1:36" s="5" customFormat="1" x14ac:dyDescent="0.2">
      <c r="A91" s="86" t="s">
        <v>1044</v>
      </c>
      <c r="B91" s="20" t="s">
        <v>916</v>
      </c>
      <c r="C91" s="34"/>
      <c r="D91" s="34" t="s">
        <v>910</v>
      </c>
      <c r="E91" s="34" t="s">
        <v>710</v>
      </c>
      <c r="F91" s="34" t="s">
        <v>708</v>
      </c>
      <c r="G91" s="34"/>
      <c r="H91" s="2" t="s">
        <v>657</v>
      </c>
      <c r="I91" s="2" t="s">
        <v>657</v>
      </c>
      <c r="J91" s="2" t="s">
        <v>657</v>
      </c>
      <c r="K91" s="2" t="s">
        <v>657</v>
      </c>
      <c r="L91" s="2" t="s">
        <v>657</v>
      </c>
      <c r="M91" s="2" t="s">
        <v>657</v>
      </c>
      <c r="N91" s="2" t="s">
        <v>657</v>
      </c>
      <c r="O91" s="2" t="s">
        <v>657</v>
      </c>
      <c r="P91" s="2" t="s">
        <v>657</v>
      </c>
      <c r="Q91" s="2" t="s">
        <v>657</v>
      </c>
      <c r="R91" s="2" t="s">
        <v>657</v>
      </c>
      <c r="S91" s="2" t="s">
        <v>657</v>
      </c>
      <c r="T91" s="2" t="s">
        <v>657</v>
      </c>
      <c r="U91" s="2" t="s">
        <v>657</v>
      </c>
      <c r="V91" s="2" t="s">
        <v>657</v>
      </c>
      <c r="W91" s="2" t="s">
        <v>657</v>
      </c>
      <c r="X91" s="9">
        <v>1139.9728958676021</v>
      </c>
      <c r="Y91" s="2">
        <v>1162.95</v>
      </c>
      <c r="Z91" s="2">
        <v>1162.92</v>
      </c>
      <c r="AA91" s="2">
        <v>1169.18</v>
      </c>
      <c r="AB91" s="2">
        <v>1039.19</v>
      </c>
      <c r="AC91" s="2">
        <v>1049.53</v>
      </c>
      <c r="AD91" s="7">
        <v>1089.1400000000001</v>
      </c>
      <c r="AE91" s="91">
        <v>1144.8499999999999</v>
      </c>
      <c r="AF91" s="92">
        <v>1199.95</v>
      </c>
      <c r="AG91" s="2">
        <v>1289.71</v>
      </c>
      <c r="AH91" s="2">
        <v>1364.24</v>
      </c>
      <c r="AI91" s="7">
        <v>1432.85</v>
      </c>
      <c r="AJ91" s="2">
        <v>1486.4199875485519</v>
      </c>
    </row>
    <row r="92" spans="1:36" s="5" customFormat="1" x14ac:dyDescent="0.2">
      <c r="A92" s="86" t="s">
        <v>1045</v>
      </c>
      <c r="B92" s="20" t="s">
        <v>136</v>
      </c>
      <c r="C92" s="34"/>
      <c r="D92" s="34" t="s">
        <v>137</v>
      </c>
      <c r="E92" s="34" t="s">
        <v>710</v>
      </c>
      <c r="F92" s="34" t="s">
        <v>705</v>
      </c>
      <c r="G92" s="34"/>
      <c r="H92" s="2">
        <v>527</v>
      </c>
      <c r="I92" s="2">
        <v>519</v>
      </c>
      <c r="J92" s="2">
        <v>544.97</v>
      </c>
      <c r="K92" s="2">
        <v>588.04999999999995</v>
      </c>
      <c r="L92" s="2">
        <v>625.6</v>
      </c>
      <c r="M92" s="2">
        <v>691.88</v>
      </c>
      <c r="N92" s="2">
        <v>748.46</v>
      </c>
      <c r="O92" s="2">
        <v>818.13</v>
      </c>
      <c r="P92" s="2">
        <v>875.61</v>
      </c>
      <c r="Q92" s="2">
        <v>962.75</v>
      </c>
      <c r="R92" s="2">
        <v>1116.8699999999999</v>
      </c>
      <c r="S92" s="2">
        <v>1201.78</v>
      </c>
      <c r="T92" s="2">
        <v>1250.8800000000001</v>
      </c>
      <c r="U92" s="9">
        <v>1295.83</v>
      </c>
      <c r="V92" s="9">
        <v>1343.89</v>
      </c>
      <c r="W92" s="9">
        <v>1405.65</v>
      </c>
      <c r="X92" s="9">
        <v>1446.5720427687111</v>
      </c>
      <c r="Y92" s="2">
        <v>1481.67</v>
      </c>
      <c r="Z92" s="2">
        <v>1483.96</v>
      </c>
      <c r="AA92" s="2">
        <v>1488.83</v>
      </c>
      <c r="AB92" s="2">
        <v>1400.96</v>
      </c>
      <c r="AC92" s="2">
        <v>1396.65</v>
      </c>
      <c r="AD92" s="7">
        <v>1386.72</v>
      </c>
      <c r="AE92" s="91">
        <v>1457.16</v>
      </c>
      <c r="AF92" s="92">
        <v>1509.17</v>
      </c>
      <c r="AG92" s="2">
        <v>1587.28</v>
      </c>
      <c r="AH92" s="2">
        <v>1703.28</v>
      </c>
      <c r="AI92" s="7">
        <v>1752.32</v>
      </c>
      <c r="AJ92" s="2">
        <v>1829.02958581078</v>
      </c>
    </row>
    <row r="93" spans="1:36" s="5" customFormat="1" x14ac:dyDescent="0.2">
      <c r="A93" s="86" t="s">
        <v>1046</v>
      </c>
      <c r="B93" s="20" t="s">
        <v>138</v>
      </c>
      <c r="C93" s="34"/>
      <c r="D93" s="34" t="s">
        <v>139</v>
      </c>
      <c r="E93" s="34" t="s">
        <v>710</v>
      </c>
      <c r="F93" s="34" t="s">
        <v>707</v>
      </c>
      <c r="G93" s="34"/>
      <c r="H93" s="2">
        <v>473</v>
      </c>
      <c r="I93" s="2">
        <v>524.47</v>
      </c>
      <c r="J93" s="2">
        <v>557.53</v>
      </c>
      <c r="K93" s="2">
        <v>569.99</v>
      </c>
      <c r="L93" s="2">
        <v>592.73</v>
      </c>
      <c r="M93" s="2">
        <v>634.03</v>
      </c>
      <c r="N93" s="2">
        <v>682.33</v>
      </c>
      <c r="O93" s="2">
        <v>717.52</v>
      </c>
      <c r="P93" s="2">
        <v>748.89</v>
      </c>
      <c r="Q93" s="2">
        <v>782.46</v>
      </c>
      <c r="R93" s="2">
        <v>823.6</v>
      </c>
      <c r="S93" s="2">
        <v>854.67</v>
      </c>
      <c r="T93" s="2">
        <v>883.59</v>
      </c>
      <c r="U93" s="9">
        <v>922.34</v>
      </c>
      <c r="V93" s="9">
        <v>954.66</v>
      </c>
      <c r="W93" s="9">
        <v>991.84</v>
      </c>
      <c r="X93" s="9">
        <v>1017.4109048660907</v>
      </c>
      <c r="Y93" s="2">
        <v>1021.16</v>
      </c>
      <c r="Z93" s="2">
        <v>1027.57</v>
      </c>
      <c r="AA93" s="2">
        <v>1025.48</v>
      </c>
      <c r="AB93" s="2">
        <v>814.73</v>
      </c>
      <c r="AC93" s="2">
        <v>838.24</v>
      </c>
      <c r="AD93" s="7">
        <v>862.17</v>
      </c>
      <c r="AE93" s="91">
        <v>930.39</v>
      </c>
      <c r="AF93" s="92">
        <v>986.72</v>
      </c>
      <c r="AG93" s="2">
        <v>1056.57</v>
      </c>
      <c r="AH93" s="2">
        <v>1123.47</v>
      </c>
      <c r="AI93" s="7">
        <v>1174.23</v>
      </c>
      <c r="AJ93" s="2">
        <v>1206.124188993809</v>
      </c>
    </row>
    <row r="94" spans="1:36" s="5" customFormat="1" x14ac:dyDescent="0.2">
      <c r="A94" s="86" t="s">
        <v>1047</v>
      </c>
      <c r="B94" s="20" t="s">
        <v>140</v>
      </c>
      <c r="C94" s="34"/>
      <c r="D94" s="34" t="s">
        <v>141</v>
      </c>
      <c r="E94" s="34" t="s">
        <v>710</v>
      </c>
      <c r="F94" s="34" t="s">
        <v>705</v>
      </c>
      <c r="G94" s="34"/>
      <c r="H94" s="2">
        <v>446</v>
      </c>
      <c r="I94" s="2">
        <v>478.36</v>
      </c>
      <c r="J94" s="2">
        <v>493.34</v>
      </c>
      <c r="K94" s="2">
        <v>518.15</v>
      </c>
      <c r="L94" s="2">
        <v>553.38</v>
      </c>
      <c r="M94" s="2">
        <v>608.92999999999995</v>
      </c>
      <c r="N94" s="2">
        <v>661.04</v>
      </c>
      <c r="O94" s="2">
        <v>698.87</v>
      </c>
      <c r="P94" s="2">
        <v>755.26</v>
      </c>
      <c r="Q94" s="2">
        <v>843.97</v>
      </c>
      <c r="R94" s="2">
        <v>982.08</v>
      </c>
      <c r="S94" s="2">
        <v>1065.17</v>
      </c>
      <c r="T94" s="2">
        <v>1111.06</v>
      </c>
      <c r="U94" s="9">
        <v>1162.17</v>
      </c>
      <c r="V94" s="9">
        <v>1216.24</v>
      </c>
      <c r="W94" s="9">
        <v>1269.75</v>
      </c>
      <c r="X94" s="9">
        <v>1316.075960367559</v>
      </c>
      <c r="Y94" s="2">
        <v>1351.45</v>
      </c>
      <c r="Z94" s="2">
        <v>1339.13</v>
      </c>
      <c r="AA94" s="2">
        <v>1340.05</v>
      </c>
      <c r="AB94" s="2">
        <v>1238.47</v>
      </c>
      <c r="AC94" s="2">
        <v>1256.98</v>
      </c>
      <c r="AD94" s="7">
        <v>1285.92</v>
      </c>
      <c r="AE94" s="91">
        <v>1346.3</v>
      </c>
      <c r="AF94" s="92">
        <v>1399.42</v>
      </c>
      <c r="AG94" s="2">
        <v>1480.5</v>
      </c>
      <c r="AH94" s="2">
        <v>1559.51</v>
      </c>
      <c r="AI94" s="7">
        <v>1617.86</v>
      </c>
      <c r="AJ94" s="2">
        <v>1637.4551470039851</v>
      </c>
    </row>
    <row r="95" spans="1:36" s="5" customFormat="1" x14ac:dyDescent="0.2">
      <c r="A95" s="86" t="s">
        <v>1048</v>
      </c>
      <c r="B95" s="20" t="s">
        <v>142</v>
      </c>
      <c r="C95" s="34"/>
      <c r="D95" s="34" t="s">
        <v>143</v>
      </c>
      <c r="E95" s="34" t="s">
        <v>710</v>
      </c>
      <c r="F95" s="34" t="s">
        <v>705</v>
      </c>
      <c r="G95" s="34"/>
      <c r="H95" s="2">
        <v>465</v>
      </c>
      <c r="I95" s="2">
        <v>474.08</v>
      </c>
      <c r="J95" s="2">
        <v>503.24</v>
      </c>
      <c r="K95" s="2">
        <v>537.71</v>
      </c>
      <c r="L95" s="2">
        <v>573.71</v>
      </c>
      <c r="M95" s="2">
        <v>622.71</v>
      </c>
      <c r="N95" s="2">
        <v>666.02</v>
      </c>
      <c r="O95" s="2">
        <v>703.58</v>
      </c>
      <c r="P95" s="2">
        <v>742.91</v>
      </c>
      <c r="Q95" s="2">
        <v>816.57</v>
      </c>
      <c r="R95" s="2">
        <v>966.47</v>
      </c>
      <c r="S95" s="2">
        <v>1028.8</v>
      </c>
      <c r="T95" s="2">
        <v>1079.44</v>
      </c>
      <c r="U95" s="9">
        <v>1134.3900000000001</v>
      </c>
      <c r="V95" s="9">
        <v>1181.48</v>
      </c>
      <c r="W95" s="9">
        <v>1257.68</v>
      </c>
      <c r="X95" s="9">
        <v>1267.8233045514417</v>
      </c>
      <c r="Y95" s="2">
        <v>1301.1500000000001</v>
      </c>
      <c r="Z95" s="2">
        <v>1298.71</v>
      </c>
      <c r="AA95" s="2">
        <v>1293.54</v>
      </c>
      <c r="AB95" s="2">
        <v>1115.51</v>
      </c>
      <c r="AC95" s="2">
        <v>1120.55</v>
      </c>
      <c r="AD95" s="7">
        <v>1135.1600000000001</v>
      </c>
      <c r="AE95" s="91">
        <v>1192.8900000000001</v>
      </c>
      <c r="AF95" s="92">
        <v>1239.3</v>
      </c>
      <c r="AG95" s="2">
        <v>1308.99</v>
      </c>
      <c r="AH95" s="2">
        <v>1401.88</v>
      </c>
      <c r="AI95" s="7">
        <v>1460.19</v>
      </c>
      <c r="AJ95" s="2">
        <v>1481.5891066800691</v>
      </c>
    </row>
    <row r="96" spans="1:36" s="5" customFormat="1" x14ac:dyDescent="0.2">
      <c r="A96" s="86" t="s">
        <v>657</v>
      </c>
      <c r="B96" s="20" t="s">
        <v>144</v>
      </c>
      <c r="C96" s="34"/>
      <c r="D96" s="34" t="s">
        <v>145</v>
      </c>
      <c r="E96" s="34" t="s">
        <v>711</v>
      </c>
      <c r="F96" s="34" t="s">
        <v>705</v>
      </c>
      <c r="G96" s="34"/>
      <c r="H96" s="2">
        <v>469</v>
      </c>
      <c r="I96" s="2">
        <v>486.76</v>
      </c>
      <c r="J96" s="2">
        <v>516.9</v>
      </c>
      <c r="K96" s="2">
        <v>539.77</v>
      </c>
      <c r="L96" s="2">
        <v>562.12</v>
      </c>
      <c r="M96" s="2">
        <v>665.52</v>
      </c>
      <c r="N96" s="2">
        <v>699.96</v>
      </c>
      <c r="O96" s="2">
        <v>749.48</v>
      </c>
      <c r="P96" s="2">
        <v>787.39</v>
      </c>
      <c r="Q96" s="2">
        <v>828.23</v>
      </c>
      <c r="R96" s="2">
        <v>911.19</v>
      </c>
      <c r="S96" s="2">
        <v>960.87</v>
      </c>
      <c r="T96" s="2">
        <v>994.83</v>
      </c>
      <c r="U96" s="9">
        <v>1051.51</v>
      </c>
      <c r="V96" s="9">
        <v>1096.3900000000001</v>
      </c>
      <c r="W96" s="9">
        <v>1141.8499999999999</v>
      </c>
      <c r="X96" s="2" t="s">
        <v>657</v>
      </c>
      <c r="Y96" s="2" t="s">
        <v>657</v>
      </c>
      <c r="Z96" s="2" t="s">
        <v>657</v>
      </c>
      <c r="AA96" s="2" t="s">
        <v>657</v>
      </c>
      <c r="AB96" s="2" t="s">
        <v>657</v>
      </c>
      <c r="AC96" s="2" t="s">
        <v>657</v>
      </c>
      <c r="AD96" s="7" t="s">
        <v>657</v>
      </c>
      <c r="AE96" s="91" t="s">
        <v>657</v>
      </c>
      <c r="AF96" s="92" t="s">
        <v>657</v>
      </c>
      <c r="AG96" s="2" t="s">
        <v>657</v>
      </c>
      <c r="AH96" s="2" t="s">
        <v>657</v>
      </c>
      <c r="AI96" s="7" t="s">
        <v>657</v>
      </c>
      <c r="AJ96" s="2" t="s">
        <v>657</v>
      </c>
    </row>
    <row r="97" spans="1:36" s="5" customFormat="1" x14ac:dyDescent="0.2">
      <c r="A97" s="86" t="s">
        <v>1049</v>
      </c>
      <c r="B97" s="20" t="s">
        <v>146</v>
      </c>
      <c r="C97" s="34"/>
      <c r="D97" s="34" t="s">
        <v>147</v>
      </c>
      <c r="E97" s="34" t="s">
        <v>710</v>
      </c>
      <c r="F97" s="34" t="s">
        <v>706</v>
      </c>
      <c r="G97" s="34"/>
      <c r="H97" s="2">
        <v>472</v>
      </c>
      <c r="I97" s="2">
        <v>483.35</v>
      </c>
      <c r="J97" s="2">
        <v>525.85</v>
      </c>
      <c r="K97" s="2">
        <v>540.91</v>
      </c>
      <c r="L97" s="2">
        <v>566.12</v>
      </c>
      <c r="M97" s="2">
        <v>634.47</v>
      </c>
      <c r="N97" s="2">
        <v>696.1</v>
      </c>
      <c r="O97" s="2">
        <v>744.93</v>
      </c>
      <c r="P97" s="2">
        <v>758.87</v>
      </c>
      <c r="Q97" s="2">
        <v>793.16</v>
      </c>
      <c r="R97" s="2">
        <v>1006.73</v>
      </c>
      <c r="S97" s="2">
        <v>1059.96</v>
      </c>
      <c r="T97" s="2">
        <v>1120.79</v>
      </c>
      <c r="U97" s="9">
        <v>1189.46</v>
      </c>
      <c r="V97" s="9">
        <v>1234.0999999999999</v>
      </c>
      <c r="W97" s="9">
        <v>1289.18</v>
      </c>
      <c r="X97" s="9">
        <v>1312.5187368602819</v>
      </c>
      <c r="Y97" s="2">
        <v>1316.64</v>
      </c>
      <c r="Z97" s="2">
        <v>1314.06</v>
      </c>
      <c r="AA97" s="2">
        <v>1313.05</v>
      </c>
      <c r="AB97" s="2">
        <v>1099.21</v>
      </c>
      <c r="AC97" s="2">
        <v>1105.06</v>
      </c>
      <c r="AD97" s="7">
        <v>1126.68</v>
      </c>
      <c r="AE97" s="91">
        <v>1172.93</v>
      </c>
      <c r="AF97" s="92">
        <v>1246.74</v>
      </c>
      <c r="AG97" s="2">
        <v>1329.99</v>
      </c>
      <c r="AH97" s="2">
        <v>1425.87</v>
      </c>
      <c r="AI97" s="7">
        <v>1508.55</v>
      </c>
      <c r="AJ97" s="2">
        <v>1547.320128403222</v>
      </c>
    </row>
    <row r="98" spans="1:36" s="5" customFormat="1" x14ac:dyDescent="0.2">
      <c r="A98" s="86" t="s">
        <v>1050</v>
      </c>
      <c r="B98" s="20" t="s">
        <v>148</v>
      </c>
      <c r="C98" s="34"/>
      <c r="D98" s="34" t="s">
        <v>149</v>
      </c>
      <c r="E98" s="34" t="s">
        <v>710</v>
      </c>
      <c r="F98" s="34" t="s">
        <v>705</v>
      </c>
      <c r="G98" s="34"/>
      <c r="H98" s="2">
        <v>483</v>
      </c>
      <c r="I98" s="2">
        <v>498.74</v>
      </c>
      <c r="J98" s="2">
        <v>519.02</v>
      </c>
      <c r="K98" s="2">
        <v>550.25</v>
      </c>
      <c r="L98" s="2">
        <v>581.91</v>
      </c>
      <c r="M98" s="2">
        <v>662.88</v>
      </c>
      <c r="N98" s="2">
        <v>721.89</v>
      </c>
      <c r="O98" s="2">
        <v>768.6</v>
      </c>
      <c r="P98" s="2">
        <v>813.19</v>
      </c>
      <c r="Q98" s="2">
        <v>892.03</v>
      </c>
      <c r="R98" s="2">
        <v>1043.78</v>
      </c>
      <c r="S98" s="2">
        <v>1111.5999999999999</v>
      </c>
      <c r="T98" s="2">
        <v>1163.52</v>
      </c>
      <c r="U98" s="9">
        <v>1219.77</v>
      </c>
      <c r="V98" s="9">
        <v>1281.02</v>
      </c>
      <c r="W98" s="9">
        <v>1351.03</v>
      </c>
      <c r="X98" s="9">
        <v>1406.2464797491862</v>
      </c>
      <c r="Y98" s="2">
        <v>1412.59</v>
      </c>
      <c r="Z98" s="2">
        <v>1432.19</v>
      </c>
      <c r="AA98" s="2">
        <v>1417.91</v>
      </c>
      <c r="AB98" s="2">
        <v>1285.93</v>
      </c>
      <c r="AC98" s="2">
        <v>1281.6300000000001</v>
      </c>
      <c r="AD98" s="7">
        <v>1318.31</v>
      </c>
      <c r="AE98" s="91">
        <v>1364.47</v>
      </c>
      <c r="AF98" s="92">
        <v>1442.13</v>
      </c>
      <c r="AG98" s="2">
        <v>1523.43</v>
      </c>
      <c r="AH98" s="2">
        <v>1586.29</v>
      </c>
      <c r="AI98" s="7">
        <v>1675.81</v>
      </c>
      <c r="AJ98" s="2">
        <v>1739.423342493568</v>
      </c>
    </row>
    <row r="99" spans="1:36" s="36" customFormat="1" x14ac:dyDescent="0.2">
      <c r="A99" s="86" t="s">
        <v>657</v>
      </c>
      <c r="B99" s="83" t="s">
        <v>767</v>
      </c>
      <c r="C99" s="3"/>
      <c r="D99" s="35" t="s">
        <v>670</v>
      </c>
      <c r="E99" s="36" t="s">
        <v>711</v>
      </c>
      <c r="F99" s="36" t="s">
        <v>705</v>
      </c>
      <c r="G99" s="35"/>
      <c r="H99" s="7">
        <v>405</v>
      </c>
      <c r="I99" s="7">
        <v>413.04</v>
      </c>
      <c r="J99" s="7">
        <v>438.48</v>
      </c>
      <c r="K99" s="2">
        <v>460.93</v>
      </c>
      <c r="L99" s="28" t="s">
        <v>657</v>
      </c>
      <c r="M99" s="28" t="s">
        <v>657</v>
      </c>
      <c r="N99" s="28" t="s">
        <v>657</v>
      </c>
      <c r="O99" s="28" t="s">
        <v>657</v>
      </c>
      <c r="P99" s="28" t="s">
        <v>657</v>
      </c>
      <c r="Q99" s="28" t="s">
        <v>657</v>
      </c>
      <c r="R99" s="28" t="s">
        <v>657</v>
      </c>
      <c r="S99" s="28" t="s">
        <v>657</v>
      </c>
      <c r="T99" s="28" t="s">
        <v>657</v>
      </c>
      <c r="U99" s="28" t="s">
        <v>657</v>
      </c>
      <c r="V99" s="28" t="s">
        <v>657</v>
      </c>
      <c r="W99" s="28" t="s">
        <v>657</v>
      </c>
      <c r="X99" s="28" t="s">
        <v>657</v>
      </c>
      <c r="Y99" s="2" t="s">
        <v>657</v>
      </c>
      <c r="Z99" s="2" t="s">
        <v>657</v>
      </c>
      <c r="AA99" s="2" t="s">
        <v>657</v>
      </c>
      <c r="AB99" s="2" t="s">
        <v>657</v>
      </c>
      <c r="AC99" s="2" t="s">
        <v>657</v>
      </c>
      <c r="AD99" s="7" t="s">
        <v>657</v>
      </c>
      <c r="AE99" s="91" t="s">
        <v>657</v>
      </c>
      <c r="AF99" s="92" t="s">
        <v>657</v>
      </c>
      <c r="AG99" s="2" t="s">
        <v>657</v>
      </c>
      <c r="AH99" s="2" t="s">
        <v>657</v>
      </c>
      <c r="AI99" s="7" t="s">
        <v>657</v>
      </c>
      <c r="AJ99" s="2" t="s">
        <v>657</v>
      </c>
    </row>
    <row r="100" spans="1:36" s="5" customFormat="1" x14ac:dyDescent="0.2">
      <c r="A100" s="86" t="s">
        <v>1051</v>
      </c>
      <c r="B100" s="20" t="s">
        <v>150</v>
      </c>
      <c r="C100" s="34"/>
      <c r="D100" s="34" t="s">
        <v>840</v>
      </c>
      <c r="E100" s="34" t="s">
        <v>710</v>
      </c>
      <c r="F100" s="34" t="s">
        <v>708</v>
      </c>
      <c r="G100" s="34"/>
      <c r="H100" s="2" t="s">
        <v>657</v>
      </c>
      <c r="I100" s="2" t="s">
        <v>657</v>
      </c>
      <c r="J100" s="2" t="s">
        <v>657</v>
      </c>
      <c r="K100" s="2" t="s">
        <v>657</v>
      </c>
      <c r="L100" s="2">
        <v>419.27</v>
      </c>
      <c r="M100" s="2">
        <v>462.69</v>
      </c>
      <c r="N100" s="2">
        <v>485.33</v>
      </c>
      <c r="O100" s="2">
        <v>523.65</v>
      </c>
      <c r="P100" s="2">
        <v>588.9</v>
      </c>
      <c r="Q100" s="2">
        <v>669.08</v>
      </c>
      <c r="R100" s="2">
        <v>724.65</v>
      </c>
      <c r="S100" s="2">
        <v>796.35</v>
      </c>
      <c r="T100" s="2">
        <v>842.09</v>
      </c>
      <c r="U100" s="9">
        <v>883.08</v>
      </c>
      <c r="V100" s="9">
        <v>939.53</v>
      </c>
      <c r="W100" s="9">
        <v>986.59</v>
      </c>
      <c r="X100" s="9">
        <v>1021.6788378476757</v>
      </c>
      <c r="Y100" s="2">
        <v>1026.5899999999999</v>
      </c>
      <c r="Z100" s="2">
        <v>1028.56</v>
      </c>
      <c r="AA100" s="2">
        <v>1060.3</v>
      </c>
      <c r="AB100" s="2">
        <v>918.54</v>
      </c>
      <c r="AC100" s="2">
        <v>941.72</v>
      </c>
      <c r="AD100" s="7">
        <v>978.82</v>
      </c>
      <c r="AE100" s="91">
        <v>1026.07</v>
      </c>
      <c r="AF100" s="92">
        <v>1074.3399999999999</v>
      </c>
      <c r="AG100" s="2">
        <v>1144.2</v>
      </c>
      <c r="AH100" s="2">
        <v>1199.81</v>
      </c>
      <c r="AI100" s="7">
        <v>1256.5</v>
      </c>
      <c r="AJ100" s="2">
        <v>1315.319648442907</v>
      </c>
    </row>
    <row r="101" spans="1:36" s="5" customFormat="1" x14ac:dyDescent="0.2">
      <c r="A101" s="86" t="s">
        <v>1052</v>
      </c>
      <c r="B101" s="20" t="s">
        <v>151</v>
      </c>
      <c r="C101" s="34"/>
      <c r="D101" s="34" t="s">
        <v>152</v>
      </c>
      <c r="E101" s="34" t="s">
        <v>710</v>
      </c>
      <c r="F101" s="34" t="s">
        <v>705</v>
      </c>
      <c r="G101" s="34"/>
      <c r="H101" s="2">
        <v>464</v>
      </c>
      <c r="I101" s="2">
        <v>478.73</v>
      </c>
      <c r="J101" s="2">
        <v>497.84</v>
      </c>
      <c r="K101" s="2">
        <v>525.41999999999996</v>
      </c>
      <c r="L101" s="2">
        <v>552.94000000000005</v>
      </c>
      <c r="M101" s="2">
        <v>607.65</v>
      </c>
      <c r="N101" s="2">
        <v>656.5</v>
      </c>
      <c r="O101" s="2">
        <v>707.98</v>
      </c>
      <c r="P101" s="2">
        <v>753.5</v>
      </c>
      <c r="Q101" s="2">
        <v>832.97</v>
      </c>
      <c r="R101" s="2">
        <v>942.57</v>
      </c>
      <c r="S101" s="2">
        <v>1002.08</v>
      </c>
      <c r="T101" s="2">
        <v>1044.78</v>
      </c>
      <c r="U101" s="9">
        <v>1093.68</v>
      </c>
      <c r="V101" s="9">
        <v>1150.1300000000001</v>
      </c>
      <c r="W101" s="9">
        <v>1203.96</v>
      </c>
      <c r="X101" s="9">
        <v>1237.8943824567732</v>
      </c>
      <c r="Y101" s="2">
        <v>1267.08</v>
      </c>
      <c r="Z101" s="2">
        <v>1265.8499999999999</v>
      </c>
      <c r="AA101" s="2">
        <v>1270.08</v>
      </c>
      <c r="AB101" s="2">
        <v>1138.52</v>
      </c>
      <c r="AC101" s="2">
        <v>1161.95</v>
      </c>
      <c r="AD101" s="7">
        <v>1199.4100000000001</v>
      </c>
      <c r="AE101" s="91">
        <v>1257.8399999999999</v>
      </c>
      <c r="AF101" s="92">
        <v>1319.02</v>
      </c>
      <c r="AG101" s="2">
        <v>1397.15</v>
      </c>
      <c r="AH101" s="2">
        <v>1480.69</v>
      </c>
      <c r="AI101" s="7">
        <v>1543.03</v>
      </c>
      <c r="AJ101" s="2">
        <v>1594.359648870724</v>
      </c>
    </row>
    <row r="102" spans="1:36" s="5" customFormat="1" x14ac:dyDescent="0.2">
      <c r="A102" s="86" t="s">
        <v>1053</v>
      </c>
      <c r="B102" s="20" t="s">
        <v>153</v>
      </c>
      <c r="C102" s="34"/>
      <c r="D102" s="34" t="s">
        <v>154</v>
      </c>
      <c r="E102" s="35" t="s">
        <v>711</v>
      </c>
      <c r="F102" s="34" t="s">
        <v>705</v>
      </c>
      <c r="G102" s="34"/>
      <c r="H102" s="2">
        <v>444</v>
      </c>
      <c r="I102" s="2">
        <v>478.1</v>
      </c>
      <c r="J102" s="2">
        <v>497.77</v>
      </c>
      <c r="K102" s="2">
        <v>544.97</v>
      </c>
      <c r="L102" s="2">
        <v>565.04</v>
      </c>
      <c r="M102" s="2">
        <v>599.42999999999995</v>
      </c>
      <c r="N102" s="2">
        <v>642.67999999999995</v>
      </c>
      <c r="O102" s="2">
        <v>681.12</v>
      </c>
      <c r="P102" s="2">
        <v>734.3</v>
      </c>
      <c r="Q102" s="2">
        <v>850.15</v>
      </c>
      <c r="R102" s="2">
        <v>948.05</v>
      </c>
      <c r="S102" s="2">
        <v>1014.4</v>
      </c>
      <c r="T102" s="2">
        <v>1057.45</v>
      </c>
      <c r="U102" s="9">
        <v>1085.8399999999999</v>
      </c>
      <c r="V102" s="9">
        <v>1142.55</v>
      </c>
      <c r="W102" s="9">
        <v>1194.6300000000001</v>
      </c>
      <c r="X102" s="9">
        <v>1239.4912153802497</v>
      </c>
      <c r="Y102" s="2">
        <v>1279.32</v>
      </c>
      <c r="Z102" s="2">
        <v>1272.76</v>
      </c>
      <c r="AA102" s="2">
        <v>1275.27</v>
      </c>
      <c r="AB102" s="2">
        <v>1182.75</v>
      </c>
      <c r="AC102" s="2">
        <v>1210.02</v>
      </c>
      <c r="AD102" s="7">
        <v>1259.53</v>
      </c>
      <c r="AE102" s="91">
        <v>1317.64</v>
      </c>
      <c r="AF102" s="92">
        <v>1398.61</v>
      </c>
      <c r="AG102" s="2">
        <v>1502.17</v>
      </c>
      <c r="AH102" s="2">
        <v>1589.45</v>
      </c>
      <c r="AI102" s="7">
        <v>1655.09</v>
      </c>
      <c r="AJ102" s="7" t="s">
        <v>657</v>
      </c>
    </row>
    <row r="103" spans="1:36" s="5" customFormat="1" x14ac:dyDescent="0.2">
      <c r="A103" s="86" t="s">
        <v>657</v>
      </c>
      <c r="B103" s="20" t="s">
        <v>769</v>
      </c>
      <c r="C103" s="34"/>
      <c r="D103" s="34" t="s">
        <v>768</v>
      </c>
      <c r="E103" s="34" t="s">
        <v>711</v>
      </c>
      <c r="F103" s="34" t="s">
        <v>705</v>
      </c>
      <c r="G103" s="34"/>
      <c r="H103" s="2">
        <v>402</v>
      </c>
      <c r="I103" s="2">
        <v>401.75</v>
      </c>
      <c r="J103" s="2">
        <v>438.62</v>
      </c>
      <c r="K103" s="2">
        <v>463.66</v>
      </c>
      <c r="L103" s="2">
        <v>466.55</v>
      </c>
      <c r="M103" s="2">
        <v>505.66</v>
      </c>
      <c r="N103" s="2">
        <v>544.99</v>
      </c>
      <c r="O103" s="2">
        <v>572.02</v>
      </c>
      <c r="P103" s="2">
        <v>606.86</v>
      </c>
      <c r="Q103" s="2">
        <v>646.92999999999995</v>
      </c>
      <c r="R103" s="2">
        <v>714.69</v>
      </c>
      <c r="S103" s="2">
        <v>764.58</v>
      </c>
      <c r="T103" s="2">
        <v>800.77</v>
      </c>
      <c r="U103" s="2" t="s">
        <v>657</v>
      </c>
      <c r="V103" s="2" t="s">
        <v>657</v>
      </c>
      <c r="W103" s="2" t="s">
        <v>657</v>
      </c>
      <c r="X103" s="2" t="s">
        <v>657</v>
      </c>
      <c r="Y103" s="2" t="s">
        <v>657</v>
      </c>
      <c r="Z103" s="2" t="s">
        <v>657</v>
      </c>
      <c r="AA103" s="2" t="s">
        <v>657</v>
      </c>
      <c r="AB103" s="2" t="s">
        <v>657</v>
      </c>
      <c r="AC103" s="2" t="s">
        <v>657</v>
      </c>
      <c r="AD103" s="7" t="s">
        <v>657</v>
      </c>
      <c r="AE103" s="91" t="s">
        <v>657</v>
      </c>
      <c r="AF103" s="92" t="s">
        <v>657</v>
      </c>
      <c r="AG103" s="2" t="s">
        <v>657</v>
      </c>
      <c r="AH103" s="2" t="s">
        <v>657</v>
      </c>
      <c r="AI103" s="7" t="s">
        <v>657</v>
      </c>
      <c r="AJ103" s="2" t="s">
        <v>657</v>
      </c>
    </row>
    <row r="104" spans="1:36" s="36" customFormat="1" x14ac:dyDescent="0.2">
      <c r="A104" s="86" t="s">
        <v>1054</v>
      </c>
      <c r="B104" s="28" t="s">
        <v>155</v>
      </c>
      <c r="C104" s="35"/>
      <c r="D104" s="34" t="s">
        <v>841</v>
      </c>
      <c r="E104" s="35" t="s">
        <v>710</v>
      </c>
      <c r="F104" s="35" t="s">
        <v>708</v>
      </c>
      <c r="G104" s="35"/>
      <c r="H104" s="7" t="s">
        <v>657</v>
      </c>
      <c r="I104" s="7" t="s">
        <v>657</v>
      </c>
      <c r="J104" s="7" t="s">
        <v>657</v>
      </c>
      <c r="K104" s="7" t="s">
        <v>657</v>
      </c>
      <c r="L104" s="7" t="s">
        <v>657</v>
      </c>
      <c r="M104" s="7" t="s">
        <v>657</v>
      </c>
      <c r="N104" s="7" t="s">
        <v>657</v>
      </c>
      <c r="O104" s="7" t="s">
        <v>657</v>
      </c>
      <c r="P104" s="7" t="s">
        <v>657</v>
      </c>
      <c r="Q104" s="7" t="s">
        <v>657</v>
      </c>
      <c r="R104" s="7" t="s">
        <v>657</v>
      </c>
      <c r="S104" s="7" t="s">
        <v>657</v>
      </c>
      <c r="T104" s="7" t="s">
        <v>657</v>
      </c>
      <c r="U104" s="21">
        <v>819.68</v>
      </c>
      <c r="V104" s="21">
        <v>859.67</v>
      </c>
      <c r="W104" s="9">
        <v>904.79</v>
      </c>
      <c r="X104" s="9">
        <v>924.54792399809344</v>
      </c>
      <c r="Y104" s="2">
        <v>952.65</v>
      </c>
      <c r="Z104" s="2">
        <v>961.23</v>
      </c>
      <c r="AA104" s="2">
        <v>961.31</v>
      </c>
      <c r="AB104" s="2">
        <v>824.37</v>
      </c>
      <c r="AC104" s="2">
        <v>835.11</v>
      </c>
      <c r="AD104" s="7">
        <v>858.99</v>
      </c>
      <c r="AE104" s="91">
        <v>911.69</v>
      </c>
      <c r="AF104" s="92">
        <v>968.83</v>
      </c>
      <c r="AG104" s="2">
        <v>1037.52</v>
      </c>
      <c r="AH104" s="2">
        <v>1091.81</v>
      </c>
      <c r="AI104" s="7">
        <v>1143.47</v>
      </c>
      <c r="AJ104" s="2">
        <v>1196.4326815247321</v>
      </c>
    </row>
    <row r="105" spans="1:36" s="5" customFormat="1" x14ac:dyDescent="0.2">
      <c r="A105" s="86" t="s">
        <v>1055</v>
      </c>
      <c r="B105" s="20" t="s">
        <v>156</v>
      </c>
      <c r="C105" s="34"/>
      <c r="D105" s="34" t="s">
        <v>157</v>
      </c>
      <c r="E105" s="34" t="s">
        <v>710</v>
      </c>
      <c r="F105" s="34" t="s">
        <v>705</v>
      </c>
      <c r="G105" s="34"/>
      <c r="H105" s="2">
        <v>563</v>
      </c>
      <c r="I105" s="2">
        <v>581.42999999999995</v>
      </c>
      <c r="J105" s="2">
        <v>596.67999999999995</v>
      </c>
      <c r="K105" s="2">
        <v>620.19000000000005</v>
      </c>
      <c r="L105" s="2">
        <v>661.49</v>
      </c>
      <c r="M105" s="2">
        <v>730.64</v>
      </c>
      <c r="N105" s="2">
        <v>790.58</v>
      </c>
      <c r="O105" s="2">
        <v>844.47</v>
      </c>
      <c r="P105" s="2">
        <v>909.45</v>
      </c>
      <c r="Q105" s="2">
        <v>995.98</v>
      </c>
      <c r="R105" s="2">
        <v>1098.71</v>
      </c>
      <c r="S105" s="2">
        <v>1181.8499999999999</v>
      </c>
      <c r="T105" s="2">
        <v>1206.43</v>
      </c>
      <c r="U105" s="9">
        <v>1266.04</v>
      </c>
      <c r="V105" s="9">
        <v>1318.23</v>
      </c>
      <c r="W105" s="9">
        <v>1368.12</v>
      </c>
      <c r="X105" s="9">
        <v>1418.8250444932098</v>
      </c>
      <c r="Y105" s="2">
        <v>1452.4</v>
      </c>
      <c r="Z105" s="2">
        <v>1446.29</v>
      </c>
      <c r="AA105" s="2">
        <v>1439.48</v>
      </c>
      <c r="AB105" s="2">
        <v>1333.01</v>
      </c>
      <c r="AC105" s="2">
        <v>1337.98</v>
      </c>
      <c r="AD105" s="7">
        <v>1367.92</v>
      </c>
      <c r="AE105" s="91">
        <v>1421.22</v>
      </c>
      <c r="AF105" s="92">
        <v>1472.87</v>
      </c>
      <c r="AG105" s="2">
        <v>1554.34</v>
      </c>
      <c r="AH105" s="2">
        <v>1627.28</v>
      </c>
      <c r="AI105" s="7">
        <v>1705.68</v>
      </c>
      <c r="AJ105" s="2">
        <v>1755.0525972439441</v>
      </c>
    </row>
    <row r="106" spans="1:36" s="5" customFormat="1" x14ac:dyDescent="0.2">
      <c r="A106" s="86" t="s">
        <v>1056</v>
      </c>
      <c r="B106" s="20" t="s">
        <v>158</v>
      </c>
      <c r="C106" s="34"/>
      <c r="D106" s="34" t="s">
        <v>159</v>
      </c>
      <c r="E106" s="34" t="s">
        <v>711</v>
      </c>
      <c r="F106" s="34" t="s">
        <v>705</v>
      </c>
      <c r="G106" s="34"/>
      <c r="H106" s="2">
        <v>459</v>
      </c>
      <c r="I106" s="2">
        <v>379.21</v>
      </c>
      <c r="J106" s="2">
        <v>434.37</v>
      </c>
      <c r="K106" s="2">
        <v>462.93</v>
      </c>
      <c r="L106" s="2">
        <v>521.72</v>
      </c>
      <c r="M106" s="2">
        <v>564.23</v>
      </c>
      <c r="N106" s="2">
        <v>590.42999999999995</v>
      </c>
      <c r="O106" s="2">
        <v>620.59</v>
      </c>
      <c r="P106" s="2">
        <v>652.25</v>
      </c>
      <c r="Q106" s="2">
        <v>753.67</v>
      </c>
      <c r="R106" s="2">
        <v>821.14</v>
      </c>
      <c r="S106" s="2">
        <v>863.62</v>
      </c>
      <c r="T106" s="2">
        <v>913.18</v>
      </c>
      <c r="U106" s="9">
        <v>949.98</v>
      </c>
      <c r="V106" s="9">
        <v>1003.69</v>
      </c>
      <c r="W106" s="9">
        <v>1030.22</v>
      </c>
      <c r="X106" s="2" t="s">
        <v>657</v>
      </c>
      <c r="Y106" s="2" t="s">
        <v>657</v>
      </c>
      <c r="Z106" s="2" t="s">
        <v>657</v>
      </c>
      <c r="AA106" s="2" t="s">
        <v>657</v>
      </c>
      <c r="AB106" s="2" t="s">
        <v>657</v>
      </c>
      <c r="AC106" s="2" t="s">
        <v>657</v>
      </c>
      <c r="AD106" s="7" t="s">
        <v>657</v>
      </c>
      <c r="AE106" s="91" t="s">
        <v>657</v>
      </c>
      <c r="AF106" s="92" t="s">
        <v>657</v>
      </c>
      <c r="AG106" s="2" t="s">
        <v>657</v>
      </c>
      <c r="AH106" s="2" t="s">
        <v>657</v>
      </c>
      <c r="AI106" s="7" t="s">
        <v>657</v>
      </c>
      <c r="AJ106" s="2" t="s">
        <v>657</v>
      </c>
    </row>
    <row r="107" spans="1:36" s="5" customFormat="1" x14ac:dyDescent="0.2">
      <c r="A107" s="86" t="s">
        <v>1057</v>
      </c>
      <c r="B107" s="20" t="s">
        <v>160</v>
      </c>
      <c r="C107" s="34"/>
      <c r="D107" s="34" t="s">
        <v>161</v>
      </c>
      <c r="E107" s="34" t="s">
        <v>710</v>
      </c>
      <c r="F107" s="34" t="s">
        <v>707</v>
      </c>
      <c r="G107" s="34"/>
      <c r="H107" s="2">
        <v>388</v>
      </c>
      <c r="I107" s="2">
        <v>375.41</v>
      </c>
      <c r="J107" s="2">
        <v>390.99</v>
      </c>
      <c r="K107" s="2">
        <v>404.62</v>
      </c>
      <c r="L107" s="2">
        <v>438.4</v>
      </c>
      <c r="M107" s="2">
        <v>474.7</v>
      </c>
      <c r="N107" s="2">
        <v>507.83</v>
      </c>
      <c r="O107" s="2">
        <v>532.97</v>
      </c>
      <c r="P107" s="2">
        <v>571.36</v>
      </c>
      <c r="Q107" s="2">
        <v>612.17999999999995</v>
      </c>
      <c r="R107" s="2">
        <v>695.24</v>
      </c>
      <c r="S107" s="2">
        <v>731.59</v>
      </c>
      <c r="T107" s="2">
        <v>739.62</v>
      </c>
      <c r="U107" s="9">
        <v>763.46</v>
      </c>
      <c r="V107" s="9">
        <v>792.34</v>
      </c>
      <c r="W107" s="9">
        <v>825.71</v>
      </c>
      <c r="X107" s="9">
        <v>856.30757503686448</v>
      </c>
      <c r="Y107" s="2">
        <v>883.4</v>
      </c>
      <c r="Z107" s="2">
        <v>883.98</v>
      </c>
      <c r="AA107" s="2">
        <v>889.47</v>
      </c>
      <c r="AB107" s="2">
        <v>739.2</v>
      </c>
      <c r="AC107" s="2">
        <v>772.61</v>
      </c>
      <c r="AD107" s="7">
        <v>798.93</v>
      </c>
      <c r="AE107" s="91">
        <v>836.76</v>
      </c>
      <c r="AF107" s="92">
        <v>884.41</v>
      </c>
      <c r="AG107" s="2">
        <v>933.78</v>
      </c>
      <c r="AH107" s="2">
        <v>1006.87</v>
      </c>
      <c r="AI107" s="7">
        <v>1049.19</v>
      </c>
      <c r="AJ107" s="2">
        <v>1062.5187301296589</v>
      </c>
    </row>
    <row r="108" spans="1:36" s="5" customFormat="1" x14ac:dyDescent="0.2">
      <c r="A108" s="86" t="s">
        <v>1058</v>
      </c>
      <c r="B108" s="28" t="s">
        <v>949</v>
      </c>
      <c r="C108" s="34"/>
      <c r="D108" s="35" t="s">
        <v>948</v>
      </c>
      <c r="E108" s="35" t="s">
        <v>710</v>
      </c>
      <c r="F108" s="35" t="s">
        <v>708</v>
      </c>
      <c r="G108" s="34"/>
      <c r="H108" s="2" t="s">
        <v>657</v>
      </c>
      <c r="I108" s="2" t="s">
        <v>657</v>
      </c>
      <c r="J108" s="2" t="s">
        <v>657</v>
      </c>
      <c r="K108" s="2" t="s">
        <v>657</v>
      </c>
      <c r="L108" s="2" t="s">
        <v>657</v>
      </c>
      <c r="M108" s="2" t="s">
        <v>657</v>
      </c>
      <c r="N108" s="2" t="s">
        <v>657</v>
      </c>
      <c r="O108" s="2" t="s">
        <v>657</v>
      </c>
      <c r="P108" s="2" t="s">
        <v>657</v>
      </c>
      <c r="Q108" s="2" t="s">
        <v>657</v>
      </c>
      <c r="R108" s="2" t="s">
        <v>657</v>
      </c>
      <c r="S108" s="2" t="s">
        <v>657</v>
      </c>
      <c r="T108" s="2" t="s">
        <v>657</v>
      </c>
      <c r="U108" s="2" t="s">
        <v>657</v>
      </c>
      <c r="V108" s="2" t="s">
        <v>657</v>
      </c>
      <c r="W108" s="2" t="s">
        <v>657</v>
      </c>
      <c r="X108" s="2" t="s">
        <v>657</v>
      </c>
      <c r="Y108" s="2" t="s">
        <v>657</v>
      </c>
      <c r="Z108" s="2" t="s">
        <v>657</v>
      </c>
      <c r="AA108" s="2" t="s">
        <v>657</v>
      </c>
      <c r="AB108" s="7" t="s">
        <v>657</v>
      </c>
      <c r="AC108" s="91" t="s">
        <v>657</v>
      </c>
      <c r="AD108" s="92" t="s">
        <v>657</v>
      </c>
      <c r="AE108" s="2" t="s">
        <v>657</v>
      </c>
      <c r="AF108" s="2" t="s">
        <v>657</v>
      </c>
      <c r="AG108" s="2" t="s">
        <v>657</v>
      </c>
      <c r="AH108" s="2">
        <v>1728.72</v>
      </c>
      <c r="AI108" s="7">
        <v>1790.33</v>
      </c>
      <c r="AJ108" s="2">
        <v>1868.9803945072699</v>
      </c>
    </row>
    <row r="109" spans="1:36" s="5" customFormat="1" x14ac:dyDescent="0.2">
      <c r="A109" s="86" t="s">
        <v>1059</v>
      </c>
      <c r="B109" s="20" t="s">
        <v>162</v>
      </c>
      <c r="C109" s="34"/>
      <c r="D109" s="34" t="s">
        <v>163</v>
      </c>
      <c r="E109" s="34" t="s">
        <v>710</v>
      </c>
      <c r="F109" s="34" t="s">
        <v>705</v>
      </c>
      <c r="G109" s="34"/>
      <c r="H109" s="2">
        <v>443</v>
      </c>
      <c r="I109" s="2">
        <v>462.88</v>
      </c>
      <c r="J109" s="2">
        <v>483.93</v>
      </c>
      <c r="K109" s="2">
        <v>499.16</v>
      </c>
      <c r="L109" s="2">
        <v>523.16999999999996</v>
      </c>
      <c r="M109" s="2">
        <v>582.72</v>
      </c>
      <c r="N109" s="2">
        <v>630.85</v>
      </c>
      <c r="O109" s="2">
        <v>673.42</v>
      </c>
      <c r="P109" s="2">
        <v>710.82</v>
      </c>
      <c r="Q109" s="2">
        <v>773.59</v>
      </c>
      <c r="R109" s="2">
        <v>875.42</v>
      </c>
      <c r="S109" s="2">
        <v>933.96</v>
      </c>
      <c r="T109" s="2">
        <v>995.74</v>
      </c>
      <c r="U109" s="9">
        <v>1047.2</v>
      </c>
      <c r="V109" s="9">
        <v>1104.6300000000001</v>
      </c>
      <c r="W109" s="9">
        <v>1152.58</v>
      </c>
      <c r="X109" s="9">
        <v>1183.6611618729794</v>
      </c>
      <c r="Y109" s="2">
        <v>1214.43</v>
      </c>
      <c r="Z109" s="2">
        <v>1211.56</v>
      </c>
      <c r="AA109" s="2">
        <v>1216.56</v>
      </c>
      <c r="AB109" s="2">
        <v>1055.68</v>
      </c>
      <c r="AC109" s="2">
        <v>1062.25</v>
      </c>
      <c r="AD109" s="7">
        <v>1090.8699999999999</v>
      </c>
      <c r="AE109" s="91">
        <v>1147.06</v>
      </c>
      <c r="AF109" s="92">
        <v>1202.95</v>
      </c>
      <c r="AG109" s="2">
        <v>1274.95</v>
      </c>
      <c r="AH109" s="2">
        <v>1352.83</v>
      </c>
      <c r="AI109" s="7">
        <v>1414.94</v>
      </c>
      <c r="AJ109" s="2">
        <v>1475.139727227704</v>
      </c>
    </row>
    <row r="110" spans="1:36" s="5" customFormat="1" x14ac:dyDescent="0.2">
      <c r="A110" s="86" t="s">
        <v>1060</v>
      </c>
      <c r="B110" s="20" t="s">
        <v>164</v>
      </c>
      <c r="C110" s="34"/>
      <c r="D110" s="34" t="s">
        <v>165</v>
      </c>
      <c r="E110" s="34" t="s">
        <v>710</v>
      </c>
      <c r="F110" s="34" t="s">
        <v>707</v>
      </c>
      <c r="G110" s="34"/>
      <c r="H110" s="2">
        <v>438</v>
      </c>
      <c r="I110" s="2">
        <v>439.7</v>
      </c>
      <c r="J110" s="2">
        <v>461.08</v>
      </c>
      <c r="K110" s="2">
        <v>484.5</v>
      </c>
      <c r="L110" s="2">
        <v>529.32000000000005</v>
      </c>
      <c r="M110" s="2">
        <v>566.16999999999996</v>
      </c>
      <c r="N110" s="2">
        <v>592.01</v>
      </c>
      <c r="O110" s="2">
        <v>636.37</v>
      </c>
      <c r="P110" s="2">
        <v>683.09</v>
      </c>
      <c r="Q110" s="2">
        <v>720.32</v>
      </c>
      <c r="R110" s="2">
        <v>767.01</v>
      </c>
      <c r="S110" s="2">
        <v>785.28</v>
      </c>
      <c r="T110" s="2">
        <v>806.03</v>
      </c>
      <c r="U110" s="9">
        <v>828.11</v>
      </c>
      <c r="V110" s="9">
        <v>865.05</v>
      </c>
      <c r="W110" s="9">
        <v>904.01</v>
      </c>
      <c r="X110" s="9">
        <v>944.66851039510664</v>
      </c>
      <c r="Y110" s="2">
        <v>955.28</v>
      </c>
      <c r="Z110" s="2">
        <v>958.19</v>
      </c>
      <c r="AA110" s="2">
        <v>960.83</v>
      </c>
      <c r="AB110" s="2">
        <v>802.5</v>
      </c>
      <c r="AC110" s="2">
        <v>806.38</v>
      </c>
      <c r="AD110" s="7">
        <v>822.52</v>
      </c>
      <c r="AE110" s="91">
        <v>872.6</v>
      </c>
      <c r="AF110" s="92">
        <v>916.31</v>
      </c>
      <c r="AG110" s="2">
        <v>977.93</v>
      </c>
      <c r="AH110" s="2">
        <v>1040.18</v>
      </c>
      <c r="AI110" s="7">
        <v>1088.3800000000001</v>
      </c>
      <c r="AJ110" s="2">
        <v>1126.5471176662679</v>
      </c>
    </row>
    <row r="111" spans="1:36" s="40" customFormat="1" x14ac:dyDescent="0.2">
      <c r="A111" s="86" t="s">
        <v>657</v>
      </c>
      <c r="B111" s="43" t="s">
        <v>166</v>
      </c>
      <c r="C111" s="37"/>
      <c r="D111" s="34" t="s">
        <v>167</v>
      </c>
      <c r="E111" s="37" t="s">
        <v>711</v>
      </c>
      <c r="F111" s="37" t="s">
        <v>705</v>
      </c>
      <c r="G111" s="37"/>
      <c r="H111" s="2">
        <v>405</v>
      </c>
      <c r="I111" s="2">
        <v>370.85</v>
      </c>
      <c r="J111" s="2">
        <v>422.45</v>
      </c>
      <c r="K111" s="2">
        <v>463.41</v>
      </c>
      <c r="L111" s="38">
        <v>527.89</v>
      </c>
      <c r="M111" s="38">
        <v>590.80999999999995</v>
      </c>
      <c r="N111" s="38">
        <v>616.98</v>
      </c>
      <c r="O111" s="38">
        <v>648.91</v>
      </c>
      <c r="P111" s="38">
        <v>671.02</v>
      </c>
      <c r="Q111" s="38">
        <v>768.53</v>
      </c>
      <c r="R111" s="38">
        <v>842.55</v>
      </c>
      <c r="S111" s="38">
        <v>898.7</v>
      </c>
      <c r="T111" s="38">
        <v>933.91</v>
      </c>
      <c r="U111" s="39">
        <v>975.73</v>
      </c>
      <c r="V111" s="39">
        <v>1031.29</v>
      </c>
      <c r="W111" s="9">
        <v>1059.53</v>
      </c>
      <c r="X111" s="2" t="s">
        <v>657</v>
      </c>
      <c r="Y111" s="2" t="s">
        <v>657</v>
      </c>
      <c r="Z111" s="2" t="s">
        <v>657</v>
      </c>
      <c r="AA111" s="2" t="s">
        <v>657</v>
      </c>
      <c r="AB111" s="2" t="s">
        <v>657</v>
      </c>
      <c r="AC111" s="2" t="s">
        <v>657</v>
      </c>
      <c r="AD111" s="7" t="s">
        <v>657</v>
      </c>
      <c r="AE111" s="91" t="s">
        <v>657</v>
      </c>
      <c r="AF111" s="92" t="s">
        <v>657</v>
      </c>
      <c r="AG111" s="2" t="s">
        <v>657</v>
      </c>
      <c r="AH111" s="2" t="s">
        <v>657</v>
      </c>
      <c r="AI111" s="7" t="s">
        <v>657</v>
      </c>
      <c r="AJ111" s="2" t="s">
        <v>657</v>
      </c>
    </row>
    <row r="112" spans="1:36" s="40" customFormat="1" x14ac:dyDescent="0.2">
      <c r="A112" s="86" t="s">
        <v>1061</v>
      </c>
      <c r="B112" s="43" t="s">
        <v>917</v>
      </c>
      <c r="C112" s="37"/>
      <c r="D112" s="34" t="s">
        <v>911</v>
      </c>
      <c r="E112" s="37" t="s">
        <v>710</v>
      </c>
      <c r="F112" s="37" t="s">
        <v>708</v>
      </c>
      <c r="G112" s="37"/>
      <c r="H112" s="2" t="s">
        <v>657</v>
      </c>
      <c r="I112" s="2" t="s">
        <v>657</v>
      </c>
      <c r="J112" s="2" t="s">
        <v>657</v>
      </c>
      <c r="K112" s="2" t="s">
        <v>657</v>
      </c>
      <c r="L112" s="2" t="s">
        <v>657</v>
      </c>
      <c r="M112" s="2" t="s">
        <v>657</v>
      </c>
      <c r="N112" s="2" t="s">
        <v>657</v>
      </c>
      <c r="O112" s="2" t="s">
        <v>657</v>
      </c>
      <c r="P112" s="2" t="s">
        <v>657</v>
      </c>
      <c r="Q112" s="2" t="s">
        <v>657</v>
      </c>
      <c r="R112" s="2" t="s">
        <v>657</v>
      </c>
      <c r="S112" s="2" t="s">
        <v>657</v>
      </c>
      <c r="T112" s="2" t="s">
        <v>657</v>
      </c>
      <c r="U112" s="2" t="s">
        <v>657</v>
      </c>
      <c r="V112" s="2" t="s">
        <v>657</v>
      </c>
      <c r="W112" s="2" t="s">
        <v>657</v>
      </c>
      <c r="X112" s="9">
        <v>1080.8514999035688</v>
      </c>
      <c r="Y112" s="2">
        <v>1105.46</v>
      </c>
      <c r="Z112" s="2">
        <v>1099.2</v>
      </c>
      <c r="AA112" s="2">
        <v>1111.98</v>
      </c>
      <c r="AB112" s="2">
        <v>904.67</v>
      </c>
      <c r="AC112" s="2">
        <v>912.57</v>
      </c>
      <c r="AD112" s="7">
        <v>935.47</v>
      </c>
      <c r="AE112" s="91">
        <v>989.41</v>
      </c>
      <c r="AF112" s="92">
        <v>1032.97</v>
      </c>
      <c r="AG112" s="2">
        <v>1098.74</v>
      </c>
      <c r="AH112" s="2">
        <v>1165.3599999999999</v>
      </c>
      <c r="AI112" s="7">
        <v>1223.55</v>
      </c>
      <c r="AJ112" s="2">
        <v>1257.6097344750549</v>
      </c>
    </row>
    <row r="113" spans="1:36" s="5" customFormat="1" x14ac:dyDescent="0.2">
      <c r="A113" s="86" t="s">
        <v>1062</v>
      </c>
      <c r="B113" s="20" t="s">
        <v>168</v>
      </c>
      <c r="C113" s="34"/>
      <c r="D113" s="34" t="s">
        <v>169</v>
      </c>
      <c r="E113" s="34" t="s">
        <v>710</v>
      </c>
      <c r="F113" s="34" t="s">
        <v>706</v>
      </c>
      <c r="G113" s="34"/>
      <c r="H113" s="2">
        <v>513</v>
      </c>
      <c r="I113" s="2">
        <v>437.91</v>
      </c>
      <c r="J113" s="2">
        <v>479.41</v>
      </c>
      <c r="K113" s="2">
        <v>492.88</v>
      </c>
      <c r="L113" s="2">
        <v>550.64</v>
      </c>
      <c r="M113" s="2">
        <v>608.4</v>
      </c>
      <c r="N113" s="2">
        <v>667.71</v>
      </c>
      <c r="O113" s="2">
        <v>715.72</v>
      </c>
      <c r="P113" s="2">
        <v>779.15</v>
      </c>
      <c r="Q113" s="2">
        <v>840.43</v>
      </c>
      <c r="R113" s="2">
        <v>1059.68</v>
      </c>
      <c r="S113" s="2">
        <v>1137.9100000000001</v>
      </c>
      <c r="T113" s="2">
        <v>1203.95</v>
      </c>
      <c r="U113" s="9">
        <v>1256.24</v>
      </c>
      <c r="V113" s="9">
        <v>1283.82</v>
      </c>
      <c r="W113" s="9">
        <v>1317.44</v>
      </c>
      <c r="X113" s="9">
        <v>1320.8560515905785</v>
      </c>
      <c r="Y113" s="2">
        <v>1313</v>
      </c>
      <c r="Z113" s="2">
        <v>1316.57</v>
      </c>
      <c r="AA113" s="2">
        <v>1312.56</v>
      </c>
      <c r="AB113" s="2">
        <v>1077.6600000000001</v>
      </c>
      <c r="AC113" s="2">
        <v>1066.67</v>
      </c>
      <c r="AD113" s="7">
        <v>1095.53</v>
      </c>
      <c r="AE113" s="91">
        <v>1120.5</v>
      </c>
      <c r="AF113" s="92">
        <v>1155.93</v>
      </c>
      <c r="AG113" s="2">
        <v>1232.52</v>
      </c>
      <c r="AH113" s="2">
        <v>1308.31</v>
      </c>
      <c r="AI113" s="7">
        <v>1359.37</v>
      </c>
      <c r="AJ113" s="2">
        <v>1420.9784784113681</v>
      </c>
    </row>
    <row r="114" spans="1:36" s="5" customFormat="1" x14ac:dyDescent="0.2">
      <c r="A114" s="86" t="s">
        <v>1063</v>
      </c>
      <c r="B114" s="20" t="s">
        <v>170</v>
      </c>
      <c r="C114" s="34"/>
      <c r="D114" s="34" t="s">
        <v>171</v>
      </c>
      <c r="E114" s="34" t="s">
        <v>711</v>
      </c>
      <c r="F114" s="34" t="s">
        <v>705</v>
      </c>
      <c r="G114" s="34"/>
      <c r="H114" s="2">
        <v>388</v>
      </c>
      <c r="I114" s="2">
        <v>385.39</v>
      </c>
      <c r="J114" s="2">
        <v>432.38</v>
      </c>
      <c r="K114" s="2">
        <v>470.76</v>
      </c>
      <c r="L114" s="2">
        <v>512</v>
      </c>
      <c r="M114" s="2">
        <v>573.59</v>
      </c>
      <c r="N114" s="2">
        <v>596.46</v>
      </c>
      <c r="O114" s="2">
        <v>626.84</v>
      </c>
      <c r="P114" s="2">
        <v>653.21</v>
      </c>
      <c r="Q114" s="2">
        <v>740.52</v>
      </c>
      <c r="R114" s="2">
        <v>796.8</v>
      </c>
      <c r="S114" s="2">
        <v>850.67</v>
      </c>
      <c r="T114" s="2">
        <v>897.95</v>
      </c>
      <c r="U114" s="9">
        <v>938.5</v>
      </c>
      <c r="V114" s="9">
        <v>994.25</v>
      </c>
      <c r="W114" s="9">
        <v>1034.8699999999999</v>
      </c>
      <c r="X114" s="2" t="s">
        <v>657</v>
      </c>
      <c r="Y114" s="2" t="s">
        <v>657</v>
      </c>
      <c r="Z114" s="2" t="s">
        <v>657</v>
      </c>
      <c r="AA114" s="2" t="s">
        <v>657</v>
      </c>
      <c r="AB114" s="2" t="s">
        <v>657</v>
      </c>
      <c r="AC114" s="2" t="s">
        <v>657</v>
      </c>
      <c r="AD114" s="7" t="s">
        <v>657</v>
      </c>
      <c r="AE114" s="91" t="s">
        <v>657</v>
      </c>
      <c r="AF114" s="92" t="s">
        <v>657</v>
      </c>
      <c r="AG114" s="2" t="s">
        <v>657</v>
      </c>
      <c r="AH114" s="2" t="s">
        <v>657</v>
      </c>
      <c r="AI114" s="7" t="s">
        <v>657</v>
      </c>
      <c r="AJ114" s="2" t="s">
        <v>657</v>
      </c>
    </row>
    <row r="115" spans="1:36" s="5" customFormat="1" x14ac:dyDescent="0.2">
      <c r="A115" s="86" t="s">
        <v>1064</v>
      </c>
      <c r="B115" s="20" t="s">
        <v>172</v>
      </c>
      <c r="C115" s="34"/>
      <c r="D115" s="34" t="s">
        <v>173</v>
      </c>
      <c r="E115" s="34" t="s">
        <v>710</v>
      </c>
      <c r="F115" s="34" t="s">
        <v>705</v>
      </c>
      <c r="G115" s="34"/>
      <c r="H115" s="2">
        <v>377</v>
      </c>
      <c r="I115" s="2">
        <v>406.25</v>
      </c>
      <c r="J115" s="2">
        <v>452.48</v>
      </c>
      <c r="K115" s="2">
        <v>462.98</v>
      </c>
      <c r="L115" s="2">
        <v>488.01</v>
      </c>
      <c r="M115" s="2">
        <v>553.99</v>
      </c>
      <c r="N115" s="2">
        <v>606.12</v>
      </c>
      <c r="O115" s="2">
        <v>662.84</v>
      </c>
      <c r="P115" s="2">
        <v>714.78</v>
      </c>
      <c r="Q115" s="2">
        <v>828.12</v>
      </c>
      <c r="R115" s="2">
        <v>922.73</v>
      </c>
      <c r="S115" s="2">
        <v>997.19</v>
      </c>
      <c r="T115" s="2">
        <v>1045.31</v>
      </c>
      <c r="U115" s="9">
        <v>1090.9100000000001</v>
      </c>
      <c r="V115" s="9">
        <v>1133.92</v>
      </c>
      <c r="W115" s="9">
        <v>1186.42</v>
      </c>
      <c r="X115" s="9">
        <v>1232.9209501675168</v>
      </c>
      <c r="Y115" s="2">
        <v>1268.79</v>
      </c>
      <c r="Z115" s="2">
        <v>1272.53</v>
      </c>
      <c r="AA115" s="2">
        <v>1310.56</v>
      </c>
      <c r="AB115" s="2">
        <v>1225.8599999999999</v>
      </c>
      <c r="AC115" s="2">
        <v>1232.96</v>
      </c>
      <c r="AD115" s="7">
        <v>1259.1300000000001</v>
      </c>
      <c r="AE115" s="91">
        <v>1294.3499999999999</v>
      </c>
      <c r="AF115" s="92">
        <v>1322.63</v>
      </c>
      <c r="AG115" s="2">
        <v>1396.09</v>
      </c>
      <c r="AH115" s="2">
        <v>1479.3</v>
      </c>
      <c r="AI115" s="7">
        <v>1539.79</v>
      </c>
      <c r="AJ115" s="2">
        <v>1555.3424183390271</v>
      </c>
    </row>
    <row r="116" spans="1:36" s="5" customFormat="1" x14ac:dyDescent="0.2">
      <c r="A116" s="86" t="s">
        <v>1065</v>
      </c>
      <c r="B116" s="20" t="s">
        <v>174</v>
      </c>
      <c r="C116" s="34"/>
      <c r="D116" s="34" t="s">
        <v>175</v>
      </c>
      <c r="E116" s="34" t="s">
        <v>710</v>
      </c>
      <c r="F116" s="34" t="s">
        <v>705</v>
      </c>
      <c r="G116" s="34"/>
      <c r="H116" s="2">
        <v>461</v>
      </c>
      <c r="I116" s="2">
        <v>520.29</v>
      </c>
      <c r="J116" s="2">
        <v>511.43</v>
      </c>
      <c r="K116" s="2">
        <v>535.54</v>
      </c>
      <c r="L116" s="2">
        <v>562.87</v>
      </c>
      <c r="M116" s="2">
        <v>656.76</v>
      </c>
      <c r="N116" s="2">
        <v>702.69</v>
      </c>
      <c r="O116" s="2">
        <v>751.86</v>
      </c>
      <c r="P116" s="2">
        <v>795.62</v>
      </c>
      <c r="Q116" s="2">
        <v>874</v>
      </c>
      <c r="R116" s="2">
        <v>1033.19</v>
      </c>
      <c r="S116" s="2">
        <v>1113.98</v>
      </c>
      <c r="T116" s="2">
        <v>1160.26</v>
      </c>
      <c r="U116" s="9">
        <v>1213.8499999999999</v>
      </c>
      <c r="V116" s="9">
        <v>1267.46</v>
      </c>
      <c r="W116" s="9">
        <v>1318.27</v>
      </c>
      <c r="X116" s="9">
        <v>1361.4779899778198</v>
      </c>
      <c r="Y116" s="2">
        <v>1395.02</v>
      </c>
      <c r="Z116" s="2">
        <v>1393.58</v>
      </c>
      <c r="AA116" s="2">
        <v>1404.87</v>
      </c>
      <c r="AB116" s="2">
        <v>1289.29</v>
      </c>
      <c r="AC116" s="2">
        <v>1310.3699999999999</v>
      </c>
      <c r="AD116" s="7">
        <v>1348.82</v>
      </c>
      <c r="AE116" s="91">
        <v>1408.32</v>
      </c>
      <c r="AF116" s="92">
        <v>1482.82</v>
      </c>
      <c r="AG116" s="2">
        <v>1577.27</v>
      </c>
      <c r="AH116" s="2">
        <v>1651.59</v>
      </c>
      <c r="AI116" s="7">
        <v>1716.48</v>
      </c>
      <c r="AJ116" s="2">
        <v>1776.647125526973</v>
      </c>
    </row>
    <row r="117" spans="1:36" s="5" customFormat="1" x14ac:dyDescent="0.2">
      <c r="A117" s="86" t="s">
        <v>1066</v>
      </c>
      <c r="B117" s="20" t="s">
        <v>176</v>
      </c>
      <c r="C117" s="34"/>
      <c r="D117" s="34" t="s">
        <v>177</v>
      </c>
      <c r="E117" s="35" t="s">
        <v>711</v>
      </c>
      <c r="F117" s="34" t="s">
        <v>705</v>
      </c>
      <c r="G117" s="34"/>
      <c r="H117" s="2">
        <v>516</v>
      </c>
      <c r="I117" s="2">
        <v>560.82000000000005</v>
      </c>
      <c r="J117" s="2">
        <v>575.29</v>
      </c>
      <c r="K117" s="2">
        <v>607.66999999999996</v>
      </c>
      <c r="L117" s="2">
        <v>723.37</v>
      </c>
      <c r="M117" s="2">
        <v>793.5</v>
      </c>
      <c r="N117" s="2">
        <v>857.87</v>
      </c>
      <c r="O117" s="2">
        <v>902.63</v>
      </c>
      <c r="P117" s="2">
        <v>963.75</v>
      </c>
      <c r="Q117" s="2">
        <v>1067.0899999999999</v>
      </c>
      <c r="R117" s="2">
        <v>1218.8800000000001</v>
      </c>
      <c r="S117" s="2">
        <v>1299.8900000000001</v>
      </c>
      <c r="T117" s="2">
        <v>1356.04</v>
      </c>
      <c r="U117" s="9">
        <v>1419.69</v>
      </c>
      <c r="V117" s="9">
        <v>1492.33</v>
      </c>
      <c r="W117" s="9">
        <v>1560.34</v>
      </c>
      <c r="X117" s="9">
        <v>1612.5428702798406</v>
      </c>
      <c r="Y117" s="2">
        <v>1666.53</v>
      </c>
      <c r="Z117" s="2">
        <v>1664.56</v>
      </c>
      <c r="AA117" s="2">
        <v>1659.61</v>
      </c>
      <c r="AB117" s="2">
        <v>1545.52</v>
      </c>
      <c r="AC117" s="2">
        <v>1579.53</v>
      </c>
      <c r="AD117" s="7">
        <v>1615.62</v>
      </c>
      <c r="AE117" s="91">
        <v>1680.27</v>
      </c>
      <c r="AF117" s="92">
        <v>1757.86</v>
      </c>
      <c r="AG117" s="2">
        <v>1877.59</v>
      </c>
      <c r="AH117" s="2" t="s">
        <v>657</v>
      </c>
      <c r="AI117" s="7" t="s">
        <v>657</v>
      </c>
      <c r="AJ117" s="2" t="s">
        <v>657</v>
      </c>
    </row>
    <row r="118" spans="1:36" s="5" customFormat="1" ht="14.25" x14ac:dyDescent="0.2">
      <c r="A118" s="86" t="s">
        <v>1067</v>
      </c>
      <c r="B118" s="20" t="s">
        <v>178</v>
      </c>
      <c r="C118" s="81" t="s">
        <v>1333</v>
      </c>
      <c r="D118" s="34" t="s">
        <v>179</v>
      </c>
      <c r="E118" s="34" t="s">
        <v>710</v>
      </c>
      <c r="F118" s="34" t="s">
        <v>705</v>
      </c>
      <c r="G118" s="34"/>
      <c r="H118" s="2">
        <v>496</v>
      </c>
      <c r="I118" s="2">
        <v>536.15</v>
      </c>
      <c r="J118" s="2">
        <v>594.94000000000005</v>
      </c>
      <c r="K118" s="2">
        <v>619.34</v>
      </c>
      <c r="L118" s="2">
        <v>685.48</v>
      </c>
      <c r="M118" s="2">
        <v>753.45</v>
      </c>
      <c r="N118" s="2">
        <v>816.81</v>
      </c>
      <c r="O118" s="2">
        <v>859.01</v>
      </c>
      <c r="P118" s="2">
        <v>902.04</v>
      </c>
      <c r="Q118" s="2">
        <v>981.98</v>
      </c>
      <c r="R118" s="2">
        <v>1122.17</v>
      </c>
      <c r="S118" s="2">
        <v>1203.9000000000001</v>
      </c>
      <c r="T118" s="2">
        <v>1244.94</v>
      </c>
      <c r="U118" s="9">
        <v>1297.3800000000001</v>
      </c>
      <c r="V118" s="9">
        <v>1358.78</v>
      </c>
      <c r="W118" s="9">
        <v>1419.38</v>
      </c>
      <c r="X118" s="9">
        <v>1438.5362466043318</v>
      </c>
      <c r="Y118" s="2">
        <v>1468.89</v>
      </c>
      <c r="Z118" s="2">
        <v>1469.46</v>
      </c>
      <c r="AA118" s="2">
        <v>1476.3</v>
      </c>
      <c r="AB118" s="2">
        <v>1397.89</v>
      </c>
      <c r="AC118" s="2">
        <v>1401.31</v>
      </c>
      <c r="AD118" s="7">
        <v>1406.31</v>
      </c>
      <c r="AE118" s="91">
        <v>1469.49</v>
      </c>
      <c r="AF118" s="92">
        <v>1523</v>
      </c>
      <c r="AG118" s="2">
        <v>1607.11</v>
      </c>
      <c r="AH118" s="2">
        <v>1672.9</v>
      </c>
      <c r="AI118" s="7">
        <v>1720.23</v>
      </c>
      <c r="AJ118" s="2">
        <v>1795.7195732698231</v>
      </c>
    </row>
    <row r="119" spans="1:36" s="5" customFormat="1" x14ac:dyDescent="0.2">
      <c r="A119" s="86" t="s">
        <v>1068</v>
      </c>
      <c r="B119" s="20" t="s">
        <v>180</v>
      </c>
      <c r="C119" s="34"/>
      <c r="D119" s="34" t="s">
        <v>181</v>
      </c>
      <c r="E119" s="34" t="s">
        <v>710</v>
      </c>
      <c r="F119" s="34" t="s">
        <v>705</v>
      </c>
      <c r="G119" s="34"/>
      <c r="H119" s="2">
        <v>528</v>
      </c>
      <c r="I119" s="2">
        <v>532.92999999999995</v>
      </c>
      <c r="J119" s="2">
        <v>552.83000000000004</v>
      </c>
      <c r="K119" s="2">
        <v>595.91999999999996</v>
      </c>
      <c r="L119" s="2">
        <v>626.23</v>
      </c>
      <c r="M119" s="2">
        <v>701.04</v>
      </c>
      <c r="N119" s="2">
        <v>766.59</v>
      </c>
      <c r="O119" s="2">
        <v>824.02</v>
      </c>
      <c r="P119" s="2">
        <v>879.84</v>
      </c>
      <c r="Q119" s="2">
        <v>964.69</v>
      </c>
      <c r="R119" s="2">
        <v>1130.68</v>
      </c>
      <c r="S119" s="2">
        <v>1198.71</v>
      </c>
      <c r="T119" s="2">
        <v>1250.3</v>
      </c>
      <c r="U119" s="9">
        <v>1332.13</v>
      </c>
      <c r="V119" s="9">
        <v>1417.03</v>
      </c>
      <c r="W119" s="9">
        <v>1482.94</v>
      </c>
      <c r="X119" s="9">
        <v>1514.3784041914573</v>
      </c>
      <c r="Y119" s="2">
        <v>1515.83</v>
      </c>
      <c r="Z119" s="2">
        <v>1515.09</v>
      </c>
      <c r="AA119" s="2">
        <v>1521.77</v>
      </c>
      <c r="AB119" s="2">
        <v>1419.91</v>
      </c>
      <c r="AC119" s="2">
        <v>1401.53</v>
      </c>
      <c r="AD119" s="7">
        <v>1437.92</v>
      </c>
      <c r="AE119" s="91">
        <v>1488.97</v>
      </c>
      <c r="AF119" s="92">
        <v>1572.8</v>
      </c>
      <c r="AG119" s="2">
        <v>1678.65</v>
      </c>
      <c r="AH119" s="2">
        <v>1763.13</v>
      </c>
      <c r="AI119" s="7">
        <v>1833.57</v>
      </c>
      <c r="AJ119" s="2">
        <v>1895.7361285262491</v>
      </c>
    </row>
    <row r="120" spans="1:36" s="5" customFormat="1" x14ac:dyDescent="0.2">
      <c r="A120" s="86" t="s">
        <v>1069</v>
      </c>
      <c r="B120" s="20" t="s">
        <v>182</v>
      </c>
      <c r="C120" s="34"/>
      <c r="D120" s="34" t="s">
        <v>183</v>
      </c>
      <c r="E120" s="34" t="s">
        <v>710</v>
      </c>
      <c r="F120" s="34" t="s">
        <v>705</v>
      </c>
      <c r="G120" s="34"/>
      <c r="H120" s="2">
        <v>351</v>
      </c>
      <c r="I120" s="2">
        <v>407.75</v>
      </c>
      <c r="J120" s="2">
        <v>427.19</v>
      </c>
      <c r="K120" s="2">
        <v>453.22</v>
      </c>
      <c r="L120" s="2">
        <v>481.88</v>
      </c>
      <c r="M120" s="2">
        <v>541.83000000000004</v>
      </c>
      <c r="N120" s="2">
        <v>576.03</v>
      </c>
      <c r="O120" s="2">
        <v>609.46</v>
      </c>
      <c r="P120" s="2">
        <v>643.25</v>
      </c>
      <c r="Q120" s="2">
        <v>704.87</v>
      </c>
      <c r="R120" s="2">
        <v>766.63</v>
      </c>
      <c r="S120" s="2">
        <v>809.4</v>
      </c>
      <c r="T120" s="2">
        <v>849.72</v>
      </c>
      <c r="U120" s="9">
        <v>900.6</v>
      </c>
      <c r="V120" s="9">
        <v>940.91</v>
      </c>
      <c r="W120" s="9">
        <v>998.79</v>
      </c>
      <c r="X120" s="9">
        <v>1014.4468921733829</v>
      </c>
      <c r="Y120" s="2">
        <v>1040.0999999999999</v>
      </c>
      <c r="Z120" s="2">
        <v>1045.56</v>
      </c>
      <c r="AA120" s="2">
        <v>1049.77</v>
      </c>
      <c r="AB120" s="2">
        <v>893.75</v>
      </c>
      <c r="AC120" s="2">
        <v>886.34</v>
      </c>
      <c r="AD120" s="7">
        <v>908.23</v>
      </c>
      <c r="AE120" s="91">
        <v>964.51</v>
      </c>
      <c r="AF120" s="92">
        <v>1008.49</v>
      </c>
      <c r="AG120" s="2">
        <v>1070.27</v>
      </c>
      <c r="AH120" s="2">
        <v>1143.55</v>
      </c>
      <c r="AI120" s="7">
        <v>1195.9000000000001</v>
      </c>
      <c r="AJ120" s="2">
        <v>1221.1524333826519</v>
      </c>
    </row>
    <row r="121" spans="1:36" s="5" customFormat="1" x14ac:dyDescent="0.2">
      <c r="A121" s="86" t="s">
        <v>1070</v>
      </c>
      <c r="B121" s="20" t="s">
        <v>184</v>
      </c>
      <c r="C121" s="34"/>
      <c r="D121" s="34" t="s">
        <v>185</v>
      </c>
      <c r="E121" s="35" t="s">
        <v>711</v>
      </c>
      <c r="F121" s="34" t="s">
        <v>705</v>
      </c>
      <c r="G121" s="34"/>
      <c r="H121" s="2">
        <v>395</v>
      </c>
      <c r="I121" s="2">
        <v>462.23</v>
      </c>
      <c r="J121" s="2">
        <v>477.28</v>
      </c>
      <c r="K121" s="2">
        <v>508.33</v>
      </c>
      <c r="L121" s="2">
        <v>527.96</v>
      </c>
      <c r="M121" s="2">
        <v>573.19000000000005</v>
      </c>
      <c r="N121" s="2">
        <v>629.51</v>
      </c>
      <c r="O121" s="2">
        <v>673.09</v>
      </c>
      <c r="P121" s="2">
        <v>711.45</v>
      </c>
      <c r="Q121" s="2">
        <v>800.33</v>
      </c>
      <c r="R121" s="2">
        <v>883.38</v>
      </c>
      <c r="S121" s="2">
        <v>945.79</v>
      </c>
      <c r="T121" s="2">
        <v>978.28</v>
      </c>
      <c r="U121" s="9">
        <v>1012.6</v>
      </c>
      <c r="V121" s="9">
        <v>1057.45</v>
      </c>
      <c r="W121" s="9">
        <v>1101.27</v>
      </c>
      <c r="X121" s="9">
        <v>1142.803014991749</v>
      </c>
      <c r="Y121" s="2">
        <v>1182.57</v>
      </c>
      <c r="Z121" s="2">
        <v>1189.52</v>
      </c>
      <c r="AA121" s="2">
        <v>1195.69</v>
      </c>
      <c r="AB121" s="2">
        <v>1096.31</v>
      </c>
      <c r="AC121" s="2">
        <v>1107.4100000000001</v>
      </c>
      <c r="AD121" s="7">
        <v>1155.3</v>
      </c>
      <c r="AE121" s="91">
        <v>1211.18</v>
      </c>
      <c r="AF121" s="92">
        <v>1278.1600000000001</v>
      </c>
      <c r="AG121" s="2">
        <v>1354.09</v>
      </c>
      <c r="AH121" s="2">
        <v>1441.27</v>
      </c>
      <c r="AI121" s="7">
        <v>1506.2</v>
      </c>
      <c r="AJ121" s="7" t="s">
        <v>657</v>
      </c>
    </row>
    <row r="122" spans="1:36" s="5" customFormat="1" x14ac:dyDescent="0.2">
      <c r="A122" s="86" t="s">
        <v>1071</v>
      </c>
      <c r="B122" s="20" t="s">
        <v>186</v>
      </c>
      <c r="C122" s="34"/>
      <c r="D122" s="34" t="s">
        <v>842</v>
      </c>
      <c r="E122" s="34" t="s">
        <v>710</v>
      </c>
      <c r="F122" s="34" t="s">
        <v>708</v>
      </c>
      <c r="G122" s="34"/>
      <c r="H122" s="2" t="s">
        <v>657</v>
      </c>
      <c r="I122" s="2" t="s">
        <v>657</v>
      </c>
      <c r="J122" s="2" t="s">
        <v>657</v>
      </c>
      <c r="K122" s="2" t="s">
        <v>657</v>
      </c>
      <c r="L122" s="2">
        <v>625.86</v>
      </c>
      <c r="M122" s="2">
        <v>667.22</v>
      </c>
      <c r="N122" s="2">
        <v>694.7</v>
      </c>
      <c r="O122" s="2">
        <v>749.59</v>
      </c>
      <c r="P122" s="2">
        <v>798.5</v>
      </c>
      <c r="Q122" s="2">
        <v>845.23</v>
      </c>
      <c r="R122" s="2">
        <v>899.54</v>
      </c>
      <c r="S122" s="2">
        <v>969.77</v>
      </c>
      <c r="T122" s="2">
        <v>1012.9</v>
      </c>
      <c r="U122" s="9">
        <v>1062.26</v>
      </c>
      <c r="V122" s="9">
        <v>1108.8499999999999</v>
      </c>
      <c r="W122" s="9">
        <v>1171.28</v>
      </c>
      <c r="X122" s="9">
        <v>1206.2054154021139</v>
      </c>
      <c r="Y122" s="2">
        <v>1219.01</v>
      </c>
      <c r="Z122" s="2">
        <v>1219.3399999999999</v>
      </c>
      <c r="AA122" s="2">
        <v>1224.7</v>
      </c>
      <c r="AB122" s="2">
        <v>1091.33</v>
      </c>
      <c r="AC122" s="2">
        <v>1085.28</v>
      </c>
      <c r="AD122" s="7">
        <v>1099.49</v>
      </c>
      <c r="AE122" s="91">
        <v>1157.6099999999999</v>
      </c>
      <c r="AF122" s="92">
        <v>1224.73</v>
      </c>
      <c r="AG122" s="2">
        <v>1307.32</v>
      </c>
      <c r="AH122" s="2">
        <v>1371.2</v>
      </c>
      <c r="AI122" s="7">
        <v>1430.99</v>
      </c>
      <c r="AJ122" s="2">
        <v>1464.0238405538589</v>
      </c>
    </row>
    <row r="123" spans="1:36" s="5" customFormat="1" x14ac:dyDescent="0.2">
      <c r="A123" s="86" t="s">
        <v>1072</v>
      </c>
      <c r="B123" s="20" t="s">
        <v>187</v>
      </c>
      <c r="C123" s="34"/>
      <c r="D123" s="34" t="s">
        <v>188</v>
      </c>
      <c r="E123" s="34" t="s">
        <v>710</v>
      </c>
      <c r="F123" s="34" t="s">
        <v>705</v>
      </c>
      <c r="G123" s="34"/>
      <c r="H123" s="2">
        <v>389</v>
      </c>
      <c r="I123" s="2">
        <v>432.01</v>
      </c>
      <c r="J123" s="2">
        <v>448.99</v>
      </c>
      <c r="K123" s="2">
        <v>468.28</v>
      </c>
      <c r="L123" s="2">
        <v>500.51</v>
      </c>
      <c r="M123" s="2">
        <v>554.71</v>
      </c>
      <c r="N123" s="2">
        <v>601.05999999999995</v>
      </c>
      <c r="O123" s="2">
        <v>638.9</v>
      </c>
      <c r="P123" s="2">
        <v>696.93</v>
      </c>
      <c r="Q123" s="2">
        <v>743.87</v>
      </c>
      <c r="R123" s="2">
        <v>858.07</v>
      </c>
      <c r="S123" s="2">
        <v>919.75</v>
      </c>
      <c r="T123" s="2">
        <v>969.87</v>
      </c>
      <c r="U123" s="9">
        <v>1027.8900000000001</v>
      </c>
      <c r="V123" s="9">
        <v>1080.68</v>
      </c>
      <c r="W123" s="9">
        <v>1118.3599999999999</v>
      </c>
      <c r="X123" s="9">
        <v>1149.9110301447899</v>
      </c>
      <c r="Y123" s="2">
        <v>1175.46</v>
      </c>
      <c r="Z123" s="2">
        <v>1172.83</v>
      </c>
      <c r="AA123" s="2">
        <v>1172.3499999999999</v>
      </c>
      <c r="AB123" s="2">
        <v>1036.1300000000001</v>
      </c>
      <c r="AC123" s="2">
        <v>1022.83</v>
      </c>
      <c r="AD123" s="7">
        <v>1055.25</v>
      </c>
      <c r="AE123" s="91">
        <v>1101.6400000000001</v>
      </c>
      <c r="AF123" s="92">
        <v>1156.53</v>
      </c>
      <c r="AG123" s="2">
        <v>1230.6500000000001</v>
      </c>
      <c r="AH123" s="2">
        <v>1286.08</v>
      </c>
      <c r="AI123" s="7">
        <v>1351.98</v>
      </c>
      <c r="AJ123" s="2">
        <v>1384.250158346289</v>
      </c>
    </row>
    <row r="124" spans="1:36" s="5" customFormat="1" x14ac:dyDescent="0.2">
      <c r="A124" s="86" t="s">
        <v>1073</v>
      </c>
      <c r="B124" s="28" t="s">
        <v>953</v>
      </c>
      <c r="C124" s="34"/>
      <c r="D124" s="35" t="s">
        <v>952</v>
      </c>
      <c r="E124" s="35" t="s">
        <v>710</v>
      </c>
      <c r="F124" s="35" t="s">
        <v>705</v>
      </c>
      <c r="G124" s="34"/>
      <c r="H124" s="2" t="s">
        <v>657</v>
      </c>
      <c r="I124" s="2" t="s">
        <v>657</v>
      </c>
      <c r="J124" s="2" t="s">
        <v>657</v>
      </c>
      <c r="K124" s="2" t="s">
        <v>657</v>
      </c>
      <c r="L124" s="2" t="s">
        <v>657</v>
      </c>
      <c r="M124" s="2" t="s">
        <v>657</v>
      </c>
      <c r="N124" s="2" t="s">
        <v>657</v>
      </c>
      <c r="O124" s="2" t="s">
        <v>657</v>
      </c>
      <c r="P124" s="2" t="s">
        <v>657</v>
      </c>
      <c r="Q124" s="2" t="s">
        <v>657</v>
      </c>
      <c r="R124" s="2" t="s">
        <v>657</v>
      </c>
      <c r="S124" s="2" t="s">
        <v>657</v>
      </c>
      <c r="T124" s="2" t="s">
        <v>657</v>
      </c>
      <c r="U124" s="2" t="s">
        <v>657</v>
      </c>
      <c r="V124" s="2" t="s">
        <v>657</v>
      </c>
      <c r="W124" s="2" t="s">
        <v>657</v>
      </c>
      <c r="X124" s="2" t="s">
        <v>657</v>
      </c>
      <c r="Y124" s="2" t="s">
        <v>657</v>
      </c>
      <c r="Z124" s="2" t="s">
        <v>657</v>
      </c>
      <c r="AA124" s="2" t="s">
        <v>657</v>
      </c>
      <c r="AB124" s="2" t="s">
        <v>657</v>
      </c>
      <c r="AC124" s="2" t="s">
        <v>657</v>
      </c>
      <c r="AD124" s="7" t="s">
        <v>657</v>
      </c>
      <c r="AE124" s="91" t="s">
        <v>657</v>
      </c>
      <c r="AF124" s="92" t="s">
        <v>657</v>
      </c>
      <c r="AG124" s="2" t="s">
        <v>657</v>
      </c>
      <c r="AH124" s="2">
        <v>1309.06</v>
      </c>
      <c r="AI124" s="7">
        <v>1368.19</v>
      </c>
      <c r="AJ124" s="2">
        <v>1406.0445617049711</v>
      </c>
    </row>
    <row r="125" spans="1:36" s="5" customFormat="1" x14ac:dyDescent="0.2">
      <c r="A125" s="86" t="s">
        <v>657</v>
      </c>
      <c r="B125" s="20" t="s">
        <v>771</v>
      </c>
      <c r="C125" s="34"/>
      <c r="D125" s="34" t="s">
        <v>770</v>
      </c>
      <c r="E125" s="34" t="s">
        <v>711</v>
      </c>
      <c r="F125" s="34" t="s">
        <v>705</v>
      </c>
      <c r="G125" s="34"/>
      <c r="H125" s="2">
        <v>420</v>
      </c>
      <c r="I125" s="2">
        <v>477.67</v>
      </c>
      <c r="J125" s="2">
        <v>507.56</v>
      </c>
      <c r="K125" s="2" t="s">
        <v>657</v>
      </c>
      <c r="L125" s="2" t="s">
        <v>657</v>
      </c>
      <c r="M125" s="2" t="s">
        <v>657</v>
      </c>
      <c r="N125" s="2" t="s">
        <v>657</v>
      </c>
      <c r="O125" s="2" t="s">
        <v>657</v>
      </c>
      <c r="P125" s="2" t="s">
        <v>657</v>
      </c>
      <c r="Q125" s="2" t="s">
        <v>657</v>
      </c>
      <c r="R125" s="2" t="s">
        <v>657</v>
      </c>
      <c r="S125" s="2" t="s">
        <v>657</v>
      </c>
      <c r="T125" s="2" t="s">
        <v>657</v>
      </c>
      <c r="U125" s="2" t="s">
        <v>657</v>
      </c>
      <c r="V125" s="2" t="s">
        <v>657</v>
      </c>
      <c r="W125" s="2" t="s">
        <v>657</v>
      </c>
      <c r="X125" s="2" t="s">
        <v>657</v>
      </c>
      <c r="Y125" s="2" t="s">
        <v>657</v>
      </c>
      <c r="Z125" s="2" t="s">
        <v>657</v>
      </c>
      <c r="AA125" s="2" t="s">
        <v>657</v>
      </c>
      <c r="AB125" s="2" t="s">
        <v>657</v>
      </c>
      <c r="AC125" s="2" t="s">
        <v>657</v>
      </c>
      <c r="AD125" s="7" t="s">
        <v>657</v>
      </c>
      <c r="AE125" s="91" t="s">
        <v>657</v>
      </c>
      <c r="AF125" s="92" t="s">
        <v>657</v>
      </c>
      <c r="AG125" s="2" t="s">
        <v>657</v>
      </c>
      <c r="AH125" s="2" t="s">
        <v>657</v>
      </c>
      <c r="AI125" s="7" t="s">
        <v>657</v>
      </c>
      <c r="AJ125" s="2" t="s">
        <v>657</v>
      </c>
    </row>
    <row r="126" spans="1:36" s="5" customFormat="1" x14ac:dyDescent="0.2">
      <c r="A126" s="86" t="s">
        <v>1074</v>
      </c>
      <c r="B126" s="20" t="s">
        <v>189</v>
      </c>
      <c r="C126" s="34"/>
      <c r="D126" s="34" t="s">
        <v>190</v>
      </c>
      <c r="E126" s="34" t="s">
        <v>710</v>
      </c>
      <c r="F126" s="34" t="s">
        <v>705</v>
      </c>
      <c r="G126" s="34"/>
      <c r="H126" s="2">
        <v>450</v>
      </c>
      <c r="I126" s="2">
        <v>480.52</v>
      </c>
      <c r="J126" s="2">
        <v>475.55</v>
      </c>
      <c r="K126" s="2">
        <v>500.27</v>
      </c>
      <c r="L126" s="2">
        <v>537.91</v>
      </c>
      <c r="M126" s="2">
        <v>575.44000000000005</v>
      </c>
      <c r="N126" s="2">
        <v>620.15</v>
      </c>
      <c r="O126" s="2">
        <v>667.73</v>
      </c>
      <c r="P126" s="2">
        <v>727.97</v>
      </c>
      <c r="Q126" s="2">
        <v>776.3</v>
      </c>
      <c r="R126" s="2">
        <v>962.98</v>
      </c>
      <c r="S126" s="2">
        <v>1040.72</v>
      </c>
      <c r="T126" s="2">
        <v>1093.3800000000001</v>
      </c>
      <c r="U126" s="9">
        <v>1143.21</v>
      </c>
      <c r="V126" s="9">
        <v>1186.93</v>
      </c>
      <c r="W126" s="9">
        <v>1233.8399999999999</v>
      </c>
      <c r="X126" s="9">
        <v>1276.0833272964198</v>
      </c>
      <c r="Y126" s="2">
        <v>1289.52</v>
      </c>
      <c r="Z126" s="2">
        <v>1289.3499999999999</v>
      </c>
      <c r="AA126" s="2">
        <v>1288.8399999999999</v>
      </c>
      <c r="AB126" s="2">
        <v>1130.18</v>
      </c>
      <c r="AC126" s="2">
        <v>1114.98</v>
      </c>
      <c r="AD126" s="7">
        <v>1142.3800000000001</v>
      </c>
      <c r="AE126" s="91">
        <v>1217.1199999999999</v>
      </c>
      <c r="AF126" s="92">
        <v>1275.5999999999999</v>
      </c>
      <c r="AG126" s="2">
        <v>1363.25</v>
      </c>
      <c r="AH126" s="2">
        <v>1432.94</v>
      </c>
      <c r="AI126" s="7">
        <v>1481.14</v>
      </c>
      <c r="AJ126" s="2">
        <v>1521.617367253315</v>
      </c>
    </row>
    <row r="127" spans="1:36" s="5" customFormat="1" x14ac:dyDescent="0.2">
      <c r="A127" s="86" t="s">
        <v>1075</v>
      </c>
      <c r="B127" s="20" t="s">
        <v>191</v>
      </c>
      <c r="C127" s="34"/>
      <c r="D127" s="34" t="s">
        <v>192</v>
      </c>
      <c r="E127" s="34" t="s">
        <v>710</v>
      </c>
      <c r="F127" s="34" t="s">
        <v>705</v>
      </c>
      <c r="G127" s="34"/>
      <c r="H127" s="2">
        <v>420</v>
      </c>
      <c r="I127" s="2">
        <v>426.42</v>
      </c>
      <c r="J127" s="2">
        <v>485.96</v>
      </c>
      <c r="K127" s="2">
        <v>523.97</v>
      </c>
      <c r="L127" s="2">
        <v>592.86</v>
      </c>
      <c r="M127" s="2">
        <v>641.61</v>
      </c>
      <c r="N127" s="2">
        <v>698.42</v>
      </c>
      <c r="O127" s="2">
        <v>732.92</v>
      </c>
      <c r="P127" s="2">
        <v>775.45</v>
      </c>
      <c r="Q127" s="2">
        <v>846.54</v>
      </c>
      <c r="R127" s="2">
        <v>969.26</v>
      </c>
      <c r="S127" s="2">
        <v>1024.27</v>
      </c>
      <c r="T127" s="2">
        <v>1053.97</v>
      </c>
      <c r="U127" s="9">
        <v>1095.75</v>
      </c>
      <c r="V127" s="9">
        <v>1146.6300000000001</v>
      </c>
      <c r="W127" s="9">
        <v>1196.49</v>
      </c>
      <c r="X127" s="9">
        <v>1220.5906433025841</v>
      </c>
      <c r="Y127" s="2">
        <v>1245.4000000000001</v>
      </c>
      <c r="Z127" s="2">
        <v>1244.68</v>
      </c>
      <c r="AA127" s="2">
        <v>1247.6500000000001</v>
      </c>
      <c r="AB127" s="2">
        <v>1152.55</v>
      </c>
      <c r="AC127" s="2">
        <v>1148.3</v>
      </c>
      <c r="AD127" s="7">
        <v>1165.73</v>
      </c>
      <c r="AE127" s="91">
        <v>1212.81</v>
      </c>
      <c r="AF127" s="92">
        <v>1274.8399999999999</v>
      </c>
      <c r="AG127" s="2">
        <v>1348.83</v>
      </c>
      <c r="AH127" s="2">
        <v>1415.48</v>
      </c>
      <c r="AI127" s="7">
        <v>1465.79</v>
      </c>
      <c r="AJ127" s="2">
        <v>1532.3567132600331</v>
      </c>
    </row>
    <row r="128" spans="1:36" s="5" customFormat="1" x14ac:dyDescent="0.2">
      <c r="A128" s="86" t="s">
        <v>1076</v>
      </c>
      <c r="B128" s="20" t="s">
        <v>193</v>
      </c>
      <c r="C128" s="34"/>
      <c r="D128" s="34" t="s">
        <v>194</v>
      </c>
      <c r="E128" s="34" t="s">
        <v>710</v>
      </c>
      <c r="F128" s="34" t="s">
        <v>705</v>
      </c>
      <c r="G128" s="34"/>
      <c r="H128" s="2">
        <v>487</v>
      </c>
      <c r="I128" s="2">
        <v>505.57</v>
      </c>
      <c r="J128" s="2">
        <v>543.16999999999996</v>
      </c>
      <c r="K128" s="2">
        <v>567.39</v>
      </c>
      <c r="L128" s="2">
        <v>605.29</v>
      </c>
      <c r="M128" s="2">
        <v>676.5</v>
      </c>
      <c r="N128" s="2">
        <v>707.53</v>
      </c>
      <c r="O128" s="2">
        <v>749.83</v>
      </c>
      <c r="P128" s="2">
        <v>784.85</v>
      </c>
      <c r="Q128" s="2">
        <v>844.4</v>
      </c>
      <c r="R128" s="2">
        <v>954.29</v>
      </c>
      <c r="S128" s="2">
        <v>1042.3399999999999</v>
      </c>
      <c r="T128" s="2">
        <v>1093.26</v>
      </c>
      <c r="U128" s="9">
        <v>1147.96</v>
      </c>
      <c r="V128" s="9">
        <v>1198.2</v>
      </c>
      <c r="W128" s="9">
        <v>1254.25</v>
      </c>
      <c r="X128" s="9">
        <v>1278.7745184270127</v>
      </c>
      <c r="Y128" s="2">
        <v>1309.31</v>
      </c>
      <c r="Z128" s="2">
        <v>1308.08</v>
      </c>
      <c r="AA128" s="2">
        <v>1310.07</v>
      </c>
      <c r="AB128" s="2">
        <v>1223.95</v>
      </c>
      <c r="AC128" s="2">
        <v>1210.42</v>
      </c>
      <c r="AD128" s="7">
        <v>1244.99</v>
      </c>
      <c r="AE128" s="91">
        <v>1305.28</v>
      </c>
      <c r="AF128" s="92">
        <v>1360.71</v>
      </c>
      <c r="AG128" s="2">
        <v>1421.32</v>
      </c>
      <c r="AH128" s="2">
        <v>1494.39</v>
      </c>
      <c r="AI128" s="7">
        <v>1541.77</v>
      </c>
      <c r="AJ128" s="2">
        <v>1582.9803531514581</v>
      </c>
    </row>
    <row r="129" spans="1:36" s="5" customFormat="1" x14ac:dyDescent="0.2">
      <c r="A129" s="86" t="s">
        <v>1077</v>
      </c>
      <c r="B129" s="20" t="s">
        <v>195</v>
      </c>
      <c r="C129" s="34"/>
      <c r="D129" s="34" t="s">
        <v>196</v>
      </c>
      <c r="E129" s="34" t="s">
        <v>711</v>
      </c>
      <c r="F129" s="34" t="s">
        <v>705</v>
      </c>
      <c r="G129" s="34"/>
      <c r="H129" s="2">
        <v>471</v>
      </c>
      <c r="I129" s="2">
        <v>491.09</v>
      </c>
      <c r="J129" s="2">
        <v>515.15</v>
      </c>
      <c r="K129" s="2">
        <v>542.58000000000004</v>
      </c>
      <c r="L129" s="2">
        <v>580.20000000000005</v>
      </c>
      <c r="M129" s="2">
        <v>661.11</v>
      </c>
      <c r="N129" s="2">
        <v>694.83</v>
      </c>
      <c r="O129" s="2">
        <v>733.7</v>
      </c>
      <c r="P129" s="2">
        <v>772.59</v>
      </c>
      <c r="Q129" s="2">
        <v>819</v>
      </c>
      <c r="R129" s="2">
        <v>902.13</v>
      </c>
      <c r="S129" s="2">
        <v>950.77</v>
      </c>
      <c r="T129" s="2">
        <v>980.61</v>
      </c>
      <c r="U129" s="9">
        <v>1027.6099999999999</v>
      </c>
      <c r="V129" s="9">
        <v>1075.3599999999999</v>
      </c>
      <c r="W129" s="9">
        <v>1131.1400000000001</v>
      </c>
      <c r="X129" s="2" t="s">
        <v>657</v>
      </c>
      <c r="Y129" s="2" t="s">
        <v>657</v>
      </c>
      <c r="Z129" s="2" t="s">
        <v>657</v>
      </c>
      <c r="AA129" s="2" t="s">
        <v>657</v>
      </c>
      <c r="AB129" s="2" t="s">
        <v>657</v>
      </c>
      <c r="AC129" s="2" t="s">
        <v>657</v>
      </c>
      <c r="AD129" s="7" t="s">
        <v>657</v>
      </c>
      <c r="AE129" s="91" t="s">
        <v>657</v>
      </c>
      <c r="AF129" s="92" t="s">
        <v>657</v>
      </c>
      <c r="AG129" s="2" t="s">
        <v>657</v>
      </c>
      <c r="AH129" s="2" t="s">
        <v>657</v>
      </c>
      <c r="AI129" s="7" t="s">
        <v>657</v>
      </c>
      <c r="AJ129" s="2" t="s">
        <v>657</v>
      </c>
    </row>
    <row r="130" spans="1:36" s="5" customFormat="1" x14ac:dyDescent="0.2">
      <c r="A130" s="86" t="s">
        <v>1078</v>
      </c>
      <c r="B130" s="20" t="s">
        <v>197</v>
      </c>
      <c r="C130" s="34"/>
      <c r="D130" s="34" t="s">
        <v>198</v>
      </c>
      <c r="E130" s="34" t="s">
        <v>710</v>
      </c>
      <c r="F130" s="34" t="s">
        <v>705</v>
      </c>
      <c r="G130" s="34"/>
      <c r="H130" s="2">
        <v>673</v>
      </c>
      <c r="I130" s="2">
        <v>670.9</v>
      </c>
      <c r="J130" s="2">
        <v>670.4</v>
      </c>
      <c r="K130" s="2">
        <v>714.04</v>
      </c>
      <c r="L130" s="2">
        <v>759.4</v>
      </c>
      <c r="M130" s="2">
        <v>842.22</v>
      </c>
      <c r="N130" s="2">
        <v>915.18</v>
      </c>
      <c r="O130" s="2">
        <v>958.14</v>
      </c>
      <c r="P130" s="2">
        <v>997.95</v>
      </c>
      <c r="Q130" s="2">
        <v>1115.02</v>
      </c>
      <c r="R130" s="2">
        <v>1340.44</v>
      </c>
      <c r="S130" s="2">
        <v>1421.46</v>
      </c>
      <c r="T130" s="2">
        <v>1475.58</v>
      </c>
      <c r="U130" s="9">
        <v>1554.85</v>
      </c>
      <c r="V130" s="9">
        <v>1615.11</v>
      </c>
      <c r="W130" s="9">
        <v>1692.31</v>
      </c>
      <c r="X130" s="9">
        <v>1730.0775172828376</v>
      </c>
      <c r="Y130" s="2">
        <v>1764.62</v>
      </c>
      <c r="Z130" s="2">
        <v>1770.47</v>
      </c>
      <c r="AA130" s="2">
        <v>1830.39</v>
      </c>
      <c r="AB130" s="2">
        <v>1757.1</v>
      </c>
      <c r="AC130" s="2">
        <v>1767.35</v>
      </c>
      <c r="AD130" s="7">
        <v>1821.16</v>
      </c>
      <c r="AE130" s="91">
        <v>1892.7</v>
      </c>
      <c r="AF130" s="92">
        <v>1985.66</v>
      </c>
      <c r="AG130" s="2">
        <v>2110.23</v>
      </c>
      <c r="AH130" s="2">
        <v>2206.79</v>
      </c>
      <c r="AI130" s="7">
        <v>2286.75</v>
      </c>
      <c r="AJ130" s="2">
        <v>2313.324007286607</v>
      </c>
    </row>
    <row r="131" spans="1:36" s="5" customFormat="1" x14ac:dyDescent="0.2">
      <c r="A131" s="86" t="s">
        <v>1079</v>
      </c>
      <c r="B131" s="20" t="s">
        <v>199</v>
      </c>
      <c r="C131" s="34"/>
      <c r="D131" s="34" t="s">
        <v>200</v>
      </c>
      <c r="E131" s="34" t="s">
        <v>710</v>
      </c>
      <c r="F131" s="34" t="s">
        <v>706</v>
      </c>
      <c r="G131" s="34"/>
      <c r="H131" s="2">
        <v>525</v>
      </c>
      <c r="I131" s="2">
        <v>537.76</v>
      </c>
      <c r="J131" s="2">
        <v>543.54999999999995</v>
      </c>
      <c r="K131" s="2">
        <v>574.59</v>
      </c>
      <c r="L131" s="2">
        <v>593.64</v>
      </c>
      <c r="M131" s="2">
        <v>632.58000000000004</v>
      </c>
      <c r="N131" s="2">
        <v>681.99</v>
      </c>
      <c r="O131" s="2">
        <v>732.48</v>
      </c>
      <c r="P131" s="2">
        <v>815.65</v>
      </c>
      <c r="Q131" s="2">
        <v>885.54</v>
      </c>
      <c r="R131" s="2">
        <v>1040.23</v>
      </c>
      <c r="S131" s="2">
        <v>1117.5</v>
      </c>
      <c r="T131" s="2">
        <v>1151.45</v>
      </c>
      <c r="U131" s="9">
        <v>1202.72</v>
      </c>
      <c r="V131" s="9">
        <v>1250.3599999999999</v>
      </c>
      <c r="W131" s="9">
        <v>1290.99</v>
      </c>
      <c r="X131" s="9">
        <v>1314.7063296549488</v>
      </c>
      <c r="Y131" s="2">
        <v>1314.48</v>
      </c>
      <c r="Z131" s="2">
        <v>1314.11</v>
      </c>
      <c r="AA131" s="2">
        <v>1308.4000000000001</v>
      </c>
      <c r="AB131" s="2">
        <v>1031.68</v>
      </c>
      <c r="AC131" s="2">
        <v>1028.8800000000001</v>
      </c>
      <c r="AD131" s="7">
        <v>1054.9000000000001</v>
      </c>
      <c r="AE131" s="91">
        <v>1101.01</v>
      </c>
      <c r="AF131" s="92">
        <v>1152.33</v>
      </c>
      <c r="AG131" s="2">
        <v>1216.26</v>
      </c>
      <c r="AH131" s="2">
        <v>1288.44</v>
      </c>
      <c r="AI131" s="7">
        <v>1340.46</v>
      </c>
      <c r="AJ131" s="2">
        <v>1342.177421961693</v>
      </c>
    </row>
    <row r="132" spans="1:36" s="5" customFormat="1" x14ac:dyDescent="0.2">
      <c r="A132" s="86" t="s">
        <v>1080</v>
      </c>
      <c r="B132" s="20" t="s">
        <v>201</v>
      </c>
      <c r="C132" s="34"/>
      <c r="D132" s="34" t="s">
        <v>202</v>
      </c>
      <c r="E132" s="34" t="s">
        <v>710</v>
      </c>
      <c r="F132" s="34" t="s">
        <v>705</v>
      </c>
      <c r="G132" s="34"/>
      <c r="H132" s="2">
        <v>534</v>
      </c>
      <c r="I132" s="2">
        <v>509.09</v>
      </c>
      <c r="J132" s="2">
        <v>578.63</v>
      </c>
      <c r="K132" s="2">
        <v>613.4</v>
      </c>
      <c r="L132" s="2">
        <v>661.36</v>
      </c>
      <c r="M132" s="2">
        <v>759.41</v>
      </c>
      <c r="N132" s="2">
        <v>808.32</v>
      </c>
      <c r="O132" s="2">
        <v>862.46</v>
      </c>
      <c r="P132" s="2">
        <v>932.19</v>
      </c>
      <c r="Q132" s="2">
        <v>1022.55</v>
      </c>
      <c r="R132" s="2">
        <v>1185.7</v>
      </c>
      <c r="S132" s="2">
        <v>1250.53</v>
      </c>
      <c r="T132" s="2">
        <v>1292.77</v>
      </c>
      <c r="U132" s="9">
        <v>1350.31</v>
      </c>
      <c r="V132" s="9">
        <v>1419.44</v>
      </c>
      <c r="W132" s="9">
        <v>1477.62</v>
      </c>
      <c r="X132" s="9">
        <v>1512.575227545597</v>
      </c>
      <c r="Y132" s="2">
        <v>1542.59</v>
      </c>
      <c r="Z132" s="2">
        <v>1541.16</v>
      </c>
      <c r="AA132" s="2">
        <v>1543.99</v>
      </c>
      <c r="AB132" s="2">
        <v>1409.09</v>
      </c>
      <c r="AC132" s="2">
        <v>1406.63</v>
      </c>
      <c r="AD132" s="7">
        <v>1420.84</v>
      </c>
      <c r="AE132" s="91">
        <v>1489.33</v>
      </c>
      <c r="AF132" s="92">
        <v>1543.01</v>
      </c>
      <c r="AG132" s="2">
        <v>1629.79</v>
      </c>
      <c r="AH132" s="2">
        <v>1711.61</v>
      </c>
      <c r="AI132" s="7">
        <v>1774.27</v>
      </c>
      <c r="AJ132" s="2">
        <v>1773.273511846739</v>
      </c>
    </row>
    <row r="133" spans="1:36" s="5" customFormat="1" x14ac:dyDescent="0.2">
      <c r="A133" s="86" t="s">
        <v>1081</v>
      </c>
      <c r="B133" s="20" t="s">
        <v>203</v>
      </c>
      <c r="C133" s="34"/>
      <c r="D133" s="34" t="s">
        <v>204</v>
      </c>
      <c r="E133" s="34" t="s">
        <v>710</v>
      </c>
      <c r="F133" s="34" t="s">
        <v>705</v>
      </c>
      <c r="G133" s="34"/>
      <c r="H133" s="2">
        <v>556</v>
      </c>
      <c r="I133" s="2">
        <v>564.6</v>
      </c>
      <c r="J133" s="2">
        <v>585.48</v>
      </c>
      <c r="K133" s="2">
        <v>632.38</v>
      </c>
      <c r="L133" s="2">
        <v>679.11</v>
      </c>
      <c r="M133" s="2">
        <v>759.68</v>
      </c>
      <c r="N133" s="2">
        <v>817.81</v>
      </c>
      <c r="O133" s="2">
        <v>883.51</v>
      </c>
      <c r="P133" s="2">
        <v>926.07</v>
      </c>
      <c r="Q133" s="2">
        <v>1024.97</v>
      </c>
      <c r="R133" s="2">
        <v>1216.78</v>
      </c>
      <c r="S133" s="2">
        <v>1292.1400000000001</v>
      </c>
      <c r="T133" s="2">
        <v>1332.75</v>
      </c>
      <c r="U133" s="9">
        <v>1393.66</v>
      </c>
      <c r="V133" s="9">
        <v>1451.86</v>
      </c>
      <c r="W133" s="9">
        <v>1526.96</v>
      </c>
      <c r="X133" s="9">
        <v>1569.7683004978539</v>
      </c>
      <c r="Y133" s="2">
        <v>1603.93</v>
      </c>
      <c r="Z133" s="2">
        <v>1597.11</v>
      </c>
      <c r="AA133" s="2">
        <v>1646.41</v>
      </c>
      <c r="AB133" s="2">
        <v>1596.69</v>
      </c>
      <c r="AC133" s="2">
        <v>1604.89</v>
      </c>
      <c r="AD133" s="7">
        <v>1643.01</v>
      </c>
      <c r="AE133" s="91">
        <v>1722.43</v>
      </c>
      <c r="AF133" s="92">
        <v>1800.23</v>
      </c>
      <c r="AG133" s="2">
        <v>1903.95</v>
      </c>
      <c r="AH133" s="2">
        <v>1984.18</v>
      </c>
      <c r="AI133" s="7">
        <v>2062.41</v>
      </c>
      <c r="AJ133" s="2">
        <v>2122.2704273268569</v>
      </c>
    </row>
    <row r="134" spans="1:36" s="5" customFormat="1" x14ac:dyDescent="0.2">
      <c r="A134" s="86" t="s">
        <v>1082</v>
      </c>
      <c r="B134" s="20" t="s">
        <v>205</v>
      </c>
      <c r="C134" s="34"/>
      <c r="D134" s="34" t="s">
        <v>206</v>
      </c>
      <c r="E134" s="34" t="s">
        <v>710</v>
      </c>
      <c r="F134" s="34" t="s">
        <v>705</v>
      </c>
      <c r="G134" s="34"/>
      <c r="H134" s="2">
        <v>420</v>
      </c>
      <c r="I134" s="2">
        <v>446.52</v>
      </c>
      <c r="J134" s="2">
        <v>477.54</v>
      </c>
      <c r="K134" s="2">
        <v>485.02</v>
      </c>
      <c r="L134" s="2">
        <v>525.83000000000004</v>
      </c>
      <c r="M134" s="2">
        <v>576.23</v>
      </c>
      <c r="N134" s="2">
        <v>623.1</v>
      </c>
      <c r="O134" s="2">
        <v>664.07</v>
      </c>
      <c r="P134" s="2">
        <v>705.21</v>
      </c>
      <c r="Q134" s="2">
        <v>774.36</v>
      </c>
      <c r="R134" s="2">
        <v>837.15</v>
      </c>
      <c r="S134" s="2">
        <v>875.48</v>
      </c>
      <c r="T134" s="2">
        <v>904.31</v>
      </c>
      <c r="U134" s="9">
        <v>945.62</v>
      </c>
      <c r="V134" s="9">
        <v>985.33</v>
      </c>
      <c r="W134" s="9">
        <v>1022.72</v>
      </c>
      <c r="X134" s="9">
        <v>1063.1178270391806</v>
      </c>
      <c r="Y134" s="2">
        <v>1073.72</v>
      </c>
      <c r="Z134" s="2">
        <v>1077.9100000000001</v>
      </c>
      <c r="AA134" s="2">
        <v>1076.31</v>
      </c>
      <c r="AB134" s="2">
        <v>934.32</v>
      </c>
      <c r="AC134" s="2">
        <v>947.79</v>
      </c>
      <c r="AD134" s="7">
        <v>968.42</v>
      </c>
      <c r="AE134" s="91">
        <v>1016.04</v>
      </c>
      <c r="AF134" s="92">
        <v>1060.3900000000001</v>
      </c>
      <c r="AG134" s="2">
        <v>1113.73</v>
      </c>
      <c r="AH134" s="2">
        <v>1171.1400000000001</v>
      </c>
      <c r="AI134" s="7">
        <v>1215.43</v>
      </c>
      <c r="AJ134" s="2">
        <v>1250.373616652447</v>
      </c>
    </row>
    <row r="135" spans="1:36" s="5" customFormat="1" x14ac:dyDescent="0.2">
      <c r="A135" s="86" t="s">
        <v>1083</v>
      </c>
      <c r="B135" s="20" t="s">
        <v>207</v>
      </c>
      <c r="C135" s="34"/>
      <c r="D135" s="34" t="s">
        <v>208</v>
      </c>
      <c r="E135" s="34" t="s">
        <v>710</v>
      </c>
      <c r="F135" s="34" t="s">
        <v>705</v>
      </c>
      <c r="G135" s="34"/>
      <c r="H135" s="2">
        <v>435</v>
      </c>
      <c r="I135" s="2">
        <v>449.15</v>
      </c>
      <c r="J135" s="2">
        <v>446.39</v>
      </c>
      <c r="K135" s="2">
        <v>450.53</v>
      </c>
      <c r="L135" s="2">
        <v>474.12</v>
      </c>
      <c r="M135" s="2">
        <v>548.14</v>
      </c>
      <c r="N135" s="2">
        <v>596.98</v>
      </c>
      <c r="O135" s="2">
        <v>628.94000000000005</v>
      </c>
      <c r="P135" s="2">
        <v>672.11</v>
      </c>
      <c r="Q135" s="2">
        <v>740.38</v>
      </c>
      <c r="R135" s="2">
        <v>870.87</v>
      </c>
      <c r="S135" s="2">
        <v>927.5</v>
      </c>
      <c r="T135" s="2">
        <v>961.15</v>
      </c>
      <c r="U135" s="9">
        <v>1006.31</v>
      </c>
      <c r="V135" s="9">
        <v>1051.42</v>
      </c>
      <c r="W135" s="9">
        <v>1095.72</v>
      </c>
      <c r="X135" s="9">
        <v>1129.6515436746988</v>
      </c>
      <c r="Y135" s="2">
        <v>1158.23</v>
      </c>
      <c r="Z135" s="2">
        <v>1158.19</v>
      </c>
      <c r="AA135" s="2">
        <v>1165.02</v>
      </c>
      <c r="AB135" s="2">
        <v>1027.0899999999999</v>
      </c>
      <c r="AC135" s="2">
        <v>1054.29</v>
      </c>
      <c r="AD135" s="7">
        <v>1080.6600000000001</v>
      </c>
      <c r="AE135" s="91">
        <v>1132.51</v>
      </c>
      <c r="AF135" s="92">
        <v>1196.5999999999999</v>
      </c>
      <c r="AG135" s="2">
        <v>1260.92</v>
      </c>
      <c r="AH135" s="2">
        <v>1327.16</v>
      </c>
      <c r="AI135" s="7">
        <v>1383.38</v>
      </c>
      <c r="AJ135" s="2">
        <v>1443.512842598484</v>
      </c>
    </row>
    <row r="136" spans="1:36" s="5" customFormat="1" x14ac:dyDescent="0.2">
      <c r="A136" s="86" t="s">
        <v>1084</v>
      </c>
      <c r="B136" s="20" t="s">
        <v>209</v>
      </c>
      <c r="C136" s="34"/>
      <c r="D136" s="34" t="s">
        <v>210</v>
      </c>
      <c r="E136" s="34" t="s">
        <v>710</v>
      </c>
      <c r="F136" s="34" t="s">
        <v>705</v>
      </c>
      <c r="G136" s="34"/>
      <c r="H136" s="2">
        <v>403</v>
      </c>
      <c r="I136" s="2">
        <v>460.84</v>
      </c>
      <c r="J136" s="2">
        <v>527.52</v>
      </c>
      <c r="K136" s="2">
        <v>549.64</v>
      </c>
      <c r="L136" s="2">
        <v>603.84</v>
      </c>
      <c r="M136" s="2">
        <v>662.05</v>
      </c>
      <c r="N136" s="2">
        <v>714.47</v>
      </c>
      <c r="O136" s="2">
        <v>752.51</v>
      </c>
      <c r="P136" s="2">
        <v>792.45</v>
      </c>
      <c r="Q136" s="2">
        <v>863.48</v>
      </c>
      <c r="R136" s="2">
        <v>998.43</v>
      </c>
      <c r="S136" s="2">
        <v>1057.83</v>
      </c>
      <c r="T136" s="2">
        <v>1096.6300000000001</v>
      </c>
      <c r="U136" s="9">
        <v>1142.6300000000001</v>
      </c>
      <c r="V136" s="9">
        <v>1203.99</v>
      </c>
      <c r="W136" s="9">
        <v>1245.5899999999999</v>
      </c>
      <c r="X136" s="9">
        <v>1267.1560558924334</v>
      </c>
      <c r="Y136" s="2">
        <v>1288.8499999999999</v>
      </c>
      <c r="Z136" s="2">
        <v>1287.4000000000001</v>
      </c>
      <c r="AA136" s="2">
        <v>1299.8900000000001</v>
      </c>
      <c r="AB136" s="2">
        <v>1199.6300000000001</v>
      </c>
      <c r="AC136" s="2">
        <v>1206.28</v>
      </c>
      <c r="AD136" s="7">
        <v>1224.53</v>
      </c>
      <c r="AE136" s="91">
        <v>1272.3800000000001</v>
      </c>
      <c r="AF136" s="92">
        <v>1330.95</v>
      </c>
      <c r="AG136" s="2">
        <v>1405.8</v>
      </c>
      <c r="AH136" s="2">
        <v>1467.78</v>
      </c>
      <c r="AI136" s="7">
        <v>1541</v>
      </c>
      <c r="AJ136" s="2">
        <v>1619.5876038975571</v>
      </c>
    </row>
    <row r="137" spans="1:36" s="5" customFormat="1" x14ac:dyDescent="0.2">
      <c r="A137" s="86" t="s">
        <v>1085</v>
      </c>
      <c r="B137" s="20" t="s">
        <v>211</v>
      </c>
      <c r="C137" s="34"/>
      <c r="D137" s="34" t="s">
        <v>212</v>
      </c>
      <c r="E137" s="34" t="s">
        <v>710</v>
      </c>
      <c r="F137" s="34" t="s">
        <v>705</v>
      </c>
      <c r="G137" s="34"/>
      <c r="H137" s="2">
        <v>374</v>
      </c>
      <c r="I137" s="2">
        <v>374.89</v>
      </c>
      <c r="J137" s="2">
        <v>409.3</v>
      </c>
      <c r="K137" s="2">
        <v>424.5</v>
      </c>
      <c r="L137" s="2">
        <v>446.66</v>
      </c>
      <c r="M137" s="2">
        <v>488.65</v>
      </c>
      <c r="N137" s="2">
        <v>535.04</v>
      </c>
      <c r="O137" s="2">
        <v>586.01</v>
      </c>
      <c r="P137" s="2">
        <v>634</v>
      </c>
      <c r="Q137" s="2">
        <v>716.72</v>
      </c>
      <c r="R137" s="2">
        <v>819.29</v>
      </c>
      <c r="S137" s="2">
        <v>903.84</v>
      </c>
      <c r="T137" s="2">
        <v>940.22</v>
      </c>
      <c r="U137" s="9">
        <v>984.64</v>
      </c>
      <c r="V137" s="9">
        <v>1028.4100000000001</v>
      </c>
      <c r="W137" s="9">
        <v>1080.07</v>
      </c>
      <c r="X137" s="9">
        <v>1117.2823737163305</v>
      </c>
      <c r="Y137" s="2">
        <v>1148.67</v>
      </c>
      <c r="Z137" s="2">
        <v>1141.5999999999999</v>
      </c>
      <c r="AA137" s="2">
        <v>1174</v>
      </c>
      <c r="AB137" s="2">
        <v>1023.84</v>
      </c>
      <c r="AC137" s="2">
        <v>1041.76</v>
      </c>
      <c r="AD137" s="7">
        <v>1064.97</v>
      </c>
      <c r="AE137" s="91">
        <v>1100.54</v>
      </c>
      <c r="AF137" s="92">
        <v>1133.23</v>
      </c>
      <c r="AG137" s="2">
        <v>1198.1199999999999</v>
      </c>
      <c r="AH137" s="2">
        <v>1262.74</v>
      </c>
      <c r="AI137" s="7">
        <v>1312.01</v>
      </c>
      <c r="AJ137" s="2">
        <v>1351.1552811768349</v>
      </c>
    </row>
    <row r="138" spans="1:36" s="5" customFormat="1" x14ac:dyDescent="0.2">
      <c r="A138" s="86" t="s">
        <v>1086</v>
      </c>
      <c r="B138" s="20" t="s">
        <v>465</v>
      </c>
      <c r="C138" s="34"/>
      <c r="D138" s="35" t="s">
        <v>946</v>
      </c>
      <c r="E138" s="34" t="s">
        <v>710</v>
      </c>
      <c r="F138" s="34" t="s">
        <v>705</v>
      </c>
      <c r="G138" s="34"/>
      <c r="H138" s="2">
        <v>456</v>
      </c>
      <c r="I138" s="2">
        <v>477.34</v>
      </c>
      <c r="J138" s="2">
        <v>500.98</v>
      </c>
      <c r="K138" s="2">
        <v>519.02</v>
      </c>
      <c r="L138" s="2">
        <v>542.39</v>
      </c>
      <c r="M138" s="2">
        <v>602.75</v>
      </c>
      <c r="N138" s="2">
        <v>658.47</v>
      </c>
      <c r="O138" s="2">
        <v>717.77</v>
      </c>
      <c r="P138" s="2">
        <v>761.47</v>
      </c>
      <c r="Q138" s="2">
        <v>839.96</v>
      </c>
      <c r="R138" s="2">
        <v>955.2</v>
      </c>
      <c r="S138" s="2">
        <v>1062.97</v>
      </c>
      <c r="T138" s="2">
        <v>1101.02</v>
      </c>
      <c r="U138" s="9">
        <v>1151.08</v>
      </c>
      <c r="V138" s="9">
        <v>1205.05</v>
      </c>
      <c r="W138" s="9">
        <v>1256.3699999999999</v>
      </c>
      <c r="X138" s="9">
        <v>1283.4045763508223</v>
      </c>
      <c r="Y138" s="2">
        <v>1306.54</v>
      </c>
      <c r="Z138" s="2">
        <v>1304.32</v>
      </c>
      <c r="AA138" s="2">
        <v>1308.6099999999999</v>
      </c>
      <c r="AB138" s="2">
        <v>1098.1600000000001</v>
      </c>
      <c r="AC138" s="2">
        <v>1118.1199999999999</v>
      </c>
      <c r="AD138" s="7">
        <v>1164.67</v>
      </c>
      <c r="AE138" s="91">
        <v>1240.5999999999999</v>
      </c>
      <c r="AF138" s="92">
        <v>1304.17</v>
      </c>
      <c r="AG138" s="2">
        <v>1391.52</v>
      </c>
      <c r="AH138" s="2">
        <v>1475.64</v>
      </c>
      <c r="AI138" s="7">
        <v>1525.47</v>
      </c>
      <c r="AJ138" s="2">
        <v>1562.751162518244</v>
      </c>
    </row>
    <row r="139" spans="1:36" s="5" customFormat="1" x14ac:dyDescent="0.2">
      <c r="A139" s="86" t="s">
        <v>1087</v>
      </c>
      <c r="B139" s="20" t="s">
        <v>213</v>
      </c>
      <c r="C139" s="34"/>
      <c r="D139" s="34" t="s">
        <v>214</v>
      </c>
      <c r="E139" s="35" t="s">
        <v>711</v>
      </c>
      <c r="F139" s="34" t="s">
        <v>705</v>
      </c>
      <c r="G139" s="34"/>
      <c r="H139" s="2">
        <v>346</v>
      </c>
      <c r="I139" s="2">
        <v>389.82</v>
      </c>
      <c r="J139" s="2">
        <v>395.19</v>
      </c>
      <c r="K139" s="2">
        <v>434.4</v>
      </c>
      <c r="L139" s="2">
        <v>468.18</v>
      </c>
      <c r="M139" s="2">
        <v>522.96</v>
      </c>
      <c r="N139" s="2">
        <v>563.66999999999996</v>
      </c>
      <c r="O139" s="2">
        <v>617.72</v>
      </c>
      <c r="P139" s="2">
        <v>666.92</v>
      </c>
      <c r="Q139" s="2">
        <v>749.6</v>
      </c>
      <c r="R139" s="2">
        <v>886.34</v>
      </c>
      <c r="S139" s="2">
        <v>937.95</v>
      </c>
      <c r="T139" s="2">
        <v>979.9</v>
      </c>
      <c r="U139" s="9">
        <v>1040.5</v>
      </c>
      <c r="V139" s="9">
        <v>1074.3399999999999</v>
      </c>
      <c r="W139" s="9">
        <v>1111.74</v>
      </c>
      <c r="X139" s="9">
        <v>1136.0952079724318</v>
      </c>
      <c r="Y139" s="2">
        <v>1163.31</v>
      </c>
      <c r="Z139" s="2">
        <v>1171.42</v>
      </c>
      <c r="AA139" s="2">
        <v>1169.8900000000001</v>
      </c>
      <c r="AB139" s="2">
        <v>1025.8499999999999</v>
      </c>
      <c r="AC139" s="2">
        <v>1014.59</v>
      </c>
      <c r="AD139" s="7">
        <v>1025.6400000000001</v>
      </c>
      <c r="AE139" s="91">
        <v>1064.33</v>
      </c>
      <c r="AF139" s="92">
        <v>1101.68</v>
      </c>
      <c r="AG139" s="2">
        <v>1164.7</v>
      </c>
      <c r="AH139" s="2" t="s">
        <v>657</v>
      </c>
      <c r="AI139" s="7" t="s">
        <v>657</v>
      </c>
      <c r="AJ139" s="2" t="s">
        <v>657</v>
      </c>
    </row>
    <row r="140" spans="1:36" s="5" customFormat="1" x14ac:dyDescent="0.2">
      <c r="A140" s="86" t="s">
        <v>1088</v>
      </c>
      <c r="B140" s="20" t="s">
        <v>215</v>
      </c>
      <c r="C140" s="34"/>
      <c r="D140" s="34" t="s">
        <v>216</v>
      </c>
      <c r="E140" s="34" t="s">
        <v>710</v>
      </c>
      <c r="F140" s="34" t="s">
        <v>705</v>
      </c>
      <c r="G140" s="34"/>
      <c r="H140" s="2">
        <v>477</v>
      </c>
      <c r="I140" s="2">
        <v>533.42999999999995</v>
      </c>
      <c r="J140" s="2">
        <v>494.48</v>
      </c>
      <c r="K140" s="2">
        <v>525.77</v>
      </c>
      <c r="L140" s="2">
        <v>556.41</v>
      </c>
      <c r="M140" s="2">
        <v>611.54</v>
      </c>
      <c r="N140" s="2">
        <v>658.27</v>
      </c>
      <c r="O140" s="2">
        <v>722.02</v>
      </c>
      <c r="P140" s="2">
        <v>788.09</v>
      </c>
      <c r="Q140" s="2">
        <v>859.39</v>
      </c>
      <c r="R140" s="2">
        <v>991.61</v>
      </c>
      <c r="S140" s="2">
        <v>1039.3699999999999</v>
      </c>
      <c r="T140" s="2">
        <v>1079.23</v>
      </c>
      <c r="U140" s="9">
        <v>1112.6600000000001</v>
      </c>
      <c r="V140" s="9">
        <v>1153.74</v>
      </c>
      <c r="W140" s="9">
        <v>1205.8699999999999</v>
      </c>
      <c r="X140" s="9">
        <v>1237.5531898770955</v>
      </c>
      <c r="Y140" s="2">
        <v>1264.47</v>
      </c>
      <c r="Z140" s="2">
        <v>1267.03</v>
      </c>
      <c r="AA140" s="2">
        <v>1269.83</v>
      </c>
      <c r="AB140" s="2">
        <v>1116.57</v>
      </c>
      <c r="AC140" s="2">
        <v>1121.53</v>
      </c>
      <c r="AD140" s="7">
        <v>1132.46</v>
      </c>
      <c r="AE140" s="91">
        <v>1187.3900000000001</v>
      </c>
      <c r="AF140" s="92">
        <v>1241.6500000000001</v>
      </c>
      <c r="AG140" s="2">
        <v>1307.3900000000001</v>
      </c>
      <c r="AH140" s="2">
        <v>1394.49</v>
      </c>
      <c r="AI140" s="7">
        <v>1450.44</v>
      </c>
      <c r="AJ140" s="2">
        <v>1529.451249000316</v>
      </c>
    </row>
    <row r="141" spans="1:36" s="5" customFormat="1" x14ac:dyDescent="0.2">
      <c r="A141" s="86" t="s">
        <v>1089</v>
      </c>
      <c r="B141" s="20" t="s">
        <v>217</v>
      </c>
      <c r="C141" s="34"/>
      <c r="D141" s="34" t="s">
        <v>218</v>
      </c>
      <c r="E141" s="34" t="s">
        <v>710</v>
      </c>
      <c r="F141" s="34" t="s">
        <v>705</v>
      </c>
      <c r="G141" s="34"/>
      <c r="H141" s="2">
        <v>508</v>
      </c>
      <c r="I141" s="2">
        <v>564.28</v>
      </c>
      <c r="J141" s="2">
        <v>567.33000000000004</v>
      </c>
      <c r="K141" s="2">
        <v>601.22</v>
      </c>
      <c r="L141" s="2">
        <v>639.29999999999995</v>
      </c>
      <c r="M141" s="2">
        <v>719.85</v>
      </c>
      <c r="N141" s="2">
        <v>770.48</v>
      </c>
      <c r="O141" s="2">
        <v>806.93</v>
      </c>
      <c r="P141" s="2">
        <v>834.87</v>
      </c>
      <c r="Q141" s="2">
        <v>914.15</v>
      </c>
      <c r="R141" s="2">
        <v>999.86</v>
      </c>
      <c r="S141" s="2">
        <v>1062.1099999999999</v>
      </c>
      <c r="T141" s="2">
        <v>1100.8900000000001</v>
      </c>
      <c r="U141" s="9">
        <v>1158.04</v>
      </c>
      <c r="V141" s="9">
        <v>1221.3</v>
      </c>
      <c r="W141" s="9">
        <v>1280.26</v>
      </c>
      <c r="X141" s="9">
        <v>1316.5815465984713</v>
      </c>
      <c r="Y141" s="2">
        <v>1319.41</v>
      </c>
      <c r="Z141" s="2">
        <v>1318.37</v>
      </c>
      <c r="AA141" s="2">
        <v>1325.13</v>
      </c>
      <c r="AB141" s="2">
        <v>1180.97</v>
      </c>
      <c r="AC141" s="2">
        <v>1197.17</v>
      </c>
      <c r="AD141" s="7">
        <v>1215.0899999999999</v>
      </c>
      <c r="AE141" s="91">
        <v>1272.5</v>
      </c>
      <c r="AF141" s="92">
        <v>1328.52</v>
      </c>
      <c r="AG141" s="2">
        <v>1409.68</v>
      </c>
      <c r="AH141" s="2">
        <v>1475.59</v>
      </c>
      <c r="AI141" s="7">
        <v>1538.26</v>
      </c>
      <c r="AJ141" s="2">
        <v>1599.6995028848139</v>
      </c>
    </row>
    <row r="142" spans="1:36" s="5" customFormat="1" x14ac:dyDescent="0.2">
      <c r="A142" s="86" t="s">
        <v>1090</v>
      </c>
      <c r="B142" s="20" t="s">
        <v>219</v>
      </c>
      <c r="C142" s="34"/>
      <c r="D142" s="34" t="s">
        <v>220</v>
      </c>
      <c r="E142" s="34" t="s">
        <v>710</v>
      </c>
      <c r="F142" s="34" t="s">
        <v>707</v>
      </c>
      <c r="G142" s="34"/>
      <c r="H142" s="2">
        <v>452</v>
      </c>
      <c r="I142" s="2">
        <v>431.01</v>
      </c>
      <c r="J142" s="2">
        <v>464.83</v>
      </c>
      <c r="K142" s="2">
        <v>506.37</v>
      </c>
      <c r="L142" s="2">
        <v>557.85</v>
      </c>
      <c r="M142" s="2">
        <v>587.95000000000005</v>
      </c>
      <c r="N142" s="2">
        <v>623.73</v>
      </c>
      <c r="O142" s="2">
        <v>656.91</v>
      </c>
      <c r="P142" s="2">
        <v>685.28</v>
      </c>
      <c r="Q142" s="2">
        <v>736.49</v>
      </c>
      <c r="R142" s="2">
        <v>817.18</v>
      </c>
      <c r="S142" s="2">
        <v>862.72</v>
      </c>
      <c r="T142" s="2">
        <v>902.52</v>
      </c>
      <c r="U142" s="9">
        <v>944.53</v>
      </c>
      <c r="V142" s="9">
        <v>979.46</v>
      </c>
      <c r="W142" s="9">
        <v>1022.31</v>
      </c>
      <c r="X142" s="9">
        <v>1054.8022927706047</v>
      </c>
      <c r="Y142" s="2">
        <v>1070.8800000000001</v>
      </c>
      <c r="Z142" s="2">
        <v>1068.53</v>
      </c>
      <c r="AA142" s="2">
        <v>1059.44</v>
      </c>
      <c r="AB142" s="2">
        <v>840.25</v>
      </c>
      <c r="AC142" s="2">
        <v>864.66</v>
      </c>
      <c r="AD142" s="7">
        <v>892.85</v>
      </c>
      <c r="AE142" s="91">
        <v>937.71</v>
      </c>
      <c r="AF142" s="92">
        <v>987.84</v>
      </c>
      <c r="AG142" s="2">
        <v>1049.8800000000001</v>
      </c>
      <c r="AH142" s="2">
        <v>1113.9100000000001</v>
      </c>
      <c r="AI142" s="7">
        <v>1161.44</v>
      </c>
      <c r="AJ142" s="2">
        <v>1216.3100296841401</v>
      </c>
    </row>
    <row r="143" spans="1:36" s="5" customFormat="1" x14ac:dyDescent="0.2">
      <c r="A143" s="86" t="s">
        <v>1091</v>
      </c>
      <c r="B143" s="20" t="s">
        <v>221</v>
      </c>
      <c r="C143" s="34"/>
      <c r="D143" s="34" t="s">
        <v>222</v>
      </c>
      <c r="E143" s="34" t="s">
        <v>710</v>
      </c>
      <c r="F143" s="34" t="s">
        <v>705</v>
      </c>
      <c r="G143" s="34"/>
      <c r="H143" s="2">
        <v>459</v>
      </c>
      <c r="I143" s="2">
        <v>507.08</v>
      </c>
      <c r="J143" s="2">
        <v>541.69000000000005</v>
      </c>
      <c r="K143" s="2">
        <v>554.88</v>
      </c>
      <c r="L143" s="2">
        <v>582.83000000000004</v>
      </c>
      <c r="M143" s="2">
        <v>644.13</v>
      </c>
      <c r="N143" s="2">
        <v>703.84</v>
      </c>
      <c r="O143" s="2">
        <v>739.65</v>
      </c>
      <c r="P143" s="2">
        <v>781.72</v>
      </c>
      <c r="Q143" s="2">
        <v>864.37</v>
      </c>
      <c r="R143" s="2">
        <v>956.95</v>
      </c>
      <c r="S143" s="2">
        <v>1016.96</v>
      </c>
      <c r="T143" s="2">
        <v>1059.02</v>
      </c>
      <c r="U143" s="9">
        <v>1110.93</v>
      </c>
      <c r="V143" s="9">
        <v>1146.1099999999999</v>
      </c>
      <c r="W143" s="9">
        <v>1177.92</v>
      </c>
      <c r="X143" s="9">
        <v>1207.7391425560647</v>
      </c>
      <c r="Y143" s="2">
        <v>1220.05</v>
      </c>
      <c r="Z143" s="2">
        <v>1215.8800000000001</v>
      </c>
      <c r="AA143" s="2">
        <v>1230.1300000000001</v>
      </c>
      <c r="AB143" s="2">
        <v>1101.23</v>
      </c>
      <c r="AC143" s="2">
        <v>1121.1400000000001</v>
      </c>
      <c r="AD143" s="7">
        <v>1154.31</v>
      </c>
      <c r="AE143" s="91">
        <v>1203.8599999999999</v>
      </c>
      <c r="AF143" s="92">
        <v>1260.3699999999999</v>
      </c>
      <c r="AG143" s="2">
        <v>1332.31</v>
      </c>
      <c r="AH143" s="2">
        <v>1400.92</v>
      </c>
      <c r="AI143" s="7">
        <v>1459.55</v>
      </c>
      <c r="AJ143" s="2">
        <v>1504.0320047476839</v>
      </c>
    </row>
    <row r="144" spans="1:36" s="5" customFormat="1" x14ac:dyDescent="0.2">
      <c r="A144" s="86" t="s">
        <v>657</v>
      </c>
      <c r="B144" s="20" t="s">
        <v>773</v>
      </c>
      <c r="C144" s="34"/>
      <c r="D144" s="34" t="s">
        <v>772</v>
      </c>
      <c r="E144" s="34" t="s">
        <v>711</v>
      </c>
      <c r="F144" s="34" t="s">
        <v>705</v>
      </c>
      <c r="G144" s="34"/>
      <c r="H144" s="2">
        <v>405</v>
      </c>
      <c r="I144" s="2">
        <v>447.42</v>
      </c>
      <c r="J144" s="2">
        <v>461.04</v>
      </c>
      <c r="K144" s="2">
        <v>491.62</v>
      </c>
      <c r="L144" s="2">
        <v>512.54</v>
      </c>
      <c r="M144" s="2" t="s">
        <v>657</v>
      </c>
      <c r="N144" s="2" t="s">
        <v>657</v>
      </c>
      <c r="O144" s="2" t="s">
        <v>657</v>
      </c>
      <c r="P144" s="2" t="s">
        <v>657</v>
      </c>
      <c r="Q144" s="2" t="s">
        <v>657</v>
      </c>
      <c r="R144" s="2" t="s">
        <v>657</v>
      </c>
      <c r="S144" s="2" t="s">
        <v>657</v>
      </c>
      <c r="T144" s="2" t="s">
        <v>657</v>
      </c>
      <c r="U144" s="2" t="s">
        <v>657</v>
      </c>
      <c r="V144" s="2" t="s">
        <v>657</v>
      </c>
      <c r="W144" s="2" t="s">
        <v>657</v>
      </c>
      <c r="X144" s="2" t="s">
        <v>657</v>
      </c>
      <c r="Y144" s="2" t="s">
        <v>657</v>
      </c>
      <c r="Z144" s="2" t="s">
        <v>657</v>
      </c>
      <c r="AA144" s="2" t="s">
        <v>657</v>
      </c>
      <c r="AB144" s="2" t="s">
        <v>657</v>
      </c>
      <c r="AC144" s="2" t="s">
        <v>657</v>
      </c>
      <c r="AD144" s="7" t="s">
        <v>657</v>
      </c>
      <c r="AE144" s="91" t="s">
        <v>657</v>
      </c>
      <c r="AF144" s="92" t="s">
        <v>657</v>
      </c>
      <c r="AG144" s="2" t="s">
        <v>657</v>
      </c>
      <c r="AH144" s="2" t="s">
        <v>657</v>
      </c>
      <c r="AI144" s="7" t="s">
        <v>657</v>
      </c>
      <c r="AJ144" s="2" t="s">
        <v>657</v>
      </c>
    </row>
    <row r="145" spans="1:36" s="5" customFormat="1" x14ac:dyDescent="0.2">
      <c r="A145" s="86" t="s">
        <v>657</v>
      </c>
      <c r="B145" s="20" t="s">
        <v>775</v>
      </c>
      <c r="C145" s="34"/>
      <c r="D145" s="34" t="s">
        <v>774</v>
      </c>
      <c r="E145" s="34" t="s">
        <v>711</v>
      </c>
      <c r="F145" s="34" t="s">
        <v>705</v>
      </c>
      <c r="G145" s="34"/>
      <c r="H145" s="2">
        <v>461</v>
      </c>
      <c r="I145" s="2">
        <v>507.62</v>
      </c>
      <c r="J145" s="2">
        <v>519.6</v>
      </c>
      <c r="K145" s="2" t="s">
        <v>657</v>
      </c>
      <c r="L145" s="2" t="s">
        <v>657</v>
      </c>
      <c r="M145" s="2" t="s">
        <v>657</v>
      </c>
      <c r="N145" s="2" t="s">
        <v>657</v>
      </c>
      <c r="O145" s="2" t="s">
        <v>657</v>
      </c>
      <c r="P145" s="2" t="s">
        <v>657</v>
      </c>
      <c r="Q145" s="2" t="s">
        <v>657</v>
      </c>
      <c r="R145" s="2" t="s">
        <v>657</v>
      </c>
      <c r="S145" s="2" t="s">
        <v>657</v>
      </c>
      <c r="T145" s="2" t="s">
        <v>657</v>
      </c>
      <c r="U145" s="2" t="s">
        <v>657</v>
      </c>
      <c r="V145" s="2" t="s">
        <v>657</v>
      </c>
      <c r="W145" s="2" t="s">
        <v>657</v>
      </c>
      <c r="X145" s="2" t="s">
        <v>657</v>
      </c>
      <c r="Y145" s="2" t="s">
        <v>657</v>
      </c>
      <c r="Z145" s="2" t="s">
        <v>657</v>
      </c>
      <c r="AA145" s="2" t="s">
        <v>657</v>
      </c>
      <c r="AB145" s="2" t="s">
        <v>657</v>
      </c>
      <c r="AC145" s="2" t="s">
        <v>657</v>
      </c>
      <c r="AD145" s="7" t="s">
        <v>657</v>
      </c>
      <c r="AE145" s="91" t="s">
        <v>657</v>
      </c>
      <c r="AF145" s="92" t="s">
        <v>657</v>
      </c>
      <c r="AG145" s="2" t="s">
        <v>657</v>
      </c>
      <c r="AH145" s="2" t="s">
        <v>657</v>
      </c>
      <c r="AI145" s="7" t="s">
        <v>657</v>
      </c>
      <c r="AJ145" s="2" t="s">
        <v>657</v>
      </c>
    </row>
    <row r="146" spans="1:36" s="5" customFormat="1" x14ac:dyDescent="0.2">
      <c r="A146" s="86" t="s">
        <v>1092</v>
      </c>
      <c r="B146" s="20" t="s">
        <v>223</v>
      </c>
      <c r="C146" s="34"/>
      <c r="D146" s="34" t="s">
        <v>224</v>
      </c>
      <c r="E146" s="34" t="s">
        <v>710</v>
      </c>
      <c r="F146" s="34" t="s">
        <v>705</v>
      </c>
      <c r="G146" s="34"/>
      <c r="H146" s="2">
        <v>383</v>
      </c>
      <c r="I146" s="2">
        <v>407.62</v>
      </c>
      <c r="J146" s="2">
        <v>396.87</v>
      </c>
      <c r="K146" s="2">
        <v>427.28</v>
      </c>
      <c r="L146" s="2">
        <v>471.41</v>
      </c>
      <c r="M146" s="2">
        <v>531.14</v>
      </c>
      <c r="N146" s="2">
        <v>573.70000000000005</v>
      </c>
      <c r="O146" s="2">
        <v>623.76</v>
      </c>
      <c r="P146" s="2">
        <v>664.74</v>
      </c>
      <c r="Q146" s="2">
        <v>732.97</v>
      </c>
      <c r="R146" s="2">
        <v>850.15</v>
      </c>
      <c r="S146" s="2">
        <v>905.31</v>
      </c>
      <c r="T146" s="2">
        <v>939.2</v>
      </c>
      <c r="U146" s="9">
        <v>987.22</v>
      </c>
      <c r="V146" s="9">
        <v>1030.47</v>
      </c>
      <c r="W146" s="9">
        <v>1074.69</v>
      </c>
      <c r="X146" s="9">
        <v>1092.0981375696363</v>
      </c>
      <c r="Y146" s="2">
        <v>1120.9000000000001</v>
      </c>
      <c r="Z146" s="2">
        <v>1125.8</v>
      </c>
      <c r="AA146" s="2">
        <v>1123.9100000000001</v>
      </c>
      <c r="AB146" s="2">
        <v>974.47</v>
      </c>
      <c r="AC146" s="2">
        <v>959.01</v>
      </c>
      <c r="AD146" s="7">
        <v>969.22</v>
      </c>
      <c r="AE146" s="91">
        <v>1012.75</v>
      </c>
      <c r="AF146" s="92">
        <v>1054.1600000000001</v>
      </c>
      <c r="AG146" s="2">
        <v>1110.45</v>
      </c>
      <c r="AH146" s="2">
        <v>1189.25</v>
      </c>
      <c r="AI146" s="7">
        <v>1236.24</v>
      </c>
      <c r="AJ146" s="2">
        <v>1274.638368489675</v>
      </c>
    </row>
    <row r="147" spans="1:36" s="5" customFormat="1" x14ac:dyDescent="0.2">
      <c r="A147" s="86" t="s">
        <v>1093</v>
      </c>
      <c r="B147" s="20" t="s">
        <v>225</v>
      </c>
      <c r="C147" s="34"/>
      <c r="D147" s="34" t="s">
        <v>226</v>
      </c>
      <c r="E147" s="34" t="s">
        <v>710</v>
      </c>
      <c r="F147" s="34" t="s">
        <v>705</v>
      </c>
      <c r="G147" s="34"/>
      <c r="H147" s="2">
        <v>389</v>
      </c>
      <c r="I147" s="2">
        <v>429.76</v>
      </c>
      <c r="J147" s="2">
        <v>471.54</v>
      </c>
      <c r="K147" s="2">
        <v>494.46</v>
      </c>
      <c r="L147" s="2">
        <v>539.70000000000005</v>
      </c>
      <c r="M147" s="2">
        <v>584.73</v>
      </c>
      <c r="N147" s="2">
        <v>631.08000000000004</v>
      </c>
      <c r="O147" s="2">
        <v>663.27</v>
      </c>
      <c r="P147" s="2">
        <v>703.66</v>
      </c>
      <c r="Q147" s="2">
        <v>761.87</v>
      </c>
      <c r="R147" s="2">
        <v>875.05</v>
      </c>
      <c r="S147" s="2">
        <v>938.67</v>
      </c>
      <c r="T147" s="2">
        <v>972.99</v>
      </c>
      <c r="U147" s="9">
        <v>1017.24</v>
      </c>
      <c r="V147" s="9">
        <v>1067.3900000000001</v>
      </c>
      <c r="W147" s="9">
        <v>1123.6400000000001</v>
      </c>
      <c r="X147" s="9">
        <v>1152.4182249173421</v>
      </c>
      <c r="Y147" s="2">
        <v>1170.53</v>
      </c>
      <c r="Z147" s="2">
        <v>1167.25</v>
      </c>
      <c r="AA147" s="2">
        <v>1168.3499999999999</v>
      </c>
      <c r="AB147" s="2">
        <v>1034</v>
      </c>
      <c r="AC147" s="2">
        <v>1029.4000000000001</v>
      </c>
      <c r="AD147" s="7">
        <v>1064.27</v>
      </c>
      <c r="AE147" s="91">
        <v>1106.47</v>
      </c>
      <c r="AF147" s="92">
        <v>1168.33</v>
      </c>
      <c r="AG147" s="2">
        <v>1233.72</v>
      </c>
      <c r="AH147" s="2">
        <v>1303.3599999999999</v>
      </c>
      <c r="AI147" s="7">
        <v>1355.01</v>
      </c>
      <c r="AJ147" s="2">
        <v>1395.2984181893801</v>
      </c>
    </row>
    <row r="148" spans="1:36" s="5" customFormat="1" x14ac:dyDescent="0.2">
      <c r="A148" s="86" t="s">
        <v>1094</v>
      </c>
      <c r="B148" s="20" t="s">
        <v>227</v>
      </c>
      <c r="C148" s="34"/>
      <c r="D148" s="34" t="s">
        <v>228</v>
      </c>
      <c r="E148" s="34" t="s">
        <v>710</v>
      </c>
      <c r="F148" s="34" t="s">
        <v>705</v>
      </c>
      <c r="G148" s="34"/>
      <c r="H148" s="2">
        <v>414</v>
      </c>
      <c r="I148" s="2">
        <v>444.8</v>
      </c>
      <c r="J148" s="2">
        <v>464.57</v>
      </c>
      <c r="K148" s="2">
        <v>490</v>
      </c>
      <c r="L148" s="2">
        <v>521.57000000000005</v>
      </c>
      <c r="M148" s="2">
        <v>592.14</v>
      </c>
      <c r="N148" s="2">
        <v>647.94000000000005</v>
      </c>
      <c r="O148" s="2">
        <v>707.61</v>
      </c>
      <c r="P148" s="2">
        <v>741.21</v>
      </c>
      <c r="Q148" s="2">
        <v>826.76</v>
      </c>
      <c r="R148" s="2">
        <v>940.25</v>
      </c>
      <c r="S148" s="2">
        <v>1003.63</v>
      </c>
      <c r="T148" s="2">
        <v>1040.73</v>
      </c>
      <c r="U148" s="9">
        <v>1082.6099999999999</v>
      </c>
      <c r="V148" s="9">
        <v>1151.68</v>
      </c>
      <c r="W148" s="9">
        <v>1196.05</v>
      </c>
      <c r="X148" s="9">
        <v>1232.4027605956474</v>
      </c>
      <c r="Y148" s="2">
        <v>1241.54</v>
      </c>
      <c r="Z148" s="2">
        <v>1244.94</v>
      </c>
      <c r="AA148" s="2">
        <v>1246.79</v>
      </c>
      <c r="AB148" s="2">
        <v>1090.18</v>
      </c>
      <c r="AC148" s="2">
        <v>1132.6099999999999</v>
      </c>
      <c r="AD148" s="7">
        <v>1136.99</v>
      </c>
      <c r="AE148" s="91">
        <v>1195.58</v>
      </c>
      <c r="AF148" s="92">
        <v>1266.67</v>
      </c>
      <c r="AG148" s="2">
        <v>1353.41</v>
      </c>
      <c r="AH148" s="2">
        <v>1416.56</v>
      </c>
      <c r="AI148" s="7">
        <v>1482.32</v>
      </c>
      <c r="AJ148" s="2">
        <v>1553.2315338892499</v>
      </c>
    </row>
    <row r="149" spans="1:36" s="5" customFormat="1" x14ac:dyDescent="0.2">
      <c r="A149" s="86" t="s">
        <v>657</v>
      </c>
      <c r="B149" s="20" t="s">
        <v>777</v>
      </c>
      <c r="C149" s="34"/>
      <c r="D149" s="34" t="s">
        <v>776</v>
      </c>
      <c r="E149" s="34" t="s">
        <v>711</v>
      </c>
      <c r="F149" s="34" t="s">
        <v>705</v>
      </c>
      <c r="G149" s="34"/>
      <c r="H149" s="2">
        <v>442</v>
      </c>
      <c r="I149" s="2">
        <v>451.08</v>
      </c>
      <c r="J149" s="2">
        <v>481.11</v>
      </c>
      <c r="K149" s="2" t="s">
        <v>657</v>
      </c>
      <c r="L149" s="2" t="s">
        <v>657</v>
      </c>
      <c r="M149" s="2" t="s">
        <v>657</v>
      </c>
      <c r="N149" s="2" t="s">
        <v>657</v>
      </c>
      <c r="O149" s="2" t="s">
        <v>657</v>
      </c>
      <c r="P149" s="2" t="s">
        <v>657</v>
      </c>
      <c r="Q149" s="2" t="s">
        <v>657</v>
      </c>
      <c r="R149" s="2" t="s">
        <v>657</v>
      </c>
      <c r="S149" s="2" t="s">
        <v>657</v>
      </c>
      <c r="T149" s="2" t="s">
        <v>657</v>
      </c>
      <c r="U149" s="2" t="s">
        <v>657</v>
      </c>
      <c r="V149" s="2" t="s">
        <v>657</v>
      </c>
      <c r="W149" s="2" t="s">
        <v>657</v>
      </c>
      <c r="X149" s="2" t="s">
        <v>657</v>
      </c>
      <c r="Y149" s="2" t="s">
        <v>657</v>
      </c>
      <c r="Z149" s="2" t="s">
        <v>657</v>
      </c>
      <c r="AA149" s="2" t="s">
        <v>657</v>
      </c>
      <c r="AB149" s="2" t="s">
        <v>657</v>
      </c>
      <c r="AC149" s="2" t="s">
        <v>657</v>
      </c>
      <c r="AD149" s="7" t="s">
        <v>657</v>
      </c>
      <c r="AE149" s="91" t="s">
        <v>657</v>
      </c>
      <c r="AF149" s="92" t="s">
        <v>657</v>
      </c>
      <c r="AG149" s="2" t="s">
        <v>657</v>
      </c>
      <c r="AH149" s="2" t="s">
        <v>657</v>
      </c>
      <c r="AI149" s="7" t="s">
        <v>657</v>
      </c>
      <c r="AJ149" s="2" t="s">
        <v>657</v>
      </c>
    </row>
    <row r="150" spans="1:36" s="5" customFormat="1" x14ac:dyDescent="0.2">
      <c r="A150" s="86" t="s">
        <v>1095</v>
      </c>
      <c r="B150" s="20" t="s">
        <v>229</v>
      </c>
      <c r="C150" s="34"/>
      <c r="D150" s="34" t="s">
        <v>230</v>
      </c>
      <c r="E150" s="34" t="s">
        <v>710</v>
      </c>
      <c r="F150" s="34" t="s">
        <v>705</v>
      </c>
      <c r="G150" s="34"/>
      <c r="H150" s="2">
        <v>348</v>
      </c>
      <c r="I150" s="2">
        <v>353.2</v>
      </c>
      <c r="J150" s="2">
        <v>360.03</v>
      </c>
      <c r="K150" s="2">
        <v>395.15</v>
      </c>
      <c r="L150" s="2">
        <v>421.5</v>
      </c>
      <c r="M150" s="2">
        <v>479.49</v>
      </c>
      <c r="N150" s="2">
        <v>532.54</v>
      </c>
      <c r="O150" s="2">
        <v>565.24</v>
      </c>
      <c r="P150" s="2">
        <v>599.72</v>
      </c>
      <c r="Q150" s="2">
        <v>660.75</v>
      </c>
      <c r="R150" s="2">
        <v>766.62</v>
      </c>
      <c r="S150" s="2">
        <v>831.46</v>
      </c>
      <c r="T150" s="2">
        <v>865.78</v>
      </c>
      <c r="U150" s="9">
        <v>911.14</v>
      </c>
      <c r="V150" s="9">
        <v>957.3</v>
      </c>
      <c r="W150" s="9">
        <v>999.66</v>
      </c>
      <c r="X150" s="9">
        <v>1030.6299885096319</v>
      </c>
      <c r="Y150" s="2">
        <v>1047.49</v>
      </c>
      <c r="Z150" s="2">
        <v>1048.1400000000001</v>
      </c>
      <c r="AA150" s="2">
        <v>1051.3900000000001</v>
      </c>
      <c r="AB150" s="2">
        <v>837.62</v>
      </c>
      <c r="AC150" s="2">
        <v>840.41</v>
      </c>
      <c r="AD150" s="7">
        <v>851.71</v>
      </c>
      <c r="AE150" s="91">
        <v>895.28</v>
      </c>
      <c r="AF150" s="92">
        <v>947.6</v>
      </c>
      <c r="AG150" s="2">
        <v>1025.8399999999999</v>
      </c>
      <c r="AH150" s="2">
        <v>1085.24</v>
      </c>
      <c r="AI150" s="7">
        <v>1140.73</v>
      </c>
      <c r="AJ150" s="2">
        <v>1176.4562632384709</v>
      </c>
    </row>
    <row r="151" spans="1:36" s="5" customFormat="1" x14ac:dyDescent="0.2">
      <c r="A151" s="86" t="s">
        <v>1096</v>
      </c>
      <c r="B151" s="20" t="s">
        <v>231</v>
      </c>
      <c r="C151" s="34"/>
      <c r="D151" s="34" t="s">
        <v>232</v>
      </c>
      <c r="E151" s="34" t="s">
        <v>710</v>
      </c>
      <c r="F151" s="34" t="s">
        <v>709</v>
      </c>
      <c r="G151" s="34"/>
      <c r="H151" s="2">
        <v>609</v>
      </c>
      <c r="I151" s="2">
        <v>492.11</v>
      </c>
      <c r="J151" s="2">
        <v>513.97</v>
      </c>
      <c r="K151" s="2">
        <v>608.65</v>
      </c>
      <c r="L151" s="2">
        <v>650.86</v>
      </c>
      <c r="M151" s="2">
        <v>710.15</v>
      </c>
      <c r="N151" s="2">
        <v>710.52</v>
      </c>
      <c r="O151" s="2">
        <v>710.15</v>
      </c>
      <c r="P151" s="2">
        <v>734.11</v>
      </c>
      <c r="Q151" s="2">
        <v>773.5</v>
      </c>
      <c r="R151" s="2">
        <v>882.87</v>
      </c>
      <c r="S151" s="2">
        <v>921.18</v>
      </c>
      <c r="T151" s="2">
        <v>953.22</v>
      </c>
      <c r="U151" s="9">
        <v>989.71</v>
      </c>
      <c r="V151" s="9">
        <v>1022.13</v>
      </c>
      <c r="W151" s="9">
        <v>1038.06</v>
      </c>
      <c r="X151" s="9">
        <v>1035.3430572574127</v>
      </c>
      <c r="Y151" s="2">
        <v>1028.6199999999999</v>
      </c>
      <c r="Z151" s="2">
        <v>1035.52</v>
      </c>
      <c r="AA151" s="2">
        <v>1033.31</v>
      </c>
      <c r="AB151" s="2">
        <v>839.25</v>
      </c>
      <c r="AC151" s="2">
        <v>838.39</v>
      </c>
      <c r="AD151" s="7">
        <v>838.88</v>
      </c>
      <c r="AE151" s="91">
        <v>896.39</v>
      </c>
      <c r="AF151" s="92">
        <v>949.66</v>
      </c>
      <c r="AG151" s="2">
        <v>1020.31</v>
      </c>
      <c r="AH151" s="2">
        <v>1077.55</v>
      </c>
      <c r="AI151" s="7">
        <v>1106.8</v>
      </c>
      <c r="AJ151" s="2">
        <v>1149.074298573591</v>
      </c>
    </row>
    <row r="152" spans="1:36" s="5" customFormat="1" x14ac:dyDescent="0.2">
      <c r="A152" s="86" t="s">
        <v>1097</v>
      </c>
      <c r="B152" s="20" t="s">
        <v>233</v>
      </c>
      <c r="C152" s="34"/>
      <c r="D152" s="34" t="s">
        <v>234</v>
      </c>
      <c r="E152" s="34" t="s">
        <v>710</v>
      </c>
      <c r="F152" s="34" t="s">
        <v>705</v>
      </c>
      <c r="G152" s="34"/>
      <c r="H152" s="2">
        <v>589</v>
      </c>
      <c r="I152" s="2">
        <v>582.04999999999995</v>
      </c>
      <c r="J152" s="2">
        <v>598.73</v>
      </c>
      <c r="K152" s="2">
        <v>645.1</v>
      </c>
      <c r="L152" s="2">
        <v>689.54</v>
      </c>
      <c r="M152" s="2">
        <v>775.99</v>
      </c>
      <c r="N152" s="2">
        <v>830.19</v>
      </c>
      <c r="O152" s="2">
        <v>872.7</v>
      </c>
      <c r="P152" s="2">
        <v>915.51</v>
      </c>
      <c r="Q152" s="2">
        <v>1020.91</v>
      </c>
      <c r="R152" s="2">
        <v>1213.22</v>
      </c>
      <c r="S152" s="2">
        <v>1271.9000000000001</v>
      </c>
      <c r="T152" s="2">
        <v>1327.74</v>
      </c>
      <c r="U152" s="9">
        <v>1389.8</v>
      </c>
      <c r="V152" s="9">
        <v>1442.71</v>
      </c>
      <c r="W152" s="9">
        <v>1518.38</v>
      </c>
      <c r="X152" s="9">
        <v>1555.5798327860762</v>
      </c>
      <c r="Y152" s="2">
        <v>1587.41</v>
      </c>
      <c r="Z152" s="2">
        <v>1590.39</v>
      </c>
      <c r="AA152" s="2">
        <v>1628.04</v>
      </c>
      <c r="AB152" s="2">
        <v>1540.54</v>
      </c>
      <c r="AC152" s="2">
        <v>1533.23</v>
      </c>
      <c r="AD152" s="7">
        <v>1616.54</v>
      </c>
      <c r="AE152" s="91">
        <v>1683.86</v>
      </c>
      <c r="AF152" s="92">
        <v>1782.77</v>
      </c>
      <c r="AG152" s="2">
        <v>1888.34</v>
      </c>
      <c r="AH152" s="2">
        <v>1955.03</v>
      </c>
      <c r="AI152" s="7">
        <v>2042.87</v>
      </c>
      <c r="AJ152" s="2">
        <v>2082.4413199118658</v>
      </c>
    </row>
    <row r="153" spans="1:36" s="5" customFormat="1" x14ac:dyDescent="0.2">
      <c r="A153" s="86" t="s">
        <v>1098</v>
      </c>
      <c r="B153" s="20" t="s">
        <v>235</v>
      </c>
      <c r="C153" s="34"/>
      <c r="D153" s="34" t="s">
        <v>236</v>
      </c>
      <c r="E153" s="34" t="s">
        <v>710</v>
      </c>
      <c r="F153" s="34" t="s">
        <v>709</v>
      </c>
      <c r="G153" s="34"/>
      <c r="H153" s="2">
        <v>508</v>
      </c>
      <c r="I153" s="2">
        <v>496.22</v>
      </c>
      <c r="J153" s="2">
        <v>598.91999999999996</v>
      </c>
      <c r="K153" s="2">
        <v>648.38</v>
      </c>
      <c r="L153" s="2">
        <v>601.83000000000004</v>
      </c>
      <c r="M153" s="2">
        <v>605.12</v>
      </c>
      <c r="N153" s="2">
        <v>603.24</v>
      </c>
      <c r="O153" s="2">
        <v>646.66999999999996</v>
      </c>
      <c r="P153" s="2">
        <v>479.14</v>
      </c>
      <c r="Q153" s="2">
        <v>632.52</v>
      </c>
      <c r="R153" s="2">
        <v>776.94</v>
      </c>
      <c r="S153" s="2">
        <v>858.19</v>
      </c>
      <c r="T153" s="2">
        <v>912.11</v>
      </c>
      <c r="U153" s="9">
        <v>951.59</v>
      </c>
      <c r="V153" s="9">
        <v>973.09</v>
      </c>
      <c r="W153" s="9">
        <v>985.6</v>
      </c>
      <c r="X153" s="9">
        <v>997.67302499840571</v>
      </c>
      <c r="Y153" s="2">
        <v>997.24</v>
      </c>
      <c r="Z153" s="2">
        <v>1015.46</v>
      </c>
      <c r="AA153" s="2">
        <v>1017.33</v>
      </c>
      <c r="AB153" s="2">
        <v>754.22</v>
      </c>
      <c r="AC153" s="2">
        <v>757.11</v>
      </c>
      <c r="AD153" s="7">
        <v>786.37</v>
      </c>
      <c r="AE153" s="91">
        <v>804.44</v>
      </c>
      <c r="AF153" s="92">
        <v>841.01</v>
      </c>
      <c r="AG153" s="2">
        <v>895.46</v>
      </c>
      <c r="AH153" s="2">
        <v>956.65</v>
      </c>
      <c r="AI153" s="7">
        <v>1002.1</v>
      </c>
      <c r="AJ153" s="2">
        <v>1019.623867741508</v>
      </c>
    </row>
    <row r="154" spans="1:36" s="5" customFormat="1" x14ac:dyDescent="0.2">
      <c r="A154" s="86" t="s">
        <v>1099</v>
      </c>
      <c r="B154" s="20" t="s">
        <v>237</v>
      </c>
      <c r="C154" s="34"/>
      <c r="D154" s="34" t="s">
        <v>843</v>
      </c>
      <c r="E154" s="34" t="s">
        <v>710</v>
      </c>
      <c r="F154" s="34" t="s">
        <v>708</v>
      </c>
      <c r="G154" s="34"/>
      <c r="H154" s="2">
        <v>440</v>
      </c>
      <c r="I154" s="2">
        <v>423.32</v>
      </c>
      <c r="J154" s="2">
        <v>445.14</v>
      </c>
      <c r="K154" s="2">
        <v>449.8</v>
      </c>
      <c r="L154" s="2">
        <v>484.99</v>
      </c>
      <c r="M154" s="2">
        <v>456.14</v>
      </c>
      <c r="N154" s="2">
        <v>478.94</v>
      </c>
      <c r="O154" s="2">
        <v>522.6</v>
      </c>
      <c r="P154" s="2">
        <v>567.59</v>
      </c>
      <c r="Q154" s="2">
        <v>614.19000000000005</v>
      </c>
      <c r="R154" s="2">
        <v>728.17</v>
      </c>
      <c r="S154" s="2">
        <v>773.52</v>
      </c>
      <c r="T154" s="2">
        <v>803.65</v>
      </c>
      <c r="U154" s="9">
        <v>844.38</v>
      </c>
      <c r="V154" s="9">
        <v>879.25</v>
      </c>
      <c r="W154" s="9">
        <v>922.78</v>
      </c>
      <c r="X154" s="9">
        <v>954.67169112785928</v>
      </c>
      <c r="Y154" s="2">
        <v>968.83</v>
      </c>
      <c r="Z154" s="2">
        <v>966.84</v>
      </c>
      <c r="AA154" s="2">
        <v>970.81</v>
      </c>
      <c r="AB154" s="2">
        <v>805.92</v>
      </c>
      <c r="AC154" s="2">
        <v>813.96</v>
      </c>
      <c r="AD154" s="7">
        <v>844.46</v>
      </c>
      <c r="AE154" s="91">
        <v>894.38</v>
      </c>
      <c r="AF154" s="92">
        <v>950.38</v>
      </c>
      <c r="AG154" s="2">
        <v>1007.35</v>
      </c>
      <c r="AH154" s="2">
        <v>1066.1400000000001</v>
      </c>
      <c r="AI154" s="7">
        <v>1113.3599999999999</v>
      </c>
      <c r="AJ154" s="2">
        <v>1156.6774325861379</v>
      </c>
    </row>
    <row r="155" spans="1:36" s="5" customFormat="1" x14ac:dyDescent="0.2">
      <c r="A155" s="86" t="s">
        <v>1100</v>
      </c>
      <c r="B155" s="20" t="s">
        <v>238</v>
      </c>
      <c r="C155" s="34"/>
      <c r="D155" s="34" t="s">
        <v>239</v>
      </c>
      <c r="E155" s="34" t="s">
        <v>710</v>
      </c>
      <c r="F155" s="34" t="s">
        <v>705</v>
      </c>
      <c r="G155" s="34"/>
      <c r="H155" s="2">
        <v>407</v>
      </c>
      <c r="I155" s="2">
        <v>434.99</v>
      </c>
      <c r="J155" s="2">
        <v>445.31</v>
      </c>
      <c r="K155" s="2">
        <v>492.88</v>
      </c>
      <c r="L155" s="2">
        <v>538.26</v>
      </c>
      <c r="M155" s="2">
        <v>612.09</v>
      </c>
      <c r="N155" s="2">
        <v>675.9</v>
      </c>
      <c r="O155" s="2">
        <v>716.7</v>
      </c>
      <c r="P155" s="2">
        <v>774.44</v>
      </c>
      <c r="Q155" s="2">
        <v>871.27</v>
      </c>
      <c r="R155" s="2">
        <v>1025.26</v>
      </c>
      <c r="S155" s="2">
        <v>1098.31</v>
      </c>
      <c r="T155" s="2">
        <v>1158.1400000000001</v>
      </c>
      <c r="U155" s="9">
        <v>1201.22</v>
      </c>
      <c r="V155" s="9">
        <v>1255.0999999999999</v>
      </c>
      <c r="W155" s="9">
        <v>1314.89</v>
      </c>
      <c r="X155" s="9">
        <v>1357.3233032258065</v>
      </c>
      <c r="Y155" s="2">
        <v>1395.13</v>
      </c>
      <c r="Z155" s="2">
        <v>1390.92</v>
      </c>
      <c r="AA155" s="2">
        <v>1390.23</v>
      </c>
      <c r="AB155" s="2">
        <v>1279.49</v>
      </c>
      <c r="AC155" s="2">
        <v>1304.22</v>
      </c>
      <c r="AD155" s="7">
        <v>1346.87</v>
      </c>
      <c r="AE155" s="91">
        <v>1400.58</v>
      </c>
      <c r="AF155" s="92">
        <v>1463.71</v>
      </c>
      <c r="AG155" s="2">
        <v>1528.78</v>
      </c>
      <c r="AH155" s="2">
        <v>1636.76</v>
      </c>
      <c r="AI155" s="7">
        <v>1699.39</v>
      </c>
      <c r="AJ155" s="2">
        <v>1735.001470938138</v>
      </c>
    </row>
    <row r="156" spans="1:36" s="5" customFormat="1" x14ac:dyDescent="0.2">
      <c r="A156" s="86" t="s">
        <v>1101</v>
      </c>
      <c r="B156" s="20" t="s">
        <v>240</v>
      </c>
      <c r="C156" s="34"/>
      <c r="D156" s="34" t="s">
        <v>241</v>
      </c>
      <c r="E156" s="34" t="s">
        <v>710</v>
      </c>
      <c r="F156" s="34" t="s">
        <v>709</v>
      </c>
      <c r="G156" s="34"/>
      <c r="H156" s="2">
        <v>508</v>
      </c>
      <c r="I156" s="2">
        <v>510.81</v>
      </c>
      <c r="J156" s="2">
        <v>598.37</v>
      </c>
      <c r="K156" s="2">
        <v>707.75</v>
      </c>
      <c r="L156" s="2">
        <v>776.77</v>
      </c>
      <c r="M156" s="2">
        <v>779</v>
      </c>
      <c r="N156" s="2">
        <v>810.66</v>
      </c>
      <c r="O156" s="2">
        <v>859.13</v>
      </c>
      <c r="P156" s="2">
        <v>907.6</v>
      </c>
      <c r="Q156" s="2">
        <v>942.77</v>
      </c>
      <c r="R156" s="2">
        <v>1070.56</v>
      </c>
      <c r="S156" s="2">
        <v>1161.01</v>
      </c>
      <c r="T156" s="2">
        <v>1168.94</v>
      </c>
      <c r="U156" s="9">
        <v>1224.99</v>
      </c>
      <c r="V156" s="9">
        <v>1216.74</v>
      </c>
      <c r="W156" s="9">
        <v>1202.79</v>
      </c>
      <c r="X156" s="9">
        <v>1165.1647835867823</v>
      </c>
      <c r="Y156" s="2">
        <v>1130.7</v>
      </c>
      <c r="Z156" s="2">
        <v>1127.1099999999999</v>
      </c>
      <c r="AA156" s="2">
        <v>1095.83</v>
      </c>
      <c r="AB156" s="2">
        <v>901.87</v>
      </c>
      <c r="AC156" s="2">
        <v>884.2</v>
      </c>
      <c r="AD156" s="7">
        <v>892.28</v>
      </c>
      <c r="AE156" s="91">
        <v>892.05</v>
      </c>
      <c r="AF156" s="92">
        <v>909.6</v>
      </c>
      <c r="AG156" s="2">
        <v>935.77</v>
      </c>
      <c r="AH156" s="2">
        <v>998.93</v>
      </c>
      <c r="AI156" s="7">
        <v>1040.73</v>
      </c>
      <c r="AJ156" s="2">
        <v>1097.6170266346021</v>
      </c>
    </row>
    <row r="157" spans="1:36" s="5" customFormat="1" x14ac:dyDescent="0.2">
      <c r="A157" s="86" t="s">
        <v>1102</v>
      </c>
      <c r="B157" s="20" t="s">
        <v>242</v>
      </c>
      <c r="C157" s="34"/>
      <c r="D157" s="34" t="s">
        <v>243</v>
      </c>
      <c r="E157" s="34" t="s">
        <v>710</v>
      </c>
      <c r="F157" s="34" t="s">
        <v>705</v>
      </c>
      <c r="G157" s="34"/>
      <c r="H157" s="2">
        <v>451</v>
      </c>
      <c r="I157" s="2">
        <v>525.04</v>
      </c>
      <c r="J157" s="2">
        <v>551.42999999999995</v>
      </c>
      <c r="K157" s="2">
        <v>565.42999999999995</v>
      </c>
      <c r="L157" s="2">
        <v>640.27</v>
      </c>
      <c r="M157" s="2">
        <v>698.02</v>
      </c>
      <c r="N157" s="2">
        <v>742.66</v>
      </c>
      <c r="O157" s="2">
        <v>800.38</v>
      </c>
      <c r="P157" s="2">
        <v>856.29</v>
      </c>
      <c r="Q157" s="2">
        <v>957.34</v>
      </c>
      <c r="R157" s="2">
        <v>1045.71</v>
      </c>
      <c r="S157" s="2">
        <v>1127.33</v>
      </c>
      <c r="T157" s="2">
        <v>1162.3900000000001</v>
      </c>
      <c r="U157" s="9">
        <v>1217.7</v>
      </c>
      <c r="V157" s="9">
        <v>1267.54</v>
      </c>
      <c r="W157" s="9">
        <v>1336.1</v>
      </c>
      <c r="X157" s="9">
        <v>1370.5031893421362</v>
      </c>
      <c r="Y157" s="2">
        <v>1399.69</v>
      </c>
      <c r="Z157" s="2">
        <v>1410.47</v>
      </c>
      <c r="AA157" s="2">
        <v>1407.53</v>
      </c>
      <c r="AB157" s="2">
        <v>1321.8</v>
      </c>
      <c r="AC157" s="2">
        <v>1313.79</v>
      </c>
      <c r="AD157" s="7">
        <v>1341.65</v>
      </c>
      <c r="AE157" s="91">
        <v>1394.27</v>
      </c>
      <c r="AF157" s="92">
        <v>1451.48</v>
      </c>
      <c r="AG157" s="2">
        <v>1563.83</v>
      </c>
      <c r="AH157" s="2">
        <v>1635.75</v>
      </c>
      <c r="AI157" s="7">
        <v>1707.08</v>
      </c>
      <c r="AJ157" s="2">
        <v>1766.507196306226</v>
      </c>
    </row>
    <row r="158" spans="1:36" s="5" customFormat="1" x14ac:dyDescent="0.2">
      <c r="A158" s="86" t="s">
        <v>1103</v>
      </c>
      <c r="B158" s="20" t="s">
        <v>244</v>
      </c>
      <c r="C158" s="34"/>
      <c r="D158" s="34" t="s">
        <v>245</v>
      </c>
      <c r="E158" s="34" t="s">
        <v>710</v>
      </c>
      <c r="F158" s="34" t="s">
        <v>706</v>
      </c>
      <c r="G158" s="34"/>
      <c r="H158" s="2">
        <v>624</v>
      </c>
      <c r="I158" s="2">
        <v>598.72</v>
      </c>
      <c r="J158" s="2">
        <v>662.2</v>
      </c>
      <c r="K158" s="2">
        <v>680.12</v>
      </c>
      <c r="L158" s="2">
        <v>717.82</v>
      </c>
      <c r="M158" s="2">
        <v>738.97</v>
      </c>
      <c r="N158" s="2">
        <v>772.56</v>
      </c>
      <c r="O158" s="2">
        <v>802.84</v>
      </c>
      <c r="P158" s="2">
        <v>826.26</v>
      </c>
      <c r="Q158" s="2">
        <v>845.96</v>
      </c>
      <c r="R158" s="2">
        <v>1011.61</v>
      </c>
      <c r="S158" s="2">
        <v>1097.6400000000001</v>
      </c>
      <c r="T158" s="2">
        <v>1166.76</v>
      </c>
      <c r="U158" s="9">
        <v>1218.26</v>
      </c>
      <c r="V158" s="9">
        <v>1256.6199999999999</v>
      </c>
      <c r="W158" s="9">
        <v>1289.79</v>
      </c>
      <c r="X158" s="9">
        <v>1298.9865840820123</v>
      </c>
      <c r="Y158" s="2">
        <v>1291.43</v>
      </c>
      <c r="Z158" s="2">
        <v>1291.06</v>
      </c>
      <c r="AA158" s="2">
        <v>1288.78</v>
      </c>
      <c r="AB158" s="2">
        <v>928.05</v>
      </c>
      <c r="AC158" s="2">
        <v>959.32</v>
      </c>
      <c r="AD158" s="7">
        <v>1001.06</v>
      </c>
      <c r="AE158" s="91">
        <v>1014.48</v>
      </c>
      <c r="AF158" s="92">
        <v>1078.93</v>
      </c>
      <c r="AG158" s="2">
        <v>1135.45</v>
      </c>
      <c r="AH158" s="2">
        <v>1175.75</v>
      </c>
      <c r="AI158" s="7">
        <v>1236.03</v>
      </c>
      <c r="AJ158" s="2">
        <v>1269.4728422290841</v>
      </c>
    </row>
    <row r="159" spans="1:36" s="5" customFormat="1" x14ac:dyDescent="0.2">
      <c r="A159" s="86" t="s">
        <v>1104</v>
      </c>
      <c r="B159" s="20" t="s">
        <v>246</v>
      </c>
      <c r="C159" s="34"/>
      <c r="D159" s="34" t="s">
        <v>247</v>
      </c>
      <c r="E159" s="34" t="s">
        <v>710</v>
      </c>
      <c r="F159" s="34" t="s">
        <v>705</v>
      </c>
      <c r="G159" s="34"/>
      <c r="H159" s="2">
        <v>571</v>
      </c>
      <c r="I159" s="2">
        <v>556.83000000000004</v>
      </c>
      <c r="J159" s="2">
        <v>534.47</v>
      </c>
      <c r="K159" s="2">
        <v>567.17999999999995</v>
      </c>
      <c r="L159" s="2">
        <v>573.79999999999995</v>
      </c>
      <c r="M159" s="2">
        <v>675.34</v>
      </c>
      <c r="N159" s="2">
        <v>718.39</v>
      </c>
      <c r="O159" s="2">
        <v>761.38</v>
      </c>
      <c r="P159" s="2">
        <v>810.17</v>
      </c>
      <c r="Q159" s="2">
        <v>868.32</v>
      </c>
      <c r="R159" s="2">
        <v>971.57</v>
      </c>
      <c r="S159" s="2">
        <v>1033.83</v>
      </c>
      <c r="T159" s="2">
        <v>1067.3</v>
      </c>
      <c r="U159" s="9">
        <v>1111.8</v>
      </c>
      <c r="V159" s="9">
        <v>1166.43</v>
      </c>
      <c r="W159" s="9">
        <v>1207.68</v>
      </c>
      <c r="X159" s="9">
        <v>1245.3593203084238</v>
      </c>
      <c r="Y159" s="2">
        <v>1262.18</v>
      </c>
      <c r="Z159" s="2">
        <v>1259.3399999999999</v>
      </c>
      <c r="AA159" s="2">
        <v>1257.19</v>
      </c>
      <c r="AB159" s="2">
        <v>1025.8599999999999</v>
      </c>
      <c r="AC159" s="2">
        <v>1059.57</v>
      </c>
      <c r="AD159" s="7">
        <v>1057.6500000000001</v>
      </c>
      <c r="AE159" s="91">
        <v>1094.74</v>
      </c>
      <c r="AF159" s="92">
        <v>1150.54</v>
      </c>
      <c r="AG159" s="2">
        <v>1213.04</v>
      </c>
      <c r="AH159" s="2">
        <v>1287</v>
      </c>
      <c r="AI159" s="7">
        <v>1348.36</v>
      </c>
      <c r="AJ159" s="2">
        <v>1375.7245515683289</v>
      </c>
    </row>
    <row r="160" spans="1:36" s="5" customFormat="1" x14ac:dyDescent="0.2">
      <c r="A160" s="86" t="s">
        <v>1105</v>
      </c>
      <c r="B160" s="20" t="s">
        <v>248</v>
      </c>
      <c r="C160" s="34"/>
      <c r="D160" s="34" t="s">
        <v>249</v>
      </c>
      <c r="E160" s="34" t="s">
        <v>710</v>
      </c>
      <c r="F160" s="34" t="s">
        <v>705</v>
      </c>
      <c r="G160" s="34"/>
      <c r="H160" s="2">
        <v>529</v>
      </c>
      <c r="I160" s="2">
        <v>539.54</v>
      </c>
      <c r="J160" s="2">
        <v>563.66999999999996</v>
      </c>
      <c r="K160" s="2">
        <v>566.52</v>
      </c>
      <c r="L160" s="2">
        <v>609.34</v>
      </c>
      <c r="M160" s="2">
        <v>655.13</v>
      </c>
      <c r="N160" s="2">
        <v>714.34</v>
      </c>
      <c r="O160" s="2">
        <v>759</v>
      </c>
      <c r="P160" s="2">
        <v>823.41</v>
      </c>
      <c r="Q160" s="2">
        <v>918.36</v>
      </c>
      <c r="R160" s="2">
        <v>1070.43</v>
      </c>
      <c r="S160" s="2">
        <v>1160.3</v>
      </c>
      <c r="T160" s="2">
        <v>1208.1400000000001</v>
      </c>
      <c r="U160" s="9">
        <v>1264.5</v>
      </c>
      <c r="V160" s="9">
        <v>1322.18</v>
      </c>
      <c r="W160" s="9">
        <v>1380.36</v>
      </c>
      <c r="X160" s="9">
        <v>1430.6631902067829</v>
      </c>
      <c r="Y160" s="2">
        <v>1462.5</v>
      </c>
      <c r="Z160" s="2">
        <v>1459.81</v>
      </c>
      <c r="AA160" s="2">
        <v>1455.52</v>
      </c>
      <c r="AB160" s="2">
        <v>1354.63</v>
      </c>
      <c r="AC160" s="2">
        <v>1359.81</v>
      </c>
      <c r="AD160" s="7">
        <v>1391.6</v>
      </c>
      <c r="AE160" s="91">
        <v>1453.85</v>
      </c>
      <c r="AF160" s="92">
        <v>1527.85</v>
      </c>
      <c r="AG160" s="2">
        <v>1600.02</v>
      </c>
      <c r="AH160" s="2">
        <v>1688.08</v>
      </c>
      <c r="AI160" s="7">
        <v>1760.05</v>
      </c>
      <c r="AJ160" s="2">
        <v>1811.2480763403589</v>
      </c>
    </row>
    <row r="161" spans="1:36" s="5" customFormat="1" x14ac:dyDescent="0.2">
      <c r="A161" s="86" t="s">
        <v>1106</v>
      </c>
      <c r="B161" s="20" t="s">
        <v>250</v>
      </c>
      <c r="C161" s="34"/>
      <c r="D161" s="34" t="s">
        <v>251</v>
      </c>
      <c r="E161" s="34" t="s">
        <v>710</v>
      </c>
      <c r="F161" s="34" t="s">
        <v>706</v>
      </c>
      <c r="G161" s="34"/>
      <c r="H161" s="2">
        <v>555</v>
      </c>
      <c r="I161" s="2">
        <v>558.19000000000005</v>
      </c>
      <c r="J161" s="2">
        <v>555.25</v>
      </c>
      <c r="K161" s="2">
        <v>581.38</v>
      </c>
      <c r="L161" s="2">
        <v>673.76</v>
      </c>
      <c r="M161" s="2">
        <v>735.29</v>
      </c>
      <c r="N161" s="2">
        <v>803.56</v>
      </c>
      <c r="O161" s="2">
        <v>873.74</v>
      </c>
      <c r="P161" s="2">
        <v>952.51</v>
      </c>
      <c r="Q161" s="2">
        <v>1042.25</v>
      </c>
      <c r="R161" s="2">
        <v>1270.26</v>
      </c>
      <c r="S161" s="2">
        <v>1327.34</v>
      </c>
      <c r="T161" s="2">
        <v>1351.38</v>
      </c>
      <c r="U161" s="9">
        <v>1407.29</v>
      </c>
      <c r="V161" s="9">
        <v>1469.89</v>
      </c>
      <c r="W161" s="9">
        <v>1511.29</v>
      </c>
      <c r="X161" s="9">
        <v>1545.3683866034009</v>
      </c>
      <c r="Y161" s="2">
        <v>1541.46</v>
      </c>
      <c r="Z161" s="2">
        <v>1545.02</v>
      </c>
      <c r="AA161" s="2">
        <v>1547.69</v>
      </c>
      <c r="AB161" s="2">
        <v>1360.56</v>
      </c>
      <c r="AC161" s="2">
        <v>1369.82</v>
      </c>
      <c r="AD161" s="7">
        <v>1408.39</v>
      </c>
      <c r="AE161" s="91">
        <v>1461.04</v>
      </c>
      <c r="AF161" s="92">
        <v>1530.1</v>
      </c>
      <c r="AG161" s="2">
        <v>1591.3</v>
      </c>
      <c r="AH161" s="2">
        <v>1698.67</v>
      </c>
      <c r="AI161" s="7">
        <v>1770.84</v>
      </c>
      <c r="AJ161" s="2">
        <v>1850.228772482548</v>
      </c>
    </row>
    <row r="162" spans="1:36" s="5" customFormat="1" x14ac:dyDescent="0.2">
      <c r="A162" s="86" t="s">
        <v>1107</v>
      </c>
      <c r="B162" s="20" t="s">
        <v>252</v>
      </c>
      <c r="C162" s="34"/>
      <c r="D162" s="34" t="s">
        <v>253</v>
      </c>
      <c r="E162" s="34" t="s">
        <v>710</v>
      </c>
      <c r="F162" s="34" t="s">
        <v>705</v>
      </c>
      <c r="G162" s="34"/>
      <c r="H162" s="2">
        <v>496</v>
      </c>
      <c r="I162" s="2">
        <v>550.79999999999995</v>
      </c>
      <c r="J162" s="2">
        <v>619.17999999999995</v>
      </c>
      <c r="K162" s="2">
        <v>653.80999999999995</v>
      </c>
      <c r="L162" s="2">
        <v>721.7</v>
      </c>
      <c r="M162" s="2">
        <v>790.67</v>
      </c>
      <c r="N162" s="2">
        <v>858.65</v>
      </c>
      <c r="O162" s="2">
        <v>906.72</v>
      </c>
      <c r="P162" s="2">
        <v>954.44</v>
      </c>
      <c r="Q162" s="2">
        <v>1057.5999999999999</v>
      </c>
      <c r="R162" s="2">
        <v>1208.06</v>
      </c>
      <c r="S162" s="2">
        <v>1284.28</v>
      </c>
      <c r="T162" s="2">
        <v>1323.71</v>
      </c>
      <c r="U162" s="9">
        <v>1389.25</v>
      </c>
      <c r="V162" s="9">
        <v>1428.96</v>
      </c>
      <c r="W162" s="9">
        <v>1507.71</v>
      </c>
      <c r="X162" s="9">
        <v>1541.3478859997144</v>
      </c>
      <c r="Y162" s="2">
        <v>1577.27</v>
      </c>
      <c r="Z162" s="2">
        <v>1576.87</v>
      </c>
      <c r="AA162" s="2">
        <v>1580.91</v>
      </c>
      <c r="AB162" s="2">
        <v>1531.38</v>
      </c>
      <c r="AC162" s="2">
        <v>1525.22</v>
      </c>
      <c r="AD162" s="7">
        <v>1535.76</v>
      </c>
      <c r="AE162" s="91">
        <v>1609.59</v>
      </c>
      <c r="AF162" s="92">
        <v>1693.68</v>
      </c>
      <c r="AG162" s="2">
        <v>1801.25</v>
      </c>
      <c r="AH162" s="2">
        <v>1869.78</v>
      </c>
      <c r="AI162" s="7">
        <v>1933.8</v>
      </c>
      <c r="AJ162" s="2">
        <v>1989.0920083046381</v>
      </c>
    </row>
    <row r="163" spans="1:36" s="5" customFormat="1" x14ac:dyDescent="0.2">
      <c r="A163" s="86" t="s">
        <v>657</v>
      </c>
      <c r="B163" s="82" t="s">
        <v>778</v>
      </c>
      <c r="C163" s="27"/>
      <c r="D163" s="34" t="s">
        <v>688</v>
      </c>
      <c r="E163" s="5" t="s">
        <v>711</v>
      </c>
      <c r="F163" s="5" t="s">
        <v>705</v>
      </c>
      <c r="G163" s="34"/>
      <c r="H163" s="2">
        <v>434</v>
      </c>
      <c r="I163" s="2">
        <v>487.22</v>
      </c>
      <c r="J163" s="2">
        <v>515.9</v>
      </c>
      <c r="K163" s="20" t="s">
        <v>657</v>
      </c>
      <c r="L163" s="20" t="s">
        <v>657</v>
      </c>
      <c r="M163" s="20" t="s">
        <v>657</v>
      </c>
      <c r="N163" s="20" t="s">
        <v>657</v>
      </c>
      <c r="O163" s="20" t="s">
        <v>657</v>
      </c>
      <c r="P163" s="20" t="s">
        <v>657</v>
      </c>
      <c r="Q163" s="20" t="s">
        <v>657</v>
      </c>
      <c r="R163" s="20" t="s">
        <v>657</v>
      </c>
      <c r="S163" s="20" t="s">
        <v>657</v>
      </c>
      <c r="T163" s="20" t="s">
        <v>657</v>
      </c>
      <c r="U163" s="20" t="s">
        <v>657</v>
      </c>
      <c r="V163" s="20" t="s">
        <v>657</v>
      </c>
      <c r="W163" s="20" t="s">
        <v>657</v>
      </c>
      <c r="X163" s="20" t="s">
        <v>657</v>
      </c>
      <c r="Y163" s="2" t="s">
        <v>657</v>
      </c>
      <c r="Z163" s="2" t="s">
        <v>657</v>
      </c>
      <c r="AA163" s="2" t="s">
        <v>657</v>
      </c>
      <c r="AB163" s="2" t="s">
        <v>657</v>
      </c>
      <c r="AC163" s="2" t="s">
        <v>657</v>
      </c>
      <c r="AD163" s="7" t="s">
        <v>657</v>
      </c>
      <c r="AE163" s="91" t="s">
        <v>657</v>
      </c>
      <c r="AF163" s="92" t="s">
        <v>657</v>
      </c>
      <c r="AG163" s="2" t="s">
        <v>657</v>
      </c>
      <c r="AH163" s="2" t="s">
        <v>657</v>
      </c>
      <c r="AI163" s="7" t="s">
        <v>657</v>
      </c>
      <c r="AJ163" s="2" t="s">
        <v>657</v>
      </c>
    </row>
    <row r="164" spans="1:36" s="5" customFormat="1" x14ac:dyDescent="0.2">
      <c r="A164" s="86" t="s">
        <v>1108</v>
      </c>
      <c r="B164" s="20" t="s">
        <v>254</v>
      </c>
      <c r="C164" s="34"/>
      <c r="D164" s="34" t="s">
        <v>844</v>
      </c>
      <c r="E164" s="34" t="s">
        <v>710</v>
      </c>
      <c r="F164" s="34" t="s">
        <v>708</v>
      </c>
      <c r="G164" s="34"/>
      <c r="H164" s="2">
        <v>434</v>
      </c>
      <c r="I164" s="2">
        <v>487.22</v>
      </c>
      <c r="J164" s="2">
        <v>515.9</v>
      </c>
      <c r="K164" s="2">
        <v>572.47</v>
      </c>
      <c r="L164" s="2">
        <v>601.82000000000005</v>
      </c>
      <c r="M164" s="2">
        <v>624.11</v>
      </c>
      <c r="N164" s="2">
        <v>655.29999999999995</v>
      </c>
      <c r="O164" s="2">
        <v>684.91</v>
      </c>
      <c r="P164" s="2">
        <v>716.4</v>
      </c>
      <c r="Q164" s="2">
        <v>765.63</v>
      </c>
      <c r="R164" s="2">
        <v>815.29</v>
      </c>
      <c r="S164" s="2">
        <v>873.66</v>
      </c>
      <c r="T164" s="2">
        <v>921.23</v>
      </c>
      <c r="U164" s="9">
        <v>972.34</v>
      </c>
      <c r="V164" s="9">
        <v>1031.71</v>
      </c>
      <c r="W164" s="9">
        <v>1081.93</v>
      </c>
      <c r="X164" s="9">
        <v>1117.9664132379248</v>
      </c>
      <c r="Y164" s="2">
        <v>1146.1600000000001</v>
      </c>
      <c r="Z164" s="2">
        <v>1146.8599999999999</v>
      </c>
      <c r="AA164" s="2">
        <v>1153.21</v>
      </c>
      <c r="AB164" s="2">
        <v>890.8</v>
      </c>
      <c r="AC164" s="2">
        <v>885.04</v>
      </c>
      <c r="AD164" s="7">
        <v>901.18</v>
      </c>
      <c r="AE164" s="91">
        <v>967.47</v>
      </c>
      <c r="AF164" s="92">
        <v>1014.67</v>
      </c>
      <c r="AG164" s="2">
        <v>1084.67</v>
      </c>
      <c r="AH164" s="2">
        <v>1146.69</v>
      </c>
      <c r="AI164" s="7">
        <v>1205.72</v>
      </c>
      <c r="AJ164" s="2">
        <v>1181.0567385183469</v>
      </c>
    </row>
    <row r="165" spans="1:36" s="5" customFormat="1" x14ac:dyDescent="0.2">
      <c r="A165" s="86" t="s">
        <v>1109</v>
      </c>
      <c r="B165" s="20" t="s">
        <v>255</v>
      </c>
      <c r="C165" s="34"/>
      <c r="D165" s="34" t="s">
        <v>256</v>
      </c>
      <c r="E165" s="34" t="s">
        <v>710</v>
      </c>
      <c r="F165" s="34" t="s">
        <v>705</v>
      </c>
      <c r="G165" s="34"/>
      <c r="H165" s="2">
        <v>387</v>
      </c>
      <c r="I165" s="2">
        <v>414.47</v>
      </c>
      <c r="J165" s="2">
        <v>419.85</v>
      </c>
      <c r="K165" s="2">
        <v>459.92</v>
      </c>
      <c r="L165" s="2">
        <v>503.99</v>
      </c>
      <c r="M165" s="2">
        <v>543.27</v>
      </c>
      <c r="N165" s="2">
        <v>583.09</v>
      </c>
      <c r="O165" s="2">
        <v>631.46</v>
      </c>
      <c r="P165" s="2">
        <v>686.31</v>
      </c>
      <c r="Q165" s="2">
        <v>730.38</v>
      </c>
      <c r="R165" s="2">
        <v>872.24</v>
      </c>
      <c r="S165" s="2">
        <v>948.05</v>
      </c>
      <c r="T165" s="2">
        <v>984.71</v>
      </c>
      <c r="U165" s="9">
        <v>1023.93</v>
      </c>
      <c r="V165" s="9">
        <v>1067.8599999999999</v>
      </c>
      <c r="W165" s="9">
        <v>1101.8900000000001</v>
      </c>
      <c r="X165" s="9">
        <v>1133.8648145398759</v>
      </c>
      <c r="Y165" s="2">
        <v>1163.1099999999999</v>
      </c>
      <c r="Z165" s="2">
        <v>1162.8499999999999</v>
      </c>
      <c r="AA165" s="2">
        <v>1166.6600000000001</v>
      </c>
      <c r="AB165" s="2">
        <v>915.63</v>
      </c>
      <c r="AC165" s="2">
        <v>923.39</v>
      </c>
      <c r="AD165" s="7">
        <v>961.11</v>
      </c>
      <c r="AE165" s="91">
        <v>1005.14</v>
      </c>
      <c r="AF165" s="92">
        <v>1063.03</v>
      </c>
      <c r="AG165" s="2">
        <v>1136.51</v>
      </c>
      <c r="AH165" s="2">
        <v>1190.4100000000001</v>
      </c>
      <c r="AI165" s="7">
        <v>1246.99</v>
      </c>
      <c r="AJ165" s="2">
        <v>1269.403200499861</v>
      </c>
    </row>
    <row r="166" spans="1:36" s="5" customFormat="1" x14ac:dyDescent="0.2">
      <c r="A166" s="86" t="s">
        <v>1110</v>
      </c>
      <c r="B166" s="20" t="s">
        <v>257</v>
      </c>
      <c r="C166" s="34"/>
      <c r="D166" s="34" t="s">
        <v>258</v>
      </c>
      <c r="E166" s="34" t="s">
        <v>710</v>
      </c>
      <c r="F166" s="34" t="s">
        <v>705</v>
      </c>
      <c r="G166" s="34"/>
      <c r="H166" s="2">
        <v>422</v>
      </c>
      <c r="I166" s="2">
        <v>454.92</v>
      </c>
      <c r="J166" s="2">
        <v>499.94</v>
      </c>
      <c r="K166" s="2">
        <v>510.96</v>
      </c>
      <c r="L166" s="2">
        <v>557.04</v>
      </c>
      <c r="M166" s="2">
        <v>601.70000000000005</v>
      </c>
      <c r="N166" s="2">
        <v>654.91</v>
      </c>
      <c r="O166" s="2">
        <v>688.52</v>
      </c>
      <c r="P166" s="2">
        <v>727.61</v>
      </c>
      <c r="Q166" s="2">
        <v>794.91</v>
      </c>
      <c r="R166" s="2">
        <v>913.49</v>
      </c>
      <c r="S166" s="2">
        <v>968.28</v>
      </c>
      <c r="T166" s="2">
        <v>1003.46</v>
      </c>
      <c r="U166" s="9">
        <v>1056.02</v>
      </c>
      <c r="V166" s="9">
        <v>1107.21</v>
      </c>
      <c r="W166" s="9">
        <v>1154.1600000000001</v>
      </c>
      <c r="X166" s="9">
        <v>1183.7593892170908</v>
      </c>
      <c r="Y166" s="2">
        <v>1204.6099999999999</v>
      </c>
      <c r="Z166" s="2">
        <v>1202.6099999999999</v>
      </c>
      <c r="AA166" s="2">
        <v>1204.0899999999999</v>
      </c>
      <c r="AB166" s="2">
        <v>1038.45</v>
      </c>
      <c r="AC166" s="2">
        <v>1047.6500000000001</v>
      </c>
      <c r="AD166" s="7">
        <v>1067.28</v>
      </c>
      <c r="AE166" s="91">
        <v>1102.3499999999999</v>
      </c>
      <c r="AF166" s="92">
        <v>1153.8499999999999</v>
      </c>
      <c r="AG166" s="2">
        <v>1230.0999999999999</v>
      </c>
      <c r="AH166" s="2">
        <v>1277.82</v>
      </c>
      <c r="AI166" s="7">
        <v>1340.28</v>
      </c>
      <c r="AJ166" s="2">
        <v>1406.237979444566</v>
      </c>
    </row>
    <row r="167" spans="1:36" s="5" customFormat="1" x14ac:dyDescent="0.2">
      <c r="A167" s="86" t="s">
        <v>1111</v>
      </c>
      <c r="B167" s="20" t="s">
        <v>259</v>
      </c>
      <c r="C167" s="34"/>
      <c r="D167" s="34" t="s">
        <v>260</v>
      </c>
      <c r="E167" s="34" t="s">
        <v>710</v>
      </c>
      <c r="F167" s="34" t="s">
        <v>706</v>
      </c>
      <c r="G167" s="34"/>
      <c r="H167" s="2">
        <v>480</v>
      </c>
      <c r="I167" s="2">
        <v>456.23</v>
      </c>
      <c r="J167" s="2">
        <v>507.73</v>
      </c>
      <c r="K167" s="2">
        <v>547.33000000000004</v>
      </c>
      <c r="L167" s="2">
        <v>604.36</v>
      </c>
      <c r="M167" s="2">
        <v>667.14</v>
      </c>
      <c r="N167" s="2">
        <v>728.97</v>
      </c>
      <c r="O167" s="2">
        <v>786.66</v>
      </c>
      <c r="P167" s="2">
        <v>881.8</v>
      </c>
      <c r="Q167" s="2">
        <v>956.32</v>
      </c>
      <c r="R167" s="2">
        <v>1117.31</v>
      </c>
      <c r="S167" s="2">
        <v>1180.01</v>
      </c>
      <c r="T167" s="2">
        <v>1221.58</v>
      </c>
      <c r="U167" s="9">
        <v>1266.1600000000001</v>
      </c>
      <c r="V167" s="9">
        <v>1315</v>
      </c>
      <c r="W167" s="9">
        <v>1358.2</v>
      </c>
      <c r="X167" s="9">
        <v>1381.0732484076434</v>
      </c>
      <c r="Y167" s="2">
        <v>1373.74</v>
      </c>
      <c r="Z167" s="2">
        <v>1377.54</v>
      </c>
      <c r="AA167" s="2">
        <v>1379.67</v>
      </c>
      <c r="AB167" s="2">
        <v>1205.23</v>
      </c>
      <c r="AC167" s="2">
        <v>1194.97</v>
      </c>
      <c r="AD167" s="7">
        <v>1245.75</v>
      </c>
      <c r="AE167" s="91">
        <v>1289.73</v>
      </c>
      <c r="AF167" s="92">
        <v>1343.94</v>
      </c>
      <c r="AG167" s="2">
        <v>1398.8</v>
      </c>
      <c r="AH167" s="2">
        <v>1473.88</v>
      </c>
      <c r="AI167" s="7">
        <v>1532.67</v>
      </c>
      <c r="AJ167" s="2">
        <v>1597.003029202313</v>
      </c>
    </row>
    <row r="168" spans="1:36" s="5" customFormat="1" x14ac:dyDescent="0.2">
      <c r="A168" s="86" t="s">
        <v>657</v>
      </c>
      <c r="B168" s="20" t="s">
        <v>780</v>
      </c>
      <c r="C168" s="34"/>
      <c r="D168" s="34" t="s">
        <v>779</v>
      </c>
      <c r="E168" s="34" t="s">
        <v>711</v>
      </c>
      <c r="F168" s="34" t="s">
        <v>705</v>
      </c>
      <c r="G168" s="34"/>
      <c r="H168" s="2">
        <v>367</v>
      </c>
      <c r="I168" s="2">
        <v>396.3</v>
      </c>
      <c r="J168" s="2">
        <v>413.79</v>
      </c>
      <c r="K168" s="2">
        <v>438.96</v>
      </c>
      <c r="L168" s="2">
        <v>462.82</v>
      </c>
      <c r="M168" s="2" t="s">
        <v>657</v>
      </c>
      <c r="N168" s="2" t="s">
        <v>657</v>
      </c>
      <c r="O168" s="2" t="s">
        <v>657</v>
      </c>
      <c r="P168" s="2" t="s">
        <v>657</v>
      </c>
      <c r="Q168" s="2" t="s">
        <v>657</v>
      </c>
      <c r="R168" s="2" t="s">
        <v>657</v>
      </c>
      <c r="S168" s="2" t="s">
        <v>657</v>
      </c>
      <c r="T168" s="2" t="s">
        <v>657</v>
      </c>
      <c r="U168" s="2" t="s">
        <v>657</v>
      </c>
      <c r="V168" s="2" t="s">
        <v>657</v>
      </c>
      <c r="W168" s="2" t="s">
        <v>657</v>
      </c>
      <c r="X168" s="2" t="s">
        <v>657</v>
      </c>
      <c r="Y168" s="2" t="s">
        <v>657</v>
      </c>
      <c r="Z168" s="2" t="s">
        <v>657</v>
      </c>
      <c r="AA168" s="2" t="s">
        <v>657</v>
      </c>
      <c r="AB168" s="2" t="s">
        <v>657</v>
      </c>
      <c r="AC168" s="2" t="s">
        <v>657</v>
      </c>
      <c r="AD168" s="7" t="s">
        <v>657</v>
      </c>
      <c r="AE168" s="91" t="s">
        <v>657</v>
      </c>
      <c r="AF168" s="92" t="s">
        <v>657</v>
      </c>
      <c r="AG168" s="2" t="s">
        <v>657</v>
      </c>
      <c r="AH168" s="2" t="s">
        <v>657</v>
      </c>
      <c r="AI168" s="7" t="s">
        <v>657</v>
      </c>
      <c r="AJ168" s="2" t="s">
        <v>657</v>
      </c>
    </row>
    <row r="169" spans="1:36" s="5" customFormat="1" ht="14.25" x14ac:dyDescent="0.2">
      <c r="A169" s="86" t="s">
        <v>1112</v>
      </c>
      <c r="B169" s="20" t="s">
        <v>261</v>
      </c>
      <c r="C169" s="81" t="s">
        <v>1333</v>
      </c>
      <c r="D169" s="35" t="s">
        <v>845</v>
      </c>
      <c r="E169" s="34" t="s">
        <v>710</v>
      </c>
      <c r="F169" s="34" t="s">
        <v>708</v>
      </c>
      <c r="G169" s="34"/>
      <c r="H169" s="2" t="s">
        <v>657</v>
      </c>
      <c r="I169" s="2" t="s">
        <v>657</v>
      </c>
      <c r="J169" s="2" t="s">
        <v>657</v>
      </c>
      <c r="K169" s="2" t="s">
        <v>657</v>
      </c>
      <c r="L169" s="2" t="s">
        <v>657</v>
      </c>
      <c r="M169" s="2" t="s">
        <v>657</v>
      </c>
      <c r="N169" s="2">
        <v>642.22</v>
      </c>
      <c r="O169" s="2">
        <v>685.04</v>
      </c>
      <c r="P169" s="2">
        <v>745.05</v>
      </c>
      <c r="Q169" s="2">
        <v>828.38</v>
      </c>
      <c r="R169" s="2">
        <v>946.98</v>
      </c>
      <c r="S169" s="2">
        <v>1057.08</v>
      </c>
      <c r="T169" s="2">
        <v>1098.48</v>
      </c>
      <c r="U169" s="9">
        <v>1160.6500000000001</v>
      </c>
      <c r="V169" s="9">
        <v>1205.7</v>
      </c>
      <c r="W169" s="9">
        <v>1263.73</v>
      </c>
      <c r="X169" s="9">
        <v>1312.5052419535566</v>
      </c>
      <c r="Y169" s="2">
        <v>1347.96</v>
      </c>
      <c r="Z169" s="2">
        <v>1346.49</v>
      </c>
      <c r="AA169" s="2">
        <v>1349.37</v>
      </c>
      <c r="AB169" s="2">
        <v>1216.74</v>
      </c>
      <c r="AC169" s="2">
        <v>1240.08</v>
      </c>
      <c r="AD169" s="7">
        <v>1278.28</v>
      </c>
      <c r="AE169" s="91">
        <v>1343.92</v>
      </c>
      <c r="AF169" s="92">
        <v>1396.87</v>
      </c>
      <c r="AG169" s="2">
        <v>1471.46</v>
      </c>
      <c r="AH169" s="2">
        <v>1556.52</v>
      </c>
      <c r="AI169" s="7">
        <v>1623.8257838948234</v>
      </c>
      <c r="AJ169" s="2">
        <v>1657.524931412295</v>
      </c>
    </row>
    <row r="170" spans="1:36" s="5" customFormat="1" x14ac:dyDescent="0.2">
      <c r="A170" s="86" t="s">
        <v>1113</v>
      </c>
      <c r="B170" s="20" t="s">
        <v>262</v>
      </c>
      <c r="C170" s="34"/>
      <c r="D170" s="34" t="s">
        <v>263</v>
      </c>
      <c r="E170" s="34" t="s">
        <v>710</v>
      </c>
      <c r="F170" s="34" t="s">
        <v>705</v>
      </c>
      <c r="G170" s="34"/>
      <c r="H170" s="2">
        <v>564</v>
      </c>
      <c r="I170" s="2">
        <v>581.87</v>
      </c>
      <c r="J170" s="2">
        <v>595.75</v>
      </c>
      <c r="K170" s="2">
        <v>618.52</v>
      </c>
      <c r="L170" s="2">
        <v>645.44000000000005</v>
      </c>
      <c r="M170" s="2">
        <v>734.3</v>
      </c>
      <c r="N170" s="2">
        <v>800.84</v>
      </c>
      <c r="O170" s="2">
        <v>836.6</v>
      </c>
      <c r="P170" s="2">
        <v>885.43</v>
      </c>
      <c r="Q170" s="2">
        <v>964.27</v>
      </c>
      <c r="R170" s="2">
        <v>1140.05</v>
      </c>
      <c r="S170" s="2">
        <v>1206.95</v>
      </c>
      <c r="T170" s="2">
        <v>1266.4100000000001</v>
      </c>
      <c r="U170" s="9">
        <v>1337.02</v>
      </c>
      <c r="V170" s="9">
        <v>1397.33</v>
      </c>
      <c r="W170" s="9">
        <v>1460.83</v>
      </c>
      <c r="X170" s="9">
        <v>1508.839911972098</v>
      </c>
      <c r="Y170" s="2">
        <v>1512.43</v>
      </c>
      <c r="Z170" s="2">
        <v>1510.15</v>
      </c>
      <c r="AA170" s="2">
        <v>1510.26</v>
      </c>
      <c r="AB170" s="2">
        <v>1354.24</v>
      </c>
      <c r="AC170" s="2">
        <v>1352.19</v>
      </c>
      <c r="AD170" s="7">
        <v>1385.19</v>
      </c>
      <c r="AE170" s="91">
        <v>1444.2</v>
      </c>
      <c r="AF170" s="92">
        <v>1520.79</v>
      </c>
      <c r="AG170" s="2">
        <v>1621.86</v>
      </c>
      <c r="AH170" s="2">
        <v>1691.27</v>
      </c>
      <c r="AI170" s="7">
        <v>1761.36</v>
      </c>
      <c r="AJ170" s="2">
        <v>1814.6524620628329</v>
      </c>
    </row>
    <row r="171" spans="1:36" s="5" customFormat="1" x14ac:dyDescent="0.2">
      <c r="A171" s="86" t="s">
        <v>1114</v>
      </c>
      <c r="B171" s="20" t="s">
        <v>264</v>
      </c>
      <c r="C171" s="34"/>
      <c r="D171" s="34" t="s">
        <v>265</v>
      </c>
      <c r="E171" s="34" t="s">
        <v>710</v>
      </c>
      <c r="F171" s="34" t="s">
        <v>705</v>
      </c>
      <c r="G171" s="34"/>
      <c r="H171" s="2">
        <v>499</v>
      </c>
      <c r="I171" s="2">
        <v>515.87</v>
      </c>
      <c r="J171" s="2">
        <v>542.03</v>
      </c>
      <c r="K171" s="2">
        <v>561.63</v>
      </c>
      <c r="L171" s="2">
        <v>593.48</v>
      </c>
      <c r="M171" s="2">
        <v>655.35</v>
      </c>
      <c r="N171" s="2">
        <v>707.82</v>
      </c>
      <c r="O171" s="2">
        <v>766.86</v>
      </c>
      <c r="P171" s="2">
        <v>808.38</v>
      </c>
      <c r="Q171" s="2">
        <v>886.15</v>
      </c>
      <c r="R171" s="2">
        <v>967.68</v>
      </c>
      <c r="S171" s="2">
        <v>1008.19</v>
      </c>
      <c r="T171" s="2">
        <v>1039.79</v>
      </c>
      <c r="U171" s="9">
        <v>1087.3699999999999</v>
      </c>
      <c r="V171" s="9">
        <v>1129.07</v>
      </c>
      <c r="W171" s="9">
        <v>1169.2</v>
      </c>
      <c r="X171" s="9">
        <v>1202.9188718841174</v>
      </c>
      <c r="Y171" s="2">
        <v>1222.8900000000001</v>
      </c>
      <c r="Z171" s="2">
        <v>1218.8900000000001</v>
      </c>
      <c r="AA171" s="2">
        <v>1218.23</v>
      </c>
      <c r="AB171" s="2">
        <v>1088.6500000000001</v>
      </c>
      <c r="AC171" s="2">
        <v>1100.55</v>
      </c>
      <c r="AD171" s="7">
        <v>1124.1400000000001</v>
      </c>
      <c r="AE171" s="91">
        <v>1175.5</v>
      </c>
      <c r="AF171" s="92">
        <v>1222.1099999999999</v>
      </c>
      <c r="AG171" s="2">
        <v>1286.57</v>
      </c>
      <c r="AH171" s="2">
        <v>1353.53</v>
      </c>
      <c r="AI171" s="7">
        <v>1387.77</v>
      </c>
      <c r="AJ171" s="2">
        <v>1421.827541970149</v>
      </c>
    </row>
    <row r="172" spans="1:36" s="5" customFormat="1" x14ac:dyDescent="0.2">
      <c r="A172" s="86" t="s">
        <v>1115</v>
      </c>
      <c r="B172" s="20" t="s">
        <v>266</v>
      </c>
      <c r="C172" s="34"/>
      <c r="D172" s="34" t="s">
        <v>267</v>
      </c>
      <c r="E172" s="34" t="s">
        <v>710</v>
      </c>
      <c r="F172" s="34" t="s">
        <v>706</v>
      </c>
      <c r="G172" s="34"/>
      <c r="H172" s="2">
        <v>506</v>
      </c>
      <c r="I172" s="2">
        <v>536.08000000000004</v>
      </c>
      <c r="J172" s="2">
        <v>565</v>
      </c>
      <c r="K172" s="2">
        <v>585.33000000000004</v>
      </c>
      <c r="L172" s="2">
        <v>615.96</v>
      </c>
      <c r="M172" s="2">
        <v>690.97</v>
      </c>
      <c r="N172" s="2">
        <v>749.65</v>
      </c>
      <c r="O172" s="2">
        <v>805.75</v>
      </c>
      <c r="P172" s="2">
        <v>898.64</v>
      </c>
      <c r="Q172" s="2">
        <v>975.72</v>
      </c>
      <c r="R172" s="2">
        <v>1129.01</v>
      </c>
      <c r="S172" s="2">
        <v>1183.1600000000001</v>
      </c>
      <c r="T172" s="2">
        <v>1239.73</v>
      </c>
      <c r="U172" s="9">
        <v>1299.51</v>
      </c>
      <c r="V172" s="9">
        <v>1350.4</v>
      </c>
      <c r="W172" s="9">
        <v>1385.51</v>
      </c>
      <c r="X172" s="9">
        <v>1380.5477278209999</v>
      </c>
      <c r="Y172" s="2">
        <v>1388.9</v>
      </c>
      <c r="Z172" s="2">
        <v>1390.86</v>
      </c>
      <c r="AA172" s="2">
        <v>1394.49</v>
      </c>
      <c r="AB172" s="2">
        <v>1197.48</v>
      </c>
      <c r="AC172" s="2">
        <v>1198.42</v>
      </c>
      <c r="AD172" s="7">
        <v>1212.98</v>
      </c>
      <c r="AE172" s="91">
        <v>1248.54</v>
      </c>
      <c r="AF172" s="92">
        <v>1260.1199999999999</v>
      </c>
      <c r="AG172" s="2">
        <v>1286.24</v>
      </c>
      <c r="AH172" s="2">
        <v>1341.88</v>
      </c>
      <c r="AI172" s="7">
        <v>1402.03</v>
      </c>
      <c r="AJ172" s="2">
        <v>1467.369006025177</v>
      </c>
    </row>
    <row r="173" spans="1:36" s="5" customFormat="1" x14ac:dyDescent="0.2">
      <c r="A173" s="86" t="s">
        <v>1116</v>
      </c>
      <c r="B173" s="20" t="s">
        <v>268</v>
      </c>
      <c r="C173" s="34"/>
      <c r="D173" s="34" t="s">
        <v>269</v>
      </c>
      <c r="E173" s="34" t="s">
        <v>710</v>
      </c>
      <c r="F173" s="34" t="s">
        <v>705</v>
      </c>
      <c r="G173" s="34"/>
      <c r="H173" s="2">
        <v>350</v>
      </c>
      <c r="I173" s="2">
        <v>416.3</v>
      </c>
      <c r="J173" s="2">
        <v>440.39</v>
      </c>
      <c r="K173" s="2">
        <v>481.46</v>
      </c>
      <c r="L173" s="2">
        <v>553.22</v>
      </c>
      <c r="M173" s="2">
        <v>600.08000000000004</v>
      </c>
      <c r="N173" s="2">
        <v>632.12</v>
      </c>
      <c r="O173" s="2">
        <v>679.49</v>
      </c>
      <c r="P173" s="2">
        <v>724.44</v>
      </c>
      <c r="Q173" s="2">
        <v>799.17</v>
      </c>
      <c r="R173" s="2">
        <v>876.43</v>
      </c>
      <c r="S173" s="2">
        <v>946.79</v>
      </c>
      <c r="T173" s="2">
        <v>987.04</v>
      </c>
      <c r="U173" s="9">
        <v>1027.08</v>
      </c>
      <c r="V173" s="9">
        <v>1074.3399999999999</v>
      </c>
      <c r="W173" s="9">
        <v>1129.71</v>
      </c>
      <c r="X173" s="9">
        <v>1161.5548484998649</v>
      </c>
      <c r="Y173" s="2">
        <v>1189.1300000000001</v>
      </c>
      <c r="Z173" s="2">
        <v>1188.8599999999999</v>
      </c>
      <c r="AA173" s="2">
        <v>1193.48</v>
      </c>
      <c r="AB173" s="2">
        <v>1086.6300000000001</v>
      </c>
      <c r="AC173" s="2">
        <v>1081.25</v>
      </c>
      <c r="AD173" s="7">
        <v>1118.95</v>
      </c>
      <c r="AE173" s="91">
        <v>1169.08</v>
      </c>
      <c r="AF173" s="92">
        <v>1227.3699999999999</v>
      </c>
      <c r="AG173" s="2">
        <v>1309.9000000000001</v>
      </c>
      <c r="AH173" s="2">
        <v>1378.89</v>
      </c>
      <c r="AI173" s="7">
        <v>1435.85</v>
      </c>
      <c r="AJ173" s="2">
        <v>1489.7052522232659</v>
      </c>
    </row>
    <row r="174" spans="1:36" s="5" customFormat="1" x14ac:dyDescent="0.2">
      <c r="A174" s="86" t="s">
        <v>657</v>
      </c>
      <c r="B174" s="20" t="s">
        <v>782</v>
      </c>
      <c r="C174" s="34"/>
      <c r="D174" s="34" t="s">
        <v>781</v>
      </c>
      <c r="E174" s="34" t="s">
        <v>711</v>
      </c>
      <c r="F174" s="34" t="s">
        <v>705</v>
      </c>
      <c r="G174" s="34"/>
      <c r="H174" s="2">
        <v>461</v>
      </c>
      <c r="I174" s="2">
        <v>504.43</v>
      </c>
      <c r="J174" s="2">
        <v>539.86</v>
      </c>
      <c r="K174" s="2" t="s">
        <v>657</v>
      </c>
      <c r="L174" s="2" t="s">
        <v>657</v>
      </c>
      <c r="M174" s="2" t="s">
        <v>657</v>
      </c>
      <c r="N174" s="2" t="s">
        <v>657</v>
      </c>
      <c r="O174" s="2" t="s">
        <v>657</v>
      </c>
      <c r="P174" s="2" t="s">
        <v>657</v>
      </c>
      <c r="Q174" s="2" t="s">
        <v>657</v>
      </c>
      <c r="R174" s="2" t="s">
        <v>657</v>
      </c>
      <c r="S174" s="2" t="s">
        <v>657</v>
      </c>
      <c r="T174" s="2" t="s">
        <v>657</v>
      </c>
      <c r="U174" s="2" t="s">
        <v>657</v>
      </c>
      <c r="V174" s="2" t="s">
        <v>657</v>
      </c>
      <c r="W174" s="2" t="s">
        <v>657</v>
      </c>
      <c r="X174" s="2" t="s">
        <v>657</v>
      </c>
      <c r="Y174" s="2" t="s">
        <v>657</v>
      </c>
      <c r="Z174" s="2" t="s">
        <v>657</v>
      </c>
      <c r="AA174" s="2" t="s">
        <v>657</v>
      </c>
      <c r="AB174" s="2" t="s">
        <v>657</v>
      </c>
      <c r="AC174" s="2" t="s">
        <v>657</v>
      </c>
      <c r="AD174" s="7" t="s">
        <v>657</v>
      </c>
      <c r="AE174" s="91" t="s">
        <v>657</v>
      </c>
      <c r="AF174" s="92" t="s">
        <v>657</v>
      </c>
      <c r="AG174" s="2" t="s">
        <v>657</v>
      </c>
      <c r="AH174" s="2" t="s">
        <v>657</v>
      </c>
      <c r="AI174" s="7" t="s">
        <v>657</v>
      </c>
      <c r="AJ174" s="2" t="s">
        <v>657</v>
      </c>
    </row>
    <row r="175" spans="1:36" s="5" customFormat="1" x14ac:dyDescent="0.2">
      <c r="A175" s="86" t="s">
        <v>1117</v>
      </c>
      <c r="B175" s="20" t="s">
        <v>270</v>
      </c>
      <c r="C175" s="34"/>
      <c r="D175" s="34" t="s">
        <v>271</v>
      </c>
      <c r="E175" s="34" t="s">
        <v>710</v>
      </c>
      <c r="F175" s="34" t="s">
        <v>705</v>
      </c>
      <c r="G175" s="34"/>
      <c r="H175" s="2">
        <v>491</v>
      </c>
      <c r="I175" s="2">
        <v>538.20000000000005</v>
      </c>
      <c r="J175" s="2">
        <v>585.77</v>
      </c>
      <c r="K175" s="2">
        <v>633.97</v>
      </c>
      <c r="L175" s="2">
        <v>673.4</v>
      </c>
      <c r="M175" s="2">
        <v>733.73</v>
      </c>
      <c r="N175" s="2">
        <v>786.38</v>
      </c>
      <c r="O175" s="2">
        <v>839.25</v>
      </c>
      <c r="P175" s="2">
        <v>887.12</v>
      </c>
      <c r="Q175" s="2">
        <v>978.38</v>
      </c>
      <c r="R175" s="2">
        <v>1156.1400000000001</v>
      </c>
      <c r="S175" s="2">
        <v>1229.77</v>
      </c>
      <c r="T175" s="2">
        <v>1286.44</v>
      </c>
      <c r="U175" s="9">
        <v>1355.13</v>
      </c>
      <c r="V175" s="9">
        <v>1430.77</v>
      </c>
      <c r="W175" s="9">
        <v>1488.09</v>
      </c>
      <c r="X175" s="9">
        <v>1524.8237339106186</v>
      </c>
      <c r="Y175" s="2">
        <v>1557.83</v>
      </c>
      <c r="Z175" s="2">
        <v>1555.79</v>
      </c>
      <c r="AA175" s="2">
        <v>1556.39</v>
      </c>
      <c r="AB175" s="2">
        <v>1444.97</v>
      </c>
      <c r="AC175" s="2">
        <v>1449.21</v>
      </c>
      <c r="AD175" s="7">
        <v>1475.53</v>
      </c>
      <c r="AE175" s="91">
        <v>1540.38</v>
      </c>
      <c r="AF175" s="92">
        <v>1605.6</v>
      </c>
      <c r="AG175" s="2">
        <v>1693.64</v>
      </c>
      <c r="AH175" s="2">
        <v>1808.92</v>
      </c>
      <c r="AI175" s="7">
        <v>1869.08</v>
      </c>
      <c r="AJ175" s="2">
        <v>1941.7296697006029</v>
      </c>
    </row>
    <row r="176" spans="1:36" s="5" customFormat="1" x14ac:dyDescent="0.2">
      <c r="A176" s="86" t="s">
        <v>1118</v>
      </c>
      <c r="B176" s="20" t="s">
        <v>272</v>
      </c>
      <c r="C176" s="34"/>
      <c r="D176" s="34" t="s">
        <v>273</v>
      </c>
      <c r="E176" s="34" t="s">
        <v>710</v>
      </c>
      <c r="F176" s="34" t="s">
        <v>706</v>
      </c>
      <c r="G176" s="34"/>
      <c r="H176" s="2">
        <v>568</v>
      </c>
      <c r="I176" s="2">
        <v>546.88</v>
      </c>
      <c r="J176" s="2">
        <v>583.05999999999995</v>
      </c>
      <c r="K176" s="2">
        <v>624.54</v>
      </c>
      <c r="L176" s="2">
        <v>648.57000000000005</v>
      </c>
      <c r="M176" s="2">
        <v>693.82</v>
      </c>
      <c r="N176" s="2">
        <v>748.37</v>
      </c>
      <c r="O176" s="2">
        <v>807.24</v>
      </c>
      <c r="P176" s="2">
        <v>883.34</v>
      </c>
      <c r="Q176" s="2">
        <v>957.72</v>
      </c>
      <c r="R176" s="2">
        <v>1105.6199999999999</v>
      </c>
      <c r="S176" s="2">
        <v>1190.3699999999999</v>
      </c>
      <c r="T176" s="2">
        <v>1256.29</v>
      </c>
      <c r="U176" s="9">
        <v>1314.9</v>
      </c>
      <c r="V176" s="9">
        <v>1316.42</v>
      </c>
      <c r="W176" s="9">
        <v>1314.23</v>
      </c>
      <c r="X176" s="9">
        <v>1309.7832742875933</v>
      </c>
      <c r="Y176" s="2">
        <v>1303.98</v>
      </c>
      <c r="Z176" s="2">
        <v>1301.71</v>
      </c>
      <c r="AA176" s="2">
        <v>1299.9100000000001</v>
      </c>
      <c r="AB176" s="2">
        <v>1086.05</v>
      </c>
      <c r="AC176" s="2">
        <v>1082.83</v>
      </c>
      <c r="AD176" s="7">
        <v>1111.1099999999999</v>
      </c>
      <c r="AE176" s="91">
        <v>1104.8900000000001</v>
      </c>
      <c r="AF176" s="92">
        <v>1163.26</v>
      </c>
      <c r="AG176" s="2">
        <v>1200.6500000000001</v>
      </c>
      <c r="AH176" s="2">
        <v>1294.7</v>
      </c>
      <c r="AI176" s="7">
        <v>1345.47</v>
      </c>
      <c r="AJ176" s="2">
        <v>1404.6154098171869</v>
      </c>
    </row>
    <row r="177" spans="1:36" s="5" customFormat="1" x14ac:dyDescent="0.2">
      <c r="A177" s="86" t="s">
        <v>657</v>
      </c>
      <c r="B177" s="20" t="s">
        <v>784</v>
      </c>
      <c r="C177" s="34"/>
      <c r="D177" s="34" t="s">
        <v>783</v>
      </c>
      <c r="E177" s="34" t="s">
        <v>711</v>
      </c>
      <c r="F177" s="34" t="s">
        <v>705</v>
      </c>
      <c r="G177" s="34"/>
      <c r="H177" s="2">
        <v>416</v>
      </c>
      <c r="I177" s="2">
        <v>454.21</v>
      </c>
      <c r="J177" s="2">
        <v>455.1</v>
      </c>
      <c r="K177" s="2">
        <v>476.79</v>
      </c>
      <c r="L177" s="2" t="s">
        <v>657</v>
      </c>
      <c r="M177" s="2" t="s">
        <v>657</v>
      </c>
      <c r="N177" s="2" t="s">
        <v>657</v>
      </c>
      <c r="O177" s="2" t="s">
        <v>657</v>
      </c>
      <c r="P177" s="2" t="s">
        <v>657</v>
      </c>
      <c r="Q177" s="2" t="s">
        <v>657</v>
      </c>
      <c r="R177" s="2" t="s">
        <v>657</v>
      </c>
      <c r="S177" s="2" t="s">
        <v>657</v>
      </c>
      <c r="T177" s="2" t="s">
        <v>657</v>
      </c>
      <c r="U177" s="2" t="s">
        <v>657</v>
      </c>
      <c r="V177" s="2" t="s">
        <v>657</v>
      </c>
      <c r="W177" s="2" t="s">
        <v>657</v>
      </c>
      <c r="X177" s="2" t="s">
        <v>657</v>
      </c>
      <c r="Y177" s="2" t="s">
        <v>657</v>
      </c>
      <c r="Z177" s="2" t="s">
        <v>657</v>
      </c>
      <c r="AA177" s="2" t="s">
        <v>657</v>
      </c>
      <c r="AB177" s="2" t="s">
        <v>657</v>
      </c>
      <c r="AC177" s="2" t="s">
        <v>657</v>
      </c>
      <c r="AD177" s="7" t="s">
        <v>657</v>
      </c>
      <c r="AE177" s="91" t="s">
        <v>657</v>
      </c>
      <c r="AF177" s="92" t="s">
        <v>657</v>
      </c>
      <c r="AG177" s="2" t="s">
        <v>657</v>
      </c>
      <c r="AH177" s="2" t="s">
        <v>657</v>
      </c>
      <c r="AI177" s="7" t="s">
        <v>657</v>
      </c>
      <c r="AJ177" s="2" t="s">
        <v>657</v>
      </c>
    </row>
    <row r="178" spans="1:36" s="36" customFormat="1" x14ac:dyDescent="0.2">
      <c r="A178" s="86" t="s">
        <v>1119</v>
      </c>
      <c r="B178" s="28" t="s">
        <v>693</v>
      </c>
      <c r="C178" s="35"/>
      <c r="D178" s="34" t="s">
        <v>274</v>
      </c>
      <c r="E178" s="35" t="s">
        <v>710</v>
      </c>
      <c r="F178" s="35" t="s">
        <v>705</v>
      </c>
      <c r="G178" s="35"/>
      <c r="H178" s="2">
        <v>359</v>
      </c>
      <c r="I178" s="2">
        <v>407.45</v>
      </c>
      <c r="J178" s="2">
        <v>441.99</v>
      </c>
      <c r="K178" s="7">
        <v>467.87</v>
      </c>
      <c r="L178" s="7">
        <v>504.26</v>
      </c>
      <c r="M178" s="7">
        <v>572.19000000000005</v>
      </c>
      <c r="N178" s="7">
        <v>645.04999999999995</v>
      </c>
      <c r="O178" s="7">
        <v>700.17</v>
      </c>
      <c r="P178" s="7">
        <v>747.72</v>
      </c>
      <c r="Q178" s="7">
        <v>827.56</v>
      </c>
      <c r="R178" s="7">
        <v>903.54</v>
      </c>
      <c r="S178" s="7">
        <v>990.24</v>
      </c>
      <c r="T178" s="7">
        <v>1042.83</v>
      </c>
      <c r="U178" s="21">
        <v>1087.52</v>
      </c>
      <c r="V178" s="21">
        <v>1140.04</v>
      </c>
      <c r="W178" s="9">
        <v>1193.06</v>
      </c>
      <c r="X178" s="9">
        <v>1237.1660573787656</v>
      </c>
      <c r="Y178" s="2">
        <v>1274.8499999999999</v>
      </c>
      <c r="Z178" s="2">
        <v>1281.1400000000001</v>
      </c>
      <c r="AA178" s="2">
        <v>1315.21</v>
      </c>
      <c r="AB178" s="2">
        <v>1250.3900000000001</v>
      </c>
      <c r="AC178" s="2">
        <v>1273.1199999999999</v>
      </c>
      <c r="AD178" s="7">
        <v>1300.8499999999999</v>
      </c>
      <c r="AE178" s="91">
        <v>1338.63</v>
      </c>
      <c r="AF178" s="92">
        <v>1369</v>
      </c>
      <c r="AG178" s="2">
        <v>1442.2</v>
      </c>
      <c r="AH178" s="2">
        <v>1532.59</v>
      </c>
      <c r="AI178" s="7">
        <v>1597.91</v>
      </c>
      <c r="AJ178" s="2">
        <v>1639.722555945104</v>
      </c>
    </row>
    <row r="179" spans="1:36" s="5" customFormat="1" x14ac:dyDescent="0.2">
      <c r="A179" s="86" t="s">
        <v>1120</v>
      </c>
      <c r="B179" s="20" t="s">
        <v>275</v>
      </c>
      <c r="C179" s="34"/>
      <c r="D179" s="34" t="s">
        <v>276</v>
      </c>
      <c r="E179" s="34" t="s">
        <v>710</v>
      </c>
      <c r="F179" s="34" t="s">
        <v>705</v>
      </c>
      <c r="G179" s="34"/>
      <c r="H179" s="2">
        <v>425</v>
      </c>
      <c r="I179" s="2">
        <v>471.92</v>
      </c>
      <c r="J179" s="2">
        <v>479.42</v>
      </c>
      <c r="K179" s="2">
        <v>515.61</v>
      </c>
      <c r="L179" s="2">
        <v>553.52</v>
      </c>
      <c r="M179" s="2">
        <v>593.94000000000005</v>
      </c>
      <c r="N179" s="2">
        <v>641.86</v>
      </c>
      <c r="O179" s="2">
        <v>680.36</v>
      </c>
      <c r="P179" s="2">
        <v>702.04</v>
      </c>
      <c r="Q179" s="2">
        <v>754.29</v>
      </c>
      <c r="R179" s="2">
        <v>824.19</v>
      </c>
      <c r="S179" s="2">
        <v>856.77</v>
      </c>
      <c r="T179" s="2">
        <v>886.72</v>
      </c>
      <c r="U179" s="9">
        <v>933.35</v>
      </c>
      <c r="V179" s="9">
        <v>987.16</v>
      </c>
      <c r="W179" s="9">
        <v>1019.02</v>
      </c>
      <c r="X179" s="9">
        <v>1045.9116481375356</v>
      </c>
      <c r="Y179" s="2">
        <v>1047.8599999999999</v>
      </c>
      <c r="Z179" s="2">
        <v>1043.18</v>
      </c>
      <c r="AA179" s="2">
        <v>1027.92</v>
      </c>
      <c r="AB179" s="2">
        <v>803.92</v>
      </c>
      <c r="AC179" s="2">
        <v>810.3</v>
      </c>
      <c r="AD179" s="7">
        <v>837.34</v>
      </c>
      <c r="AE179" s="91">
        <v>870.33</v>
      </c>
      <c r="AF179" s="92">
        <v>950.54</v>
      </c>
      <c r="AG179" s="2">
        <v>1015.17</v>
      </c>
      <c r="AH179" s="2">
        <v>1082.81</v>
      </c>
      <c r="AI179" s="7">
        <v>1120.72</v>
      </c>
      <c r="AJ179" s="2">
        <v>1120.8812117206439</v>
      </c>
    </row>
    <row r="180" spans="1:36" s="5" customFormat="1" x14ac:dyDescent="0.2">
      <c r="A180" s="86" t="s">
        <v>1121</v>
      </c>
      <c r="B180" s="20" t="s">
        <v>277</v>
      </c>
      <c r="C180" s="34"/>
      <c r="D180" s="34" t="s">
        <v>278</v>
      </c>
      <c r="E180" s="34" t="s">
        <v>710</v>
      </c>
      <c r="F180" s="34" t="s">
        <v>705</v>
      </c>
      <c r="G180" s="34"/>
      <c r="H180" s="2">
        <v>442</v>
      </c>
      <c r="I180" s="2">
        <v>488.77</v>
      </c>
      <c r="J180" s="2">
        <v>485.92</v>
      </c>
      <c r="K180" s="2">
        <v>485.76</v>
      </c>
      <c r="L180" s="2">
        <v>521.64</v>
      </c>
      <c r="M180" s="2">
        <v>559.72</v>
      </c>
      <c r="N180" s="2">
        <v>603.98</v>
      </c>
      <c r="O180" s="2">
        <v>648.57000000000005</v>
      </c>
      <c r="P180" s="2">
        <v>692.95</v>
      </c>
      <c r="Q180" s="2">
        <v>780.79</v>
      </c>
      <c r="R180" s="2">
        <v>924.82</v>
      </c>
      <c r="S180" s="2">
        <v>965.1</v>
      </c>
      <c r="T180" s="2">
        <v>996.27</v>
      </c>
      <c r="U180" s="9">
        <v>1036.96</v>
      </c>
      <c r="V180" s="9">
        <v>1081.23</v>
      </c>
      <c r="W180" s="9">
        <v>1117.8499999999999</v>
      </c>
      <c r="X180" s="9">
        <v>1143.8601613795579</v>
      </c>
      <c r="Y180" s="2">
        <v>1159.28</v>
      </c>
      <c r="Z180" s="2">
        <v>1157.1600000000001</v>
      </c>
      <c r="AA180" s="2">
        <v>1158.32</v>
      </c>
      <c r="AB180" s="2">
        <v>959.89</v>
      </c>
      <c r="AC180" s="2">
        <v>973.54</v>
      </c>
      <c r="AD180" s="7">
        <v>1009.02</v>
      </c>
      <c r="AE180" s="91">
        <v>1035.71</v>
      </c>
      <c r="AF180" s="92">
        <v>1078.43</v>
      </c>
      <c r="AG180" s="2">
        <v>1136.43</v>
      </c>
      <c r="AH180" s="2">
        <v>1193.81</v>
      </c>
      <c r="AI180" s="7">
        <v>1249.24</v>
      </c>
      <c r="AJ180" s="2">
        <v>1277.387422907125</v>
      </c>
    </row>
    <row r="181" spans="1:36" s="5" customFormat="1" x14ac:dyDescent="0.2">
      <c r="A181" s="86" t="s">
        <v>1122</v>
      </c>
      <c r="B181" s="20" t="s">
        <v>279</v>
      </c>
      <c r="C181" s="34"/>
      <c r="D181" s="34" t="s">
        <v>846</v>
      </c>
      <c r="E181" s="34" t="s">
        <v>710</v>
      </c>
      <c r="F181" s="34" t="s">
        <v>708</v>
      </c>
      <c r="G181" s="34"/>
      <c r="H181" s="2" t="s">
        <v>657</v>
      </c>
      <c r="I181" s="2" t="s">
        <v>657</v>
      </c>
      <c r="J181" s="2">
        <v>483.74</v>
      </c>
      <c r="K181" s="2">
        <v>529.72</v>
      </c>
      <c r="L181" s="2">
        <v>556.46</v>
      </c>
      <c r="M181" s="2">
        <v>604.12</v>
      </c>
      <c r="N181" s="2">
        <v>656.16</v>
      </c>
      <c r="O181" s="2">
        <v>679.59</v>
      </c>
      <c r="P181" s="2">
        <v>707.93</v>
      </c>
      <c r="Q181" s="2">
        <v>809.24</v>
      </c>
      <c r="R181" s="2">
        <v>931.98</v>
      </c>
      <c r="S181" s="2">
        <v>1005.44</v>
      </c>
      <c r="T181" s="2">
        <v>1049.82</v>
      </c>
      <c r="U181" s="9">
        <v>1092.5</v>
      </c>
      <c r="V181" s="9">
        <v>1118.03</v>
      </c>
      <c r="W181" s="9">
        <v>1163.58</v>
      </c>
      <c r="X181" s="9">
        <v>1203.7034221951933</v>
      </c>
      <c r="Y181" s="2">
        <v>1229.56</v>
      </c>
      <c r="Z181" s="2">
        <v>1227.5999999999999</v>
      </c>
      <c r="AA181" s="2">
        <v>1230.94</v>
      </c>
      <c r="AB181" s="2">
        <v>1040.79</v>
      </c>
      <c r="AC181" s="2">
        <v>1080.95</v>
      </c>
      <c r="AD181" s="7">
        <v>1117.4000000000001</v>
      </c>
      <c r="AE181" s="91">
        <v>1190.0999999999999</v>
      </c>
      <c r="AF181" s="92">
        <v>1270.3699999999999</v>
      </c>
      <c r="AG181" s="2">
        <v>1368.32</v>
      </c>
      <c r="AH181" s="2">
        <v>1435.36</v>
      </c>
      <c r="AI181" s="7">
        <v>1499.56</v>
      </c>
      <c r="AJ181" s="2">
        <v>1564.1470193394821</v>
      </c>
    </row>
    <row r="182" spans="1:36" s="5" customFormat="1" x14ac:dyDescent="0.2">
      <c r="A182" s="86" t="s">
        <v>1123</v>
      </c>
      <c r="B182" s="20" t="s">
        <v>280</v>
      </c>
      <c r="C182" s="34"/>
      <c r="D182" s="34" t="s">
        <v>281</v>
      </c>
      <c r="E182" s="34" t="s">
        <v>710</v>
      </c>
      <c r="F182" s="34" t="s">
        <v>708</v>
      </c>
      <c r="G182" s="34"/>
      <c r="H182" s="2">
        <v>396</v>
      </c>
      <c r="I182" s="2">
        <v>422.47</v>
      </c>
      <c r="J182" s="2">
        <v>426.93</v>
      </c>
      <c r="K182" s="2">
        <v>445.95</v>
      </c>
      <c r="L182" s="2">
        <v>465.66</v>
      </c>
      <c r="M182" s="2">
        <v>500.85</v>
      </c>
      <c r="N182" s="2">
        <v>550.03</v>
      </c>
      <c r="O182" s="2">
        <v>584.61</v>
      </c>
      <c r="P182" s="2">
        <v>610.83000000000004</v>
      </c>
      <c r="Q182" s="2">
        <v>672.86</v>
      </c>
      <c r="R182" s="2">
        <v>848.87</v>
      </c>
      <c r="S182" s="2">
        <v>917.65</v>
      </c>
      <c r="T182" s="2">
        <v>967.67</v>
      </c>
      <c r="U182" s="9">
        <v>1021.22</v>
      </c>
      <c r="V182" s="9">
        <v>1073.3599999999999</v>
      </c>
      <c r="W182" s="9">
        <v>1133.26</v>
      </c>
      <c r="X182" s="9">
        <v>1192.6787252368647</v>
      </c>
      <c r="Y182" s="2">
        <v>1235.8</v>
      </c>
      <c r="Z182" s="2">
        <v>1237.48</v>
      </c>
      <c r="AA182" s="2">
        <v>1253.49</v>
      </c>
      <c r="AB182" s="2">
        <v>1337.43</v>
      </c>
      <c r="AC182" s="2">
        <v>1352.22</v>
      </c>
      <c r="AD182" s="7">
        <v>1382.7</v>
      </c>
      <c r="AE182" s="91">
        <v>1427.97</v>
      </c>
      <c r="AF182" s="92"/>
      <c r="AG182" s="2">
        <v>1587.98</v>
      </c>
      <c r="AH182" s="2">
        <v>1658.04</v>
      </c>
      <c r="AI182" s="7">
        <v>1716.57</v>
      </c>
      <c r="AJ182" s="2">
        <v>1770.910404181185</v>
      </c>
    </row>
    <row r="183" spans="1:36" s="5" customFormat="1" ht="14.25" x14ac:dyDescent="0.2">
      <c r="A183" s="86" t="s">
        <v>1332</v>
      </c>
      <c r="B183" s="20" t="s">
        <v>282</v>
      </c>
      <c r="C183" s="109" t="s">
        <v>1342</v>
      </c>
      <c r="D183" s="34" t="s">
        <v>283</v>
      </c>
      <c r="E183" s="34" t="s">
        <v>710</v>
      </c>
      <c r="F183" s="34" t="s">
        <v>709</v>
      </c>
      <c r="G183" s="34"/>
      <c r="H183" s="2">
        <v>572</v>
      </c>
      <c r="I183" s="2">
        <v>549.85</v>
      </c>
      <c r="J183" s="2">
        <v>665.73</v>
      </c>
      <c r="K183" s="2">
        <v>759.09</v>
      </c>
      <c r="L183" s="2">
        <v>781.91</v>
      </c>
      <c r="M183" s="2">
        <v>810.05</v>
      </c>
      <c r="N183" s="2">
        <v>803.77</v>
      </c>
      <c r="O183" s="2">
        <v>778.8</v>
      </c>
      <c r="P183" s="2">
        <v>769.66</v>
      </c>
      <c r="Q183" s="2">
        <v>768.9</v>
      </c>
      <c r="R183" s="2">
        <v>948.05</v>
      </c>
      <c r="S183" s="2">
        <v>1015.76</v>
      </c>
      <c r="T183" s="2">
        <v>1077.8</v>
      </c>
      <c r="U183" s="9">
        <v>1118.7</v>
      </c>
      <c r="V183" s="9">
        <v>1170.6099999999999</v>
      </c>
      <c r="W183" s="9">
        <v>1187.31</v>
      </c>
      <c r="X183" s="9">
        <v>1183.5377717643421</v>
      </c>
      <c r="Y183" s="2">
        <v>1179.35492504897</v>
      </c>
      <c r="Z183" s="2">
        <v>1182.8201865564342</v>
      </c>
      <c r="AA183" s="2">
        <v>1199.9906964445615</v>
      </c>
      <c r="AB183" s="2">
        <v>903.37577791609601</v>
      </c>
      <c r="AC183" s="2">
        <v>895.77483393597674</v>
      </c>
      <c r="AD183" s="7">
        <v>922.11060442945893</v>
      </c>
      <c r="AE183" s="91">
        <v>976.81672686176069</v>
      </c>
      <c r="AF183" s="92">
        <v>1034.3435282395978</v>
      </c>
      <c r="AG183" s="2">
        <v>1099.7844623468636</v>
      </c>
      <c r="AH183" s="2">
        <v>1146.9383082352258</v>
      </c>
      <c r="AI183" s="7">
        <v>1211.02</v>
      </c>
      <c r="AJ183" s="2">
        <v>1215.3520591100139</v>
      </c>
    </row>
    <row r="184" spans="1:36" s="5" customFormat="1" x14ac:dyDescent="0.2">
      <c r="A184" s="86" t="s">
        <v>1124</v>
      </c>
      <c r="B184" s="20" t="s">
        <v>284</v>
      </c>
      <c r="C184" s="34"/>
      <c r="D184" s="34" t="s">
        <v>285</v>
      </c>
      <c r="E184" s="34" t="s">
        <v>711</v>
      </c>
      <c r="F184" s="34" t="s">
        <v>705</v>
      </c>
      <c r="G184" s="34"/>
      <c r="H184" s="2">
        <v>489</v>
      </c>
      <c r="I184" s="2">
        <v>526.69000000000005</v>
      </c>
      <c r="J184" s="2">
        <v>548.67999999999995</v>
      </c>
      <c r="K184" s="2">
        <v>574.32000000000005</v>
      </c>
      <c r="L184" s="2">
        <v>628.19000000000005</v>
      </c>
      <c r="M184" s="2">
        <v>708.2</v>
      </c>
      <c r="N184" s="2">
        <v>759.35</v>
      </c>
      <c r="O184" s="2">
        <v>819.92</v>
      </c>
      <c r="P184" s="2">
        <v>886.08</v>
      </c>
      <c r="Q184" s="2">
        <v>965.74</v>
      </c>
      <c r="R184" s="2">
        <v>1077.5999999999999</v>
      </c>
      <c r="S184" s="2">
        <v>1156.55</v>
      </c>
      <c r="T184" s="2">
        <v>1194.19</v>
      </c>
      <c r="U184" s="9">
        <v>1260.51</v>
      </c>
      <c r="V184" s="9">
        <v>1332.11</v>
      </c>
      <c r="W184" s="9">
        <v>1417.45</v>
      </c>
      <c r="X184" s="2" t="s">
        <v>657</v>
      </c>
      <c r="Y184" s="2" t="s">
        <v>657</v>
      </c>
      <c r="Z184" s="2" t="s">
        <v>657</v>
      </c>
      <c r="AA184" s="2" t="s">
        <v>657</v>
      </c>
      <c r="AB184" s="2" t="s">
        <v>657</v>
      </c>
      <c r="AC184" s="2" t="s">
        <v>657</v>
      </c>
      <c r="AD184" s="7" t="s">
        <v>657</v>
      </c>
      <c r="AE184" s="91" t="s">
        <v>657</v>
      </c>
      <c r="AF184" s="92" t="s">
        <v>657</v>
      </c>
      <c r="AG184" s="2" t="s">
        <v>657</v>
      </c>
      <c r="AH184" s="2" t="s">
        <v>657</v>
      </c>
      <c r="AI184" s="7" t="s">
        <v>657</v>
      </c>
      <c r="AJ184" s="2" t="s">
        <v>657</v>
      </c>
    </row>
    <row r="185" spans="1:36" s="5" customFormat="1" x14ac:dyDescent="0.2">
      <c r="A185" s="86" t="s">
        <v>1125</v>
      </c>
      <c r="B185" s="20" t="s">
        <v>286</v>
      </c>
      <c r="C185" s="34"/>
      <c r="D185" s="34" t="s">
        <v>287</v>
      </c>
      <c r="E185" s="34" t="s">
        <v>710</v>
      </c>
      <c r="F185" s="34" t="s">
        <v>709</v>
      </c>
      <c r="G185" s="34"/>
      <c r="H185" s="2">
        <v>530</v>
      </c>
      <c r="I185" s="2">
        <v>552.04999999999995</v>
      </c>
      <c r="J185" s="2">
        <v>554.26</v>
      </c>
      <c r="K185" s="2">
        <v>576.76</v>
      </c>
      <c r="L185" s="2">
        <v>592.51</v>
      </c>
      <c r="M185" s="2">
        <v>617.12</v>
      </c>
      <c r="N185" s="2">
        <v>665.33</v>
      </c>
      <c r="O185" s="2">
        <v>718.97</v>
      </c>
      <c r="P185" s="2">
        <v>803.76</v>
      </c>
      <c r="Q185" s="2">
        <v>889.76</v>
      </c>
      <c r="R185" s="2">
        <v>1024.2</v>
      </c>
      <c r="S185" s="2">
        <v>1122.51</v>
      </c>
      <c r="T185" s="2">
        <v>1175.69</v>
      </c>
      <c r="U185" s="9">
        <v>1221.96</v>
      </c>
      <c r="V185" s="9">
        <v>1248.1400000000001</v>
      </c>
      <c r="W185" s="9">
        <v>1281.75</v>
      </c>
      <c r="X185" s="9">
        <v>1317.3769487104553</v>
      </c>
      <c r="Y185" s="2">
        <v>1310.55</v>
      </c>
      <c r="Z185" s="2">
        <v>1312.28</v>
      </c>
      <c r="AA185" s="2">
        <v>1308.76</v>
      </c>
      <c r="AB185" s="2">
        <v>1190.1099999999999</v>
      </c>
      <c r="AC185" s="2">
        <v>1176.4000000000001</v>
      </c>
      <c r="AD185" s="7">
        <v>1180.7</v>
      </c>
      <c r="AE185" s="91">
        <v>1179.6500000000001</v>
      </c>
      <c r="AF185" s="92">
        <v>1207.71</v>
      </c>
      <c r="AG185" s="2">
        <v>1288.8800000000001</v>
      </c>
      <c r="AH185" s="2">
        <v>1375.19</v>
      </c>
      <c r="AI185" s="7">
        <v>1426.87</v>
      </c>
      <c r="AJ185" s="2">
        <v>1502.2374163573529</v>
      </c>
    </row>
    <row r="186" spans="1:36" s="5" customFormat="1" x14ac:dyDescent="0.2">
      <c r="A186" s="86" t="s">
        <v>1126</v>
      </c>
      <c r="B186" s="20" t="s">
        <v>288</v>
      </c>
      <c r="C186" s="34"/>
      <c r="D186" s="34" t="s">
        <v>289</v>
      </c>
      <c r="E186" s="34" t="s">
        <v>711</v>
      </c>
      <c r="F186" s="34" t="s">
        <v>705</v>
      </c>
      <c r="G186" s="34"/>
      <c r="H186" s="2">
        <v>437</v>
      </c>
      <c r="I186" s="2">
        <v>417.94</v>
      </c>
      <c r="J186" s="2">
        <v>442.01</v>
      </c>
      <c r="K186" s="2">
        <v>468.84</v>
      </c>
      <c r="L186" s="2">
        <v>497.82</v>
      </c>
      <c r="M186" s="2">
        <v>546.52</v>
      </c>
      <c r="N186" s="2">
        <v>579.61</v>
      </c>
      <c r="O186" s="2">
        <v>631.72</v>
      </c>
      <c r="P186" s="2">
        <v>671.22</v>
      </c>
      <c r="Q186" s="2">
        <v>727.79</v>
      </c>
      <c r="R186" s="2">
        <v>815.77</v>
      </c>
      <c r="S186" s="2">
        <v>897.47</v>
      </c>
      <c r="T186" s="2">
        <v>938.47</v>
      </c>
      <c r="U186" s="9">
        <v>981.65</v>
      </c>
      <c r="V186" s="9">
        <v>1028.27</v>
      </c>
      <c r="W186" s="9">
        <v>1079.07</v>
      </c>
      <c r="X186" s="2" t="s">
        <v>657</v>
      </c>
      <c r="Y186" s="2" t="s">
        <v>657</v>
      </c>
      <c r="Z186" s="2" t="s">
        <v>657</v>
      </c>
      <c r="AA186" s="2" t="s">
        <v>657</v>
      </c>
      <c r="AB186" s="2" t="s">
        <v>657</v>
      </c>
      <c r="AC186" s="2" t="s">
        <v>657</v>
      </c>
      <c r="AD186" s="7" t="s">
        <v>657</v>
      </c>
      <c r="AE186" s="91" t="s">
        <v>657</v>
      </c>
      <c r="AF186" s="92" t="s">
        <v>657</v>
      </c>
      <c r="AG186" s="2" t="s">
        <v>657</v>
      </c>
      <c r="AH186" s="2" t="s">
        <v>657</v>
      </c>
      <c r="AI186" s="7" t="s">
        <v>657</v>
      </c>
      <c r="AJ186" s="2" t="s">
        <v>657</v>
      </c>
    </row>
    <row r="187" spans="1:36" s="5" customFormat="1" x14ac:dyDescent="0.2">
      <c r="A187" s="86" t="s">
        <v>1127</v>
      </c>
      <c r="B187" s="20" t="s">
        <v>290</v>
      </c>
      <c r="C187" s="34"/>
      <c r="D187" s="34" t="s">
        <v>291</v>
      </c>
      <c r="E187" s="35" t="s">
        <v>711</v>
      </c>
      <c r="F187" s="34" t="s">
        <v>705</v>
      </c>
      <c r="G187" s="34"/>
      <c r="H187" s="2">
        <v>368</v>
      </c>
      <c r="I187" s="2">
        <v>406.91</v>
      </c>
      <c r="J187" s="2">
        <v>427.88</v>
      </c>
      <c r="K187" s="2">
        <v>464.51</v>
      </c>
      <c r="L187" s="2">
        <v>495.3</v>
      </c>
      <c r="M187" s="2">
        <v>533.05999999999995</v>
      </c>
      <c r="N187" s="2">
        <v>573.04</v>
      </c>
      <c r="O187" s="2">
        <v>608.61</v>
      </c>
      <c r="P187" s="2">
        <v>643.54</v>
      </c>
      <c r="Q187" s="2">
        <v>731.95</v>
      </c>
      <c r="R187" s="2">
        <v>807.42</v>
      </c>
      <c r="S187" s="2">
        <v>862.28</v>
      </c>
      <c r="T187" s="2">
        <v>899.61</v>
      </c>
      <c r="U187" s="9">
        <v>942.48</v>
      </c>
      <c r="V187" s="9">
        <v>982.07</v>
      </c>
      <c r="W187" s="9">
        <v>1037.03</v>
      </c>
      <c r="X187" s="9">
        <v>1077.8573554810525</v>
      </c>
      <c r="Y187" s="2">
        <v>1105.6199999999999</v>
      </c>
      <c r="Z187" s="2">
        <v>1106.69</v>
      </c>
      <c r="AA187" s="2">
        <v>1099.49</v>
      </c>
      <c r="AB187" s="2">
        <v>986.67</v>
      </c>
      <c r="AC187" s="2">
        <v>1000.7</v>
      </c>
      <c r="AD187" s="7">
        <v>1035.3900000000001</v>
      </c>
      <c r="AE187" s="91">
        <v>1101.8800000000001</v>
      </c>
      <c r="AF187" s="92">
        <v>1159.22</v>
      </c>
      <c r="AG187" s="2">
        <v>1219.3499999999999</v>
      </c>
      <c r="AH187" s="2">
        <v>1302.78</v>
      </c>
      <c r="AI187" s="7">
        <v>1348.6</v>
      </c>
      <c r="AJ187" s="7" t="s">
        <v>657</v>
      </c>
    </row>
    <row r="188" spans="1:36" s="5" customFormat="1" x14ac:dyDescent="0.2">
      <c r="A188" s="86" t="s">
        <v>1128</v>
      </c>
      <c r="B188" s="20" t="s">
        <v>292</v>
      </c>
      <c r="C188" s="34"/>
      <c r="D188" s="34" t="s">
        <v>293</v>
      </c>
      <c r="E188" s="34" t="s">
        <v>710</v>
      </c>
      <c r="F188" s="34" t="s">
        <v>705</v>
      </c>
      <c r="G188" s="34"/>
      <c r="H188" s="20">
        <v>381</v>
      </c>
      <c r="I188" s="2">
        <v>397.73</v>
      </c>
      <c r="J188" s="2">
        <v>427.31</v>
      </c>
      <c r="K188" s="2">
        <v>439.48</v>
      </c>
      <c r="L188" s="2">
        <v>463.86</v>
      </c>
      <c r="M188" s="2">
        <v>528.20000000000005</v>
      </c>
      <c r="N188" s="2">
        <v>581.27</v>
      </c>
      <c r="O188" s="2">
        <v>619.4</v>
      </c>
      <c r="P188" s="2">
        <v>660.72</v>
      </c>
      <c r="Q188" s="2">
        <v>733.64</v>
      </c>
      <c r="R188" s="2">
        <v>845.91</v>
      </c>
      <c r="S188" s="2">
        <v>913.86</v>
      </c>
      <c r="T188" s="2">
        <v>943.47</v>
      </c>
      <c r="U188" s="9">
        <v>990.88</v>
      </c>
      <c r="V188" s="9">
        <v>1037.1099999999999</v>
      </c>
      <c r="W188" s="9">
        <v>1082.8800000000001</v>
      </c>
      <c r="X188" s="9">
        <v>1113.6560484081119</v>
      </c>
      <c r="Y188" s="2">
        <v>1143.4000000000001</v>
      </c>
      <c r="Z188" s="2">
        <v>1142.3599999999999</v>
      </c>
      <c r="AA188" s="2">
        <v>1144.55</v>
      </c>
      <c r="AB188" s="2">
        <v>1015.15</v>
      </c>
      <c r="AC188" s="2">
        <v>1028.5999999999999</v>
      </c>
      <c r="AD188" s="7">
        <v>1038.51</v>
      </c>
      <c r="AE188" s="91">
        <v>1083.9000000000001</v>
      </c>
      <c r="AF188" s="92">
        <v>1144.3599999999999</v>
      </c>
      <c r="AG188" s="2">
        <v>1221.31</v>
      </c>
      <c r="AH188" s="2">
        <v>1309.19</v>
      </c>
      <c r="AI188" s="7">
        <v>1370.48</v>
      </c>
      <c r="AJ188" s="2">
        <v>1421.47703459269</v>
      </c>
    </row>
    <row r="189" spans="1:36" s="5" customFormat="1" x14ac:dyDescent="0.2">
      <c r="A189" s="86" t="s">
        <v>657</v>
      </c>
      <c r="B189" s="82" t="s">
        <v>785</v>
      </c>
      <c r="C189" s="27"/>
      <c r="D189" s="34" t="s">
        <v>689</v>
      </c>
      <c r="E189" s="5" t="s">
        <v>711</v>
      </c>
      <c r="F189" s="5" t="s">
        <v>705</v>
      </c>
      <c r="G189" s="34"/>
      <c r="H189" s="2">
        <v>392</v>
      </c>
      <c r="I189" s="2">
        <v>418.17</v>
      </c>
      <c r="J189" s="2">
        <v>447.73</v>
      </c>
      <c r="K189" s="20" t="s">
        <v>657</v>
      </c>
      <c r="L189" s="20" t="s">
        <v>657</v>
      </c>
      <c r="M189" s="20" t="s">
        <v>657</v>
      </c>
      <c r="N189" s="20" t="s">
        <v>657</v>
      </c>
      <c r="O189" s="20" t="s">
        <v>657</v>
      </c>
      <c r="P189" s="20" t="s">
        <v>657</v>
      </c>
      <c r="Q189" s="20" t="s">
        <v>657</v>
      </c>
      <c r="R189" s="20" t="s">
        <v>657</v>
      </c>
      <c r="S189" s="20" t="s">
        <v>657</v>
      </c>
      <c r="T189" s="20" t="s">
        <v>657</v>
      </c>
      <c r="U189" s="20" t="s">
        <v>657</v>
      </c>
      <c r="V189" s="20" t="s">
        <v>657</v>
      </c>
      <c r="W189" s="20" t="s">
        <v>657</v>
      </c>
      <c r="X189" s="20" t="s">
        <v>657</v>
      </c>
      <c r="Y189" s="2" t="s">
        <v>657</v>
      </c>
      <c r="Z189" s="2" t="s">
        <v>657</v>
      </c>
      <c r="AA189" s="2" t="s">
        <v>657</v>
      </c>
      <c r="AB189" s="2" t="s">
        <v>657</v>
      </c>
      <c r="AC189" s="2" t="s">
        <v>657</v>
      </c>
      <c r="AD189" s="7" t="s">
        <v>657</v>
      </c>
      <c r="AE189" s="91" t="s">
        <v>657</v>
      </c>
      <c r="AF189" s="92" t="s">
        <v>657</v>
      </c>
      <c r="AG189" s="2" t="s">
        <v>657</v>
      </c>
      <c r="AH189" s="2" t="s">
        <v>657</v>
      </c>
      <c r="AI189" s="7" t="s">
        <v>657</v>
      </c>
      <c r="AJ189" s="2" t="s">
        <v>657</v>
      </c>
    </row>
    <row r="190" spans="1:36" s="5" customFormat="1" x14ac:dyDescent="0.2">
      <c r="A190" s="86" t="s">
        <v>1129</v>
      </c>
      <c r="B190" s="20" t="s">
        <v>294</v>
      </c>
      <c r="C190" s="34"/>
      <c r="D190" s="34" t="s">
        <v>847</v>
      </c>
      <c r="E190" s="34" t="s">
        <v>710</v>
      </c>
      <c r="F190" s="34" t="s">
        <v>708</v>
      </c>
      <c r="G190" s="34"/>
      <c r="H190" s="20" t="s">
        <v>657</v>
      </c>
      <c r="I190" s="20" t="s">
        <v>657</v>
      </c>
      <c r="J190" s="20" t="s">
        <v>657</v>
      </c>
      <c r="K190" s="2">
        <v>397.89</v>
      </c>
      <c r="L190" s="2">
        <v>411.67</v>
      </c>
      <c r="M190" s="2">
        <v>458.15</v>
      </c>
      <c r="N190" s="2">
        <v>478.11</v>
      </c>
      <c r="O190" s="2">
        <v>476.79</v>
      </c>
      <c r="P190" s="2">
        <v>535.87</v>
      </c>
      <c r="Q190" s="2">
        <v>562.36</v>
      </c>
      <c r="R190" s="2">
        <v>630.27</v>
      </c>
      <c r="S190" s="2">
        <v>672.83</v>
      </c>
      <c r="T190" s="2">
        <v>710.24</v>
      </c>
      <c r="U190" s="9">
        <v>746.36</v>
      </c>
      <c r="V190" s="9">
        <v>780.62</v>
      </c>
      <c r="W190" s="9">
        <v>829.16</v>
      </c>
      <c r="X190" s="9">
        <v>842.30909989656084</v>
      </c>
      <c r="Y190" s="2">
        <v>843.7</v>
      </c>
      <c r="Z190" s="2">
        <v>846.05</v>
      </c>
      <c r="AA190" s="2">
        <v>853.68</v>
      </c>
      <c r="AB190" s="2">
        <v>643.39</v>
      </c>
      <c r="AC190" s="2">
        <v>654.96</v>
      </c>
      <c r="AD190" s="7">
        <v>679.41</v>
      </c>
      <c r="AE190" s="91">
        <v>727.64</v>
      </c>
      <c r="AF190" s="92">
        <v>780.7</v>
      </c>
      <c r="AG190" s="2">
        <v>832</v>
      </c>
      <c r="AH190" s="2">
        <v>879.75</v>
      </c>
      <c r="AI190" s="7">
        <v>920.86</v>
      </c>
      <c r="AJ190" s="2">
        <v>952.11489799005108</v>
      </c>
    </row>
    <row r="191" spans="1:36" s="5" customFormat="1" x14ac:dyDescent="0.2">
      <c r="A191" s="86" t="s">
        <v>1130</v>
      </c>
      <c r="B191" s="20" t="s">
        <v>295</v>
      </c>
      <c r="C191" s="34"/>
      <c r="D191" s="34" t="s">
        <v>848</v>
      </c>
      <c r="E191" s="34" t="s">
        <v>710</v>
      </c>
      <c r="F191" s="34" t="s">
        <v>706</v>
      </c>
      <c r="G191" s="34"/>
      <c r="H191" s="2">
        <v>526</v>
      </c>
      <c r="I191" s="2">
        <v>544.30999999999995</v>
      </c>
      <c r="J191" s="2">
        <v>579.14</v>
      </c>
      <c r="K191" s="2">
        <v>605.82000000000005</v>
      </c>
      <c r="L191" s="2">
        <v>652.08000000000004</v>
      </c>
      <c r="M191" s="2">
        <v>717.28</v>
      </c>
      <c r="N191" s="2">
        <v>802.54</v>
      </c>
      <c r="O191" s="2">
        <v>873.92</v>
      </c>
      <c r="P191" s="2">
        <v>957.6</v>
      </c>
      <c r="Q191" s="2">
        <v>1070.53</v>
      </c>
      <c r="R191" s="2">
        <v>1235.92</v>
      </c>
      <c r="S191" s="2">
        <v>1332.13</v>
      </c>
      <c r="T191" s="2">
        <v>1392.79</v>
      </c>
      <c r="U191" s="9">
        <v>1470.21</v>
      </c>
      <c r="V191" s="9">
        <v>1546.71</v>
      </c>
      <c r="W191" s="9">
        <v>1607.41</v>
      </c>
      <c r="X191" s="9">
        <v>1655.2418351482604</v>
      </c>
      <c r="Y191" s="2">
        <v>1695.99</v>
      </c>
      <c r="Z191" s="2">
        <v>1696.25</v>
      </c>
      <c r="AA191" s="2">
        <v>1687.6</v>
      </c>
      <c r="AB191" s="2">
        <v>1563.88</v>
      </c>
      <c r="AC191" s="2">
        <v>1547.81</v>
      </c>
      <c r="AD191" s="7">
        <v>1560.58</v>
      </c>
      <c r="AE191" s="91">
        <v>1582.14</v>
      </c>
      <c r="AF191" s="92">
        <v>1661.56</v>
      </c>
      <c r="AG191" s="2">
        <v>1697.01</v>
      </c>
      <c r="AH191" s="2">
        <v>1806.17</v>
      </c>
      <c r="AI191" s="7">
        <v>1884.21</v>
      </c>
      <c r="AJ191" s="2">
        <v>1945.1848519744269</v>
      </c>
    </row>
    <row r="192" spans="1:36" s="5" customFormat="1" x14ac:dyDescent="0.2">
      <c r="A192" s="86" t="s">
        <v>657</v>
      </c>
      <c r="B192" s="20" t="s">
        <v>787</v>
      </c>
      <c r="C192" s="34"/>
      <c r="D192" s="34" t="s">
        <v>786</v>
      </c>
      <c r="E192" s="34" t="s">
        <v>711</v>
      </c>
      <c r="F192" s="34" t="s">
        <v>705</v>
      </c>
      <c r="G192" s="34"/>
      <c r="H192" s="2">
        <v>473</v>
      </c>
      <c r="I192" s="2">
        <v>509.09</v>
      </c>
      <c r="J192" s="2">
        <v>547.66999999999996</v>
      </c>
      <c r="K192" s="2" t="s">
        <v>657</v>
      </c>
      <c r="L192" s="2" t="s">
        <v>657</v>
      </c>
      <c r="M192" s="2" t="s">
        <v>657</v>
      </c>
      <c r="N192" s="2" t="s">
        <v>657</v>
      </c>
      <c r="O192" s="2" t="s">
        <v>657</v>
      </c>
      <c r="P192" s="2" t="s">
        <v>657</v>
      </c>
      <c r="Q192" s="2" t="s">
        <v>657</v>
      </c>
      <c r="R192" s="2" t="s">
        <v>657</v>
      </c>
      <c r="S192" s="2" t="s">
        <v>657</v>
      </c>
      <c r="T192" s="2" t="s">
        <v>657</v>
      </c>
      <c r="U192" s="2" t="s">
        <v>657</v>
      </c>
      <c r="V192" s="2" t="s">
        <v>657</v>
      </c>
      <c r="W192" s="2" t="s">
        <v>657</v>
      </c>
      <c r="X192" s="2" t="s">
        <v>657</v>
      </c>
      <c r="Y192" s="2" t="s">
        <v>657</v>
      </c>
      <c r="Z192" s="2" t="s">
        <v>657</v>
      </c>
      <c r="AA192" s="2" t="s">
        <v>657</v>
      </c>
      <c r="AB192" s="2" t="s">
        <v>657</v>
      </c>
      <c r="AC192" s="2" t="s">
        <v>657</v>
      </c>
      <c r="AD192" s="7" t="s">
        <v>657</v>
      </c>
      <c r="AE192" s="91" t="s">
        <v>657</v>
      </c>
      <c r="AF192" s="92" t="s">
        <v>657</v>
      </c>
      <c r="AG192" s="2" t="s">
        <v>657</v>
      </c>
      <c r="AH192" s="2" t="s">
        <v>657</v>
      </c>
      <c r="AI192" s="7" t="s">
        <v>657</v>
      </c>
      <c r="AJ192" s="2" t="s">
        <v>657</v>
      </c>
    </row>
    <row r="193" spans="1:36" s="5" customFormat="1" x14ac:dyDescent="0.2">
      <c r="A193" s="86" t="s">
        <v>1131</v>
      </c>
      <c r="B193" s="20" t="s">
        <v>296</v>
      </c>
      <c r="C193" s="34"/>
      <c r="D193" s="34" t="s">
        <v>297</v>
      </c>
      <c r="E193" s="34" t="s">
        <v>710</v>
      </c>
      <c r="F193" s="34" t="s">
        <v>707</v>
      </c>
      <c r="G193" s="34"/>
      <c r="H193" s="2">
        <v>450</v>
      </c>
      <c r="I193" s="2">
        <v>507.84</v>
      </c>
      <c r="J193" s="2">
        <v>517.91</v>
      </c>
      <c r="K193" s="2">
        <v>543.46</v>
      </c>
      <c r="L193" s="2">
        <v>574.89</v>
      </c>
      <c r="M193" s="2">
        <v>608.51</v>
      </c>
      <c r="N193" s="2">
        <v>627.52</v>
      </c>
      <c r="O193" s="2">
        <v>656.01</v>
      </c>
      <c r="P193" s="2">
        <v>684.22</v>
      </c>
      <c r="Q193" s="2">
        <v>726.47</v>
      </c>
      <c r="R193" s="2">
        <v>788.11</v>
      </c>
      <c r="S193" s="2">
        <v>823.28</v>
      </c>
      <c r="T193" s="2">
        <v>873.95</v>
      </c>
      <c r="U193" s="9">
        <v>923.1</v>
      </c>
      <c r="V193" s="9">
        <v>962.81</v>
      </c>
      <c r="W193" s="9">
        <v>988.86</v>
      </c>
      <c r="X193" s="9">
        <v>1027.5587055780265</v>
      </c>
      <c r="Y193" s="2">
        <v>1042.56</v>
      </c>
      <c r="Z193" s="2">
        <v>1042.2</v>
      </c>
      <c r="AA193" s="2">
        <v>1043.01</v>
      </c>
      <c r="AB193" s="2">
        <v>904.09</v>
      </c>
      <c r="AC193" s="2">
        <v>894.33</v>
      </c>
      <c r="AD193" s="7">
        <v>918.48</v>
      </c>
      <c r="AE193" s="91">
        <v>969.86</v>
      </c>
      <c r="AF193" s="92">
        <v>1028.28</v>
      </c>
      <c r="AG193" s="2">
        <v>1106.48</v>
      </c>
      <c r="AH193" s="2">
        <v>1155.22</v>
      </c>
      <c r="AI193" s="7">
        <v>1203.1300000000001</v>
      </c>
      <c r="AJ193" s="2">
        <v>1242.678459718453</v>
      </c>
    </row>
    <row r="194" spans="1:36" s="5" customFormat="1" x14ac:dyDescent="0.2">
      <c r="A194" s="86" t="s">
        <v>1132</v>
      </c>
      <c r="B194" s="20" t="s">
        <v>298</v>
      </c>
      <c r="C194" s="34"/>
      <c r="D194" s="34" t="s">
        <v>299</v>
      </c>
      <c r="E194" s="34" t="s">
        <v>710</v>
      </c>
      <c r="F194" s="34" t="s">
        <v>707</v>
      </c>
      <c r="G194" s="34"/>
      <c r="H194" s="2">
        <v>440</v>
      </c>
      <c r="I194" s="2">
        <v>438.1</v>
      </c>
      <c r="J194" s="2">
        <v>475.64</v>
      </c>
      <c r="K194" s="2">
        <v>531.66</v>
      </c>
      <c r="L194" s="2">
        <v>577.55999999999995</v>
      </c>
      <c r="M194" s="2">
        <v>618.32000000000005</v>
      </c>
      <c r="N194" s="2">
        <v>647.4</v>
      </c>
      <c r="O194" s="2">
        <v>677.19</v>
      </c>
      <c r="P194" s="2">
        <v>695.98</v>
      </c>
      <c r="Q194" s="2">
        <v>717.99</v>
      </c>
      <c r="R194" s="2">
        <v>737.41</v>
      </c>
      <c r="S194" s="2">
        <v>761.55</v>
      </c>
      <c r="T194" s="2">
        <v>815.71</v>
      </c>
      <c r="U194" s="9">
        <v>848.97</v>
      </c>
      <c r="V194" s="9">
        <v>883.12</v>
      </c>
      <c r="W194" s="9">
        <v>906.39</v>
      </c>
      <c r="X194" s="9">
        <v>945.43046696315128</v>
      </c>
      <c r="Y194" s="2">
        <v>985.28</v>
      </c>
      <c r="Z194" s="2">
        <v>991.35</v>
      </c>
      <c r="AA194" s="2">
        <v>999.92</v>
      </c>
      <c r="AB194" s="2">
        <v>724.66</v>
      </c>
      <c r="AC194" s="2">
        <v>728.47</v>
      </c>
      <c r="AD194" s="7">
        <v>765.53</v>
      </c>
      <c r="AE194" s="91">
        <v>806.9</v>
      </c>
      <c r="AF194" s="92">
        <v>856.44</v>
      </c>
      <c r="AG194" s="2">
        <v>926.11</v>
      </c>
      <c r="AH194" s="2">
        <v>986.59</v>
      </c>
      <c r="AI194" s="7">
        <v>1043.18</v>
      </c>
      <c r="AJ194" s="2">
        <v>1087.5788630597669</v>
      </c>
    </row>
    <row r="195" spans="1:36" s="5" customFormat="1" x14ac:dyDescent="0.2">
      <c r="A195" s="86" t="s">
        <v>1133</v>
      </c>
      <c r="B195" s="20" t="s">
        <v>300</v>
      </c>
      <c r="C195" s="34"/>
      <c r="D195" s="34" t="s">
        <v>301</v>
      </c>
      <c r="E195" s="34" t="s">
        <v>710</v>
      </c>
      <c r="F195" s="34" t="s">
        <v>709</v>
      </c>
      <c r="G195" s="34"/>
      <c r="H195" s="2">
        <v>473</v>
      </c>
      <c r="I195" s="2">
        <v>479.62</v>
      </c>
      <c r="J195" s="2">
        <v>522.78</v>
      </c>
      <c r="K195" s="2">
        <v>516.83000000000004</v>
      </c>
      <c r="L195" s="2">
        <v>517.83000000000004</v>
      </c>
      <c r="M195" s="2">
        <v>513.79</v>
      </c>
      <c r="N195" s="2">
        <v>511.18</v>
      </c>
      <c r="O195" s="2">
        <v>524.19000000000005</v>
      </c>
      <c r="P195" s="2">
        <v>595.54999999999995</v>
      </c>
      <c r="Q195" s="2">
        <v>662.68</v>
      </c>
      <c r="R195" s="2">
        <v>808.78</v>
      </c>
      <c r="S195" s="2">
        <v>844.72</v>
      </c>
      <c r="T195" s="2">
        <v>881.06</v>
      </c>
      <c r="U195" s="9">
        <v>914.82</v>
      </c>
      <c r="V195" s="9">
        <v>956</v>
      </c>
      <c r="W195" s="9">
        <v>998.48</v>
      </c>
      <c r="X195" s="9">
        <v>1009.3075792907033</v>
      </c>
      <c r="Y195" s="2">
        <v>1009.79</v>
      </c>
      <c r="Z195" s="2">
        <v>1024.25</v>
      </c>
      <c r="AA195" s="2">
        <v>1031.77</v>
      </c>
      <c r="AB195" s="2">
        <v>829.51</v>
      </c>
      <c r="AC195" s="2">
        <v>848.1</v>
      </c>
      <c r="AD195" s="7">
        <v>901.05</v>
      </c>
      <c r="AE195" s="91">
        <v>933.95</v>
      </c>
      <c r="AF195" s="92">
        <v>997.41</v>
      </c>
      <c r="AG195" s="2">
        <v>1080.23</v>
      </c>
      <c r="AH195" s="2">
        <v>1133.94</v>
      </c>
      <c r="AI195" s="7">
        <v>1191.3</v>
      </c>
      <c r="AJ195" s="2">
        <v>1245.9232893766939</v>
      </c>
    </row>
    <row r="196" spans="1:36" s="5" customFormat="1" x14ac:dyDescent="0.2">
      <c r="A196" s="86" t="s">
        <v>1134</v>
      </c>
      <c r="B196" s="20" t="s">
        <v>302</v>
      </c>
      <c r="C196" s="34"/>
      <c r="D196" s="34" t="s">
        <v>303</v>
      </c>
      <c r="E196" s="34" t="s">
        <v>710</v>
      </c>
      <c r="F196" s="34" t="s">
        <v>705</v>
      </c>
      <c r="G196" s="34"/>
      <c r="H196" s="2">
        <v>461</v>
      </c>
      <c r="I196" s="2">
        <v>481.9</v>
      </c>
      <c r="J196" s="2">
        <v>487.81</v>
      </c>
      <c r="K196" s="2">
        <v>519.32000000000005</v>
      </c>
      <c r="L196" s="2">
        <v>549.96</v>
      </c>
      <c r="M196" s="2">
        <v>615.44000000000005</v>
      </c>
      <c r="N196" s="2">
        <v>667.12</v>
      </c>
      <c r="O196" s="2">
        <v>706.47</v>
      </c>
      <c r="P196" s="2">
        <v>737.85</v>
      </c>
      <c r="Q196" s="2">
        <v>799.16</v>
      </c>
      <c r="R196" s="2">
        <v>874.41</v>
      </c>
      <c r="S196" s="2">
        <v>923.04</v>
      </c>
      <c r="T196" s="2">
        <v>958.1</v>
      </c>
      <c r="U196" s="9">
        <v>1004.66</v>
      </c>
      <c r="V196" s="9">
        <v>1057.17</v>
      </c>
      <c r="W196" s="9">
        <v>1096.27</v>
      </c>
      <c r="X196" s="9">
        <v>1130.7603182582468</v>
      </c>
      <c r="Y196" s="2">
        <v>1134.19</v>
      </c>
      <c r="Z196" s="2">
        <v>1134.6500000000001</v>
      </c>
      <c r="AA196" s="2">
        <v>1139.6300000000001</v>
      </c>
      <c r="AB196" s="2">
        <v>963.11</v>
      </c>
      <c r="AC196" s="2">
        <v>985.09</v>
      </c>
      <c r="AD196" s="7">
        <v>1011.83</v>
      </c>
      <c r="AE196" s="91">
        <v>1070.72</v>
      </c>
      <c r="AF196" s="92">
        <v>1114.54</v>
      </c>
      <c r="AG196" s="2">
        <v>1192.46</v>
      </c>
      <c r="AH196" s="2">
        <v>1252.08</v>
      </c>
      <c r="AI196" s="7">
        <v>1302.93</v>
      </c>
      <c r="AJ196" s="2">
        <v>1341.7477296471909</v>
      </c>
    </row>
    <row r="197" spans="1:36" s="5" customFormat="1" x14ac:dyDescent="0.2">
      <c r="A197" s="86" t="s">
        <v>657</v>
      </c>
      <c r="B197" s="20" t="s">
        <v>789</v>
      </c>
      <c r="C197" s="34"/>
      <c r="D197" s="34" t="s">
        <v>788</v>
      </c>
      <c r="E197" s="34" t="s">
        <v>711</v>
      </c>
      <c r="F197" s="34" t="s">
        <v>705</v>
      </c>
      <c r="G197" s="34"/>
      <c r="H197" s="2">
        <v>477</v>
      </c>
      <c r="I197" s="2">
        <v>494.72</v>
      </c>
      <c r="J197" s="2">
        <v>516.15</v>
      </c>
      <c r="K197" s="2" t="s">
        <v>657</v>
      </c>
      <c r="L197" s="2" t="s">
        <v>657</v>
      </c>
      <c r="M197" s="2" t="s">
        <v>657</v>
      </c>
      <c r="N197" s="2" t="s">
        <v>657</v>
      </c>
      <c r="O197" s="2" t="s">
        <v>657</v>
      </c>
      <c r="P197" s="2" t="s">
        <v>657</v>
      </c>
      <c r="Q197" s="2" t="s">
        <v>657</v>
      </c>
      <c r="R197" s="2" t="s">
        <v>657</v>
      </c>
      <c r="S197" s="2" t="s">
        <v>657</v>
      </c>
      <c r="T197" s="2" t="s">
        <v>657</v>
      </c>
      <c r="U197" s="2" t="s">
        <v>657</v>
      </c>
      <c r="V197" s="2" t="s">
        <v>657</v>
      </c>
      <c r="W197" s="2" t="s">
        <v>657</v>
      </c>
      <c r="X197" s="2" t="s">
        <v>657</v>
      </c>
      <c r="Y197" s="2" t="s">
        <v>657</v>
      </c>
      <c r="Z197" s="2" t="s">
        <v>657</v>
      </c>
      <c r="AA197" s="2" t="s">
        <v>657</v>
      </c>
      <c r="AB197" s="2" t="s">
        <v>657</v>
      </c>
      <c r="AC197" s="2" t="s">
        <v>657</v>
      </c>
      <c r="AD197" s="7" t="s">
        <v>657</v>
      </c>
      <c r="AE197" s="91" t="s">
        <v>657</v>
      </c>
      <c r="AF197" s="92" t="s">
        <v>657</v>
      </c>
      <c r="AG197" s="2" t="s">
        <v>657</v>
      </c>
      <c r="AH197" s="2" t="s">
        <v>657</v>
      </c>
      <c r="AI197" s="7" t="s">
        <v>657</v>
      </c>
      <c r="AJ197" s="2" t="s">
        <v>657</v>
      </c>
    </row>
    <row r="198" spans="1:36" s="5" customFormat="1" x14ac:dyDescent="0.2">
      <c r="A198" s="86" t="s">
        <v>1135</v>
      </c>
      <c r="B198" s="20" t="s">
        <v>304</v>
      </c>
      <c r="C198" s="34"/>
      <c r="D198" s="34" t="s">
        <v>305</v>
      </c>
      <c r="E198" s="34" t="s">
        <v>710</v>
      </c>
      <c r="F198" s="34" t="s">
        <v>707</v>
      </c>
      <c r="G198" s="34"/>
      <c r="H198" s="2">
        <v>428</v>
      </c>
      <c r="I198" s="2">
        <v>426.76</v>
      </c>
      <c r="J198" s="2">
        <v>442.68</v>
      </c>
      <c r="K198" s="2">
        <v>463.67</v>
      </c>
      <c r="L198" s="2">
        <v>496.8</v>
      </c>
      <c r="M198" s="2">
        <v>544.47</v>
      </c>
      <c r="N198" s="2">
        <v>568.82000000000005</v>
      </c>
      <c r="O198" s="2">
        <v>599.82000000000005</v>
      </c>
      <c r="P198" s="2">
        <v>628.51</v>
      </c>
      <c r="Q198" s="2">
        <v>678.2</v>
      </c>
      <c r="R198" s="2">
        <v>736.46</v>
      </c>
      <c r="S198" s="2">
        <v>777.68</v>
      </c>
      <c r="T198" s="2">
        <v>820.58</v>
      </c>
      <c r="U198" s="9">
        <v>860.71</v>
      </c>
      <c r="V198" s="9">
        <v>904.34</v>
      </c>
      <c r="W198" s="9">
        <v>947.3</v>
      </c>
      <c r="X198" s="9">
        <v>971.16609154618561</v>
      </c>
      <c r="Y198" s="2">
        <v>993.38</v>
      </c>
      <c r="Z198" s="2">
        <v>995.85</v>
      </c>
      <c r="AA198" s="2">
        <v>997.57</v>
      </c>
      <c r="AB198" s="2">
        <v>868.36</v>
      </c>
      <c r="AC198" s="2">
        <v>871.57</v>
      </c>
      <c r="AD198" s="7">
        <v>894.64</v>
      </c>
      <c r="AE198" s="91">
        <v>941.13</v>
      </c>
      <c r="AF198" s="92">
        <v>995.43</v>
      </c>
      <c r="AG198" s="2">
        <v>1056.27</v>
      </c>
      <c r="AH198" s="2">
        <v>1118.79</v>
      </c>
      <c r="AI198" s="7">
        <v>1174.03</v>
      </c>
      <c r="AJ198" s="2">
        <v>1215.6030242216759</v>
      </c>
    </row>
    <row r="199" spans="1:36" s="5" customFormat="1" x14ac:dyDescent="0.2">
      <c r="A199" s="86" t="s">
        <v>657</v>
      </c>
      <c r="B199" s="20" t="s">
        <v>791</v>
      </c>
      <c r="C199" s="34"/>
      <c r="D199" s="34" t="s">
        <v>790</v>
      </c>
      <c r="E199" s="34" t="s">
        <v>711</v>
      </c>
      <c r="F199" s="34" t="s">
        <v>705</v>
      </c>
      <c r="G199" s="34"/>
      <c r="H199" s="2">
        <v>409</v>
      </c>
      <c r="I199" s="2">
        <v>425</v>
      </c>
      <c r="J199" s="2">
        <v>421.48</v>
      </c>
      <c r="K199" s="2">
        <v>446.09</v>
      </c>
      <c r="L199" s="2" t="s">
        <v>657</v>
      </c>
      <c r="M199" s="2" t="s">
        <v>657</v>
      </c>
      <c r="N199" s="2" t="s">
        <v>657</v>
      </c>
      <c r="O199" s="2" t="s">
        <v>657</v>
      </c>
      <c r="P199" s="2" t="s">
        <v>657</v>
      </c>
      <c r="Q199" s="2" t="s">
        <v>657</v>
      </c>
      <c r="R199" s="2" t="s">
        <v>657</v>
      </c>
      <c r="S199" s="2" t="s">
        <v>657</v>
      </c>
      <c r="T199" s="2" t="s">
        <v>657</v>
      </c>
      <c r="U199" s="2" t="s">
        <v>657</v>
      </c>
      <c r="V199" s="2" t="s">
        <v>657</v>
      </c>
      <c r="W199" s="2" t="s">
        <v>657</v>
      </c>
      <c r="X199" s="2" t="s">
        <v>657</v>
      </c>
      <c r="Y199" s="2" t="s">
        <v>657</v>
      </c>
      <c r="Z199" s="2" t="s">
        <v>657</v>
      </c>
      <c r="AA199" s="2" t="s">
        <v>657</v>
      </c>
      <c r="AB199" s="2" t="s">
        <v>657</v>
      </c>
      <c r="AC199" s="2" t="s">
        <v>657</v>
      </c>
      <c r="AD199" s="7" t="s">
        <v>657</v>
      </c>
      <c r="AE199" s="91" t="s">
        <v>657</v>
      </c>
      <c r="AF199" s="92" t="s">
        <v>657</v>
      </c>
      <c r="AG199" s="2" t="s">
        <v>657</v>
      </c>
      <c r="AH199" s="2" t="s">
        <v>657</v>
      </c>
      <c r="AI199" s="7" t="s">
        <v>657</v>
      </c>
      <c r="AJ199" s="2" t="s">
        <v>657</v>
      </c>
    </row>
    <row r="200" spans="1:36" s="36" customFormat="1" x14ac:dyDescent="0.2">
      <c r="A200" s="86" t="s">
        <v>1136</v>
      </c>
      <c r="B200" s="28" t="s">
        <v>306</v>
      </c>
      <c r="C200" s="35"/>
      <c r="D200" s="34" t="s">
        <v>849</v>
      </c>
      <c r="E200" s="35" t="s">
        <v>710</v>
      </c>
      <c r="F200" s="35" t="s">
        <v>708</v>
      </c>
      <c r="G200" s="35"/>
      <c r="H200" s="7" t="s">
        <v>657</v>
      </c>
      <c r="I200" s="7" t="s">
        <v>657</v>
      </c>
      <c r="J200" s="7" t="s">
        <v>657</v>
      </c>
      <c r="K200" s="7" t="s">
        <v>657</v>
      </c>
      <c r="L200" s="2">
        <v>397.04</v>
      </c>
      <c r="M200" s="2">
        <v>492.86</v>
      </c>
      <c r="N200" s="2">
        <v>512.01</v>
      </c>
      <c r="O200" s="2">
        <v>566.79</v>
      </c>
      <c r="P200" s="2">
        <v>599</v>
      </c>
      <c r="Q200" s="2">
        <v>641.4</v>
      </c>
      <c r="R200" s="2">
        <v>679.38</v>
      </c>
      <c r="S200" s="2">
        <v>746.39</v>
      </c>
      <c r="T200" s="2">
        <v>778.51</v>
      </c>
      <c r="U200" s="21">
        <v>803.07</v>
      </c>
      <c r="V200" s="21">
        <v>831.23</v>
      </c>
      <c r="W200" s="9">
        <v>885.72</v>
      </c>
      <c r="X200" s="9">
        <v>926.90505371642189</v>
      </c>
      <c r="Y200" s="2">
        <v>944.88</v>
      </c>
      <c r="Z200" s="2">
        <v>942.89</v>
      </c>
      <c r="AA200" s="2">
        <v>976.4</v>
      </c>
      <c r="AB200" s="2">
        <v>770.38</v>
      </c>
      <c r="AC200" s="2">
        <v>797.52</v>
      </c>
      <c r="AD200" s="7">
        <v>826.37</v>
      </c>
      <c r="AE200" s="91">
        <v>889.18</v>
      </c>
      <c r="AF200" s="92">
        <v>944.73</v>
      </c>
      <c r="AG200" s="2">
        <v>1005.51</v>
      </c>
      <c r="AH200" s="2">
        <v>1069.92</v>
      </c>
      <c r="AI200" s="7">
        <v>1137.8</v>
      </c>
      <c r="AJ200" s="2">
        <v>1159.357617558722</v>
      </c>
    </row>
    <row r="201" spans="1:36" s="5" customFormat="1" x14ac:dyDescent="0.2">
      <c r="A201" s="86" t="s">
        <v>657</v>
      </c>
      <c r="B201" s="20" t="s">
        <v>793</v>
      </c>
      <c r="C201" s="34"/>
      <c r="D201" s="34" t="s">
        <v>792</v>
      </c>
      <c r="E201" s="34" t="s">
        <v>711</v>
      </c>
      <c r="F201" s="34" t="s">
        <v>705</v>
      </c>
      <c r="G201" s="34"/>
      <c r="H201" s="2">
        <v>455</v>
      </c>
      <c r="I201" s="2">
        <v>495.56</v>
      </c>
      <c r="J201" s="2">
        <v>495.95</v>
      </c>
      <c r="K201" s="2">
        <v>505.23</v>
      </c>
      <c r="L201" s="2">
        <v>547.48</v>
      </c>
      <c r="M201" s="2" t="s">
        <v>657</v>
      </c>
      <c r="N201" s="2" t="s">
        <v>657</v>
      </c>
      <c r="O201" s="2" t="s">
        <v>657</v>
      </c>
      <c r="P201" s="2" t="s">
        <v>657</v>
      </c>
      <c r="Q201" s="2" t="s">
        <v>657</v>
      </c>
      <c r="R201" s="2" t="s">
        <v>657</v>
      </c>
      <c r="S201" s="2" t="s">
        <v>657</v>
      </c>
      <c r="T201" s="2" t="s">
        <v>657</v>
      </c>
      <c r="U201" s="2" t="s">
        <v>657</v>
      </c>
      <c r="V201" s="2" t="s">
        <v>657</v>
      </c>
      <c r="W201" s="2" t="s">
        <v>657</v>
      </c>
      <c r="X201" s="2" t="s">
        <v>657</v>
      </c>
      <c r="Y201" s="2" t="s">
        <v>657</v>
      </c>
      <c r="Z201" s="2" t="s">
        <v>657</v>
      </c>
      <c r="AA201" s="2" t="s">
        <v>657</v>
      </c>
      <c r="AB201" s="2" t="s">
        <v>657</v>
      </c>
      <c r="AC201" s="2" t="s">
        <v>657</v>
      </c>
      <c r="AD201" s="7" t="s">
        <v>657</v>
      </c>
      <c r="AE201" s="91" t="s">
        <v>657</v>
      </c>
      <c r="AF201" s="92" t="s">
        <v>657</v>
      </c>
      <c r="AG201" s="2" t="s">
        <v>657</v>
      </c>
      <c r="AH201" s="2" t="s">
        <v>657</v>
      </c>
      <c r="AI201" s="7" t="s">
        <v>657</v>
      </c>
      <c r="AJ201" s="2" t="s">
        <v>657</v>
      </c>
    </row>
    <row r="202" spans="1:36" s="5" customFormat="1" x14ac:dyDescent="0.2">
      <c r="A202" s="86" t="s">
        <v>1137</v>
      </c>
      <c r="B202" s="20" t="s">
        <v>307</v>
      </c>
      <c r="C202" s="34"/>
      <c r="D202" s="34" t="s">
        <v>308</v>
      </c>
      <c r="E202" s="34" t="s">
        <v>710</v>
      </c>
      <c r="F202" s="34" t="s">
        <v>705</v>
      </c>
      <c r="G202" s="34"/>
      <c r="H202" s="2">
        <v>474</v>
      </c>
      <c r="I202" s="2">
        <v>512.13</v>
      </c>
      <c r="J202" s="2">
        <v>511.66</v>
      </c>
      <c r="K202" s="2">
        <v>563.47</v>
      </c>
      <c r="L202" s="2">
        <v>616.54999999999995</v>
      </c>
      <c r="M202" s="2">
        <v>679.42</v>
      </c>
      <c r="N202" s="2">
        <v>732.5</v>
      </c>
      <c r="O202" s="2">
        <v>800.3</v>
      </c>
      <c r="P202" s="2">
        <v>873.44</v>
      </c>
      <c r="Q202" s="2">
        <v>924.91</v>
      </c>
      <c r="R202" s="2">
        <v>1098.49</v>
      </c>
      <c r="S202" s="2">
        <v>1180.5899999999999</v>
      </c>
      <c r="T202" s="2">
        <v>1228.7</v>
      </c>
      <c r="U202" s="9">
        <v>1291.42</v>
      </c>
      <c r="V202" s="9">
        <v>1357.16</v>
      </c>
      <c r="W202" s="9">
        <v>1411.84</v>
      </c>
      <c r="X202" s="9">
        <v>1459.0955409219191</v>
      </c>
      <c r="Y202" s="2">
        <v>1499.59</v>
      </c>
      <c r="Z202" s="2">
        <v>1498.27</v>
      </c>
      <c r="AA202" s="2">
        <v>1499.41</v>
      </c>
      <c r="AB202" s="2">
        <v>1329.36</v>
      </c>
      <c r="AC202" s="2">
        <v>1340.75</v>
      </c>
      <c r="AD202" s="7">
        <v>1369.16</v>
      </c>
      <c r="AE202" s="91">
        <v>1446.03</v>
      </c>
      <c r="AF202" s="92">
        <v>1523.31</v>
      </c>
      <c r="AG202" s="2">
        <v>1631.25</v>
      </c>
      <c r="AH202" s="2">
        <v>1682.6</v>
      </c>
      <c r="AI202" s="7">
        <v>1748.33</v>
      </c>
      <c r="AJ202" s="2">
        <v>1795.8021876927201</v>
      </c>
    </row>
    <row r="203" spans="1:36" s="5" customFormat="1" x14ac:dyDescent="0.2">
      <c r="A203" s="86" t="s">
        <v>1138</v>
      </c>
      <c r="B203" s="20" t="s">
        <v>309</v>
      </c>
      <c r="C203" s="34"/>
      <c r="D203" s="34" t="s">
        <v>310</v>
      </c>
      <c r="E203" s="34" t="s">
        <v>710</v>
      </c>
      <c r="F203" s="34" t="s">
        <v>709</v>
      </c>
      <c r="G203" s="34"/>
      <c r="H203" s="2">
        <v>388</v>
      </c>
      <c r="I203" s="2">
        <v>438.32</v>
      </c>
      <c r="J203" s="2">
        <v>464.07</v>
      </c>
      <c r="K203" s="2">
        <v>479.14</v>
      </c>
      <c r="L203" s="2">
        <v>506.47</v>
      </c>
      <c r="M203" s="2">
        <v>526.57000000000005</v>
      </c>
      <c r="N203" s="2">
        <v>561.91</v>
      </c>
      <c r="O203" s="2">
        <v>619.33000000000004</v>
      </c>
      <c r="P203" s="2">
        <v>678.36</v>
      </c>
      <c r="Q203" s="2">
        <v>748.98</v>
      </c>
      <c r="R203" s="2">
        <v>843.66</v>
      </c>
      <c r="S203" s="2">
        <v>902.26</v>
      </c>
      <c r="T203" s="2">
        <v>947.97</v>
      </c>
      <c r="U203" s="9">
        <v>986.27</v>
      </c>
      <c r="V203" s="9">
        <v>1012.21</v>
      </c>
      <c r="W203" s="9">
        <v>1034.69</v>
      </c>
      <c r="X203" s="9">
        <v>1053.9175252969922</v>
      </c>
      <c r="Y203" s="2">
        <v>1053.1500000000001</v>
      </c>
      <c r="Z203" s="2">
        <v>1053.3599999999999</v>
      </c>
      <c r="AA203" s="2">
        <v>1052.7</v>
      </c>
      <c r="AB203" s="2">
        <v>849.32</v>
      </c>
      <c r="AC203" s="2">
        <v>848.44</v>
      </c>
      <c r="AD203" s="7">
        <v>859.84</v>
      </c>
      <c r="AE203" s="91">
        <v>898.18</v>
      </c>
      <c r="AF203" s="92">
        <v>950.42</v>
      </c>
      <c r="AG203" s="2">
        <v>1046.51</v>
      </c>
      <c r="AH203" s="2">
        <v>1122.17</v>
      </c>
      <c r="AI203" s="7">
        <v>1178.1400000000001</v>
      </c>
      <c r="AJ203" s="2">
        <v>1217.3688023731299</v>
      </c>
    </row>
    <row r="204" spans="1:36" s="5" customFormat="1" x14ac:dyDescent="0.2">
      <c r="A204" s="86" t="s">
        <v>1139</v>
      </c>
      <c r="B204" s="20" t="s">
        <v>311</v>
      </c>
      <c r="C204" s="34"/>
      <c r="D204" s="34" t="s">
        <v>312</v>
      </c>
      <c r="E204" s="34" t="s">
        <v>710</v>
      </c>
      <c r="F204" s="34" t="s">
        <v>705</v>
      </c>
      <c r="G204" s="34"/>
      <c r="H204" s="2">
        <v>452</v>
      </c>
      <c r="I204" s="2">
        <v>489.69</v>
      </c>
      <c r="J204" s="2">
        <v>503.37</v>
      </c>
      <c r="K204" s="2">
        <v>539.23</v>
      </c>
      <c r="L204" s="2">
        <v>568.09</v>
      </c>
      <c r="M204" s="2">
        <v>638.07000000000005</v>
      </c>
      <c r="N204" s="2">
        <v>688.05</v>
      </c>
      <c r="O204" s="2">
        <v>727.99</v>
      </c>
      <c r="P204" s="2">
        <v>793.21</v>
      </c>
      <c r="Q204" s="2">
        <v>846.22</v>
      </c>
      <c r="R204" s="2">
        <v>995.1</v>
      </c>
      <c r="S204" s="2">
        <v>1066.74</v>
      </c>
      <c r="T204" s="2">
        <v>1113.0899999999999</v>
      </c>
      <c r="U204" s="9">
        <v>1169.6300000000001</v>
      </c>
      <c r="V204" s="9">
        <v>1223.31</v>
      </c>
      <c r="W204" s="9">
        <v>1273.4100000000001</v>
      </c>
      <c r="X204" s="9">
        <v>1302.9405449158055</v>
      </c>
      <c r="Y204" s="2">
        <v>1326.08</v>
      </c>
      <c r="Z204" s="2">
        <v>1323.62</v>
      </c>
      <c r="AA204" s="2">
        <v>1328.82</v>
      </c>
      <c r="AB204" s="2">
        <v>1218.22</v>
      </c>
      <c r="AC204" s="2">
        <v>1202.74</v>
      </c>
      <c r="AD204" s="7">
        <v>1249.94</v>
      </c>
      <c r="AE204" s="91">
        <v>1300.26</v>
      </c>
      <c r="AF204" s="92">
        <v>1360.66</v>
      </c>
      <c r="AG204" s="2">
        <v>1441.87</v>
      </c>
      <c r="AH204" s="2">
        <v>1504.75</v>
      </c>
      <c r="AI204" s="7">
        <v>1576.88</v>
      </c>
      <c r="AJ204" s="2">
        <v>1631.605850813605</v>
      </c>
    </row>
    <row r="205" spans="1:36" s="5" customFormat="1" x14ac:dyDescent="0.2">
      <c r="A205" s="86" t="s">
        <v>1140</v>
      </c>
      <c r="B205" s="20" t="s">
        <v>313</v>
      </c>
      <c r="C205" s="34"/>
      <c r="D205" s="34" t="s">
        <v>314</v>
      </c>
      <c r="E205" s="34" t="s">
        <v>710</v>
      </c>
      <c r="F205" s="34" t="s">
        <v>705</v>
      </c>
      <c r="G205" s="34"/>
      <c r="H205" s="2">
        <v>340</v>
      </c>
      <c r="I205" s="2">
        <v>361.58</v>
      </c>
      <c r="J205" s="2">
        <v>382.63</v>
      </c>
      <c r="K205" s="2">
        <v>409.27</v>
      </c>
      <c r="L205" s="2">
        <v>427.14</v>
      </c>
      <c r="M205" s="2">
        <v>488.67</v>
      </c>
      <c r="N205" s="2">
        <v>518.69000000000005</v>
      </c>
      <c r="O205" s="2">
        <v>551.61</v>
      </c>
      <c r="P205" s="2">
        <v>591.77</v>
      </c>
      <c r="Q205" s="2">
        <v>648.46</v>
      </c>
      <c r="R205" s="2">
        <v>715.51</v>
      </c>
      <c r="S205" s="2">
        <v>773.91</v>
      </c>
      <c r="T205" s="2">
        <v>810.69</v>
      </c>
      <c r="U205" s="9">
        <v>851.86</v>
      </c>
      <c r="V205" s="9">
        <v>892.59</v>
      </c>
      <c r="W205" s="9">
        <v>951.54</v>
      </c>
      <c r="X205" s="9">
        <v>960.27204310546404</v>
      </c>
      <c r="Y205" s="2">
        <v>997.97</v>
      </c>
      <c r="Z205" s="2">
        <v>990.9</v>
      </c>
      <c r="AA205" s="2">
        <v>991.93</v>
      </c>
      <c r="AB205" s="2">
        <v>815.49</v>
      </c>
      <c r="AC205" s="2">
        <v>804.57</v>
      </c>
      <c r="AD205" s="7">
        <v>834.32</v>
      </c>
      <c r="AE205" s="91">
        <v>882.59</v>
      </c>
      <c r="AF205" s="92">
        <v>922.62</v>
      </c>
      <c r="AG205" s="2">
        <v>972.67</v>
      </c>
      <c r="AH205" s="2">
        <v>1038.7</v>
      </c>
      <c r="AI205" s="7">
        <v>1080.3599999999999</v>
      </c>
      <c r="AJ205" s="2">
        <v>1079.5077161946599</v>
      </c>
    </row>
    <row r="206" spans="1:36" s="5" customFormat="1" x14ac:dyDescent="0.2">
      <c r="A206" s="86" t="s">
        <v>1141</v>
      </c>
      <c r="B206" s="20" t="s">
        <v>315</v>
      </c>
      <c r="C206" s="34"/>
      <c r="D206" s="34" t="s">
        <v>316</v>
      </c>
      <c r="E206" s="34" t="s">
        <v>710</v>
      </c>
      <c r="F206" s="34" t="s">
        <v>707</v>
      </c>
      <c r="G206" s="34"/>
      <c r="H206" s="2">
        <v>451</v>
      </c>
      <c r="I206" s="2">
        <v>550.22</v>
      </c>
      <c r="J206" s="2">
        <v>615.41</v>
      </c>
      <c r="K206" s="2">
        <v>648.64</v>
      </c>
      <c r="L206" s="2">
        <v>721.95</v>
      </c>
      <c r="M206" s="2">
        <v>756.61</v>
      </c>
      <c r="N206" s="2">
        <v>749.19</v>
      </c>
      <c r="O206" s="2">
        <v>752.92</v>
      </c>
      <c r="P206" s="2">
        <v>751.59</v>
      </c>
      <c r="Q206" s="2">
        <v>733.01</v>
      </c>
      <c r="R206" s="2">
        <v>760.69</v>
      </c>
      <c r="S206" s="2">
        <v>797.03</v>
      </c>
      <c r="T206" s="2">
        <v>832.31</v>
      </c>
      <c r="U206" s="9">
        <v>862.05</v>
      </c>
      <c r="V206" s="9">
        <v>905.04</v>
      </c>
      <c r="W206" s="9">
        <v>930.49</v>
      </c>
      <c r="X206" s="9">
        <v>958.08630729328343</v>
      </c>
      <c r="Y206" s="2">
        <v>943.99</v>
      </c>
      <c r="Z206" s="2">
        <v>944.95</v>
      </c>
      <c r="AA206" s="2">
        <v>960.89</v>
      </c>
      <c r="AB206" s="2">
        <v>690.41</v>
      </c>
      <c r="AC206" s="2">
        <v>709.51</v>
      </c>
      <c r="AD206" s="7">
        <v>741.93</v>
      </c>
      <c r="AE206" s="91">
        <v>830.13</v>
      </c>
      <c r="AF206" s="92">
        <v>866.65</v>
      </c>
      <c r="AG206" s="2">
        <v>915.7</v>
      </c>
      <c r="AH206" s="2">
        <v>972.52</v>
      </c>
      <c r="AI206" s="7">
        <v>1029.28</v>
      </c>
      <c r="AJ206" s="2">
        <v>1051.1992210859551</v>
      </c>
    </row>
    <row r="207" spans="1:36" s="36" customFormat="1" x14ac:dyDescent="0.2">
      <c r="A207" s="86" t="s">
        <v>657</v>
      </c>
      <c r="B207" s="84" t="s">
        <v>794</v>
      </c>
      <c r="C207" s="41"/>
      <c r="D207" s="35" t="s">
        <v>671</v>
      </c>
      <c r="E207" s="36" t="s">
        <v>711</v>
      </c>
      <c r="F207" s="36" t="s">
        <v>705</v>
      </c>
      <c r="G207" s="35"/>
      <c r="H207" s="7">
        <v>378</v>
      </c>
      <c r="I207" s="7">
        <v>413.28</v>
      </c>
      <c r="J207" s="7">
        <v>454.43</v>
      </c>
      <c r="K207" s="7">
        <v>484.69</v>
      </c>
      <c r="L207" s="28" t="s">
        <v>657</v>
      </c>
      <c r="M207" s="28" t="s">
        <v>657</v>
      </c>
      <c r="N207" s="28" t="s">
        <v>657</v>
      </c>
      <c r="O207" s="28" t="s">
        <v>657</v>
      </c>
      <c r="P207" s="28" t="s">
        <v>657</v>
      </c>
      <c r="Q207" s="28" t="s">
        <v>657</v>
      </c>
      <c r="R207" s="28" t="s">
        <v>657</v>
      </c>
      <c r="S207" s="28" t="s">
        <v>657</v>
      </c>
      <c r="T207" s="28" t="s">
        <v>657</v>
      </c>
      <c r="U207" s="28" t="s">
        <v>657</v>
      </c>
      <c r="V207" s="28" t="s">
        <v>657</v>
      </c>
      <c r="W207" s="28" t="s">
        <v>657</v>
      </c>
      <c r="X207" s="28" t="s">
        <v>657</v>
      </c>
      <c r="Y207" s="2" t="s">
        <v>657</v>
      </c>
      <c r="Z207" s="2" t="s">
        <v>657</v>
      </c>
      <c r="AA207" s="2" t="s">
        <v>657</v>
      </c>
      <c r="AB207" s="2" t="s">
        <v>657</v>
      </c>
      <c r="AC207" s="2" t="s">
        <v>657</v>
      </c>
      <c r="AD207" s="7" t="s">
        <v>657</v>
      </c>
      <c r="AE207" s="91" t="s">
        <v>657</v>
      </c>
      <c r="AF207" s="92" t="s">
        <v>657</v>
      </c>
      <c r="AG207" s="2" t="s">
        <v>657</v>
      </c>
      <c r="AH207" s="2" t="s">
        <v>657</v>
      </c>
      <c r="AI207" s="7" t="s">
        <v>657</v>
      </c>
      <c r="AJ207" s="2" t="s">
        <v>657</v>
      </c>
    </row>
    <row r="208" spans="1:36" s="36" customFormat="1" x14ac:dyDescent="0.2">
      <c r="A208" s="86" t="s">
        <v>1142</v>
      </c>
      <c r="B208" s="28" t="s">
        <v>317</v>
      </c>
      <c r="C208" s="35"/>
      <c r="D208" s="34" t="s">
        <v>850</v>
      </c>
      <c r="E208" s="35" t="s">
        <v>710</v>
      </c>
      <c r="F208" s="35" t="s">
        <v>708</v>
      </c>
      <c r="G208" s="35"/>
      <c r="H208" s="28" t="s">
        <v>657</v>
      </c>
      <c r="I208" s="28" t="s">
        <v>657</v>
      </c>
      <c r="J208" s="28" t="s">
        <v>657</v>
      </c>
      <c r="K208" s="28" t="s">
        <v>657</v>
      </c>
      <c r="L208" s="7">
        <v>449.3</v>
      </c>
      <c r="M208" s="7">
        <v>487.15</v>
      </c>
      <c r="N208" s="7">
        <v>528.92999999999995</v>
      </c>
      <c r="O208" s="7">
        <v>568.9</v>
      </c>
      <c r="P208" s="7">
        <v>602.76</v>
      </c>
      <c r="Q208" s="7">
        <v>691.23</v>
      </c>
      <c r="R208" s="7">
        <v>741.3</v>
      </c>
      <c r="S208" s="7">
        <v>807.23</v>
      </c>
      <c r="T208" s="7">
        <v>846.59</v>
      </c>
      <c r="U208" s="21">
        <v>886.74</v>
      </c>
      <c r="V208" s="21">
        <v>931.66</v>
      </c>
      <c r="W208" s="9">
        <v>984.94</v>
      </c>
      <c r="X208" s="9">
        <v>1016.8180015067461</v>
      </c>
      <c r="Y208" s="2">
        <v>1031.23</v>
      </c>
      <c r="Z208" s="2">
        <v>1035.52</v>
      </c>
      <c r="AA208" s="2">
        <v>1061.58</v>
      </c>
      <c r="AB208" s="2">
        <v>868.59</v>
      </c>
      <c r="AC208" s="2">
        <v>868.02</v>
      </c>
      <c r="AD208" s="7">
        <v>915.9</v>
      </c>
      <c r="AE208" s="91">
        <v>986.71</v>
      </c>
      <c r="AF208" s="92">
        <v>1031.73</v>
      </c>
      <c r="AG208" s="2">
        <v>1097.3699999999999</v>
      </c>
      <c r="AH208" s="2">
        <v>1137.0899999999999</v>
      </c>
      <c r="AI208" s="7">
        <v>1197.9000000000001</v>
      </c>
      <c r="AJ208" s="2">
        <v>1229.3007313373701</v>
      </c>
    </row>
    <row r="209" spans="1:36" s="5" customFormat="1" x14ac:dyDescent="0.2">
      <c r="A209" s="86" t="s">
        <v>1143</v>
      </c>
      <c r="B209" s="20" t="s">
        <v>318</v>
      </c>
      <c r="C209" s="34"/>
      <c r="D209" s="34" t="s">
        <v>319</v>
      </c>
      <c r="E209" s="34" t="s">
        <v>711</v>
      </c>
      <c r="F209" s="34" t="s">
        <v>705</v>
      </c>
      <c r="G209" s="34"/>
      <c r="H209" s="2">
        <v>564</v>
      </c>
      <c r="I209" s="2">
        <v>596.23</v>
      </c>
      <c r="J209" s="2">
        <v>627.02</v>
      </c>
      <c r="K209" s="2">
        <v>655.38</v>
      </c>
      <c r="L209" s="2">
        <v>688.3</v>
      </c>
      <c r="M209" s="2">
        <v>802.5</v>
      </c>
      <c r="N209" s="2">
        <v>840.88</v>
      </c>
      <c r="O209" s="2">
        <v>889.13</v>
      </c>
      <c r="P209" s="2">
        <v>944.01</v>
      </c>
      <c r="Q209" s="2">
        <v>993.68</v>
      </c>
      <c r="R209" s="2">
        <v>1101.8499999999999</v>
      </c>
      <c r="S209" s="2">
        <v>1159.6500000000001</v>
      </c>
      <c r="T209" s="2">
        <v>1193.98</v>
      </c>
      <c r="U209" s="9">
        <v>1255.19</v>
      </c>
      <c r="V209" s="9">
        <v>1315.38</v>
      </c>
      <c r="W209" s="9">
        <v>1366.26</v>
      </c>
      <c r="X209" s="2" t="s">
        <v>657</v>
      </c>
      <c r="Y209" s="2" t="s">
        <v>657</v>
      </c>
      <c r="Z209" s="2" t="s">
        <v>657</v>
      </c>
      <c r="AA209" s="2" t="s">
        <v>657</v>
      </c>
      <c r="AB209" s="2" t="s">
        <v>657</v>
      </c>
      <c r="AC209" s="2" t="s">
        <v>657</v>
      </c>
      <c r="AD209" s="7" t="s">
        <v>657</v>
      </c>
      <c r="AE209" s="91" t="s">
        <v>657</v>
      </c>
      <c r="AF209" s="92" t="s">
        <v>657</v>
      </c>
      <c r="AG209" s="2" t="s">
        <v>657</v>
      </c>
      <c r="AH209" s="2" t="s">
        <v>657</v>
      </c>
      <c r="AI209" s="7" t="s">
        <v>657</v>
      </c>
      <c r="AJ209" s="2" t="s">
        <v>657</v>
      </c>
    </row>
    <row r="210" spans="1:36" s="5" customFormat="1" x14ac:dyDescent="0.2">
      <c r="A210" s="86" t="s">
        <v>1144</v>
      </c>
      <c r="B210" s="20" t="s">
        <v>320</v>
      </c>
      <c r="C210" s="34"/>
      <c r="D210" s="34" t="s">
        <v>321</v>
      </c>
      <c r="E210" s="34" t="s">
        <v>710</v>
      </c>
      <c r="F210" s="34" t="s">
        <v>705</v>
      </c>
      <c r="G210" s="34"/>
      <c r="H210" s="2">
        <v>508</v>
      </c>
      <c r="I210" s="2">
        <v>544.37</v>
      </c>
      <c r="J210" s="2">
        <v>566.01</v>
      </c>
      <c r="K210" s="2">
        <v>594.92999999999995</v>
      </c>
      <c r="L210" s="2">
        <v>626.1</v>
      </c>
      <c r="M210" s="2">
        <v>688.88</v>
      </c>
      <c r="N210" s="2">
        <v>749.03</v>
      </c>
      <c r="O210" s="2">
        <v>804.5</v>
      </c>
      <c r="P210" s="2">
        <v>854.2</v>
      </c>
      <c r="Q210" s="2">
        <v>939.19</v>
      </c>
      <c r="R210" s="2">
        <v>1067.04</v>
      </c>
      <c r="S210" s="2">
        <v>1140.51</v>
      </c>
      <c r="T210" s="2">
        <v>1187.22</v>
      </c>
      <c r="U210" s="9">
        <v>1242.6600000000001</v>
      </c>
      <c r="V210" s="9">
        <v>1305.47</v>
      </c>
      <c r="W210" s="9">
        <v>1362.56</v>
      </c>
      <c r="X210" s="9">
        <v>1397.6543917485649</v>
      </c>
      <c r="Y210" s="2">
        <v>1430.38</v>
      </c>
      <c r="Z210" s="2">
        <v>1427.66</v>
      </c>
      <c r="AA210" s="2">
        <v>1429.54</v>
      </c>
      <c r="AB210" s="2">
        <v>1284.56</v>
      </c>
      <c r="AC210" s="2">
        <v>1298.6400000000001</v>
      </c>
      <c r="AD210" s="7">
        <v>1350.99</v>
      </c>
      <c r="AE210" s="91">
        <v>1426.09</v>
      </c>
      <c r="AF210" s="92">
        <v>1481.57</v>
      </c>
      <c r="AG210" s="2">
        <v>1567.53</v>
      </c>
      <c r="AH210" s="2">
        <v>1657.81</v>
      </c>
      <c r="AI210" s="7">
        <v>1729.77</v>
      </c>
      <c r="AJ210" s="2">
        <v>1790.1620998510721</v>
      </c>
    </row>
    <row r="211" spans="1:36" s="5" customFormat="1" x14ac:dyDescent="0.2">
      <c r="A211" s="86" t="s">
        <v>1145</v>
      </c>
      <c r="B211" s="20" t="s">
        <v>322</v>
      </c>
      <c r="C211" s="34"/>
      <c r="D211" s="34" t="s">
        <v>323</v>
      </c>
      <c r="E211" s="34" t="s">
        <v>710</v>
      </c>
      <c r="F211" s="34" t="s">
        <v>705</v>
      </c>
      <c r="G211" s="34"/>
      <c r="H211" s="2">
        <v>458</v>
      </c>
      <c r="I211" s="2">
        <v>478.72</v>
      </c>
      <c r="J211" s="2">
        <v>498.52</v>
      </c>
      <c r="K211" s="2">
        <v>533.71</v>
      </c>
      <c r="L211" s="2">
        <v>575.30999999999995</v>
      </c>
      <c r="M211" s="2">
        <v>666.38</v>
      </c>
      <c r="N211" s="2">
        <v>714.13</v>
      </c>
      <c r="O211" s="2">
        <v>772.08</v>
      </c>
      <c r="P211" s="2">
        <v>830.67</v>
      </c>
      <c r="Q211" s="2">
        <v>923.34</v>
      </c>
      <c r="R211" s="2">
        <v>1072.82</v>
      </c>
      <c r="S211" s="2">
        <v>1153.72</v>
      </c>
      <c r="T211" s="2">
        <v>1193.22</v>
      </c>
      <c r="U211" s="9">
        <v>1251.1500000000001</v>
      </c>
      <c r="V211" s="9">
        <v>1304.6400000000001</v>
      </c>
      <c r="W211" s="9">
        <v>1363.22</v>
      </c>
      <c r="X211" s="9">
        <v>1391.0098225725822</v>
      </c>
      <c r="Y211" s="2">
        <v>1418.84</v>
      </c>
      <c r="Z211" s="2">
        <v>1417.19</v>
      </c>
      <c r="AA211" s="2">
        <v>1423.8</v>
      </c>
      <c r="AB211" s="2">
        <v>1296.5899999999999</v>
      </c>
      <c r="AC211" s="2">
        <v>1293.79</v>
      </c>
      <c r="AD211" s="7">
        <v>1308.77</v>
      </c>
      <c r="AE211" s="91">
        <v>1381.63</v>
      </c>
      <c r="AF211" s="92">
        <v>1433.17</v>
      </c>
      <c r="AG211" s="2">
        <v>1508.85</v>
      </c>
      <c r="AH211" s="2">
        <v>1590.57</v>
      </c>
      <c r="AI211" s="7">
        <v>1662.96</v>
      </c>
      <c r="AJ211" s="2">
        <v>1662.9476777496311</v>
      </c>
    </row>
    <row r="212" spans="1:36" s="36" customFormat="1" x14ac:dyDescent="0.2">
      <c r="A212" s="86" t="s">
        <v>1146</v>
      </c>
      <c r="B212" s="28" t="s">
        <v>324</v>
      </c>
      <c r="C212" s="35"/>
      <c r="D212" s="34" t="s">
        <v>898</v>
      </c>
      <c r="E212" s="35" t="s">
        <v>710</v>
      </c>
      <c r="F212" s="35" t="s">
        <v>705</v>
      </c>
      <c r="G212" s="35"/>
      <c r="H212" s="2">
        <v>483</v>
      </c>
      <c r="I212" s="2">
        <v>481.64</v>
      </c>
      <c r="J212" s="2">
        <v>463.12</v>
      </c>
      <c r="K212" s="2">
        <v>537.25</v>
      </c>
      <c r="L212" s="7">
        <v>566.29999999999995</v>
      </c>
      <c r="M212" s="7" t="s">
        <v>657</v>
      </c>
      <c r="N212" s="7">
        <v>677.78</v>
      </c>
      <c r="O212" s="7">
        <v>747.46</v>
      </c>
      <c r="P212" s="7">
        <v>834.66</v>
      </c>
      <c r="Q212" s="7">
        <v>917.88</v>
      </c>
      <c r="R212" s="7">
        <v>1025.08</v>
      </c>
      <c r="S212" s="7">
        <v>1113.83</v>
      </c>
      <c r="T212" s="7">
        <v>1148.67</v>
      </c>
      <c r="U212" s="21">
        <v>1202.31</v>
      </c>
      <c r="V212" s="21">
        <v>1257.8</v>
      </c>
      <c r="W212" s="9">
        <v>1316.1</v>
      </c>
      <c r="X212" s="2" t="s">
        <v>657</v>
      </c>
      <c r="Y212" s="2">
        <v>1386.03</v>
      </c>
      <c r="Z212" s="2">
        <v>1391.57</v>
      </c>
      <c r="AA212" s="2">
        <v>1388.99</v>
      </c>
      <c r="AB212" s="2">
        <v>1250.0899999999999</v>
      </c>
      <c r="AC212" s="2">
        <v>1273.21</v>
      </c>
      <c r="AD212" s="7">
        <v>1318.43</v>
      </c>
      <c r="AE212" s="91">
        <v>1379.44</v>
      </c>
      <c r="AF212" s="92">
        <v>1438.4</v>
      </c>
      <c r="AG212" s="2">
        <v>1510.59</v>
      </c>
      <c r="AH212" s="2">
        <v>1587.15</v>
      </c>
      <c r="AI212" s="7">
        <v>1640.34</v>
      </c>
      <c r="AJ212" s="2">
        <v>1668.0458625794579</v>
      </c>
    </row>
    <row r="213" spans="1:36" s="5" customFormat="1" x14ac:dyDescent="0.2">
      <c r="A213" s="86" t="s">
        <v>1147</v>
      </c>
      <c r="B213" s="20" t="s">
        <v>325</v>
      </c>
      <c r="C213" s="34"/>
      <c r="D213" s="34" t="s">
        <v>326</v>
      </c>
      <c r="E213" s="34" t="s">
        <v>710</v>
      </c>
      <c r="F213" s="34" t="s">
        <v>707</v>
      </c>
      <c r="G213" s="34"/>
      <c r="H213" s="2">
        <v>443</v>
      </c>
      <c r="I213" s="2">
        <v>489.81</v>
      </c>
      <c r="J213" s="2">
        <v>486.05</v>
      </c>
      <c r="K213" s="2">
        <v>518.9</v>
      </c>
      <c r="L213" s="2">
        <v>554.70000000000005</v>
      </c>
      <c r="M213" s="2">
        <v>583.53</v>
      </c>
      <c r="N213" s="2">
        <v>598.25</v>
      </c>
      <c r="O213" s="2">
        <v>601.29</v>
      </c>
      <c r="P213" s="2">
        <v>618.66999999999996</v>
      </c>
      <c r="Q213" s="2">
        <v>639.45000000000005</v>
      </c>
      <c r="R213" s="2">
        <v>674.17</v>
      </c>
      <c r="S213" s="2">
        <v>691.92</v>
      </c>
      <c r="T213" s="2">
        <v>708.63</v>
      </c>
      <c r="U213" s="9">
        <v>730.14</v>
      </c>
      <c r="V213" s="9">
        <v>739.66</v>
      </c>
      <c r="W213" s="9">
        <v>767.66</v>
      </c>
      <c r="X213" s="9">
        <v>802.53172054328172</v>
      </c>
      <c r="Y213" s="2">
        <v>813.76</v>
      </c>
      <c r="Z213" s="2">
        <v>816.63</v>
      </c>
      <c r="AA213" s="2">
        <v>816.59</v>
      </c>
      <c r="AB213" s="2">
        <v>622.57000000000005</v>
      </c>
      <c r="AC213" s="2">
        <v>648.92999999999995</v>
      </c>
      <c r="AD213" s="7">
        <v>667.28</v>
      </c>
      <c r="AE213" s="91">
        <v>714.65</v>
      </c>
      <c r="AF213" s="92">
        <v>772.17</v>
      </c>
      <c r="AG213" s="2">
        <v>820.46</v>
      </c>
      <c r="AH213" s="2">
        <v>873.05</v>
      </c>
      <c r="AI213" s="7">
        <v>923.25</v>
      </c>
      <c r="AJ213" s="2">
        <v>957.86061236052183</v>
      </c>
    </row>
    <row r="214" spans="1:36" s="5" customFormat="1" x14ac:dyDescent="0.2">
      <c r="A214" s="86" t="s">
        <v>1148</v>
      </c>
      <c r="B214" s="20" t="s">
        <v>327</v>
      </c>
      <c r="C214" s="34"/>
      <c r="D214" s="34" t="s">
        <v>328</v>
      </c>
      <c r="E214" s="34" t="s">
        <v>710</v>
      </c>
      <c r="F214" s="34" t="s">
        <v>705</v>
      </c>
      <c r="G214" s="34"/>
      <c r="H214" s="2">
        <v>457</v>
      </c>
      <c r="I214" s="2">
        <v>448.46</v>
      </c>
      <c r="J214" s="2">
        <v>471.53</v>
      </c>
      <c r="K214" s="2">
        <v>464.01</v>
      </c>
      <c r="L214" s="2">
        <v>509.41</v>
      </c>
      <c r="M214" s="2">
        <v>564.55999999999995</v>
      </c>
      <c r="N214" s="2">
        <v>631.82000000000005</v>
      </c>
      <c r="O214" s="2">
        <v>669.74</v>
      </c>
      <c r="P214" s="2">
        <v>713.3</v>
      </c>
      <c r="Q214" s="2">
        <v>775.82</v>
      </c>
      <c r="R214" s="2">
        <v>858.64</v>
      </c>
      <c r="S214" s="2">
        <v>900.6</v>
      </c>
      <c r="T214" s="2">
        <v>939.58</v>
      </c>
      <c r="U214" s="9">
        <v>984.46</v>
      </c>
      <c r="V214" s="9">
        <v>1024.1300000000001</v>
      </c>
      <c r="W214" s="9">
        <v>1061.1600000000001</v>
      </c>
      <c r="X214" s="9">
        <v>1101.227411700263</v>
      </c>
      <c r="Y214" s="2">
        <v>1109.01</v>
      </c>
      <c r="Z214" s="2">
        <v>1108.3599999999999</v>
      </c>
      <c r="AA214" s="2">
        <v>1115.8399999999999</v>
      </c>
      <c r="AB214" s="2">
        <v>925.88</v>
      </c>
      <c r="AC214" s="2">
        <v>940.18</v>
      </c>
      <c r="AD214" s="7">
        <v>977.98</v>
      </c>
      <c r="AE214" s="91">
        <v>1023.07</v>
      </c>
      <c r="AF214" s="92">
        <v>1079.06</v>
      </c>
      <c r="AG214" s="2">
        <v>1122.83</v>
      </c>
      <c r="AH214" s="2">
        <v>1180.3900000000001</v>
      </c>
      <c r="AI214" s="7">
        <v>1223.93</v>
      </c>
      <c r="AJ214" s="2">
        <v>1259.419592082337</v>
      </c>
    </row>
    <row r="215" spans="1:36" s="40" customFormat="1" x14ac:dyDescent="0.2">
      <c r="A215" s="86" t="s">
        <v>657</v>
      </c>
      <c r="B215" s="28" t="s">
        <v>657</v>
      </c>
      <c r="C215" s="37"/>
      <c r="D215" s="37" t="s">
        <v>758</v>
      </c>
      <c r="E215" s="37" t="s">
        <v>711</v>
      </c>
      <c r="F215" s="35" t="s">
        <v>657</v>
      </c>
      <c r="G215" s="37"/>
      <c r="H215" s="38">
        <v>421</v>
      </c>
      <c r="I215" s="38">
        <v>441.51</v>
      </c>
      <c r="J215" s="38" t="s">
        <v>657</v>
      </c>
      <c r="K215" s="38" t="s">
        <v>657</v>
      </c>
      <c r="L215" s="38" t="s">
        <v>657</v>
      </c>
      <c r="M215" s="38" t="s">
        <v>657</v>
      </c>
      <c r="N215" s="38" t="s">
        <v>657</v>
      </c>
      <c r="O215" s="38" t="s">
        <v>657</v>
      </c>
      <c r="P215" s="38" t="s">
        <v>657</v>
      </c>
      <c r="Q215" s="38" t="s">
        <v>657</v>
      </c>
      <c r="R215" s="38" t="s">
        <v>657</v>
      </c>
      <c r="S215" s="38" t="s">
        <v>657</v>
      </c>
      <c r="T215" s="38" t="s">
        <v>657</v>
      </c>
      <c r="U215" s="38" t="s">
        <v>657</v>
      </c>
      <c r="V215" s="38" t="s">
        <v>657</v>
      </c>
      <c r="W215" s="38" t="s">
        <v>657</v>
      </c>
      <c r="X215" s="38" t="s">
        <v>657</v>
      </c>
      <c r="Y215" s="2" t="s">
        <v>657</v>
      </c>
      <c r="Z215" s="2" t="s">
        <v>657</v>
      </c>
      <c r="AA215" s="2" t="s">
        <v>657</v>
      </c>
      <c r="AB215" s="2" t="s">
        <v>657</v>
      </c>
      <c r="AC215" s="2" t="s">
        <v>657</v>
      </c>
      <c r="AD215" s="7" t="s">
        <v>657</v>
      </c>
      <c r="AE215" s="91" t="s">
        <v>657</v>
      </c>
      <c r="AF215" s="92" t="s">
        <v>657</v>
      </c>
      <c r="AG215" s="2" t="s">
        <v>657</v>
      </c>
      <c r="AH215" s="2" t="s">
        <v>657</v>
      </c>
      <c r="AI215" s="7" t="s">
        <v>657</v>
      </c>
      <c r="AJ215" s="2" t="s">
        <v>657</v>
      </c>
    </row>
    <row r="216" spans="1:36" s="5" customFormat="1" x14ac:dyDescent="0.2">
      <c r="A216" s="86" t="s">
        <v>1149</v>
      </c>
      <c r="B216" s="20" t="s">
        <v>562</v>
      </c>
      <c r="C216" s="34"/>
      <c r="D216" s="34" t="s">
        <v>933</v>
      </c>
      <c r="E216" s="34" t="s">
        <v>710</v>
      </c>
      <c r="F216" s="34" t="s">
        <v>708</v>
      </c>
      <c r="G216" s="34"/>
      <c r="H216" s="2" t="s">
        <v>657</v>
      </c>
      <c r="I216" s="2" t="s">
        <v>657</v>
      </c>
      <c r="J216" s="2" t="s">
        <v>657</v>
      </c>
      <c r="K216" s="2" t="s">
        <v>657</v>
      </c>
      <c r="L216" s="2" t="s">
        <v>657</v>
      </c>
      <c r="M216" s="2">
        <v>516.14</v>
      </c>
      <c r="N216" s="2">
        <v>545.70000000000005</v>
      </c>
      <c r="O216" s="2">
        <v>574.37</v>
      </c>
      <c r="P216" s="2">
        <v>610.66999999999996</v>
      </c>
      <c r="Q216" s="2">
        <v>671.63</v>
      </c>
      <c r="R216" s="2">
        <v>757.52</v>
      </c>
      <c r="S216" s="2">
        <v>832.65</v>
      </c>
      <c r="T216" s="42">
        <v>879.97</v>
      </c>
      <c r="U216" s="9">
        <v>926.61</v>
      </c>
      <c r="V216" s="9">
        <v>964.69</v>
      </c>
      <c r="W216" s="9">
        <v>1015.39</v>
      </c>
      <c r="X216" s="2" t="s">
        <v>657</v>
      </c>
      <c r="Y216" s="2">
        <v>1098.57</v>
      </c>
      <c r="Z216" s="2">
        <v>1099.24</v>
      </c>
      <c r="AA216" s="2">
        <v>1099.8800000000001</v>
      </c>
      <c r="AB216" s="2">
        <v>962.89</v>
      </c>
      <c r="AC216" s="2">
        <v>982.75</v>
      </c>
      <c r="AD216" s="7">
        <v>1022.02</v>
      </c>
      <c r="AE216" s="91">
        <v>1072.7</v>
      </c>
      <c r="AF216" s="92">
        <v>1122.52</v>
      </c>
      <c r="AG216" s="2">
        <v>1205.68</v>
      </c>
      <c r="AH216" s="2">
        <v>1268.3699999999999</v>
      </c>
      <c r="AI216" s="7">
        <v>1342.25</v>
      </c>
      <c r="AJ216" s="2">
        <v>1406.369455945887</v>
      </c>
    </row>
    <row r="217" spans="1:36" s="5" customFormat="1" x14ac:dyDescent="0.2">
      <c r="A217" s="86" t="s">
        <v>1150</v>
      </c>
      <c r="B217" s="20" t="s">
        <v>329</v>
      </c>
      <c r="C217" s="34"/>
      <c r="D217" s="34" t="s">
        <v>330</v>
      </c>
      <c r="E217" s="34" t="s">
        <v>710</v>
      </c>
      <c r="F217" s="34" t="s">
        <v>705</v>
      </c>
      <c r="G217" s="34"/>
      <c r="H217" s="2">
        <v>447</v>
      </c>
      <c r="I217" s="2">
        <v>482.47</v>
      </c>
      <c r="J217" s="2">
        <v>503.9</v>
      </c>
      <c r="K217" s="2">
        <v>521.36</v>
      </c>
      <c r="L217" s="2">
        <v>597.13</v>
      </c>
      <c r="M217" s="2">
        <v>651.86</v>
      </c>
      <c r="N217" s="2">
        <v>691.49</v>
      </c>
      <c r="O217" s="2">
        <v>743.87</v>
      </c>
      <c r="P217" s="2">
        <v>787.86</v>
      </c>
      <c r="Q217" s="2">
        <v>875.32</v>
      </c>
      <c r="R217" s="2">
        <v>958.12</v>
      </c>
      <c r="S217" s="2">
        <v>1034.1600000000001</v>
      </c>
      <c r="T217" s="2">
        <v>1070.77</v>
      </c>
      <c r="U217" s="9">
        <v>1132.9000000000001</v>
      </c>
      <c r="V217" s="9">
        <v>1187.69</v>
      </c>
      <c r="W217" s="9">
        <v>1239.49</v>
      </c>
      <c r="X217" s="9">
        <v>1266.5909586681973</v>
      </c>
      <c r="Y217" s="2">
        <v>1295.3800000000001</v>
      </c>
      <c r="Z217" s="2">
        <v>1310.3699999999999</v>
      </c>
      <c r="AA217" s="2">
        <v>1308.57</v>
      </c>
      <c r="AB217" s="2">
        <v>1210.3399999999999</v>
      </c>
      <c r="AC217" s="2">
        <v>1212.2</v>
      </c>
      <c r="AD217" s="7">
        <v>1245.02</v>
      </c>
      <c r="AE217" s="91">
        <v>1288.8399999999999</v>
      </c>
      <c r="AF217" s="92">
        <v>1338.8</v>
      </c>
      <c r="AG217" s="2">
        <v>1425.43</v>
      </c>
      <c r="AH217" s="2">
        <v>1507.98</v>
      </c>
      <c r="AI217" s="7">
        <v>1573.55</v>
      </c>
      <c r="AJ217" s="2">
        <v>1647.681210935453</v>
      </c>
    </row>
    <row r="218" spans="1:36" s="5" customFormat="1" x14ac:dyDescent="0.2">
      <c r="A218" s="86" t="s">
        <v>1151</v>
      </c>
      <c r="B218" s="20" t="s">
        <v>331</v>
      </c>
      <c r="C218" s="34"/>
      <c r="D218" s="34" t="s">
        <v>332</v>
      </c>
      <c r="E218" s="34" t="s">
        <v>710</v>
      </c>
      <c r="F218" s="34" t="s">
        <v>705</v>
      </c>
      <c r="G218" s="34"/>
      <c r="H218" s="2">
        <v>466</v>
      </c>
      <c r="I218" s="2">
        <v>506.32</v>
      </c>
      <c r="J218" s="2">
        <v>507.85</v>
      </c>
      <c r="K218" s="2">
        <v>546.9</v>
      </c>
      <c r="L218" s="2">
        <v>569.16999999999996</v>
      </c>
      <c r="M218" s="2">
        <v>621.37</v>
      </c>
      <c r="N218" s="2">
        <v>668.69</v>
      </c>
      <c r="O218" s="2">
        <v>715.12</v>
      </c>
      <c r="P218" s="2">
        <v>758.65</v>
      </c>
      <c r="Q218" s="2">
        <v>851.6</v>
      </c>
      <c r="R218" s="2">
        <v>959.97</v>
      </c>
      <c r="S218" s="2">
        <v>1021.24</v>
      </c>
      <c r="T218" s="2">
        <v>1058.08</v>
      </c>
      <c r="U218" s="9">
        <v>1109.0899999999999</v>
      </c>
      <c r="V218" s="9">
        <v>1166.48</v>
      </c>
      <c r="W218" s="9">
        <v>1214.1600000000001</v>
      </c>
      <c r="X218" s="9">
        <v>1247.0317823173368</v>
      </c>
      <c r="Y218" s="2">
        <v>1257.98</v>
      </c>
      <c r="Z218" s="2">
        <v>1256.6099999999999</v>
      </c>
      <c r="AA218" s="2">
        <v>1266.4000000000001</v>
      </c>
      <c r="AB218" s="2">
        <v>1128.24</v>
      </c>
      <c r="AC218" s="2">
        <v>1138.55</v>
      </c>
      <c r="AD218" s="7">
        <v>1152.99</v>
      </c>
      <c r="AE218" s="91">
        <v>1209.3599999999999</v>
      </c>
      <c r="AF218" s="92">
        <v>1264.1099999999999</v>
      </c>
      <c r="AG218" s="2">
        <v>1337.19</v>
      </c>
      <c r="AH218" s="2">
        <v>1416.99</v>
      </c>
      <c r="AI218" s="7">
        <v>1485.16</v>
      </c>
      <c r="AJ218" s="2">
        <v>1560.3337961033251</v>
      </c>
    </row>
    <row r="219" spans="1:36" s="5" customFormat="1" x14ac:dyDescent="0.2">
      <c r="A219" s="86" t="s">
        <v>1152</v>
      </c>
      <c r="B219" s="20" t="s">
        <v>333</v>
      </c>
      <c r="C219" s="34"/>
      <c r="D219" s="34" t="s">
        <v>334</v>
      </c>
      <c r="E219" s="34" t="s">
        <v>710</v>
      </c>
      <c r="F219" s="34" t="s">
        <v>706</v>
      </c>
      <c r="G219" s="34"/>
      <c r="H219" s="2">
        <v>459</v>
      </c>
      <c r="I219" s="2">
        <v>482.62</v>
      </c>
      <c r="J219" s="2">
        <v>588.17999999999995</v>
      </c>
      <c r="K219" s="2">
        <v>620.89</v>
      </c>
      <c r="L219" s="2">
        <v>666.86</v>
      </c>
      <c r="M219" s="2">
        <v>716.92</v>
      </c>
      <c r="N219" s="2">
        <v>751.8</v>
      </c>
      <c r="O219" s="2">
        <v>826.35</v>
      </c>
      <c r="P219" s="2">
        <v>906.04</v>
      </c>
      <c r="Q219" s="2">
        <v>969.08</v>
      </c>
      <c r="R219" s="2">
        <v>1084.81</v>
      </c>
      <c r="S219" s="2">
        <v>1144.67</v>
      </c>
      <c r="T219" s="2">
        <v>1181.99</v>
      </c>
      <c r="U219" s="9">
        <v>1229.58</v>
      </c>
      <c r="V219" s="9">
        <v>1279.1099999999999</v>
      </c>
      <c r="W219" s="9">
        <v>1322.76</v>
      </c>
      <c r="X219" s="9">
        <v>1345.0755362356119</v>
      </c>
      <c r="Y219" s="2">
        <v>1341.33</v>
      </c>
      <c r="Z219" s="2">
        <v>1337.54</v>
      </c>
      <c r="AA219" s="2">
        <v>1333</v>
      </c>
      <c r="AB219" s="2">
        <v>1180.18</v>
      </c>
      <c r="AC219" s="2">
        <v>1177.25</v>
      </c>
      <c r="AD219" s="7">
        <v>1194.1199999999999</v>
      </c>
      <c r="AE219" s="91">
        <v>1198.03</v>
      </c>
      <c r="AF219" s="92">
        <v>1239.77</v>
      </c>
      <c r="AG219" s="2">
        <v>1302.5899999999999</v>
      </c>
      <c r="AH219" s="2">
        <v>1385.44</v>
      </c>
      <c r="AI219" s="7">
        <v>1452.89</v>
      </c>
      <c r="AJ219" s="2">
        <v>1499.4192834600069</v>
      </c>
    </row>
    <row r="220" spans="1:36" s="5" customFormat="1" x14ac:dyDescent="0.2">
      <c r="A220" s="86" t="s">
        <v>1153</v>
      </c>
      <c r="B220" s="20" t="s">
        <v>335</v>
      </c>
      <c r="C220" s="34"/>
      <c r="D220" s="34" t="s">
        <v>336</v>
      </c>
      <c r="E220" s="34" t="s">
        <v>711</v>
      </c>
      <c r="F220" s="34" t="s">
        <v>705</v>
      </c>
      <c r="G220" s="34"/>
      <c r="H220" s="2">
        <v>463</v>
      </c>
      <c r="I220" s="2">
        <v>493.13</v>
      </c>
      <c r="J220" s="2">
        <v>507.96</v>
      </c>
      <c r="K220" s="2">
        <v>562.30999999999995</v>
      </c>
      <c r="L220" s="2">
        <v>681.81</v>
      </c>
      <c r="M220" s="2">
        <v>736.33</v>
      </c>
      <c r="N220" s="2">
        <v>796.7</v>
      </c>
      <c r="O220" s="2">
        <v>858.4</v>
      </c>
      <c r="P220" s="2">
        <v>914.92</v>
      </c>
      <c r="Q220" s="2">
        <v>1009.41</v>
      </c>
      <c r="R220" s="2">
        <v>1129.05</v>
      </c>
      <c r="S220" s="2">
        <v>1222.53</v>
      </c>
      <c r="T220" s="2">
        <v>1278.72</v>
      </c>
      <c r="U220" s="9">
        <v>1325.21</v>
      </c>
      <c r="V220" s="9">
        <v>1391.79</v>
      </c>
      <c r="W220" s="9">
        <v>1448.41</v>
      </c>
      <c r="X220" s="2" t="s">
        <v>657</v>
      </c>
      <c r="Y220" s="2" t="s">
        <v>657</v>
      </c>
      <c r="Z220" s="2" t="s">
        <v>657</v>
      </c>
      <c r="AA220" s="2" t="s">
        <v>657</v>
      </c>
      <c r="AB220" s="2" t="s">
        <v>657</v>
      </c>
      <c r="AC220" s="2" t="s">
        <v>657</v>
      </c>
      <c r="AD220" s="7" t="s">
        <v>657</v>
      </c>
      <c r="AE220" s="91" t="s">
        <v>657</v>
      </c>
      <c r="AF220" s="92" t="s">
        <v>657</v>
      </c>
      <c r="AG220" s="2" t="s">
        <v>657</v>
      </c>
      <c r="AH220" s="2" t="s">
        <v>657</v>
      </c>
      <c r="AI220" s="7" t="s">
        <v>657</v>
      </c>
      <c r="AJ220" s="2" t="s">
        <v>657</v>
      </c>
    </row>
    <row r="221" spans="1:36" s="5" customFormat="1" x14ac:dyDescent="0.2">
      <c r="A221" s="86" t="s">
        <v>1154</v>
      </c>
      <c r="B221" s="20" t="s">
        <v>337</v>
      </c>
      <c r="C221" s="34"/>
      <c r="D221" s="34" t="s">
        <v>338</v>
      </c>
      <c r="E221" s="34" t="s">
        <v>710</v>
      </c>
      <c r="F221" s="34" t="s">
        <v>705</v>
      </c>
      <c r="G221" s="34"/>
      <c r="H221" s="2">
        <v>466</v>
      </c>
      <c r="I221" s="2">
        <v>507.6</v>
      </c>
      <c r="J221" s="2">
        <v>486.88</v>
      </c>
      <c r="K221" s="2">
        <v>500.18</v>
      </c>
      <c r="L221" s="2">
        <v>546.63</v>
      </c>
      <c r="M221" s="2">
        <v>628.49</v>
      </c>
      <c r="N221" s="2">
        <v>679.76</v>
      </c>
      <c r="O221" s="2">
        <v>720.81</v>
      </c>
      <c r="P221" s="2">
        <v>768.46</v>
      </c>
      <c r="Q221" s="2">
        <v>847.56</v>
      </c>
      <c r="R221" s="2">
        <v>1006</v>
      </c>
      <c r="S221" s="2">
        <v>1073.33</v>
      </c>
      <c r="T221" s="2">
        <v>1109.4000000000001</v>
      </c>
      <c r="U221" s="9">
        <v>1162.04</v>
      </c>
      <c r="V221" s="9">
        <v>1216.75</v>
      </c>
      <c r="W221" s="9">
        <v>1269.69</v>
      </c>
      <c r="X221" s="9">
        <v>1309.6480487472934</v>
      </c>
      <c r="Y221" s="2">
        <v>1340.04</v>
      </c>
      <c r="Z221" s="2">
        <v>1339.33</v>
      </c>
      <c r="AA221" s="2">
        <v>1341.83</v>
      </c>
      <c r="AB221" s="2">
        <v>1233.98</v>
      </c>
      <c r="AC221" s="2">
        <v>1266.8499999999999</v>
      </c>
      <c r="AD221" s="7">
        <v>1298.0899999999999</v>
      </c>
      <c r="AE221" s="91">
        <v>1346.6</v>
      </c>
      <c r="AF221" s="92">
        <v>1409.64</v>
      </c>
      <c r="AG221" s="2">
        <v>1485.25</v>
      </c>
      <c r="AH221" s="2">
        <v>1558.9</v>
      </c>
      <c r="AI221" s="7">
        <v>1626.15</v>
      </c>
      <c r="AJ221" s="2">
        <v>1665.351549026607</v>
      </c>
    </row>
    <row r="222" spans="1:36" s="5" customFormat="1" x14ac:dyDescent="0.2">
      <c r="A222" s="86" t="s">
        <v>1155</v>
      </c>
      <c r="B222" s="20" t="s">
        <v>339</v>
      </c>
      <c r="C222" s="34"/>
      <c r="D222" s="34" t="s">
        <v>340</v>
      </c>
      <c r="E222" s="34" t="s">
        <v>710</v>
      </c>
      <c r="F222" s="34" t="s">
        <v>705</v>
      </c>
      <c r="G222" s="34"/>
      <c r="H222" s="2">
        <v>419</v>
      </c>
      <c r="I222" s="2">
        <v>473.6</v>
      </c>
      <c r="J222" s="2">
        <v>492.92</v>
      </c>
      <c r="K222" s="2">
        <v>542.63</v>
      </c>
      <c r="L222" s="2">
        <v>576.54</v>
      </c>
      <c r="M222" s="2">
        <v>628.34</v>
      </c>
      <c r="N222" s="2">
        <v>677.02</v>
      </c>
      <c r="O222" s="2">
        <v>721.99</v>
      </c>
      <c r="P222" s="2">
        <v>763.73</v>
      </c>
      <c r="Q222" s="2">
        <v>868.16</v>
      </c>
      <c r="R222" s="2">
        <v>1025.78</v>
      </c>
      <c r="S222" s="2">
        <v>1084.7</v>
      </c>
      <c r="T222" s="2">
        <v>1119.6300000000001</v>
      </c>
      <c r="U222" s="9">
        <v>1175.49</v>
      </c>
      <c r="V222" s="9">
        <v>1213.6600000000001</v>
      </c>
      <c r="W222" s="9">
        <v>1270.43</v>
      </c>
      <c r="X222" s="9">
        <v>1297.9082613391477</v>
      </c>
      <c r="Y222" s="2">
        <v>1327.37</v>
      </c>
      <c r="Z222" s="2">
        <v>1328.93</v>
      </c>
      <c r="AA222" s="2">
        <v>1334.43</v>
      </c>
      <c r="AB222" s="2">
        <v>1237.6199999999999</v>
      </c>
      <c r="AC222" s="2">
        <v>1240.93</v>
      </c>
      <c r="AD222" s="7">
        <v>1259.31</v>
      </c>
      <c r="AE222" s="91">
        <v>1291.82</v>
      </c>
      <c r="AF222" s="92">
        <v>1333.5</v>
      </c>
      <c r="AG222" s="2">
        <v>1406.8</v>
      </c>
      <c r="AH222" s="2">
        <v>1479.08</v>
      </c>
      <c r="AI222" s="7">
        <v>1534.18</v>
      </c>
      <c r="AJ222" s="2">
        <v>1573.2261309919211</v>
      </c>
    </row>
    <row r="223" spans="1:36" s="5" customFormat="1" x14ac:dyDescent="0.2">
      <c r="A223" s="86" t="s">
        <v>1156</v>
      </c>
      <c r="B223" s="20" t="s">
        <v>341</v>
      </c>
      <c r="C223" s="34"/>
      <c r="D223" s="34" t="s">
        <v>342</v>
      </c>
      <c r="E223" s="34" t="s">
        <v>710</v>
      </c>
      <c r="F223" s="34" t="s">
        <v>705</v>
      </c>
      <c r="G223" s="34"/>
      <c r="H223" s="2">
        <v>489</v>
      </c>
      <c r="I223" s="2">
        <v>548.76</v>
      </c>
      <c r="J223" s="2">
        <v>588.54</v>
      </c>
      <c r="K223" s="2">
        <v>620.17999999999995</v>
      </c>
      <c r="L223" s="2">
        <v>656.27</v>
      </c>
      <c r="M223" s="2">
        <v>727.82</v>
      </c>
      <c r="N223" s="2">
        <v>773.66</v>
      </c>
      <c r="O223" s="2">
        <v>811.27</v>
      </c>
      <c r="P223" s="2">
        <v>865</v>
      </c>
      <c r="Q223" s="2">
        <v>956.91</v>
      </c>
      <c r="R223" s="2">
        <v>1130.0899999999999</v>
      </c>
      <c r="S223" s="2">
        <v>1205.2</v>
      </c>
      <c r="T223" s="2">
        <v>1272.3900000000001</v>
      </c>
      <c r="U223" s="9">
        <v>1328.2</v>
      </c>
      <c r="V223" s="9">
        <v>1387.18</v>
      </c>
      <c r="W223" s="9">
        <v>1443.92</v>
      </c>
      <c r="X223" s="9">
        <v>1488.357017336092</v>
      </c>
      <c r="Y223" s="2">
        <v>1521.62</v>
      </c>
      <c r="Z223" s="2">
        <v>1515.59</v>
      </c>
      <c r="AA223" s="2">
        <v>1520.84</v>
      </c>
      <c r="AB223" s="2">
        <v>1448.19</v>
      </c>
      <c r="AC223" s="2">
        <v>1437.45</v>
      </c>
      <c r="AD223" s="7">
        <v>1446.92</v>
      </c>
      <c r="AE223" s="91">
        <v>1508.02</v>
      </c>
      <c r="AF223" s="92">
        <v>1569.15</v>
      </c>
      <c r="AG223" s="2">
        <v>1651.74</v>
      </c>
      <c r="AH223" s="2">
        <v>1747</v>
      </c>
      <c r="AI223" s="7">
        <v>1824.69</v>
      </c>
      <c r="AJ223" s="2">
        <v>1904.5261609430429</v>
      </c>
    </row>
    <row r="224" spans="1:36" s="5" customFormat="1" x14ac:dyDescent="0.2">
      <c r="A224" s="86" t="s">
        <v>657</v>
      </c>
      <c r="B224" s="82" t="s">
        <v>795</v>
      </c>
      <c r="C224" s="27"/>
      <c r="D224" s="34" t="s">
        <v>690</v>
      </c>
      <c r="E224" s="5" t="s">
        <v>711</v>
      </c>
      <c r="F224" s="5" t="s">
        <v>705</v>
      </c>
      <c r="G224" s="34"/>
      <c r="H224" s="5">
        <v>460</v>
      </c>
      <c r="I224" s="2">
        <v>506.2</v>
      </c>
      <c r="J224" s="2">
        <v>526.59</v>
      </c>
      <c r="K224" s="20" t="s">
        <v>657</v>
      </c>
      <c r="L224" s="20" t="s">
        <v>657</v>
      </c>
      <c r="M224" s="20" t="s">
        <v>657</v>
      </c>
      <c r="N224" s="20" t="s">
        <v>657</v>
      </c>
      <c r="O224" s="20" t="s">
        <v>657</v>
      </c>
      <c r="P224" s="20" t="s">
        <v>657</v>
      </c>
      <c r="Q224" s="20" t="s">
        <v>657</v>
      </c>
      <c r="R224" s="20" t="s">
        <v>657</v>
      </c>
      <c r="S224" s="20" t="s">
        <v>657</v>
      </c>
      <c r="T224" s="20" t="s">
        <v>657</v>
      </c>
      <c r="U224" s="20" t="s">
        <v>657</v>
      </c>
      <c r="V224" s="20" t="s">
        <v>657</v>
      </c>
      <c r="W224" s="20" t="s">
        <v>657</v>
      </c>
      <c r="X224" s="20" t="s">
        <v>657</v>
      </c>
      <c r="Y224" s="2" t="s">
        <v>657</v>
      </c>
      <c r="Z224" s="2" t="s">
        <v>657</v>
      </c>
      <c r="AA224" s="2" t="s">
        <v>657</v>
      </c>
      <c r="AB224" s="2" t="s">
        <v>657</v>
      </c>
      <c r="AC224" s="2" t="s">
        <v>657</v>
      </c>
      <c r="AD224" s="7" t="s">
        <v>657</v>
      </c>
      <c r="AE224" s="91" t="s">
        <v>657</v>
      </c>
      <c r="AF224" s="92" t="s">
        <v>657</v>
      </c>
      <c r="AG224" s="2" t="s">
        <v>657</v>
      </c>
      <c r="AH224" s="2" t="s">
        <v>657</v>
      </c>
      <c r="AI224" s="7" t="s">
        <v>657</v>
      </c>
      <c r="AJ224" s="2" t="s">
        <v>657</v>
      </c>
    </row>
    <row r="225" spans="1:36" s="5" customFormat="1" x14ac:dyDescent="0.2">
      <c r="A225" s="86" t="s">
        <v>1157</v>
      </c>
      <c r="B225" s="20" t="s">
        <v>343</v>
      </c>
      <c r="C225" s="34"/>
      <c r="D225" s="34" t="s">
        <v>851</v>
      </c>
      <c r="E225" s="34" t="s">
        <v>710</v>
      </c>
      <c r="F225" s="34" t="s">
        <v>708</v>
      </c>
      <c r="G225" s="34"/>
      <c r="H225" s="2">
        <v>460</v>
      </c>
      <c r="I225" s="2">
        <v>506.2</v>
      </c>
      <c r="J225" s="2">
        <v>526.59</v>
      </c>
      <c r="K225" s="2">
        <v>446.73</v>
      </c>
      <c r="L225" s="2">
        <v>501.86</v>
      </c>
      <c r="M225" s="2">
        <v>520.67999999999995</v>
      </c>
      <c r="N225" s="2">
        <v>561.01</v>
      </c>
      <c r="O225" s="2">
        <v>585.73</v>
      </c>
      <c r="P225" s="2">
        <v>610.46</v>
      </c>
      <c r="Q225" s="2">
        <v>659.61</v>
      </c>
      <c r="R225" s="2">
        <v>743.27</v>
      </c>
      <c r="S225" s="2">
        <v>796.99</v>
      </c>
      <c r="T225" s="2">
        <v>835.05</v>
      </c>
      <c r="U225" s="9">
        <v>888.57</v>
      </c>
      <c r="V225" s="9">
        <v>921.98</v>
      </c>
      <c r="W225" s="9">
        <v>972.41</v>
      </c>
      <c r="X225" s="9">
        <v>1018.3607265060657</v>
      </c>
      <c r="Y225" s="2">
        <v>1048.21</v>
      </c>
      <c r="Z225" s="2">
        <v>1046.6099999999999</v>
      </c>
      <c r="AA225" s="2">
        <v>1087.67</v>
      </c>
      <c r="AB225" s="2">
        <v>836.56</v>
      </c>
      <c r="AC225" s="2">
        <v>843.51</v>
      </c>
      <c r="AD225" s="7">
        <v>871</v>
      </c>
      <c r="AE225" s="91">
        <v>928.23</v>
      </c>
      <c r="AF225" s="92">
        <v>971.77</v>
      </c>
      <c r="AG225" s="2">
        <v>1025.83</v>
      </c>
      <c r="AH225" s="2">
        <v>1090.76</v>
      </c>
      <c r="AI225" s="7">
        <v>1145.03</v>
      </c>
      <c r="AJ225" s="2">
        <v>1172.5585563044499</v>
      </c>
    </row>
    <row r="226" spans="1:36" s="36" customFormat="1" x14ac:dyDescent="0.2">
      <c r="A226" s="86" t="s">
        <v>657</v>
      </c>
      <c r="B226" s="84" t="s">
        <v>796</v>
      </c>
      <c r="C226" s="41"/>
      <c r="D226" s="35" t="s">
        <v>672</v>
      </c>
      <c r="E226" s="36" t="s">
        <v>711</v>
      </c>
      <c r="F226" s="36" t="s">
        <v>705</v>
      </c>
      <c r="G226" s="35"/>
      <c r="H226" s="7">
        <v>457</v>
      </c>
      <c r="I226" s="7">
        <v>472.42</v>
      </c>
      <c r="J226" s="7">
        <v>500.94</v>
      </c>
      <c r="K226" s="7">
        <v>543</v>
      </c>
      <c r="L226" s="28" t="s">
        <v>657</v>
      </c>
      <c r="M226" s="28" t="s">
        <v>657</v>
      </c>
      <c r="N226" s="28" t="s">
        <v>657</v>
      </c>
      <c r="O226" s="28" t="s">
        <v>657</v>
      </c>
      <c r="P226" s="28" t="s">
        <v>657</v>
      </c>
      <c r="Q226" s="28" t="s">
        <v>657</v>
      </c>
      <c r="R226" s="28" t="s">
        <v>657</v>
      </c>
      <c r="S226" s="28" t="s">
        <v>657</v>
      </c>
      <c r="T226" s="28" t="s">
        <v>657</v>
      </c>
      <c r="U226" s="28" t="s">
        <v>657</v>
      </c>
      <c r="V226" s="28" t="s">
        <v>657</v>
      </c>
      <c r="W226" s="28" t="s">
        <v>657</v>
      </c>
      <c r="X226" s="28" t="s">
        <v>657</v>
      </c>
      <c r="Y226" s="2" t="s">
        <v>657</v>
      </c>
      <c r="Z226" s="2" t="s">
        <v>657</v>
      </c>
      <c r="AA226" s="2" t="s">
        <v>657</v>
      </c>
      <c r="AB226" s="2" t="s">
        <v>657</v>
      </c>
      <c r="AC226" s="2" t="s">
        <v>657</v>
      </c>
      <c r="AD226" s="7" t="s">
        <v>657</v>
      </c>
      <c r="AE226" s="91" t="s">
        <v>657</v>
      </c>
      <c r="AF226" s="92" t="s">
        <v>657</v>
      </c>
      <c r="AG226" s="2" t="s">
        <v>657</v>
      </c>
      <c r="AH226" s="2" t="s">
        <v>657</v>
      </c>
      <c r="AI226" s="7" t="s">
        <v>657</v>
      </c>
      <c r="AJ226" s="2" t="s">
        <v>657</v>
      </c>
    </row>
    <row r="227" spans="1:36" s="36" customFormat="1" x14ac:dyDescent="0.2">
      <c r="A227" s="86" t="s">
        <v>1158</v>
      </c>
      <c r="B227" s="28" t="s">
        <v>344</v>
      </c>
      <c r="C227" s="35"/>
      <c r="D227" s="34" t="s">
        <v>852</v>
      </c>
      <c r="E227" s="35" t="s">
        <v>710</v>
      </c>
      <c r="F227" s="35" t="s">
        <v>708</v>
      </c>
      <c r="G227" s="35"/>
      <c r="H227" s="28" t="s">
        <v>657</v>
      </c>
      <c r="I227" s="28" t="s">
        <v>657</v>
      </c>
      <c r="J227" s="28" t="s">
        <v>657</v>
      </c>
      <c r="K227" s="28" t="s">
        <v>657</v>
      </c>
      <c r="L227" s="7">
        <v>524.94000000000005</v>
      </c>
      <c r="M227" s="7">
        <v>557.22</v>
      </c>
      <c r="N227" s="7">
        <v>619.23</v>
      </c>
      <c r="O227" s="7">
        <v>659.89</v>
      </c>
      <c r="P227" s="7">
        <v>716.82</v>
      </c>
      <c r="Q227" s="7">
        <v>772.9</v>
      </c>
      <c r="R227" s="7">
        <v>862.27</v>
      </c>
      <c r="S227" s="7">
        <v>922.37</v>
      </c>
      <c r="T227" s="7">
        <v>978.67</v>
      </c>
      <c r="U227" s="21">
        <v>1031.08</v>
      </c>
      <c r="V227" s="21">
        <v>1075.82</v>
      </c>
      <c r="W227" s="9">
        <v>1122.33</v>
      </c>
      <c r="X227" s="9">
        <v>1151.2726853140989</v>
      </c>
      <c r="Y227" s="2">
        <v>1170.1600000000001</v>
      </c>
      <c r="Z227" s="2">
        <v>1162.0899999999999</v>
      </c>
      <c r="AA227" s="2">
        <v>1169.82</v>
      </c>
      <c r="AB227" s="2">
        <v>1041.9000000000001</v>
      </c>
      <c r="AC227" s="2">
        <v>1041.32</v>
      </c>
      <c r="AD227" s="7">
        <v>1078.42</v>
      </c>
      <c r="AE227" s="91">
        <v>1134.68</v>
      </c>
      <c r="AF227" s="92">
        <v>1198.51</v>
      </c>
      <c r="AG227" s="2">
        <v>1273.93</v>
      </c>
      <c r="AH227" s="2">
        <v>1342.79</v>
      </c>
      <c r="AI227" s="7">
        <v>1402.07</v>
      </c>
      <c r="AJ227" s="2">
        <v>1417.1049514672391</v>
      </c>
    </row>
    <row r="228" spans="1:36" s="5" customFormat="1" x14ac:dyDescent="0.2">
      <c r="A228" s="86" t="s">
        <v>1159</v>
      </c>
      <c r="B228" s="20" t="s">
        <v>345</v>
      </c>
      <c r="C228" s="34"/>
      <c r="D228" s="34" t="s">
        <v>346</v>
      </c>
      <c r="E228" s="34" t="s">
        <v>710</v>
      </c>
      <c r="F228" s="34" t="s">
        <v>705</v>
      </c>
      <c r="G228" s="34"/>
      <c r="H228" s="2">
        <v>587</v>
      </c>
      <c r="I228" s="2">
        <v>587.41</v>
      </c>
      <c r="J228" s="2">
        <v>612.61</v>
      </c>
      <c r="K228" s="2">
        <v>656.42</v>
      </c>
      <c r="L228" s="2">
        <v>692.77</v>
      </c>
      <c r="M228" s="2">
        <v>788.23</v>
      </c>
      <c r="N228" s="2">
        <v>865.66</v>
      </c>
      <c r="O228" s="2">
        <v>903.16</v>
      </c>
      <c r="P228" s="2">
        <v>943.19</v>
      </c>
      <c r="Q228" s="2">
        <v>1060.3800000000001</v>
      </c>
      <c r="R228" s="2">
        <v>1263.82</v>
      </c>
      <c r="S228" s="2">
        <v>1328.27</v>
      </c>
      <c r="T228" s="2">
        <v>1385.09</v>
      </c>
      <c r="U228" s="9">
        <v>1456.51</v>
      </c>
      <c r="V228" s="9">
        <v>1520.57</v>
      </c>
      <c r="W228" s="9">
        <v>1590.91</v>
      </c>
      <c r="X228" s="9">
        <v>1629.5827462703373</v>
      </c>
      <c r="Y228" s="2">
        <v>1665.06</v>
      </c>
      <c r="Z228" s="2">
        <v>1671.22</v>
      </c>
      <c r="AA228" s="2">
        <v>1714.73</v>
      </c>
      <c r="AB228" s="2">
        <v>1645.38</v>
      </c>
      <c r="AC228" s="2">
        <v>1652.99</v>
      </c>
      <c r="AD228" s="7">
        <v>1725.32</v>
      </c>
      <c r="AE228" s="91">
        <v>1789.82</v>
      </c>
      <c r="AF228" s="92">
        <v>1884.17</v>
      </c>
      <c r="AG228" s="2">
        <v>1978.84</v>
      </c>
      <c r="AH228" s="2">
        <v>2069.98</v>
      </c>
      <c r="AI228" s="7">
        <v>2130.5100000000002</v>
      </c>
      <c r="AJ228" s="2">
        <v>2172.1525518073549</v>
      </c>
    </row>
    <row r="229" spans="1:36" s="5" customFormat="1" x14ac:dyDescent="0.2">
      <c r="A229" s="86" t="s">
        <v>1160</v>
      </c>
      <c r="B229" s="20" t="s">
        <v>347</v>
      </c>
      <c r="C229" s="34"/>
      <c r="D229" s="34" t="s">
        <v>348</v>
      </c>
      <c r="E229" s="34" t="s">
        <v>710</v>
      </c>
      <c r="F229" s="34" t="s">
        <v>705</v>
      </c>
      <c r="G229" s="34"/>
      <c r="H229" s="2">
        <v>423</v>
      </c>
      <c r="I229" s="2">
        <v>485.78</v>
      </c>
      <c r="J229" s="2">
        <v>535.65</v>
      </c>
      <c r="K229" s="2">
        <v>567.67999999999995</v>
      </c>
      <c r="L229" s="2">
        <v>629.70000000000005</v>
      </c>
      <c r="M229" s="2">
        <v>690.8</v>
      </c>
      <c r="N229" s="2">
        <v>744.2</v>
      </c>
      <c r="O229" s="2">
        <v>779.89</v>
      </c>
      <c r="P229" s="2">
        <v>824.18</v>
      </c>
      <c r="Q229" s="2">
        <v>899.3</v>
      </c>
      <c r="R229" s="2">
        <v>1033.3</v>
      </c>
      <c r="S229" s="2">
        <v>1105.81</v>
      </c>
      <c r="T229" s="2">
        <v>1151.8900000000001</v>
      </c>
      <c r="U229" s="9">
        <v>1203.77</v>
      </c>
      <c r="V229" s="9">
        <v>1263.3900000000001</v>
      </c>
      <c r="W229" s="9">
        <v>1324.11</v>
      </c>
      <c r="X229" s="9">
        <v>1355.4683817453899</v>
      </c>
      <c r="Y229" s="2">
        <v>1381.71</v>
      </c>
      <c r="Z229" s="2">
        <v>1381.61</v>
      </c>
      <c r="AA229" s="2">
        <v>1380.91</v>
      </c>
      <c r="AB229" s="2">
        <v>1276.42</v>
      </c>
      <c r="AC229" s="2">
        <v>1281.25</v>
      </c>
      <c r="AD229" s="7">
        <v>1293.2</v>
      </c>
      <c r="AE229" s="91">
        <v>1342.88</v>
      </c>
      <c r="AF229" s="92">
        <v>1408.66</v>
      </c>
      <c r="AG229" s="2">
        <v>1492.63</v>
      </c>
      <c r="AH229" s="2">
        <v>1561.22</v>
      </c>
      <c r="AI229" s="7">
        <v>1627.59</v>
      </c>
      <c r="AJ229" s="2">
        <v>1701.8870167303489</v>
      </c>
    </row>
    <row r="230" spans="1:36" s="5" customFormat="1" x14ac:dyDescent="0.2">
      <c r="A230" s="86" t="s">
        <v>1161</v>
      </c>
      <c r="B230" s="20" t="s">
        <v>349</v>
      </c>
      <c r="C230" s="34"/>
      <c r="D230" s="34" t="s">
        <v>350</v>
      </c>
      <c r="E230" s="34" t="s">
        <v>710</v>
      </c>
      <c r="F230" s="34" t="s">
        <v>705</v>
      </c>
      <c r="G230" s="34"/>
      <c r="H230" s="2">
        <v>481</v>
      </c>
      <c r="I230" s="2">
        <v>528.28</v>
      </c>
      <c r="J230" s="2">
        <v>568.07000000000005</v>
      </c>
      <c r="K230" s="2">
        <v>590.87</v>
      </c>
      <c r="L230" s="2">
        <v>624.87</v>
      </c>
      <c r="M230" s="2">
        <v>693.33</v>
      </c>
      <c r="N230" s="2">
        <v>750.53</v>
      </c>
      <c r="O230" s="2">
        <v>791.91</v>
      </c>
      <c r="P230" s="2">
        <v>835.26</v>
      </c>
      <c r="Q230" s="2">
        <v>914.3</v>
      </c>
      <c r="R230" s="2">
        <v>1008.5</v>
      </c>
      <c r="S230" s="2">
        <v>1066.73</v>
      </c>
      <c r="T230" s="2">
        <v>1108.02</v>
      </c>
      <c r="U230" s="9">
        <v>1162.06</v>
      </c>
      <c r="V230" s="9">
        <v>1202.75</v>
      </c>
      <c r="W230" s="9">
        <v>1244.1600000000001</v>
      </c>
      <c r="X230" s="9">
        <v>1294.9804378175711</v>
      </c>
      <c r="Y230" s="2">
        <v>1303.5899999999999</v>
      </c>
      <c r="Z230" s="2">
        <v>1305.44</v>
      </c>
      <c r="AA230" s="2">
        <v>1308.05</v>
      </c>
      <c r="AB230" s="2">
        <v>1191.72</v>
      </c>
      <c r="AC230" s="2">
        <v>1195.71</v>
      </c>
      <c r="AD230" s="7">
        <v>1229.01</v>
      </c>
      <c r="AE230" s="91">
        <v>1282.3699999999999</v>
      </c>
      <c r="AF230" s="92">
        <v>1338.04</v>
      </c>
      <c r="AG230" s="2">
        <v>1404.42</v>
      </c>
      <c r="AH230" s="2">
        <v>1471.98</v>
      </c>
      <c r="AI230" s="7">
        <v>1531.39</v>
      </c>
      <c r="AJ230" s="2">
        <v>1595.249065797208</v>
      </c>
    </row>
    <row r="231" spans="1:36" s="5" customFormat="1" x14ac:dyDescent="0.2">
      <c r="A231" s="86" t="s">
        <v>657</v>
      </c>
      <c r="B231" s="20" t="s">
        <v>798</v>
      </c>
      <c r="C231" s="34"/>
      <c r="D231" s="34" t="s">
        <v>797</v>
      </c>
      <c r="E231" s="34" t="s">
        <v>711</v>
      </c>
      <c r="F231" s="34" t="s">
        <v>705</v>
      </c>
      <c r="G231" s="34"/>
      <c r="H231" s="2">
        <v>514</v>
      </c>
      <c r="I231" s="2">
        <v>541.9</v>
      </c>
      <c r="J231" s="2">
        <v>555.07000000000005</v>
      </c>
      <c r="K231" s="2">
        <v>604.88</v>
      </c>
      <c r="L231" s="2">
        <v>642.29</v>
      </c>
      <c r="M231" s="2" t="s">
        <v>657</v>
      </c>
      <c r="N231" s="2" t="s">
        <v>657</v>
      </c>
      <c r="O231" s="2" t="s">
        <v>657</v>
      </c>
      <c r="P231" s="2" t="s">
        <v>657</v>
      </c>
      <c r="Q231" s="2" t="s">
        <v>657</v>
      </c>
      <c r="R231" s="2" t="s">
        <v>657</v>
      </c>
      <c r="S231" s="2" t="s">
        <v>657</v>
      </c>
      <c r="T231" s="2" t="s">
        <v>657</v>
      </c>
      <c r="U231" s="2" t="s">
        <v>657</v>
      </c>
      <c r="V231" s="2" t="s">
        <v>657</v>
      </c>
      <c r="W231" s="2" t="s">
        <v>657</v>
      </c>
      <c r="X231" s="2" t="s">
        <v>657</v>
      </c>
      <c r="Y231" s="2" t="s">
        <v>657</v>
      </c>
      <c r="Z231" s="2" t="s">
        <v>657</v>
      </c>
      <c r="AA231" s="2" t="s">
        <v>657</v>
      </c>
      <c r="AB231" s="2" t="s">
        <v>657</v>
      </c>
      <c r="AC231" s="2" t="s">
        <v>657</v>
      </c>
      <c r="AD231" s="7" t="s">
        <v>657</v>
      </c>
      <c r="AE231" s="91" t="s">
        <v>657</v>
      </c>
      <c r="AF231" s="92" t="s">
        <v>657</v>
      </c>
      <c r="AG231" s="2" t="s">
        <v>657</v>
      </c>
      <c r="AH231" s="2" t="s">
        <v>657</v>
      </c>
      <c r="AI231" s="7" t="s">
        <v>657</v>
      </c>
      <c r="AJ231" s="2" t="s">
        <v>657</v>
      </c>
    </row>
    <row r="232" spans="1:36" s="5" customFormat="1" x14ac:dyDescent="0.2">
      <c r="A232" s="86" t="s">
        <v>1162</v>
      </c>
      <c r="B232" s="20" t="s">
        <v>351</v>
      </c>
      <c r="C232" s="34"/>
      <c r="D232" s="34" t="s">
        <v>853</v>
      </c>
      <c r="E232" s="34" t="s">
        <v>710</v>
      </c>
      <c r="F232" s="34" t="s">
        <v>707</v>
      </c>
      <c r="G232" s="34"/>
      <c r="H232" s="2">
        <v>528</v>
      </c>
      <c r="I232" s="2">
        <v>494.37</v>
      </c>
      <c r="J232" s="2">
        <v>445.23</v>
      </c>
      <c r="K232" s="2">
        <v>496.39</v>
      </c>
      <c r="L232" s="2">
        <v>542.92999999999995</v>
      </c>
      <c r="M232" s="2">
        <v>597.25</v>
      </c>
      <c r="N232" s="2">
        <v>642.15</v>
      </c>
      <c r="O232" s="2">
        <v>658.37</v>
      </c>
      <c r="P232" s="2">
        <v>682.08</v>
      </c>
      <c r="Q232" s="2">
        <v>737.33</v>
      </c>
      <c r="R232" s="2">
        <v>813.66</v>
      </c>
      <c r="S232" s="2">
        <v>863.42</v>
      </c>
      <c r="T232" s="2">
        <v>891.08</v>
      </c>
      <c r="U232" s="9">
        <v>912.7</v>
      </c>
      <c r="V232" s="9">
        <v>945.07</v>
      </c>
      <c r="W232" s="9">
        <v>994.66</v>
      </c>
      <c r="X232" s="9">
        <v>1022.4748789378698</v>
      </c>
      <c r="Y232" s="2">
        <v>1039.07</v>
      </c>
      <c r="Z232" s="2">
        <v>1045.69</v>
      </c>
      <c r="AA232" s="2">
        <v>1039.21</v>
      </c>
      <c r="AB232" s="2">
        <v>817.02</v>
      </c>
      <c r="AC232" s="2">
        <v>807.38</v>
      </c>
      <c r="AD232" s="7">
        <v>825.15</v>
      </c>
      <c r="AE232" s="91">
        <v>863.12</v>
      </c>
      <c r="AF232" s="92">
        <v>906.03</v>
      </c>
      <c r="AG232" s="2">
        <v>974.39</v>
      </c>
      <c r="AH232" s="2">
        <v>1028.17</v>
      </c>
      <c r="AI232" s="7">
        <v>1065.76</v>
      </c>
      <c r="AJ232" s="2">
        <v>1096.582243495463</v>
      </c>
    </row>
    <row r="233" spans="1:36" s="5" customFormat="1" x14ac:dyDescent="0.2">
      <c r="A233" s="86" t="s">
        <v>1163</v>
      </c>
      <c r="B233" s="20" t="s">
        <v>352</v>
      </c>
      <c r="C233" s="34"/>
      <c r="D233" s="34" t="s">
        <v>353</v>
      </c>
      <c r="E233" s="34" t="s">
        <v>710</v>
      </c>
      <c r="F233" s="34" t="s">
        <v>705</v>
      </c>
      <c r="G233" s="34"/>
      <c r="H233" s="2">
        <v>399</v>
      </c>
      <c r="I233" s="2">
        <v>421.19</v>
      </c>
      <c r="J233" s="2">
        <v>421.76</v>
      </c>
      <c r="K233" s="2">
        <v>440.13</v>
      </c>
      <c r="L233" s="2">
        <v>477.77</v>
      </c>
      <c r="M233" s="2">
        <v>533.16999999999996</v>
      </c>
      <c r="N233" s="2">
        <v>575.82000000000005</v>
      </c>
      <c r="O233" s="2">
        <v>607.98</v>
      </c>
      <c r="P233" s="2">
        <v>660.18</v>
      </c>
      <c r="Q233" s="2">
        <v>706.92</v>
      </c>
      <c r="R233" s="2">
        <v>810.64</v>
      </c>
      <c r="S233" s="2">
        <v>870.39</v>
      </c>
      <c r="T233" s="2">
        <v>911.21</v>
      </c>
      <c r="U233" s="9">
        <v>950.76</v>
      </c>
      <c r="V233" s="9">
        <v>1000.59</v>
      </c>
      <c r="W233" s="9">
        <v>1034.8</v>
      </c>
      <c r="X233" s="9">
        <v>1062.803102909701</v>
      </c>
      <c r="Y233" s="2">
        <v>1079.47</v>
      </c>
      <c r="Z233" s="2">
        <v>1093.47</v>
      </c>
      <c r="AA233" s="2">
        <v>1094.08</v>
      </c>
      <c r="AB233" s="2">
        <v>959.04</v>
      </c>
      <c r="AC233" s="2">
        <v>952.55</v>
      </c>
      <c r="AD233" s="7">
        <v>968.89</v>
      </c>
      <c r="AE233" s="91">
        <v>1020.8</v>
      </c>
      <c r="AF233" s="92">
        <v>1073.17</v>
      </c>
      <c r="AG233" s="2">
        <v>1136.1199999999999</v>
      </c>
      <c r="AH233" s="2">
        <v>1190.57</v>
      </c>
      <c r="AI233" s="7">
        <v>1240.79</v>
      </c>
      <c r="AJ233" s="2">
        <v>1286.733569954903</v>
      </c>
    </row>
    <row r="234" spans="1:36" s="5" customFormat="1" x14ac:dyDescent="0.2">
      <c r="A234" s="86" t="s">
        <v>1164</v>
      </c>
      <c r="B234" s="20" t="s">
        <v>354</v>
      </c>
      <c r="C234" s="34"/>
      <c r="D234" s="34" t="s">
        <v>355</v>
      </c>
      <c r="E234" s="34" t="s">
        <v>710</v>
      </c>
      <c r="F234" s="34" t="s">
        <v>706</v>
      </c>
      <c r="G234" s="34"/>
      <c r="H234" s="2">
        <v>425</v>
      </c>
      <c r="I234" s="2">
        <v>436.98</v>
      </c>
      <c r="J234" s="2">
        <v>421.5</v>
      </c>
      <c r="K234" s="2">
        <v>427.15</v>
      </c>
      <c r="L234" s="2">
        <v>454.22</v>
      </c>
      <c r="M234" s="2">
        <v>481.81</v>
      </c>
      <c r="N234" s="2">
        <v>505.05</v>
      </c>
      <c r="O234" s="2">
        <v>552.25</v>
      </c>
      <c r="P234" s="2">
        <v>608.61</v>
      </c>
      <c r="Q234" s="2">
        <v>660.81</v>
      </c>
      <c r="R234" s="2">
        <v>755.93</v>
      </c>
      <c r="S234" s="2">
        <v>802.11</v>
      </c>
      <c r="T234" s="2">
        <v>847.78</v>
      </c>
      <c r="U234" s="9">
        <v>884.61</v>
      </c>
      <c r="V234" s="9">
        <v>925.58</v>
      </c>
      <c r="W234" s="9">
        <v>955.88</v>
      </c>
      <c r="X234" s="9">
        <v>970.21354353796289</v>
      </c>
      <c r="Y234" s="2">
        <v>955.81</v>
      </c>
      <c r="Z234" s="2">
        <v>958.91</v>
      </c>
      <c r="AA234" s="2">
        <v>956.87</v>
      </c>
      <c r="AB234" s="2">
        <v>726.88</v>
      </c>
      <c r="AC234" s="2">
        <v>757.14</v>
      </c>
      <c r="AD234" s="7">
        <v>780.48</v>
      </c>
      <c r="AE234" s="91">
        <v>786.76</v>
      </c>
      <c r="AF234" s="92">
        <v>806.1</v>
      </c>
      <c r="AG234" s="2">
        <v>851</v>
      </c>
      <c r="AH234" s="2">
        <v>919.52</v>
      </c>
      <c r="AI234" s="7">
        <v>958.93</v>
      </c>
      <c r="AJ234" s="2">
        <v>987.58161178599539</v>
      </c>
    </row>
    <row r="235" spans="1:36" s="5" customFormat="1" x14ac:dyDescent="0.2">
      <c r="A235" s="86" t="s">
        <v>1165</v>
      </c>
      <c r="B235" s="20" t="s">
        <v>356</v>
      </c>
      <c r="C235" s="34"/>
      <c r="D235" s="34" t="s">
        <v>357</v>
      </c>
      <c r="E235" s="34" t="s">
        <v>711</v>
      </c>
      <c r="F235" s="34" t="s">
        <v>705</v>
      </c>
      <c r="G235" s="34"/>
      <c r="H235" s="2">
        <v>425</v>
      </c>
      <c r="I235" s="2">
        <v>459.75</v>
      </c>
      <c r="J235" s="2">
        <v>464.83</v>
      </c>
      <c r="K235" s="2">
        <v>486.64</v>
      </c>
      <c r="L235" s="2">
        <v>517.55999999999995</v>
      </c>
      <c r="M235" s="2">
        <v>563.49</v>
      </c>
      <c r="N235" s="2">
        <v>602.09</v>
      </c>
      <c r="O235" s="2">
        <v>658.75</v>
      </c>
      <c r="P235" s="2">
        <v>688.77</v>
      </c>
      <c r="Q235" s="2">
        <v>753.33</v>
      </c>
      <c r="R235" s="2">
        <v>840.44</v>
      </c>
      <c r="S235" s="2">
        <v>934.52</v>
      </c>
      <c r="T235" s="2">
        <v>1001.03</v>
      </c>
      <c r="U235" s="9">
        <v>1049.3900000000001</v>
      </c>
      <c r="V235" s="9">
        <v>1101.3599999999999</v>
      </c>
      <c r="W235" s="9">
        <v>1158.93</v>
      </c>
      <c r="X235" s="2" t="s">
        <v>657</v>
      </c>
      <c r="Y235" s="2" t="s">
        <v>657</v>
      </c>
      <c r="Z235" s="2" t="s">
        <v>657</v>
      </c>
      <c r="AA235" s="2" t="s">
        <v>657</v>
      </c>
      <c r="AB235" s="2" t="s">
        <v>657</v>
      </c>
      <c r="AC235" s="2" t="s">
        <v>657</v>
      </c>
      <c r="AD235" s="7" t="s">
        <v>657</v>
      </c>
      <c r="AE235" s="91" t="s">
        <v>657</v>
      </c>
      <c r="AF235" s="92" t="s">
        <v>657</v>
      </c>
      <c r="AG235" s="2" t="s">
        <v>657</v>
      </c>
      <c r="AH235" s="2" t="s">
        <v>657</v>
      </c>
      <c r="AI235" s="7" t="s">
        <v>657</v>
      </c>
      <c r="AJ235" s="2" t="s">
        <v>657</v>
      </c>
    </row>
    <row r="236" spans="1:36" s="5" customFormat="1" x14ac:dyDescent="0.2">
      <c r="A236" s="86" t="s">
        <v>1166</v>
      </c>
      <c r="B236" s="20" t="s">
        <v>358</v>
      </c>
      <c r="C236" s="34"/>
      <c r="D236" s="34" t="s">
        <v>359</v>
      </c>
      <c r="E236" s="34" t="s">
        <v>710</v>
      </c>
      <c r="F236" s="34" t="s">
        <v>705</v>
      </c>
      <c r="G236" s="34"/>
      <c r="H236" s="2">
        <v>438</v>
      </c>
      <c r="I236" s="2">
        <v>475.66</v>
      </c>
      <c r="J236" s="2">
        <v>471.83</v>
      </c>
      <c r="K236" s="2">
        <v>472.43</v>
      </c>
      <c r="L236" s="2">
        <v>509.16</v>
      </c>
      <c r="M236" s="2">
        <v>596.66</v>
      </c>
      <c r="N236" s="2">
        <v>642.12</v>
      </c>
      <c r="O236" s="2">
        <v>683.96</v>
      </c>
      <c r="P236" s="2">
        <v>727.51</v>
      </c>
      <c r="Q236" s="2">
        <v>800.09</v>
      </c>
      <c r="R236" s="2">
        <v>947.5</v>
      </c>
      <c r="S236" s="2">
        <v>1024.0899999999999</v>
      </c>
      <c r="T236" s="2">
        <v>1067.1500000000001</v>
      </c>
      <c r="U236" s="9">
        <v>1119.49</v>
      </c>
      <c r="V236" s="9">
        <v>1174.5</v>
      </c>
      <c r="W236" s="9">
        <v>1228.57</v>
      </c>
      <c r="X236" s="9">
        <v>1260.0972950258943</v>
      </c>
      <c r="Y236" s="2">
        <v>1295.1199999999999</v>
      </c>
      <c r="Z236" s="2">
        <v>1289.71</v>
      </c>
      <c r="AA236" s="2">
        <v>1293.1500000000001</v>
      </c>
      <c r="AB236" s="2">
        <v>1142.08</v>
      </c>
      <c r="AC236" s="2">
        <v>1165.3699999999999</v>
      </c>
      <c r="AD236" s="7">
        <v>1188.48</v>
      </c>
      <c r="AE236" s="91">
        <v>1244.02</v>
      </c>
      <c r="AF236" s="92">
        <v>1306.6600000000001</v>
      </c>
      <c r="AG236" s="2">
        <v>1383.44</v>
      </c>
      <c r="AH236" s="2">
        <v>1456.66</v>
      </c>
      <c r="AI236" s="7">
        <v>1520.41</v>
      </c>
      <c r="AJ236" s="2">
        <v>1567.003020868548</v>
      </c>
    </row>
    <row r="237" spans="1:36" s="5" customFormat="1" x14ac:dyDescent="0.2">
      <c r="A237" s="86" t="s">
        <v>1167</v>
      </c>
      <c r="B237" s="20" t="s">
        <v>360</v>
      </c>
      <c r="C237" s="34"/>
      <c r="D237" s="34" t="s">
        <v>361</v>
      </c>
      <c r="E237" s="35" t="s">
        <v>711</v>
      </c>
      <c r="F237" s="34" t="s">
        <v>705</v>
      </c>
      <c r="G237" s="34"/>
      <c r="H237" s="2">
        <v>419</v>
      </c>
      <c r="I237" s="2">
        <v>464.3</v>
      </c>
      <c r="J237" s="2">
        <v>484.72</v>
      </c>
      <c r="K237" s="2">
        <v>528.91999999999996</v>
      </c>
      <c r="L237" s="2">
        <v>645.05999999999995</v>
      </c>
      <c r="M237" s="2">
        <v>698.35</v>
      </c>
      <c r="N237" s="2">
        <v>752.55</v>
      </c>
      <c r="O237" s="2">
        <v>798.15</v>
      </c>
      <c r="P237" s="2">
        <v>852.68</v>
      </c>
      <c r="Q237" s="2">
        <v>931.02</v>
      </c>
      <c r="R237" s="2">
        <v>1075.53</v>
      </c>
      <c r="S237" s="2">
        <v>1159.3599999999999</v>
      </c>
      <c r="T237" s="2">
        <v>1223.48</v>
      </c>
      <c r="U237" s="9">
        <v>1271.3499999999999</v>
      </c>
      <c r="V237" s="9">
        <v>1337.45</v>
      </c>
      <c r="W237" s="9">
        <v>1402.61</v>
      </c>
      <c r="X237" s="9">
        <v>1455.7372824137567</v>
      </c>
      <c r="Y237" s="2">
        <v>1499.11</v>
      </c>
      <c r="Z237" s="2">
        <v>1500.07</v>
      </c>
      <c r="AA237" s="2">
        <v>1499.04</v>
      </c>
      <c r="AB237" s="2">
        <v>1383.8</v>
      </c>
      <c r="AC237" s="2">
        <v>1415.92</v>
      </c>
      <c r="AD237" s="7">
        <v>1444.04</v>
      </c>
      <c r="AE237" s="91">
        <v>1466.37</v>
      </c>
      <c r="AF237" s="92">
        <v>1538.3</v>
      </c>
      <c r="AG237" s="2">
        <v>1629.47</v>
      </c>
      <c r="AH237" s="2" t="s">
        <v>657</v>
      </c>
      <c r="AI237" s="7" t="s">
        <v>657</v>
      </c>
      <c r="AJ237" s="2" t="s">
        <v>657</v>
      </c>
    </row>
    <row r="238" spans="1:36" s="5" customFormat="1" x14ac:dyDescent="0.2">
      <c r="A238" s="86" t="s">
        <v>1168</v>
      </c>
      <c r="B238" s="20" t="s">
        <v>362</v>
      </c>
      <c r="C238" s="34"/>
      <c r="D238" s="34" t="s">
        <v>363</v>
      </c>
      <c r="E238" s="34" t="s">
        <v>710</v>
      </c>
      <c r="F238" s="34" t="s">
        <v>705</v>
      </c>
      <c r="G238" s="34"/>
      <c r="H238" s="2">
        <v>479</v>
      </c>
      <c r="I238" s="2">
        <v>491.02</v>
      </c>
      <c r="J238" s="2">
        <v>519.16</v>
      </c>
      <c r="K238" s="2">
        <v>534.16</v>
      </c>
      <c r="L238" s="2">
        <v>573.05999999999995</v>
      </c>
      <c r="M238" s="2">
        <v>635.83000000000004</v>
      </c>
      <c r="N238" s="2">
        <v>690.04</v>
      </c>
      <c r="O238" s="2">
        <v>738.08</v>
      </c>
      <c r="P238" s="2">
        <v>779.03</v>
      </c>
      <c r="Q238" s="2">
        <v>855.18</v>
      </c>
      <c r="R238" s="2">
        <v>930.8</v>
      </c>
      <c r="S238" s="2">
        <v>972.16</v>
      </c>
      <c r="T238" s="2">
        <v>1001.06</v>
      </c>
      <c r="U238" s="9">
        <v>1044.57</v>
      </c>
      <c r="V238" s="9">
        <v>1084.6199999999999</v>
      </c>
      <c r="W238" s="9">
        <v>1137.5999999999999</v>
      </c>
      <c r="X238" s="9">
        <v>1174.2096974191288</v>
      </c>
      <c r="Y238" s="2">
        <v>1197.54</v>
      </c>
      <c r="Z238" s="2">
        <v>1196.22</v>
      </c>
      <c r="AA238" s="2">
        <v>1201.17</v>
      </c>
      <c r="AB238" s="2">
        <v>1045.45</v>
      </c>
      <c r="AC238" s="2">
        <v>1060.28</v>
      </c>
      <c r="AD238" s="7">
        <v>1089.6099999999999</v>
      </c>
      <c r="AE238" s="91">
        <v>1134.52</v>
      </c>
      <c r="AF238" s="92">
        <v>1175.77</v>
      </c>
      <c r="AG238" s="2">
        <v>1243.53</v>
      </c>
      <c r="AH238" s="2">
        <v>1303.69</v>
      </c>
      <c r="AI238" s="7">
        <v>1333.17</v>
      </c>
      <c r="AJ238" s="2">
        <v>1378.312220175515</v>
      </c>
    </row>
    <row r="239" spans="1:36" s="5" customFormat="1" x14ac:dyDescent="0.2">
      <c r="A239" s="86" t="s">
        <v>1169</v>
      </c>
      <c r="B239" s="20" t="s">
        <v>364</v>
      </c>
      <c r="C239" s="34"/>
      <c r="D239" s="34" t="s">
        <v>854</v>
      </c>
      <c r="E239" s="34" t="s">
        <v>710</v>
      </c>
      <c r="F239" s="34" t="s">
        <v>708</v>
      </c>
      <c r="G239" s="34"/>
      <c r="H239" s="2" t="s">
        <v>657</v>
      </c>
      <c r="I239" s="2" t="s">
        <v>657</v>
      </c>
      <c r="J239" s="2" t="s">
        <v>657</v>
      </c>
      <c r="K239" s="2" t="s">
        <v>657</v>
      </c>
      <c r="L239" s="2">
        <v>537.45000000000005</v>
      </c>
      <c r="M239" s="2">
        <v>564.04</v>
      </c>
      <c r="N239" s="2">
        <v>587.1</v>
      </c>
      <c r="O239" s="2">
        <v>623.95000000000005</v>
      </c>
      <c r="P239" s="2">
        <v>668.94</v>
      </c>
      <c r="Q239" s="2">
        <v>727.55</v>
      </c>
      <c r="R239" s="2">
        <v>797.08</v>
      </c>
      <c r="S239" s="2">
        <v>859.25</v>
      </c>
      <c r="T239" s="2">
        <v>909.87</v>
      </c>
      <c r="U239" s="9">
        <v>938.86</v>
      </c>
      <c r="V239" s="9">
        <v>968</v>
      </c>
      <c r="W239" s="9">
        <v>1001.73</v>
      </c>
      <c r="X239" s="9">
        <v>1028.7383536186612</v>
      </c>
      <c r="Y239" s="2">
        <v>1036.05</v>
      </c>
      <c r="Z239" s="2">
        <v>1035.25</v>
      </c>
      <c r="AA239" s="2">
        <v>1040.28</v>
      </c>
      <c r="AB239" s="2">
        <v>847.85</v>
      </c>
      <c r="AC239" s="2">
        <v>853.38</v>
      </c>
      <c r="AD239" s="7">
        <v>882.92</v>
      </c>
      <c r="AE239" s="91">
        <v>941.27</v>
      </c>
      <c r="AF239" s="92">
        <v>995.08</v>
      </c>
      <c r="AG239" s="2">
        <v>1061.23</v>
      </c>
      <c r="AH239" s="2">
        <v>1116.57</v>
      </c>
      <c r="AI239" s="7">
        <v>1179.8800000000001</v>
      </c>
      <c r="AJ239" s="2">
        <v>1236.2933150847391</v>
      </c>
    </row>
    <row r="240" spans="1:36" s="5" customFormat="1" x14ac:dyDescent="0.2">
      <c r="A240" s="86" t="s">
        <v>1170</v>
      </c>
      <c r="B240" s="20" t="s">
        <v>365</v>
      </c>
      <c r="C240" s="34"/>
      <c r="D240" s="34" t="s">
        <v>366</v>
      </c>
      <c r="E240" s="34" t="s">
        <v>710</v>
      </c>
      <c r="F240" s="34" t="s">
        <v>705</v>
      </c>
      <c r="G240" s="34"/>
      <c r="H240" s="2">
        <v>474</v>
      </c>
      <c r="I240" s="2">
        <v>486.21</v>
      </c>
      <c r="J240" s="2">
        <v>505.39</v>
      </c>
      <c r="K240" s="2">
        <v>544.91999999999996</v>
      </c>
      <c r="L240" s="2">
        <v>583.44000000000005</v>
      </c>
      <c r="M240" s="2">
        <v>653.02</v>
      </c>
      <c r="N240" s="2">
        <v>712.32</v>
      </c>
      <c r="O240" s="2">
        <v>755.14</v>
      </c>
      <c r="P240" s="2">
        <v>801.11</v>
      </c>
      <c r="Q240" s="2">
        <v>879.69</v>
      </c>
      <c r="R240" s="2">
        <v>1033.6500000000001</v>
      </c>
      <c r="S240" s="2">
        <v>1103.3499999999999</v>
      </c>
      <c r="T240" s="2">
        <v>1154.53</v>
      </c>
      <c r="U240" s="9">
        <v>1214</v>
      </c>
      <c r="V240" s="9">
        <v>1280.82</v>
      </c>
      <c r="W240" s="9">
        <v>1342.68</v>
      </c>
      <c r="X240" s="9">
        <v>1387.5046520940971</v>
      </c>
      <c r="Y240" s="2">
        <v>1383.68</v>
      </c>
      <c r="Z240" s="2">
        <v>1383.3</v>
      </c>
      <c r="AA240" s="2">
        <v>1383.09</v>
      </c>
      <c r="AB240" s="2">
        <v>1272.6500000000001</v>
      </c>
      <c r="AC240" s="2">
        <v>1262.18</v>
      </c>
      <c r="AD240" s="7">
        <v>1290.78</v>
      </c>
      <c r="AE240" s="91">
        <v>1345.62</v>
      </c>
      <c r="AF240" s="92">
        <v>1411.7</v>
      </c>
      <c r="AG240" s="2">
        <v>1498.17</v>
      </c>
      <c r="AH240" s="2">
        <v>1564.61</v>
      </c>
      <c r="AI240" s="7">
        <v>1636.1</v>
      </c>
      <c r="AJ240" s="2">
        <v>1676.631211105692</v>
      </c>
    </row>
    <row r="241" spans="1:39" s="5" customFormat="1" x14ac:dyDescent="0.2">
      <c r="A241" s="86" t="s">
        <v>1171</v>
      </c>
      <c r="B241" s="20" t="s">
        <v>367</v>
      </c>
      <c r="C241" s="34"/>
      <c r="D241" s="34" t="s">
        <v>368</v>
      </c>
      <c r="E241" s="34" t="s">
        <v>710</v>
      </c>
      <c r="F241" s="34" t="s">
        <v>705</v>
      </c>
      <c r="G241" s="34"/>
      <c r="H241" s="2">
        <v>402</v>
      </c>
      <c r="I241" s="2">
        <v>449.78</v>
      </c>
      <c r="J241" s="2">
        <v>475.06</v>
      </c>
      <c r="K241" s="2">
        <v>510.9</v>
      </c>
      <c r="L241" s="2">
        <v>537.95000000000005</v>
      </c>
      <c r="M241" s="2">
        <v>608.73</v>
      </c>
      <c r="N241" s="2">
        <v>646.22</v>
      </c>
      <c r="O241" s="2">
        <v>685.48</v>
      </c>
      <c r="P241" s="2">
        <v>729.32</v>
      </c>
      <c r="Q241" s="2">
        <v>801.78</v>
      </c>
      <c r="R241" s="2">
        <v>874.42</v>
      </c>
      <c r="S241" s="2">
        <v>923.77</v>
      </c>
      <c r="T241" s="2">
        <v>969.12</v>
      </c>
      <c r="U241" s="9">
        <v>1022.98</v>
      </c>
      <c r="V241" s="9">
        <v>1067.3499999999999</v>
      </c>
      <c r="W241" s="9">
        <v>1128.69</v>
      </c>
      <c r="X241" s="9">
        <v>1147.0328613958138</v>
      </c>
      <c r="Y241" s="2">
        <v>1176.18</v>
      </c>
      <c r="Z241" s="2">
        <v>1173.95</v>
      </c>
      <c r="AA241" s="2">
        <v>1179.43</v>
      </c>
      <c r="AB241" s="2">
        <v>1075.5899999999999</v>
      </c>
      <c r="AC241" s="2">
        <v>1067.3900000000001</v>
      </c>
      <c r="AD241" s="7">
        <v>1100.6400000000001</v>
      </c>
      <c r="AE241" s="91">
        <v>1159.0899999999999</v>
      </c>
      <c r="AF241" s="92">
        <v>1214.23</v>
      </c>
      <c r="AG241" s="2">
        <v>1274.55</v>
      </c>
      <c r="AH241" s="2">
        <v>1352.26</v>
      </c>
      <c r="AI241" s="7">
        <v>1400.74</v>
      </c>
      <c r="AJ241" s="2">
        <v>1419.3107854190159</v>
      </c>
    </row>
    <row r="242" spans="1:39" s="5" customFormat="1" x14ac:dyDescent="0.2">
      <c r="A242" s="86" t="s">
        <v>1172</v>
      </c>
      <c r="B242" s="20" t="s">
        <v>369</v>
      </c>
      <c r="C242" s="34"/>
      <c r="D242" s="34" t="s">
        <v>855</v>
      </c>
      <c r="E242" s="34" t="s">
        <v>710</v>
      </c>
      <c r="F242" s="34" t="s">
        <v>708</v>
      </c>
      <c r="G242" s="34"/>
      <c r="H242" s="2" t="s">
        <v>657</v>
      </c>
      <c r="I242" s="2" t="s">
        <v>657</v>
      </c>
      <c r="J242" s="2" t="s">
        <v>657</v>
      </c>
      <c r="K242" s="2" t="s">
        <v>657</v>
      </c>
      <c r="L242" s="2">
        <v>662.12</v>
      </c>
      <c r="M242" s="2">
        <v>694.08</v>
      </c>
      <c r="N242" s="2">
        <v>715.12</v>
      </c>
      <c r="O242" s="2">
        <v>737.06</v>
      </c>
      <c r="P242" s="2">
        <v>765.39</v>
      </c>
      <c r="Q242" s="2">
        <v>806.88</v>
      </c>
      <c r="R242" s="2">
        <v>831.9</v>
      </c>
      <c r="S242" s="2">
        <v>904.93</v>
      </c>
      <c r="T242" s="2">
        <v>946.01</v>
      </c>
      <c r="U242" s="9">
        <v>989.61</v>
      </c>
      <c r="V242" s="9">
        <v>1019.83</v>
      </c>
      <c r="W242" s="9">
        <v>1057.74</v>
      </c>
      <c r="X242" s="9">
        <v>1096.5549026451088</v>
      </c>
      <c r="Y242" s="2">
        <v>1125.54</v>
      </c>
      <c r="Z242" s="2">
        <v>1139.83</v>
      </c>
      <c r="AA242" s="2">
        <v>1149.26</v>
      </c>
      <c r="AB242" s="2">
        <v>965.45</v>
      </c>
      <c r="AC242" s="2">
        <v>956.59</v>
      </c>
      <c r="AD242" s="7">
        <v>968.77</v>
      </c>
      <c r="AE242" s="91">
        <v>1013.69</v>
      </c>
      <c r="AF242" s="92">
        <v>1081.72</v>
      </c>
      <c r="AG242" s="2">
        <v>1143.96</v>
      </c>
      <c r="AH242" s="2">
        <v>1205.44</v>
      </c>
      <c r="AI242" s="7">
        <v>1254.6199999999999</v>
      </c>
      <c r="AJ242" s="2">
        <v>1292.2688865842899</v>
      </c>
    </row>
    <row r="243" spans="1:39" s="5" customFormat="1" x14ac:dyDescent="0.2">
      <c r="A243" s="86" t="s">
        <v>1173</v>
      </c>
      <c r="B243" s="20" t="s">
        <v>370</v>
      </c>
      <c r="C243" s="34"/>
      <c r="D243" s="34" t="s">
        <v>371</v>
      </c>
      <c r="E243" s="34" t="s">
        <v>710</v>
      </c>
      <c r="F243" s="34" t="s">
        <v>705</v>
      </c>
      <c r="G243" s="34"/>
      <c r="H243" s="2">
        <v>392</v>
      </c>
      <c r="I243" s="2">
        <v>411.65</v>
      </c>
      <c r="J243" s="2">
        <v>442.48</v>
      </c>
      <c r="K243" s="2">
        <v>472.2</v>
      </c>
      <c r="L243" s="2">
        <v>491.49</v>
      </c>
      <c r="M243" s="2">
        <v>561.54999999999995</v>
      </c>
      <c r="N243" s="2">
        <v>617.72</v>
      </c>
      <c r="O243" s="2">
        <v>660.45</v>
      </c>
      <c r="P243" s="2">
        <v>700.31</v>
      </c>
      <c r="Q243" s="2">
        <v>776.19</v>
      </c>
      <c r="R243" s="2">
        <v>896.43</v>
      </c>
      <c r="S243" s="2">
        <v>990.69</v>
      </c>
      <c r="T243" s="2">
        <v>1024.06</v>
      </c>
      <c r="U243" s="9">
        <v>1061.79</v>
      </c>
      <c r="V243" s="9">
        <v>1115.33</v>
      </c>
      <c r="W243" s="9">
        <v>1161.4000000000001</v>
      </c>
      <c r="X243" s="9">
        <v>1198.6677241857242</v>
      </c>
      <c r="Y243" s="2">
        <v>1223.47</v>
      </c>
      <c r="Z243" s="2">
        <v>1220.93</v>
      </c>
      <c r="AA243" s="2">
        <v>1227.93</v>
      </c>
      <c r="AB243" s="2">
        <v>1079.94</v>
      </c>
      <c r="AC243" s="2">
        <v>1083.22</v>
      </c>
      <c r="AD243" s="7">
        <v>1098.1400000000001</v>
      </c>
      <c r="AE243" s="91">
        <v>1144.92</v>
      </c>
      <c r="AF243" s="92">
        <v>1208.6600000000001</v>
      </c>
      <c r="AG243" s="2">
        <v>1303.8900000000001</v>
      </c>
      <c r="AH243" s="2">
        <v>1374.8</v>
      </c>
      <c r="AI243" s="7">
        <v>1423.01</v>
      </c>
      <c r="AJ243" s="2">
        <v>1482.534964347474</v>
      </c>
    </row>
    <row r="244" spans="1:39" s="5" customFormat="1" x14ac:dyDescent="0.2">
      <c r="A244" s="86" t="s">
        <v>1340</v>
      </c>
      <c r="B244" s="28" t="s">
        <v>1336</v>
      </c>
      <c r="C244" s="34"/>
      <c r="D244" s="35" t="s">
        <v>1337</v>
      </c>
      <c r="E244" s="35" t="s">
        <v>710</v>
      </c>
      <c r="F244" s="35" t="s">
        <v>708</v>
      </c>
      <c r="G244" s="34"/>
      <c r="H244" s="2" t="s">
        <v>657</v>
      </c>
      <c r="I244" s="2" t="s">
        <v>657</v>
      </c>
      <c r="J244" s="2" t="s">
        <v>657</v>
      </c>
      <c r="K244" s="2" t="s">
        <v>657</v>
      </c>
      <c r="L244" s="2" t="s">
        <v>657</v>
      </c>
      <c r="M244" s="2" t="s">
        <v>657</v>
      </c>
      <c r="N244" s="2" t="s">
        <v>657</v>
      </c>
      <c r="O244" s="2" t="s">
        <v>657</v>
      </c>
      <c r="P244" s="2" t="s">
        <v>657</v>
      </c>
      <c r="Q244" s="2" t="s">
        <v>657</v>
      </c>
      <c r="R244" s="2" t="s">
        <v>657</v>
      </c>
      <c r="S244" s="2" t="s">
        <v>657</v>
      </c>
      <c r="T244" s="2" t="s">
        <v>657</v>
      </c>
      <c r="U244" s="2" t="s">
        <v>657</v>
      </c>
      <c r="V244" s="2" t="s">
        <v>657</v>
      </c>
      <c r="W244" s="2" t="s">
        <v>657</v>
      </c>
      <c r="X244" s="2" t="s">
        <v>657</v>
      </c>
      <c r="Y244" s="2" t="s">
        <v>657</v>
      </c>
      <c r="Z244" s="2" t="s">
        <v>657</v>
      </c>
      <c r="AA244" s="2" t="s">
        <v>657</v>
      </c>
      <c r="AB244" s="2" t="s">
        <v>657</v>
      </c>
      <c r="AC244" s="2" t="s">
        <v>657</v>
      </c>
      <c r="AD244" s="7" t="s">
        <v>657</v>
      </c>
      <c r="AE244" s="91" t="s">
        <v>657</v>
      </c>
      <c r="AF244" s="92" t="s">
        <v>657</v>
      </c>
      <c r="AG244" s="2" t="s">
        <v>657</v>
      </c>
      <c r="AH244" s="2" t="s">
        <v>657</v>
      </c>
      <c r="AI244" s="7" t="s">
        <v>657</v>
      </c>
      <c r="AJ244" s="2">
        <v>1424.9141245156841</v>
      </c>
      <c r="AK244" s="20"/>
      <c r="AL244" s="20"/>
      <c r="AM244" s="20"/>
    </row>
    <row r="245" spans="1:39" s="5" customFormat="1" x14ac:dyDescent="0.2">
      <c r="A245" s="86" t="s">
        <v>1174</v>
      </c>
      <c r="B245" s="20" t="s">
        <v>372</v>
      </c>
      <c r="C245" s="34"/>
      <c r="D245" s="34" t="s">
        <v>373</v>
      </c>
      <c r="E245" s="34" t="s">
        <v>711</v>
      </c>
      <c r="F245" s="34" t="s">
        <v>705</v>
      </c>
      <c r="G245" s="34"/>
      <c r="H245" s="2">
        <v>476</v>
      </c>
      <c r="I245" s="2">
        <v>516.41999999999996</v>
      </c>
      <c r="J245" s="2">
        <v>529.78</v>
      </c>
      <c r="K245" s="2">
        <v>551.74</v>
      </c>
      <c r="L245" s="2">
        <v>583.13</v>
      </c>
      <c r="M245" s="2">
        <v>646.91</v>
      </c>
      <c r="N245" s="2">
        <v>704.43</v>
      </c>
      <c r="O245" s="2">
        <v>747.91</v>
      </c>
      <c r="P245" s="2">
        <v>786.29</v>
      </c>
      <c r="Q245" s="2">
        <v>870.46</v>
      </c>
      <c r="R245" s="2">
        <v>1002.57</v>
      </c>
      <c r="S245" s="2">
        <v>1068.8800000000001</v>
      </c>
      <c r="T245" s="2">
        <v>1121.18</v>
      </c>
      <c r="U245" s="9">
        <v>1171.29</v>
      </c>
      <c r="V245" s="9">
        <v>1222.6199999999999</v>
      </c>
      <c r="W245" s="9">
        <v>1271.05</v>
      </c>
      <c r="X245" s="2" t="s">
        <v>657</v>
      </c>
      <c r="Y245" s="2" t="s">
        <v>657</v>
      </c>
      <c r="Z245" s="2" t="s">
        <v>657</v>
      </c>
      <c r="AA245" s="2" t="s">
        <v>657</v>
      </c>
      <c r="AB245" s="2" t="s">
        <v>657</v>
      </c>
      <c r="AC245" s="2" t="s">
        <v>657</v>
      </c>
      <c r="AD245" s="7" t="s">
        <v>657</v>
      </c>
      <c r="AE245" s="91" t="s">
        <v>657</v>
      </c>
      <c r="AF245" s="92" t="s">
        <v>657</v>
      </c>
      <c r="AG245" s="2" t="s">
        <v>657</v>
      </c>
      <c r="AH245" s="2" t="s">
        <v>657</v>
      </c>
      <c r="AI245" s="7" t="s">
        <v>657</v>
      </c>
      <c r="AJ245" s="2" t="s">
        <v>657</v>
      </c>
    </row>
    <row r="246" spans="1:39" s="5" customFormat="1" x14ac:dyDescent="0.2">
      <c r="A246" s="86" t="s">
        <v>1175</v>
      </c>
      <c r="B246" s="20" t="s">
        <v>374</v>
      </c>
      <c r="C246" s="34"/>
      <c r="D246" s="34" t="s">
        <v>900</v>
      </c>
      <c r="E246" s="34" t="s">
        <v>710</v>
      </c>
      <c r="F246" s="34" t="s">
        <v>708</v>
      </c>
      <c r="G246" s="34"/>
      <c r="H246" s="2">
        <v>515</v>
      </c>
      <c r="I246" s="2">
        <v>548.65</v>
      </c>
      <c r="J246" s="2">
        <v>578.02</v>
      </c>
      <c r="K246" s="2">
        <v>533.92999999999995</v>
      </c>
      <c r="L246" s="2">
        <v>551.09</v>
      </c>
      <c r="M246" s="2">
        <v>599.66999999999996</v>
      </c>
      <c r="N246" s="2">
        <v>654.96</v>
      </c>
      <c r="O246" s="2">
        <v>688.55</v>
      </c>
      <c r="P246" s="2">
        <v>720.73</v>
      </c>
      <c r="Q246" s="2">
        <v>816.18</v>
      </c>
      <c r="R246" s="2">
        <v>969.18</v>
      </c>
      <c r="S246" s="2">
        <v>1049.44</v>
      </c>
      <c r="T246" s="2">
        <v>1078.44</v>
      </c>
      <c r="U246" s="9">
        <v>1130.04</v>
      </c>
      <c r="V246" s="9">
        <v>1170.0999999999999</v>
      </c>
      <c r="W246" s="9">
        <v>1203.1500000000001</v>
      </c>
      <c r="X246" s="2" t="s">
        <v>657</v>
      </c>
      <c r="Y246" s="2">
        <v>1256.06</v>
      </c>
      <c r="Z246" s="2">
        <v>1255.05</v>
      </c>
      <c r="AA246" s="2">
        <v>1256.28</v>
      </c>
      <c r="AB246" s="2">
        <v>1138.71</v>
      </c>
      <c r="AC246" s="2">
        <v>1160.93</v>
      </c>
      <c r="AD246" s="7">
        <v>1170.05</v>
      </c>
      <c r="AE246" s="91">
        <v>1226.92</v>
      </c>
      <c r="AF246" s="92">
        <v>1293.1199999999999</v>
      </c>
      <c r="AG246" s="2">
        <v>1374.11</v>
      </c>
      <c r="AH246" s="2">
        <v>1442.88</v>
      </c>
      <c r="AI246" s="7">
        <v>1497.04</v>
      </c>
      <c r="AJ246" s="2">
        <v>1553.989661182776</v>
      </c>
    </row>
    <row r="247" spans="1:39" s="5" customFormat="1" x14ac:dyDescent="0.2">
      <c r="A247" s="86" t="s">
        <v>1176</v>
      </c>
      <c r="B247" s="20" t="s">
        <v>375</v>
      </c>
      <c r="C247" s="34"/>
      <c r="D247" s="34" t="s">
        <v>376</v>
      </c>
      <c r="E247" s="34" t="s">
        <v>710</v>
      </c>
      <c r="F247" s="34" t="s">
        <v>707</v>
      </c>
      <c r="G247" s="34"/>
      <c r="H247" s="2">
        <v>481</v>
      </c>
      <c r="I247" s="2">
        <v>462.18</v>
      </c>
      <c r="J247" s="2">
        <v>496.71</v>
      </c>
      <c r="K247" s="2">
        <v>524.16999999999996</v>
      </c>
      <c r="L247" s="2">
        <v>550.1</v>
      </c>
      <c r="M247" s="2">
        <v>574.29</v>
      </c>
      <c r="N247" s="2">
        <v>618.74</v>
      </c>
      <c r="O247" s="2">
        <v>665.03</v>
      </c>
      <c r="P247" s="2">
        <v>693.13</v>
      </c>
      <c r="Q247" s="2">
        <v>746.3</v>
      </c>
      <c r="R247" s="2">
        <v>811.97</v>
      </c>
      <c r="S247" s="2">
        <v>853.44</v>
      </c>
      <c r="T247" s="2">
        <v>879.77</v>
      </c>
      <c r="U247" s="9">
        <v>925.17</v>
      </c>
      <c r="V247" s="9">
        <v>957.89</v>
      </c>
      <c r="W247" s="9">
        <v>990.19</v>
      </c>
      <c r="X247" s="9">
        <v>1012.1248545189633</v>
      </c>
      <c r="Y247" s="2">
        <v>1040.0999999999999</v>
      </c>
      <c r="Z247" s="2">
        <v>1042.18</v>
      </c>
      <c r="AA247" s="2">
        <v>1040.04</v>
      </c>
      <c r="AB247" s="2">
        <v>856.9</v>
      </c>
      <c r="AC247" s="2">
        <v>880.31</v>
      </c>
      <c r="AD247" s="7">
        <v>894.37</v>
      </c>
      <c r="AE247" s="91">
        <v>934.02</v>
      </c>
      <c r="AF247" s="92">
        <v>995.69</v>
      </c>
      <c r="AG247" s="2">
        <v>1057.28</v>
      </c>
      <c r="AH247" s="2">
        <v>1110.25</v>
      </c>
      <c r="AI247" s="7">
        <v>1172.3699999999999</v>
      </c>
      <c r="AJ247" s="2">
        <v>1204.513202817991</v>
      </c>
    </row>
    <row r="248" spans="1:39" s="5" customFormat="1" x14ac:dyDescent="0.2">
      <c r="A248" s="86" t="s">
        <v>1177</v>
      </c>
      <c r="B248" s="20" t="s">
        <v>377</v>
      </c>
      <c r="C248" s="34"/>
      <c r="D248" s="34" t="s">
        <v>378</v>
      </c>
      <c r="E248" s="34" t="s">
        <v>710</v>
      </c>
      <c r="F248" s="34" t="s">
        <v>705</v>
      </c>
      <c r="G248" s="34"/>
      <c r="H248" s="2">
        <v>530</v>
      </c>
      <c r="I248" s="2">
        <v>547.78</v>
      </c>
      <c r="J248" s="2">
        <v>562.39</v>
      </c>
      <c r="K248" s="2">
        <v>593.41999999999996</v>
      </c>
      <c r="L248" s="2">
        <v>629.38</v>
      </c>
      <c r="M248" s="2">
        <v>673.95</v>
      </c>
      <c r="N248" s="2">
        <v>723.28</v>
      </c>
      <c r="O248" s="2">
        <v>764.29</v>
      </c>
      <c r="P248" s="2">
        <v>803.9</v>
      </c>
      <c r="Q248" s="2">
        <v>904.65</v>
      </c>
      <c r="R248" s="2">
        <v>973.45</v>
      </c>
      <c r="S248" s="2">
        <v>1030.32</v>
      </c>
      <c r="T248" s="2">
        <v>1070.42</v>
      </c>
      <c r="U248" s="9">
        <v>1116.3800000000001</v>
      </c>
      <c r="V248" s="9">
        <v>1157.21</v>
      </c>
      <c r="W248" s="9">
        <v>1214.25</v>
      </c>
      <c r="X248" s="9">
        <v>1257.4955842722554</v>
      </c>
      <c r="Y248" s="2">
        <v>1281.1400000000001</v>
      </c>
      <c r="Z248" s="2">
        <v>1284.96</v>
      </c>
      <c r="AA248" s="2">
        <v>1302.8499999999999</v>
      </c>
      <c r="AB248" s="2">
        <v>1149.22</v>
      </c>
      <c r="AC248" s="2">
        <v>1165.1600000000001</v>
      </c>
      <c r="AD248" s="7">
        <v>1198.69</v>
      </c>
      <c r="AE248" s="91">
        <v>1247.99</v>
      </c>
      <c r="AF248" s="92">
        <v>1292.57</v>
      </c>
      <c r="AG248" s="2">
        <v>1352.16</v>
      </c>
      <c r="AH248" s="2">
        <v>1430.16</v>
      </c>
      <c r="AI248" s="7">
        <v>1488.22</v>
      </c>
      <c r="AJ248" s="2">
        <v>1532.4931111307669</v>
      </c>
    </row>
    <row r="249" spans="1:39" s="5" customFormat="1" x14ac:dyDescent="0.2">
      <c r="A249" s="86" t="s">
        <v>1178</v>
      </c>
      <c r="B249" s="20" t="s">
        <v>379</v>
      </c>
      <c r="C249" s="34"/>
      <c r="D249" s="34" t="s">
        <v>380</v>
      </c>
      <c r="E249" s="34" t="s">
        <v>710</v>
      </c>
      <c r="F249" s="34" t="s">
        <v>705</v>
      </c>
      <c r="G249" s="34"/>
      <c r="H249" s="2">
        <v>398</v>
      </c>
      <c r="I249" s="2">
        <v>446.8</v>
      </c>
      <c r="J249" s="2">
        <v>480.96</v>
      </c>
      <c r="K249" s="2">
        <v>503.77</v>
      </c>
      <c r="L249" s="2">
        <v>570.73</v>
      </c>
      <c r="M249" s="2">
        <v>627.58000000000004</v>
      </c>
      <c r="N249" s="2">
        <v>662.48</v>
      </c>
      <c r="O249" s="2">
        <v>711.34</v>
      </c>
      <c r="P249" s="2">
        <v>754.62</v>
      </c>
      <c r="Q249" s="2">
        <v>832.59</v>
      </c>
      <c r="R249" s="2">
        <v>914.85</v>
      </c>
      <c r="S249" s="2">
        <v>982.19</v>
      </c>
      <c r="T249" s="2">
        <v>1012.98</v>
      </c>
      <c r="U249" s="9">
        <v>1058.0999999999999</v>
      </c>
      <c r="V249" s="9">
        <v>1104.3599999999999</v>
      </c>
      <c r="W249" s="9">
        <v>1153.06</v>
      </c>
      <c r="X249" s="9">
        <v>1186.309752862546</v>
      </c>
      <c r="Y249" s="2">
        <v>1214.8499999999999</v>
      </c>
      <c r="Z249" s="2">
        <v>1211.48</v>
      </c>
      <c r="AA249" s="2">
        <v>1213.0999999999999</v>
      </c>
      <c r="AB249" s="2">
        <v>1092.52</v>
      </c>
      <c r="AC249" s="2">
        <v>1094.73</v>
      </c>
      <c r="AD249" s="7">
        <v>1122.6300000000001</v>
      </c>
      <c r="AE249" s="91">
        <v>1169.44</v>
      </c>
      <c r="AF249" s="92">
        <v>1225.25</v>
      </c>
      <c r="AG249" s="2">
        <v>1326.36</v>
      </c>
      <c r="AH249" s="2">
        <v>1395.96</v>
      </c>
      <c r="AI249" s="7">
        <v>1461.58</v>
      </c>
      <c r="AJ249" s="2">
        <v>1520.1739720174451</v>
      </c>
    </row>
    <row r="250" spans="1:39" s="5" customFormat="1" x14ac:dyDescent="0.2">
      <c r="A250" s="86" t="s">
        <v>1179</v>
      </c>
      <c r="B250" s="20" t="s">
        <v>381</v>
      </c>
      <c r="C250" s="34"/>
      <c r="D250" s="34" t="s">
        <v>382</v>
      </c>
      <c r="E250" s="34" t="s">
        <v>711</v>
      </c>
      <c r="F250" s="34" t="s">
        <v>705</v>
      </c>
      <c r="G250" s="34"/>
      <c r="H250" s="2">
        <v>499</v>
      </c>
      <c r="I250" s="2">
        <v>569.22</v>
      </c>
      <c r="J250" s="2">
        <v>567.51</v>
      </c>
      <c r="K250" s="2">
        <v>584.04999999999995</v>
      </c>
      <c r="L250" s="2">
        <v>630.04999999999995</v>
      </c>
      <c r="M250" s="2">
        <v>707.9</v>
      </c>
      <c r="N250" s="2">
        <v>754.75</v>
      </c>
      <c r="O250" s="2">
        <v>817.31</v>
      </c>
      <c r="P250" s="2">
        <v>883.48</v>
      </c>
      <c r="Q250" s="2">
        <v>967.31</v>
      </c>
      <c r="R250" s="2">
        <v>1071.18</v>
      </c>
      <c r="S250" s="2">
        <v>1126.75</v>
      </c>
      <c r="T250" s="2">
        <v>1179.6500000000001</v>
      </c>
      <c r="U250" s="9">
        <v>1240.6500000000001</v>
      </c>
      <c r="V250" s="9">
        <v>1310.58</v>
      </c>
      <c r="W250" s="9">
        <v>1377.23</v>
      </c>
      <c r="X250" s="2" t="s">
        <v>657</v>
      </c>
      <c r="Y250" s="2" t="s">
        <v>657</v>
      </c>
      <c r="Z250" s="2" t="s">
        <v>657</v>
      </c>
      <c r="AA250" s="2" t="s">
        <v>657</v>
      </c>
      <c r="AB250" s="2" t="s">
        <v>657</v>
      </c>
      <c r="AC250" s="2" t="s">
        <v>657</v>
      </c>
      <c r="AD250" s="7" t="s">
        <v>657</v>
      </c>
      <c r="AE250" s="91" t="s">
        <v>657</v>
      </c>
      <c r="AF250" s="92" t="s">
        <v>657</v>
      </c>
      <c r="AG250" s="2" t="s">
        <v>657</v>
      </c>
      <c r="AH250" s="2" t="s">
        <v>657</v>
      </c>
      <c r="AI250" s="7" t="s">
        <v>657</v>
      </c>
      <c r="AJ250" s="2" t="s">
        <v>657</v>
      </c>
    </row>
    <row r="251" spans="1:39" s="5" customFormat="1" x14ac:dyDescent="0.2">
      <c r="A251" s="86" t="s">
        <v>1180</v>
      </c>
      <c r="B251" s="20" t="s">
        <v>383</v>
      </c>
      <c r="C251" s="34"/>
      <c r="D251" s="34" t="s">
        <v>384</v>
      </c>
      <c r="E251" s="35" t="s">
        <v>711</v>
      </c>
      <c r="F251" s="34" t="s">
        <v>705</v>
      </c>
      <c r="G251" s="34"/>
      <c r="H251" s="2">
        <v>376</v>
      </c>
      <c r="I251" s="2">
        <v>453.49</v>
      </c>
      <c r="J251" s="2">
        <v>477.1</v>
      </c>
      <c r="K251" s="2">
        <v>499.14</v>
      </c>
      <c r="L251" s="2">
        <v>504.16</v>
      </c>
      <c r="M251" s="2">
        <v>540.57000000000005</v>
      </c>
      <c r="N251" s="2">
        <v>597.49</v>
      </c>
      <c r="O251" s="2">
        <v>636.69000000000005</v>
      </c>
      <c r="P251" s="2">
        <v>675.35</v>
      </c>
      <c r="Q251" s="2">
        <v>763.85</v>
      </c>
      <c r="R251" s="2">
        <v>833.84</v>
      </c>
      <c r="S251" s="2">
        <v>886.96</v>
      </c>
      <c r="T251" s="2">
        <v>908.76</v>
      </c>
      <c r="U251" s="9">
        <v>943.95</v>
      </c>
      <c r="V251" s="9">
        <v>983.4</v>
      </c>
      <c r="W251" s="9">
        <v>1023</v>
      </c>
      <c r="X251" s="9">
        <v>1062.0862501004488</v>
      </c>
      <c r="Y251" s="2">
        <v>1100.8</v>
      </c>
      <c r="Z251" s="2">
        <v>1090.68</v>
      </c>
      <c r="AA251" s="2">
        <v>1091.3800000000001</v>
      </c>
      <c r="AB251" s="2">
        <v>942.05</v>
      </c>
      <c r="AC251" s="2">
        <v>977.01</v>
      </c>
      <c r="AD251" s="7">
        <v>1006.02</v>
      </c>
      <c r="AE251" s="91">
        <v>1066.3</v>
      </c>
      <c r="AF251" s="92">
        <v>1122.1199999999999</v>
      </c>
      <c r="AG251" s="2">
        <v>1197.8699999999999</v>
      </c>
      <c r="AH251" s="2">
        <v>1280.96</v>
      </c>
      <c r="AI251" s="7">
        <v>1336.6</v>
      </c>
      <c r="AJ251" s="7" t="s">
        <v>657</v>
      </c>
    </row>
    <row r="252" spans="1:39" s="5" customFormat="1" x14ac:dyDescent="0.2">
      <c r="A252" s="86" t="s">
        <v>657</v>
      </c>
      <c r="B252" s="20" t="s">
        <v>800</v>
      </c>
      <c r="C252" s="34"/>
      <c r="D252" s="34" t="s">
        <v>799</v>
      </c>
      <c r="E252" s="34" t="s">
        <v>711</v>
      </c>
      <c r="F252" s="34" t="s">
        <v>705</v>
      </c>
      <c r="G252" s="34"/>
      <c r="H252" s="2">
        <v>525</v>
      </c>
      <c r="I252" s="2">
        <v>573.27</v>
      </c>
      <c r="J252" s="2">
        <v>602</v>
      </c>
      <c r="K252" s="2" t="s">
        <v>657</v>
      </c>
      <c r="L252" s="2" t="s">
        <v>657</v>
      </c>
      <c r="M252" s="2" t="s">
        <v>657</v>
      </c>
      <c r="N252" s="2" t="s">
        <v>657</v>
      </c>
      <c r="O252" s="2" t="s">
        <v>657</v>
      </c>
      <c r="P252" s="2" t="s">
        <v>657</v>
      </c>
      <c r="Q252" s="2" t="s">
        <v>657</v>
      </c>
      <c r="R252" s="2" t="s">
        <v>657</v>
      </c>
      <c r="S252" s="2" t="s">
        <v>657</v>
      </c>
      <c r="T252" s="2" t="s">
        <v>657</v>
      </c>
      <c r="U252" s="2" t="s">
        <v>657</v>
      </c>
      <c r="V252" s="2" t="s">
        <v>657</v>
      </c>
      <c r="W252" s="2" t="s">
        <v>657</v>
      </c>
      <c r="X252" s="2" t="s">
        <v>657</v>
      </c>
      <c r="Y252" s="2" t="s">
        <v>657</v>
      </c>
      <c r="Z252" s="2" t="s">
        <v>657</v>
      </c>
      <c r="AA252" s="2" t="s">
        <v>657</v>
      </c>
      <c r="AB252" s="2" t="s">
        <v>657</v>
      </c>
      <c r="AC252" s="2" t="s">
        <v>657</v>
      </c>
      <c r="AD252" s="7" t="s">
        <v>657</v>
      </c>
      <c r="AE252" s="91" t="s">
        <v>657</v>
      </c>
      <c r="AF252" s="92" t="s">
        <v>657</v>
      </c>
      <c r="AG252" s="2" t="s">
        <v>657</v>
      </c>
      <c r="AH252" s="2" t="s">
        <v>657</v>
      </c>
      <c r="AI252" s="7" t="s">
        <v>657</v>
      </c>
      <c r="AJ252" s="2" t="s">
        <v>657</v>
      </c>
    </row>
    <row r="253" spans="1:39" s="5" customFormat="1" x14ac:dyDescent="0.2">
      <c r="A253" s="86" t="s">
        <v>1181</v>
      </c>
      <c r="B253" s="20" t="s">
        <v>918</v>
      </c>
      <c r="C253" s="34"/>
      <c r="D253" s="34" t="s">
        <v>912</v>
      </c>
      <c r="E253" s="34" t="s">
        <v>710</v>
      </c>
      <c r="F253" s="34" t="s">
        <v>708</v>
      </c>
      <c r="G253" s="34"/>
      <c r="H253" s="2" t="s">
        <v>657</v>
      </c>
      <c r="I253" s="2" t="s">
        <v>657</v>
      </c>
      <c r="J253" s="2" t="s">
        <v>657</v>
      </c>
      <c r="K253" s="2" t="s">
        <v>657</v>
      </c>
      <c r="L253" s="2" t="s">
        <v>657</v>
      </c>
      <c r="M253" s="2" t="s">
        <v>657</v>
      </c>
      <c r="N253" s="2" t="s">
        <v>657</v>
      </c>
      <c r="O253" s="2" t="s">
        <v>657</v>
      </c>
      <c r="P253" s="2" t="s">
        <v>657</v>
      </c>
      <c r="Q253" s="2" t="s">
        <v>657</v>
      </c>
      <c r="R253" s="2" t="s">
        <v>657</v>
      </c>
      <c r="S253" s="2" t="s">
        <v>657</v>
      </c>
      <c r="T253" s="2" t="s">
        <v>657</v>
      </c>
      <c r="U253" s="2" t="s">
        <v>657</v>
      </c>
      <c r="V253" s="2" t="s">
        <v>657</v>
      </c>
      <c r="W253" s="2" t="s">
        <v>657</v>
      </c>
      <c r="X253" s="2">
        <v>1111.2809681282265</v>
      </c>
      <c r="Y253" s="2">
        <v>1138.03</v>
      </c>
      <c r="Z253" s="2">
        <v>1148.3699999999999</v>
      </c>
      <c r="AA253" s="2">
        <v>1155.49</v>
      </c>
      <c r="AB253" s="2">
        <v>1018.36</v>
      </c>
      <c r="AC253" s="2">
        <v>1036.51</v>
      </c>
      <c r="AD253" s="7">
        <v>1063.19</v>
      </c>
      <c r="AE253" s="91">
        <v>1113.94</v>
      </c>
      <c r="AF253" s="92">
        <v>1183.1300000000001</v>
      </c>
      <c r="AG253" s="2">
        <v>1251.75</v>
      </c>
      <c r="AH253" s="2">
        <v>1329.88</v>
      </c>
      <c r="AI253" s="7">
        <v>1391.31</v>
      </c>
      <c r="AJ253" s="2">
        <v>1429.8891525075301</v>
      </c>
    </row>
    <row r="254" spans="1:39" s="5" customFormat="1" x14ac:dyDescent="0.2">
      <c r="A254" s="86" t="s">
        <v>1182</v>
      </c>
      <c r="B254" s="20" t="s">
        <v>385</v>
      </c>
      <c r="C254" s="34"/>
      <c r="D254" s="34" t="s">
        <v>386</v>
      </c>
      <c r="E254" s="34" t="s">
        <v>710</v>
      </c>
      <c r="F254" s="34" t="s">
        <v>705</v>
      </c>
      <c r="G254" s="34"/>
      <c r="H254" s="2">
        <v>395</v>
      </c>
      <c r="I254" s="2">
        <v>404.53</v>
      </c>
      <c r="J254" s="2">
        <v>430.23</v>
      </c>
      <c r="K254" s="2">
        <v>432.43</v>
      </c>
      <c r="L254" s="2">
        <v>443.9</v>
      </c>
      <c r="M254" s="2">
        <v>495.73</v>
      </c>
      <c r="N254" s="2">
        <v>548.63</v>
      </c>
      <c r="O254" s="2">
        <v>586.62</v>
      </c>
      <c r="P254" s="2">
        <v>628.51</v>
      </c>
      <c r="Q254" s="2">
        <v>694.92</v>
      </c>
      <c r="R254" s="2">
        <v>802.38</v>
      </c>
      <c r="S254" s="2">
        <v>849.54</v>
      </c>
      <c r="T254" s="2">
        <v>877.66</v>
      </c>
      <c r="U254" s="9">
        <v>916.91</v>
      </c>
      <c r="V254" s="9">
        <v>966.26</v>
      </c>
      <c r="W254" s="9">
        <v>1016.89</v>
      </c>
      <c r="X254" s="9">
        <v>1045.0315744092336</v>
      </c>
      <c r="Y254" s="2">
        <v>1060.76</v>
      </c>
      <c r="Z254" s="2">
        <v>1059.33</v>
      </c>
      <c r="AA254" s="2">
        <v>1056.58</v>
      </c>
      <c r="AB254" s="2">
        <v>839.09</v>
      </c>
      <c r="AC254" s="2">
        <v>837.28</v>
      </c>
      <c r="AD254" s="7">
        <v>858.72</v>
      </c>
      <c r="AE254" s="91">
        <v>901.24</v>
      </c>
      <c r="AF254" s="92">
        <v>953.76</v>
      </c>
      <c r="AG254" s="2">
        <v>1015.53</v>
      </c>
      <c r="AH254" s="2">
        <v>1072.53</v>
      </c>
      <c r="AI254" s="7">
        <v>1122.75</v>
      </c>
      <c r="AJ254" s="2">
        <v>1168.082430595163</v>
      </c>
    </row>
    <row r="255" spans="1:39" s="36" customFormat="1" x14ac:dyDescent="0.2">
      <c r="A255" s="86" t="s">
        <v>657</v>
      </c>
      <c r="B255" s="84" t="s">
        <v>801</v>
      </c>
      <c r="C255" s="41"/>
      <c r="D255" s="35" t="s">
        <v>656</v>
      </c>
      <c r="E255" s="36" t="s">
        <v>711</v>
      </c>
      <c r="F255" s="36" t="s">
        <v>705</v>
      </c>
      <c r="G255" s="35"/>
      <c r="H255" s="2">
        <v>397</v>
      </c>
      <c r="I255" s="2">
        <v>436.59</v>
      </c>
      <c r="J255" s="2">
        <v>458.08</v>
      </c>
      <c r="K255" s="28" t="s">
        <v>657</v>
      </c>
      <c r="L255" s="28" t="s">
        <v>657</v>
      </c>
      <c r="M255" s="28" t="s">
        <v>657</v>
      </c>
      <c r="N255" s="28" t="s">
        <v>657</v>
      </c>
      <c r="O255" s="28" t="s">
        <v>657</v>
      </c>
      <c r="P255" s="28" t="s">
        <v>657</v>
      </c>
      <c r="Q255" s="28" t="s">
        <v>657</v>
      </c>
      <c r="R255" s="28" t="s">
        <v>657</v>
      </c>
      <c r="S255" s="28" t="s">
        <v>657</v>
      </c>
      <c r="T255" s="28" t="s">
        <v>657</v>
      </c>
      <c r="U255" s="28" t="s">
        <v>657</v>
      </c>
      <c r="V255" s="28" t="s">
        <v>657</v>
      </c>
      <c r="W255" s="28" t="s">
        <v>657</v>
      </c>
      <c r="X255" s="28" t="s">
        <v>657</v>
      </c>
      <c r="Y255" s="2" t="s">
        <v>657</v>
      </c>
      <c r="Z255" s="2" t="s">
        <v>657</v>
      </c>
      <c r="AA255" s="2" t="s">
        <v>657</v>
      </c>
      <c r="AB255" s="2" t="s">
        <v>657</v>
      </c>
      <c r="AC255" s="2" t="s">
        <v>657</v>
      </c>
      <c r="AD255" s="7" t="s">
        <v>657</v>
      </c>
      <c r="AE255" s="91" t="s">
        <v>657</v>
      </c>
      <c r="AF255" s="92" t="s">
        <v>657</v>
      </c>
      <c r="AG255" s="2" t="s">
        <v>657</v>
      </c>
      <c r="AH255" s="2" t="s">
        <v>657</v>
      </c>
      <c r="AI255" s="7" t="s">
        <v>657</v>
      </c>
      <c r="AJ255" s="2" t="s">
        <v>657</v>
      </c>
    </row>
    <row r="256" spans="1:39" s="36" customFormat="1" x14ac:dyDescent="0.2">
      <c r="A256" s="86" t="s">
        <v>1183</v>
      </c>
      <c r="B256" s="28" t="s">
        <v>127</v>
      </c>
      <c r="C256" s="35"/>
      <c r="D256" s="34" t="s">
        <v>856</v>
      </c>
      <c r="E256" s="35" t="s">
        <v>710</v>
      </c>
      <c r="F256" s="35" t="s">
        <v>708</v>
      </c>
      <c r="G256" s="35"/>
      <c r="H256" s="2" t="s">
        <v>657</v>
      </c>
      <c r="I256" s="2" t="s">
        <v>657</v>
      </c>
      <c r="J256" s="2" t="s">
        <v>657</v>
      </c>
      <c r="K256" s="7">
        <v>483.59</v>
      </c>
      <c r="L256" s="7">
        <v>509.79</v>
      </c>
      <c r="M256" s="7">
        <v>523.29999999999995</v>
      </c>
      <c r="N256" s="7">
        <v>559.35</v>
      </c>
      <c r="O256" s="7">
        <v>579.14</v>
      </c>
      <c r="P256" s="7">
        <v>613.09</v>
      </c>
      <c r="Q256" s="7">
        <v>659.33</v>
      </c>
      <c r="R256" s="7">
        <v>719.92</v>
      </c>
      <c r="S256" s="7">
        <v>801.42</v>
      </c>
      <c r="T256" s="7">
        <v>837.43</v>
      </c>
      <c r="U256" s="21">
        <v>874.17</v>
      </c>
      <c r="V256" s="21">
        <v>904.24</v>
      </c>
      <c r="W256" s="9">
        <v>929.33</v>
      </c>
      <c r="X256" s="9">
        <v>960.64119833256143</v>
      </c>
      <c r="Y256" s="2">
        <v>990.7</v>
      </c>
      <c r="Z256" s="2">
        <v>988.33</v>
      </c>
      <c r="AA256" s="2">
        <v>1019.24</v>
      </c>
      <c r="AB256" s="2">
        <v>779.04</v>
      </c>
      <c r="AC256" s="2">
        <v>826.53</v>
      </c>
      <c r="AD256" s="7">
        <v>855.31</v>
      </c>
      <c r="AE256" s="91">
        <v>894.97</v>
      </c>
      <c r="AF256" s="92">
        <v>951.8</v>
      </c>
      <c r="AG256" s="2">
        <v>1035.8800000000001</v>
      </c>
      <c r="AH256" s="2">
        <v>1094.96</v>
      </c>
      <c r="AI256" s="7">
        <v>1145.5</v>
      </c>
      <c r="AJ256" s="2">
        <v>1179.7325788914879</v>
      </c>
    </row>
    <row r="257" spans="1:36" s="5" customFormat="1" x14ac:dyDescent="0.2">
      <c r="A257" s="86" t="s">
        <v>1184</v>
      </c>
      <c r="B257" s="20" t="s">
        <v>387</v>
      </c>
      <c r="C257" s="34"/>
      <c r="D257" s="34" t="s">
        <v>388</v>
      </c>
      <c r="E257" s="34" t="s">
        <v>710</v>
      </c>
      <c r="F257" s="34" t="s">
        <v>705</v>
      </c>
      <c r="G257" s="34"/>
      <c r="H257" s="2">
        <v>481</v>
      </c>
      <c r="I257" s="2">
        <v>484.73</v>
      </c>
      <c r="J257" s="2">
        <v>497.69</v>
      </c>
      <c r="K257" s="2">
        <v>524.5</v>
      </c>
      <c r="L257" s="2">
        <v>553.74</v>
      </c>
      <c r="M257" s="2">
        <v>579.83000000000004</v>
      </c>
      <c r="N257" s="2">
        <v>629.57000000000005</v>
      </c>
      <c r="O257" s="2">
        <v>664.86</v>
      </c>
      <c r="P257" s="2">
        <v>707.3</v>
      </c>
      <c r="Q257" s="2">
        <v>793.75</v>
      </c>
      <c r="R257" s="2">
        <v>863.86</v>
      </c>
      <c r="S257" s="2">
        <v>923.36</v>
      </c>
      <c r="T257" s="2">
        <v>947</v>
      </c>
      <c r="U257" s="9">
        <v>988.35</v>
      </c>
      <c r="V257" s="9">
        <v>1031.0999999999999</v>
      </c>
      <c r="W257" s="9">
        <v>1083.81</v>
      </c>
      <c r="X257" s="9">
        <v>1121.1696084540088</v>
      </c>
      <c r="Y257" s="2">
        <v>1142.48</v>
      </c>
      <c r="Z257" s="2">
        <v>1148.54</v>
      </c>
      <c r="AA257" s="2">
        <v>1152.05</v>
      </c>
      <c r="AB257" s="2">
        <v>972.78</v>
      </c>
      <c r="AC257" s="2">
        <v>996.32</v>
      </c>
      <c r="AD257" s="7">
        <v>1036.6600000000001</v>
      </c>
      <c r="AE257" s="91">
        <v>1078.75</v>
      </c>
      <c r="AF257" s="92">
        <v>1125.27</v>
      </c>
      <c r="AG257" s="2">
        <v>1199.1500000000001</v>
      </c>
      <c r="AH257" s="2">
        <v>1273.47</v>
      </c>
      <c r="AI257" s="7">
        <v>1331.56</v>
      </c>
      <c r="AJ257" s="2">
        <v>1365.105062291007</v>
      </c>
    </row>
    <row r="258" spans="1:36" s="5" customFormat="1" x14ac:dyDescent="0.2">
      <c r="A258" s="86" t="s">
        <v>1185</v>
      </c>
      <c r="B258" s="20" t="s">
        <v>389</v>
      </c>
      <c r="C258" s="34"/>
      <c r="D258" s="34" t="s">
        <v>390</v>
      </c>
      <c r="E258" s="34" t="s">
        <v>710</v>
      </c>
      <c r="F258" s="34" t="s">
        <v>705</v>
      </c>
      <c r="G258" s="34"/>
      <c r="H258" s="2">
        <v>427</v>
      </c>
      <c r="I258" s="2">
        <v>476.7</v>
      </c>
      <c r="J258" s="2">
        <v>494.04</v>
      </c>
      <c r="K258" s="2">
        <v>502.29</v>
      </c>
      <c r="L258" s="2">
        <v>562.24</v>
      </c>
      <c r="M258" s="2">
        <v>605.41999999999996</v>
      </c>
      <c r="N258" s="2">
        <v>660.65</v>
      </c>
      <c r="O258" s="2">
        <v>711.12</v>
      </c>
      <c r="P258" s="2">
        <v>755.86</v>
      </c>
      <c r="Q258" s="2">
        <v>832.53</v>
      </c>
      <c r="R258" s="2">
        <v>909.57</v>
      </c>
      <c r="S258" s="2">
        <v>983.12</v>
      </c>
      <c r="T258" s="2">
        <v>1013.9</v>
      </c>
      <c r="U258" s="9">
        <v>1055.95</v>
      </c>
      <c r="V258" s="9">
        <v>1102.79</v>
      </c>
      <c r="W258" s="9">
        <v>1155.67</v>
      </c>
      <c r="X258" s="9">
        <v>1184.3905360838842</v>
      </c>
      <c r="Y258" s="2">
        <v>1214.3599999999999</v>
      </c>
      <c r="Z258" s="2">
        <v>1211.6300000000001</v>
      </c>
      <c r="AA258" s="2">
        <v>1215.6199999999999</v>
      </c>
      <c r="AB258" s="2">
        <v>1091.79</v>
      </c>
      <c r="AC258" s="2">
        <v>1103.3800000000001</v>
      </c>
      <c r="AD258" s="7">
        <v>1137.78</v>
      </c>
      <c r="AE258" s="91">
        <v>1188.28</v>
      </c>
      <c r="AF258" s="92">
        <v>1235.57</v>
      </c>
      <c r="AG258" s="2">
        <v>1303.5999999999999</v>
      </c>
      <c r="AH258" s="2">
        <v>1374.49</v>
      </c>
      <c r="AI258" s="7">
        <v>1429.91</v>
      </c>
      <c r="AJ258" s="2">
        <v>1497.662800278116</v>
      </c>
    </row>
    <row r="259" spans="1:36" s="5" customFormat="1" x14ac:dyDescent="0.2">
      <c r="A259" s="86" t="s">
        <v>1186</v>
      </c>
      <c r="B259" s="20" t="s">
        <v>391</v>
      </c>
      <c r="C259" s="34"/>
      <c r="D259" s="34" t="s">
        <v>392</v>
      </c>
      <c r="E259" s="34" t="s">
        <v>710</v>
      </c>
      <c r="F259" s="34" t="s">
        <v>707</v>
      </c>
      <c r="G259" s="34"/>
      <c r="H259" s="2">
        <v>436</v>
      </c>
      <c r="I259" s="2">
        <v>473.95</v>
      </c>
      <c r="J259" s="2">
        <v>505.12</v>
      </c>
      <c r="K259" s="2">
        <v>531.21</v>
      </c>
      <c r="L259" s="2">
        <v>564.03</v>
      </c>
      <c r="M259" s="2">
        <v>599</v>
      </c>
      <c r="N259" s="2">
        <v>640.41</v>
      </c>
      <c r="O259" s="2">
        <v>663.74</v>
      </c>
      <c r="P259" s="2">
        <v>724.5</v>
      </c>
      <c r="Q259" s="2">
        <v>745.17</v>
      </c>
      <c r="R259" s="2">
        <v>837.18</v>
      </c>
      <c r="S259" s="2">
        <v>880.36</v>
      </c>
      <c r="T259" s="2">
        <v>922.88</v>
      </c>
      <c r="U259" s="9">
        <v>971.05</v>
      </c>
      <c r="V259" s="9">
        <v>1018.33</v>
      </c>
      <c r="W259" s="9">
        <v>1020.52</v>
      </c>
      <c r="X259" s="9">
        <v>1053.6516581441481</v>
      </c>
      <c r="Y259" s="2">
        <v>1075.24</v>
      </c>
      <c r="Z259" s="2">
        <v>1077.3800000000001</v>
      </c>
      <c r="AA259" s="2">
        <v>1077.72</v>
      </c>
      <c r="AB259" s="2">
        <v>888.65</v>
      </c>
      <c r="AC259" s="2">
        <v>901.84</v>
      </c>
      <c r="AD259" s="7">
        <v>923.01</v>
      </c>
      <c r="AE259" s="91">
        <v>968.1</v>
      </c>
      <c r="AF259" s="92">
        <v>1009.04</v>
      </c>
      <c r="AG259" s="2">
        <v>1066.47</v>
      </c>
      <c r="AH259" s="2">
        <v>1140.6099999999999</v>
      </c>
      <c r="AI259" s="7">
        <v>1199.23</v>
      </c>
      <c r="AJ259" s="2">
        <v>1224.63322264722</v>
      </c>
    </row>
    <row r="260" spans="1:36" s="5" customFormat="1" x14ac:dyDescent="0.2">
      <c r="A260" s="86" t="s">
        <v>1187</v>
      </c>
      <c r="B260" s="20" t="s">
        <v>393</v>
      </c>
      <c r="C260" s="34"/>
      <c r="D260" s="34" t="s">
        <v>394</v>
      </c>
      <c r="E260" s="34" t="s">
        <v>711</v>
      </c>
      <c r="F260" s="34" t="s">
        <v>705</v>
      </c>
      <c r="G260" s="34"/>
      <c r="H260" s="2">
        <v>397</v>
      </c>
      <c r="I260" s="2">
        <v>419.81</v>
      </c>
      <c r="J260" s="2">
        <v>440.14</v>
      </c>
      <c r="K260" s="2">
        <v>471.07</v>
      </c>
      <c r="L260" s="2">
        <v>495.45</v>
      </c>
      <c r="M260" s="2">
        <v>545.58000000000004</v>
      </c>
      <c r="N260" s="2">
        <v>612.87</v>
      </c>
      <c r="O260" s="2">
        <v>648.71</v>
      </c>
      <c r="P260" s="2">
        <v>688.17</v>
      </c>
      <c r="Q260" s="2">
        <v>784.9</v>
      </c>
      <c r="R260" s="2">
        <v>909.2</v>
      </c>
      <c r="S260" s="2">
        <v>970.12</v>
      </c>
      <c r="T260" s="2">
        <v>1024.17</v>
      </c>
      <c r="U260" s="9">
        <v>1071.76</v>
      </c>
      <c r="V260" s="9">
        <v>1124.47</v>
      </c>
      <c r="W260" s="9">
        <v>1174.05</v>
      </c>
      <c r="X260" s="2" t="s">
        <v>657</v>
      </c>
      <c r="Y260" s="2" t="s">
        <v>657</v>
      </c>
      <c r="Z260" s="2" t="s">
        <v>657</v>
      </c>
      <c r="AA260" s="2" t="s">
        <v>657</v>
      </c>
      <c r="AB260" s="2" t="s">
        <v>657</v>
      </c>
      <c r="AC260" s="2" t="s">
        <v>657</v>
      </c>
      <c r="AD260" s="7" t="s">
        <v>657</v>
      </c>
      <c r="AE260" s="91" t="s">
        <v>657</v>
      </c>
      <c r="AF260" s="92" t="s">
        <v>657</v>
      </c>
      <c r="AG260" s="2" t="s">
        <v>657</v>
      </c>
      <c r="AH260" s="2" t="s">
        <v>657</v>
      </c>
      <c r="AI260" s="7" t="s">
        <v>657</v>
      </c>
      <c r="AJ260" s="2" t="s">
        <v>657</v>
      </c>
    </row>
    <row r="261" spans="1:36" s="5" customFormat="1" x14ac:dyDescent="0.2">
      <c r="A261" s="86" t="s">
        <v>1188</v>
      </c>
      <c r="B261" s="20" t="s">
        <v>395</v>
      </c>
      <c r="C261" s="34"/>
      <c r="D261" s="34" t="s">
        <v>396</v>
      </c>
      <c r="E261" s="34" t="s">
        <v>710</v>
      </c>
      <c r="F261" s="34" t="s">
        <v>705</v>
      </c>
      <c r="G261" s="34"/>
      <c r="H261" s="2">
        <v>514</v>
      </c>
      <c r="I261" s="2">
        <v>533.80999999999995</v>
      </c>
      <c r="J261" s="2">
        <v>584.63</v>
      </c>
      <c r="K261" s="2">
        <v>610.53</v>
      </c>
      <c r="L261" s="2">
        <v>632.03</v>
      </c>
      <c r="M261" s="2">
        <v>674.22</v>
      </c>
      <c r="N261" s="2">
        <v>733.8</v>
      </c>
      <c r="O261" s="2">
        <v>790.07</v>
      </c>
      <c r="P261" s="2">
        <v>847.2</v>
      </c>
      <c r="Q261" s="2">
        <v>911.95</v>
      </c>
      <c r="R261" s="2">
        <v>1025.33</v>
      </c>
      <c r="S261" s="2">
        <v>1100.83</v>
      </c>
      <c r="T261" s="2">
        <v>1175.58</v>
      </c>
      <c r="U261" s="9">
        <v>1243.04</v>
      </c>
      <c r="V261" s="9">
        <v>1293.9000000000001</v>
      </c>
      <c r="W261" s="9">
        <v>1321.21</v>
      </c>
      <c r="X261" s="9">
        <v>1369.0887763178116</v>
      </c>
      <c r="Y261" s="2">
        <v>1405.48</v>
      </c>
      <c r="Z261" s="2">
        <v>1403.37</v>
      </c>
      <c r="AA261" s="2">
        <v>1402.19</v>
      </c>
      <c r="AB261" s="2">
        <v>1245.03</v>
      </c>
      <c r="AC261" s="2">
        <v>1258.8900000000001</v>
      </c>
      <c r="AD261" s="7">
        <v>1299.5899999999999</v>
      </c>
      <c r="AE261" s="91">
        <v>1369.4</v>
      </c>
      <c r="AF261" s="92">
        <v>1446.55</v>
      </c>
      <c r="AG261" s="2">
        <v>1528.92</v>
      </c>
      <c r="AH261" s="2">
        <v>1597.02</v>
      </c>
      <c r="AI261" s="7">
        <v>1663.94</v>
      </c>
      <c r="AJ261" s="2">
        <v>1688.0838230481211</v>
      </c>
    </row>
    <row r="262" spans="1:36" s="5" customFormat="1" x14ac:dyDescent="0.2">
      <c r="A262" s="86" t="s">
        <v>1189</v>
      </c>
      <c r="B262" s="20" t="s">
        <v>397</v>
      </c>
      <c r="C262" s="34"/>
      <c r="D262" s="34" t="s">
        <v>398</v>
      </c>
      <c r="E262" s="34" t="s">
        <v>710</v>
      </c>
      <c r="F262" s="34" t="s">
        <v>705</v>
      </c>
      <c r="G262" s="34"/>
      <c r="H262" s="2">
        <v>439</v>
      </c>
      <c r="I262" s="2">
        <v>473.98</v>
      </c>
      <c r="J262" s="2">
        <v>480.61</v>
      </c>
      <c r="K262" s="2">
        <v>508.48</v>
      </c>
      <c r="L262" s="2">
        <v>543.53</v>
      </c>
      <c r="M262" s="2">
        <v>589.91</v>
      </c>
      <c r="N262" s="2">
        <v>635.04999999999995</v>
      </c>
      <c r="O262" s="2">
        <v>668.07</v>
      </c>
      <c r="P262" s="2">
        <v>697.85</v>
      </c>
      <c r="Q262" s="2">
        <v>753.84</v>
      </c>
      <c r="R262" s="2">
        <v>830.89</v>
      </c>
      <c r="S262" s="2">
        <v>873.12</v>
      </c>
      <c r="T262" s="2">
        <v>903.05</v>
      </c>
      <c r="U262" s="9">
        <v>941.94</v>
      </c>
      <c r="V262" s="9">
        <v>993.69</v>
      </c>
      <c r="W262" s="9">
        <v>1034.3800000000001</v>
      </c>
      <c r="X262" s="9">
        <v>1054.812990191017</v>
      </c>
      <c r="Y262" s="2">
        <v>1067.8599999999999</v>
      </c>
      <c r="Z262" s="2">
        <v>1067.33</v>
      </c>
      <c r="AA262" s="2">
        <v>1076.8699999999999</v>
      </c>
      <c r="AB262" s="2">
        <v>880.05</v>
      </c>
      <c r="AC262" s="2">
        <v>904.49</v>
      </c>
      <c r="AD262" s="7">
        <v>937.5</v>
      </c>
      <c r="AE262" s="91">
        <v>1000.11</v>
      </c>
      <c r="AF262" s="92">
        <v>1044.23</v>
      </c>
      <c r="AG262" s="2">
        <v>1119.69</v>
      </c>
      <c r="AH262" s="2">
        <v>1189.68</v>
      </c>
      <c r="AI262" s="7">
        <v>1248.32</v>
      </c>
      <c r="AJ262" s="2">
        <v>1273.413368212882</v>
      </c>
    </row>
    <row r="263" spans="1:36" s="5" customFormat="1" x14ac:dyDescent="0.2">
      <c r="A263" s="86" t="s">
        <v>1190</v>
      </c>
      <c r="B263" s="20" t="s">
        <v>399</v>
      </c>
      <c r="C263" s="34"/>
      <c r="D263" s="34" t="s">
        <v>400</v>
      </c>
      <c r="E263" s="34" t="s">
        <v>711</v>
      </c>
      <c r="F263" s="34" t="s">
        <v>705</v>
      </c>
      <c r="G263" s="34"/>
      <c r="H263" s="2">
        <v>410</v>
      </c>
      <c r="I263" s="2">
        <v>434.98</v>
      </c>
      <c r="J263" s="2">
        <v>444.3</v>
      </c>
      <c r="K263" s="2">
        <v>459.65</v>
      </c>
      <c r="L263" s="2">
        <v>479.22</v>
      </c>
      <c r="M263" s="2">
        <v>529.67999999999995</v>
      </c>
      <c r="N263" s="2">
        <v>563.27</v>
      </c>
      <c r="O263" s="2">
        <v>608.84</v>
      </c>
      <c r="P263" s="2">
        <v>637.15</v>
      </c>
      <c r="Q263" s="2">
        <v>694.89</v>
      </c>
      <c r="R263" s="2">
        <v>784.74</v>
      </c>
      <c r="S263" s="2">
        <v>874.88</v>
      </c>
      <c r="T263" s="2">
        <v>916.24</v>
      </c>
      <c r="U263" s="9">
        <v>959.6</v>
      </c>
      <c r="V263" s="9">
        <v>1006.41</v>
      </c>
      <c r="W263" s="9">
        <v>1051.6400000000001</v>
      </c>
      <c r="X263" s="2" t="s">
        <v>657</v>
      </c>
      <c r="Y263" s="2" t="s">
        <v>657</v>
      </c>
      <c r="Z263" s="2" t="s">
        <v>657</v>
      </c>
      <c r="AA263" s="2" t="s">
        <v>657</v>
      </c>
      <c r="AB263" s="2" t="s">
        <v>657</v>
      </c>
      <c r="AC263" s="2" t="s">
        <v>657</v>
      </c>
      <c r="AD263" s="7" t="s">
        <v>657</v>
      </c>
      <c r="AE263" s="91" t="s">
        <v>657</v>
      </c>
      <c r="AF263" s="92" t="s">
        <v>657</v>
      </c>
      <c r="AG263" s="2" t="s">
        <v>657</v>
      </c>
      <c r="AH263" s="2" t="s">
        <v>657</v>
      </c>
      <c r="AI263" s="7" t="s">
        <v>657</v>
      </c>
      <c r="AJ263" s="2" t="s">
        <v>657</v>
      </c>
    </row>
    <row r="264" spans="1:36" s="36" customFormat="1" x14ac:dyDescent="0.2">
      <c r="A264" s="86" t="s">
        <v>657</v>
      </c>
      <c r="B264" s="84" t="s">
        <v>802</v>
      </c>
      <c r="C264" s="41"/>
      <c r="D264" s="35" t="s">
        <v>677</v>
      </c>
      <c r="E264" s="36" t="s">
        <v>711</v>
      </c>
      <c r="F264" s="36" t="s">
        <v>705</v>
      </c>
      <c r="G264" s="35"/>
      <c r="H264" s="2">
        <v>378</v>
      </c>
      <c r="I264" s="2">
        <v>386.82</v>
      </c>
      <c r="J264" s="2">
        <v>389.98</v>
      </c>
      <c r="K264" s="28" t="s">
        <v>657</v>
      </c>
      <c r="L264" s="28" t="s">
        <v>657</v>
      </c>
      <c r="M264" s="28" t="s">
        <v>657</v>
      </c>
      <c r="N264" s="28" t="s">
        <v>657</v>
      </c>
      <c r="O264" s="28" t="s">
        <v>657</v>
      </c>
      <c r="P264" s="28" t="s">
        <v>657</v>
      </c>
      <c r="Q264" s="28" t="s">
        <v>657</v>
      </c>
      <c r="R264" s="28" t="s">
        <v>657</v>
      </c>
      <c r="S264" s="28" t="s">
        <v>657</v>
      </c>
      <c r="T264" s="28" t="s">
        <v>657</v>
      </c>
      <c r="U264" s="28" t="s">
        <v>657</v>
      </c>
      <c r="V264" s="28" t="s">
        <v>657</v>
      </c>
      <c r="W264" s="28" t="s">
        <v>657</v>
      </c>
      <c r="X264" s="28" t="s">
        <v>657</v>
      </c>
      <c r="Y264" s="2" t="s">
        <v>657</v>
      </c>
      <c r="Z264" s="2" t="s">
        <v>657</v>
      </c>
      <c r="AA264" s="2" t="s">
        <v>657</v>
      </c>
      <c r="AB264" s="2" t="s">
        <v>657</v>
      </c>
      <c r="AC264" s="2" t="s">
        <v>657</v>
      </c>
      <c r="AD264" s="7" t="s">
        <v>657</v>
      </c>
      <c r="AE264" s="91" t="s">
        <v>657</v>
      </c>
      <c r="AF264" s="92" t="s">
        <v>657</v>
      </c>
      <c r="AG264" s="2" t="s">
        <v>657</v>
      </c>
      <c r="AH264" s="2" t="s">
        <v>657</v>
      </c>
      <c r="AI264" s="7" t="s">
        <v>657</v>
      </c>
      <c r="AJ264" s="2" t="s">
        <v>657</v>
      </c>
    </row>
    <row r="265" spans="1:36" s="36" customFormat="1" x14ac:dyDescent="0.2">
      <c r="A265" s="86" t="s">
        <v>1191</v>
      </c>
      <c r="B265" s="28" t="s">
        <v>401</v>
      </c>
      <c r="C265" s="35"/>
      <c r="D265" s="34" t="s">
        <v>857</v>
      </c>
      <c r="E265" s="35" t="s">
        <v>710</v>
      </c>
      <c r="F265" s="35" t="s">
        <v>708</v>
      </c>
      <c r="G265" s="35"/>
      <c r="H265" s="2" t="s">
        <v>657</v>
      </c>
      <c r="I265" s="2" t="s">
        <v>657</v>
      </c>
      <c r="J265" s="2" t="s">
        <v>657</v>
      </c>
      <c r="K265" s="7">
        <v>407.57</v>
      </c>
      <c r="L265" s="7">
        <v>446.75</v>
      </c>
      <c r="M265" s="7">
        <v>504.58</v>
      </c>
      <c r="N265" s="7">
        <v>554.04</v>
      </c>
      <c r="O265" s="7">
        <v>597.04999999999995</v>
      </c>
      <c r="P265" s="7">
        <v>628.61</v>
      </c>
      <c r="Q265" s="7">
        <v>700.49</v>
      </c>
      <c r="R265" s="7">
        <v>764.41</v>
      </c>
      <c r="S265" s="7">
        <v>821.97</v>
      </c>
      <c r="T265" s="7">
        <v>858.56</v>
      </c>
      <c r="U265" s="21">
        <v>897.39</v>
      </c>
      <c r="V265" s="21">
        <v>936.23</v>
      </c>
      <c r="W265" s="9">
        <v>954.15</v>
      </c>
      <c r="X265" s="9">
        <v>980.29781513880459</v>
      </c>
      <c r="Y265" s="2">
        <v>1001.07</v>
      </c>
      <c r="Z265" s="2">
        <v>998.53</v>
      </c>
      <c r="AA265" s="2">
        <v>1028.43</v>
      </c>
      <c r="AB265" s="2">
        <v>906.99</v>
      </c>
      <c r="AC265" s="2">
        <v>905.06</v>
      </c>
      <c r="AD265" s="7">
        <v>914.16</v>
      </c>
      <c r="AE265" s="91">
        <v>965.3</v>
      </c>
      <c r="AF265" s="92">
        <v>1011.52</v>
      </c>
      <c r="AG265" s="2">
        <v>1083.78</v>
      </c>
      <c r="AH265" s="2">
        <v>1141.75</v>
      </c>
      <c r="AI265" s="7">
        <v>1199.5899999999999</v>
      </c>
      <c r="AJ265" s="2">
        <v>1258.6941255767649</v>
      </c>
    </row>
    <row r="266" spans="1:36" s="36" customFormat="1" x14ac:dyDescent="0.2">
      <c r="A266" s="86" t="s">
        <v>657</v>
      </c>
      <c r="B266" s="84" t="s">
        <v>803</v>
      </c>
      <c r="C266" s="41"/>
      <c r="D266" s="35" t="s">
        <v>678</v>
      </c>
      <c r="E266" s="36" t="s">
        <v>711</v>
      </c>
      <c r="F266" s="36" t="s">
        <v>705</v>
      </c>
      <c r="G266" s="35"/>
      <c r="H266" s="2">
        <v>384</v>
      </c>
      <c r="I266" s="2">
        <v>414.83</v>
      </c>
      <c r="J266" s="2">
        <v>418.33</v>
      </c>
      <c r="K266" s="28" t="s">
        <v>657</v>
      </c>
      <c r="L266" s="28" t="s">
        <v>657</v>
      </c>
      <c r="M266" s="28" t="s">
        <v>657</v>
      </c>
      <c r="N266" s="28" t="s">
        <v>657</v>
      </c>
      <c r="O266" s="28" t="s">
        <v>657</v>
      </c>
      <c r="P266" s="28" t="s">
        <v>657</v>
      </c>
      <c r="Q266" s="28" t="s">
        <v>657</v>
      </c>
      <c r="R266" s="28" t="s">
        <v>657</v>
      </c>
      <c r="S266" s="28" t="s">
        <v>657</v>
      </c>
      <c r="T266" s="28" t="s">
        <v>657</v>
      </c>
      <c r="U266" s="28" t="s">
        <v>657</v>
      </c>
      <c r="V266" s="28" t="s">
        <v>657</v>
      </c>
      <c r="W266" s="28" t="s">
        <v>657</v>
      </c>
      <c r="X266" s="28" t="s">
        <v>657</v>
      </c>
      <c r="Y266" s="2" t="s">
        <v>657</v>
      </c>
      <c r="Z266" s="2" t="s">
        <v>657</v>
      </c>
      <c r="AA266" s="2" t="s">
        <v>657</v>
      </c>
      <c r="AB266" s="2" t="s">
        <v>657</v>
      </c>
      <c r="AC266" s="2" t="s">
        <v>657</v>
      </c>
      <c r="AD266" s="7" t="s">
        <v>657</v>
      </c>
      <c r="AE266" s="91" t="s">
        <v>657</v>
      </c>
      <c r="AF266" s="92" t="s">
        <v>657</v>
      </c>
      <c r="AG266" s="2" t="s">
        <v>657</v>
      </c>
      <c r="AH266" s="2" t="s">
        <v>657</v>
      </c>
      <c r="AI266" s="7" t="s">
        <v>657</v>
      </c>
      <c r="AJ266" s="2" t="s">
        <v>657</v>
      </c>
    </row>
    <row r="267" spans="1:36" s="36" customFormat="1" x14ac:dyDescent="0.2">
      <c r="A267" s="86" t="s">
        <v>1192</v>
      </c>
      <c r="B267" s="28" t="s">
        <v>402</v>
      </c>
      <c r="C267" s="35"/>
      <c r="D267" s="34" t="s">
        <v>858</v>
      </c>
      <c r="E267" s="35" t="s">
        <v>710</v>
      </c>
      <c r="F267" s="35" t="s">
        <v>708</v>
      </c>
      <c r="G267" s="35"/>
      <c r="H267" s="2" t="s">
        <v>657</v>
      </c>
      <c r="I267" s="2" t="s">
        <v>657</v>
      </c>
      <c r="J267" s="2" t="s">
        <v>657</v>
      </c>
      <c r="K267" s="7">
        <v>460.48</v>
      </c>
      <c r="L267" s="7">
        <v>480.66</v>
      </c>
      <c r="M267" s="7">
        <v>455.09</v>
      </c>
      <c r="N267" s="7">
        <v>493.42</v>
      </c>
      <c r="O267" s="7">
        <v>539.48</v>
      </c>
      <c r="P267" s="7">
        <v>557.45000000000005</v>
      </c>
      <c r="Q267" s="7">
        <v>630.67999999999995</v>
      </c>
      <c r="R267" s="7">
        <v>735.23</v>
      </c>
      <c r="S267" s="7">
        <v>797.12</v>
      </c>
      <c r="T267" s="7">
        <v>837.14</v>
      </c>
      <c r="U267" s="21">
        <v>889.03</v>
      </c>
      <c r="V267" s="21">
        <v>934.03</v>
      </c>
      <c r="W267" s="9">
        <v>982.46</v>
      </c>
      <c r="X267" s="9">
        <v>1024.9912797493803</v>
      </c>
      <c r="Y267" s="2">
        <v>1057.4100000000001</v>
      </c>
      <c r="Z267" s="2">
        <v>1058.45</v>
      </c>
      <c r="AA267" s="2">
        <v>1061.9000000000001</v>
      </c>
      <c r="AB267" s="2">
        <v>936.31</v>
      </c>
      <c r="AC267" s="2">
        <v>944.81</v>
      </c>
      <c r="AD267" s="7">
        <v>978.22</v>
      </c>
      <c r="AE267" s="91">
        <v>1009.74</v>
      </c>
      <c r="AF267" s="92">
        <v>1053.43</v>
      </c>
      <c r="AG267" s="2">
        <v>1118.8699999999999</v>
      </c>
      <c r="AH267" s="2">
        <v>1169.49</v>
      </c>
      <c r="AI267" s="7">
        <v>1227.8900000000001</v>
      </c>
      <c r="AJ267" s="2">
        <v>1257.3709689047159</v>
      </c>
    </row>
    <row r="268" spans="1:36" s="36" customFormat="1" x14ac:dyDescent="0.2">
      <c r="A268" s="86" t="s">
        <v>657</v>
      </c>
      <c r="B268" s="84" t="s">
        <v>804</v>
      </c>
      <c r="C268" s="41"/>
      <c r="D268" s="35" t="s">
        <v>673</v>
      </c>
      <c r="E268" s="36" t="s">
        <v>711</v>
      </c>
      <c r="F268" s="36" t="s">
        <v>705</v>
      </c>
      <c r="G268" s="35"/>
      <c r="H268" s="2">
        <v>425</v>
      </c>
      <c r="I268" s="2">
        <v>478.58</v>
      </c>
      <c r="J268" s="2">
        <v>500.53</v>
      </c>
      <c r="K268" s="28" t="s">
        <v>657</v>
      </c>
      <c r="L268" s="28" t="s">
        <v>657</v>
      </c>
      <c r="M268" s="28" t="s">
        <v>657</v>
      </c>
      <c r="N268" s="28" t="s">
        <v>657</v>
      </c>
      <c r="O268" s="28" t="s">
        <v>657</v>
      </c>
      <c r="P268" s="28" t="s">
        <v>657</v>
      </c>
      <c r="Q268" s="28" t="s">
        <v>657</v>
      </c>
      <c r="R268" s="28" t="s">
        <v>657</v>
      </c>
      <c r="S268" s="28" t="s">
        <v>657</v>
      </c>
      <c r="T268" s="28" t="s">
        <v>657</v>
      </c>
      <c r="U268" s="28" t="s">
        <v>657</v>
      </c>
      <c r="V268" s="28" t="s">
        <v>657</v>
      </c>
      <c r="W268" s="28" t="s">
        <v>657</v>
      </c>
      <c r="X268" s="28" t="s">
        <v>657</v>
      </c>
      <c r="Y268" s="2" t="s">
        <v>657</v>
      </c>
      <c r="Z268" s="2" t="s">
        <v>657</v>
      </c>
      <c r="AA268" s="2" t="s">
        <v>657</v>
      </c>
      <c r="AB268" s="2" t="s">
        <v>657</v>
      </c>
      <c r="AC268" s="2" t="s">
        <v>657</v>
      </c>
      <c r="AD268" s="7" t="s">
        <v>657</v>
      </c>
      <c r="AE268" s="91" t="s">
        <v>657</v>
      </c>
      <c r="AF268" s="92" t="s">
        <v>657</v>
      </c>
      <c r="AG268" s="2" t="s">
        <v>657</v>
      </c>
      <c r="AH268" s="2" t="s">
        <v>657</v>
      </c>
      <c r="AI268" s="7" t="s">
        <v>657</v>
      </c>
      <c r="AJ268" s="2" t="s">
        <v>657</v>
      </c>
    </row>
    <row r="269" spans="1:36" s="36" customFormat="1" x14ac:dyDescent="0.2">
      <c r="A269" s="86" t="s">
        <v>1193</v>
      </c>
      <c r="B269" s="28" t="s">
        <v>403</v>
      </c>
      <c r="C269" s="35"/>
      <c r="D269" s="34" t="s">
        <v>859</v>
      </c>
      <c r="E269" s="35" t="s">
        <v>711</v>
      </c>
      <c r="F269" s="35" t="s">
        <v>708</v>
      </c>
      <c r="G269" s="35"/>
      <c r="H269" s="2" t="s">
        <v>657</v>
      </c>
      <c r="I269" s="2" t="s">
        <v>657</v>
      </c>
      <c r="J269" s="2" t="s">
        <v>657</v>
      </c>
      <c r="K269" s="7">
        <v>532.52</v>
      </c>
      <c r="L269" s="7">
        <v>549.73</v>
      </c>
      <c r="M269" s="7">
        <v>606.23</v>
      </c>
      <c r="N269" s="7">
        <v>636.9</v>
      </c>
      <c r="O269" s="7">
        <v>714.52</v>
      </c>
      <c r="P269" s="7">
        <v>755.86</v>
      </c>
      <c r="Q269" s="7">
        <v>842.84</v>
      </c>
      <c r="R269" s="7">
        <v>962.21</v>
      </c>
      <c r="S269" s="7">
        <v>1034.99</v>
      </c>
      <c r="T269" s="7">
        <v>1088.5999999999999</v>
      </c>
      <c r="U269" s="21">
        <v>1136.6300000000001</v>
      </c>
      <c r="V269" s="21">
        <v>1173.57</v>
      </c>
      <c r="W269" s="9">
        <v>1229.2</v>
      </c>
      <c r="X269" s="9">
        <v>1279.9408927730881</v>
      </c>
      <c r="Y269" s="2">
        <v>1324.66</v>
      </c>
      <c r="Z269" s="2">
        <v>1319.32</v>
      </c>
      <c r="AA269" s="2">
        <v>1319.62</v>
      </c>
      <c r="AB269" s="2">
        <v>1190.32</v>
      </c>
      <c r="AC269" s="2">
        <v>1191.92</v>
      </c>
      <c r="AD269" s="7">
        <v>1208.8499999999999</v>
      </c>
      <c r="AE269" s="91">
        <v>1261.08</v>
      </c>
      <c r="AF269" s="92">
        <v>1336.53</v>
      </c>
      <c r="AG269" s="2">
        <v>1423.03</v>
      </c>
      <c r="AH269" s="2" t="s">
        <v>657</v>
      </c>
      <c r="AI269" s="7" t="s">
        <v>657</v>
      </c>
      <c r="AJ269" s="2" t="s">
        <v>657</v>
      </c>
    </row>
    <row r="270" spans="1:36" s="36" customFormat="1" x14ac:dyDescent="0.2">
      <c r="A270" s="86" t="s">
        <v>657</v>
      </c>
      <c r="B270" s="84" t="s">
        <v>805</v>
      </c>
      <c r="C270" s="41"/>
      <c r="D270" s="35" t="s">
        <v>674</v>
      </c>
      <c r="E270" s="36" t="s">
        <v>711</v>
      </c>
      <c r="F270" s="36" t="s">
        <v>705</v>
      </c>
      <c r="G270" s="35"/>
      <c r="H270" s="2">
        <v>327</v>
      </c>
      <c r="I270" s="2">
        <v>365.09</v>
      </c>
      <c r="J270" s="2">
        <v>401.17</v>
      </c>
      <c r="K270" s="28" t="s">
        <v>657</v>
      </c>
      <c r="L270" s="28" t="s">
        <v>657</v>
      </c>
      <c r="M270" s="28" t="s">
        <v>657</v>
      </c>
      <c r="N270" s="28" t="s">
        <v>657</v>
      </c>
      <c r="O270" s="28" t="s">
        <v>657</v>
      </c>
      <c r="P270" s="28" t="s">
        <v>657</v>
      </c>
      <c r="Q270" s="28" t="s">
        <v>657</v>
      </c>
      <c r="R270" s="28" t="s">
        <v>657</v>
      </c>
      <c r="S270" s="28" t="s">
        <v>657</v>
      </c>
      <c r="T270" s="28" t="s">
        <v>657</v>
      </c>
      <c r="U270" s="28" t="s">
        <v>657</v>
      </c>
      <c r="V270" s="28" t="s">
        <v>657</v>
      </c>
      <c r="W270" s="28" t="s">
        <v>657</v>
      </c>
      <c r="X270" s="28" t="s">
        <v>657</v>
      </c>
      <c r="Y270" s="2" t="s">
        <v>657</v>
      </c>
      <c r="Z270" s="2" t="s">
        <v>657</v>
      </c>
      <c r="AA270" s="2" t="s">
        <v>657</v>
      </c>
      <c r="AB270" s="2" t="s">
        <v>657</v>
      </c>
      <c r="AC270" s="2" t="s">
        <v>657</v>
      </c>
      <c r="AD270" s="7" t="s">
        <v>657</v>
      </c>
      <c r="AE270" s="91" t="s">
        <v>657</v>
      </c>
      <c r="AF270" s="92" t="s">
        <v>657</v>
      </c>
      <c r="AG270" s="2" t="s">
        <v>657</v>
      </c>
      <c r="AH270" s="2" t="s">
        <v>657</v>
      </c>
      <c r="AI270" s="7" t="s">
        <v>657</v>
      </c>
      <c r="AJ270" s="2" t="s">
        <v>657</v>
      </c>
    </row>
    <row r="271" spans="1:36" s="36" customFormat="1" x14ac:dyDescent="0.2">
      <c r="A271" s="86" t="s">
        <v>1194</v>
      </c>
      <c r="B271" s="28" t="s">
        <v>404</v>
      </c>
      <c r="C271" s="35"/>
      <c r="D271" s="34" t="s">
        <v>860</v>
      </c>
      <c r="E271" s="35" t="s">
        <v>710</v>
      </c>
      <c r="F271" s="35" t="s">
        <v>708</v>
      </c>
      <c r="G271" s="35"/>
      <c r="H271" s="2" t="s">
        <v>657</v>
      </c>
      <c r="I271" s="2" t="s">
        <v>657</v>
      </c>
      <c r="J271" s="2" t="s">
        <v>657</v>
      </c>
      <c r="K271" s="7">
        <v>420.01</v>
      </c>
      <c r="L271" s="7">
        <v>442.18</v>
      </c>
      <c r="M271" s="7">
        <v>465.4</v>
      </c>
      <c r="N271" s="7">
        <v>496.77</v>
      </c>
      <c r="O271" s="7">
        <v>516.98</v>
      </c>
      <c r="P271" s="7">
        <v>549.20000000000005</v>
      </c>
      <c r="Q271" s="7">
        <v>615.38</v>
      </c>
      <c r="R271" s="7">
        <v>740.76</v>
      </c>
      <c r="S271" s="7">
        <v>802.04</v>
      </c>
      <c r="T271" s="7">
        <v>829.03</v>
      </c>
      <c r="U271" s="21">
        <v>862.18</v>
      </c>
      <c r="V271" s="21">
        <v>896.99</v>
      </c>
      <c r="W271" s="9">
        <v>947.85</v>
      </c>
      <c r="X271" s="9">
        <v>992.1156898242391</v>
      </c>
      <c r="Y271" s="2">
        <v>994.47</v>
      </c>
      <c r="Z271" s="2">
        <v>998.78</v>
      </c>
      <c r="AA271" s="2">
        <v>997.68</v>
      </c>
      <c r="AB271" s="2">
        <v>856.02</v>
      </c>
      <c r="AC271" s="2">
        <v>857.06</v>
      </c>
      <c r="AD271" s="7">
        <v>881.28</v>
      </c>
      <c r="AE271" s="91">
        <v>913.94</v>
      </c>
      <c r="AF271" s="92">
        <v>983.7</v>
      </c>
      <c r="AG271" s="2">
        <v>1035.45</v>
      </c>
      <c r="AH271" s="2">
        <v>1097.42</v>
      </c>
      <c r="AI271" s="7">
        <v>1151.82</v>
      </c>
      <c r="AJ271" s="2">
        <v>1174.0986297918951</v>
      </c>
    </row>
    <row r="272" spans="1:36" s="5" customFormat="1" x14ac:dyDescent="0.2">
      <c r="A272" s="86" t="s">
        <v>1195</v>
      </c>
      <c r="B272" s="20" t="s">
        <v>405</v>
      </c>
      <c r="C272" s="34"/>
      <c r="D272" s="34" t="s">
        <v>406</v>
      </c>
      <c r="E272" s="34" t="s">
        <v>710</v>
      </c>
      <c r="F272" s="34" t="s">
        <v>705</v>
      </c>
      <c r="G272" s="34"/>
      <c r="H272" s="2">
        <v>454</v>
      </c>
      <c r="I272" s="2">
        <v>485.76</v>
      </c>
      <c r="J272" s="2">
        <v>498.17</v>
      </c>
      <c r="K272" s="2">
        <v>530.77</v>
      </c>
      <c r="L272" s="2">
        <v>558.57000000000005</v>
      </c>
      <c r="M272" s="2">
        <v>632.16999999999996</v>
      </c>
      <c r="N272" s="2">
        <v>681.27</v>
      </c>
      <c r="O272" s="2">
        <v>718.75</v>
      </c>
      <c r="P272" s="2">
        <v>739.02</v>
      </c>
      <c r="Q272" s="2">
        <v>794.35</v>
      </c>
      <c r="R272" s="2">
        <v>874</v>
      </c>
      <c r="S272" s="2">
        <v>919.84</v>
      </c>
      <c r="T272" s="2">
        <v>949.47</v>
      </c>
      <c r="U272" s="9">
        <v>1002.89</v>
      </c>
      <c r="V272" s="9">
        <v>1062.17</v>
      </c>
      <c r="W272" s="9">
        <v>1099.71</v>
      </c>
      <c r="X272" s="9">
        <v>1128.2381204209166</v>
      </c>
      <c r="Y272" s="2">
        <v>1134.5899999999999</v>
      </c>
      <c r="Z272" s="2">
        <v>1133.76</v>
      </c>
      <c r="AA272" s="2">
        <v>1143.57</v>
      </c>
      <c r="AB272" s="2">
        <v>964.03</v>
      </c>
      <c r="AC272" s="2">
        <v>970.93</v>
      </c>
      <c r="AD272" s="7">
        <v>991.88</v>
      </c>
      <c r="AE272" s="91">
        <v>1032.29</v>
      </c>
      <c r="AF272" s="92">
        <v>1076.08</v>
      </c>
      <c r="AG272" s="2">
        <v>1167.5</v>
      </c>
      <c r="AH272" s="2">
        <v>1248.78</v>
      </c>
      <c r="AI272" s="7">
        <v>1292.1300000000001</v>
      </c>
      <c r="AJ272" s="2">
        <v>1328.0731249190519</v>
      </c>
    </row>
    <row r="273" spans="1:36" s="5" customFormat="1" x14ac:dyDescent="0.2">
      <c r="A273" s="86" t="s">
        <v>1196</v>
      </c>
      <c r="B273" s="20" t="s">
        <v>407</v>
      </c>
      <c r="C273" s="34"/>
      <c r="D273" s="34" t="s">
        <v>408</v>
      </c>
      <c r="E273" s="35" t="s">
        <v>711</v>
      </c>
      <c r="F273" s="34" t="s">
        <v>705</v>
      </c>
      <c r="G273" s="34"/>
      <c r="H273" s="2">
        <v>446</v>
      </c>
      <c r="I273" s="2">
        <v>492.73</v>
      </c>
      <c r="J273" s="2">
        <v>507.75</v>
      </c>
      <c r="K273" s="2">
        <v>536.16</v>
      </c>
      <c r="L273" s="2">
        <v>649.07000000000005</v>
      </c>
      <c r="M273" s="2">
        <v>709.25</v>
      </c>
      <c r="N273" s="2">
        <v>767.65</v>
      </c>
      <c r="O273" s="2">
        <v>811.5</v>
      </c>
      <c r="P273" s="2">
        <v>867.38</v>
      </c>
      <c r="Q273" s="2">
        <v>950.46</v>
      </c>
      <c r="R273" s="2">
        <v>1098.19</v>
      </c>
      <c r="S273" s="2">
        <v>1193.78</v>
      </c>
      <c r="T273" s="2">
        <v>1244.47</v>
      </c>
      <c r="U273" s="9">
        <v>1311.77</v>
      </c>
      <c r="V273" s="9">
        <v>1376.83</v>
      </c>
      <c r="W273" s="9">
        <v>1444.85</v>
      </c>
      <c r="X273" s="9">
        <v>1501.602170586815</v>
      </c>
      <c r="Y273" s="2">
        <v>1537.59</v>
      </c>
      <c r="Z273" s="2">
        <v>1537.67</v>
      </c>
      <c r="AA273" s="2">
        <v>1538.93</v>
      </c>
      <c r="AB273" s="2">
        <v>1422.28</v>
      </c>
      <c r="AC273" s="2">
        <v>1439.94</v>
      </c>
      <c r="AD273" s="7">
        <v>1472.78</v>
      </c>
      <c r="AE273" s="91">
        <v>1538.41</v>
      </c>
      <c r="AF273" s="92">
        <v>1625.76</v>
      </c>
      <c r="AG273" s="2">
        <v>1722.37</v>
      </c>
      <c r="AH273" s="2" t="s">
        <v>657</v>
      </c>
      <c r="AI273" s="7" t="s">
        <v>657</v>
      </c>
      <c r="AJ273" s="2" t="s">
        <v>657</v>
      </c>
    </row>
    <row r="274" spans="1:36" s="36" customFormat="1" x14ac:dyDescent="0.2">
      <c r="A274" s="86" t="s">
        <v>657</v>
      </c>
      <c r="B274" s="84" t="s">
        <v>806</v>
      </c>
      <c r="C274" s="41"/>
      <c r="D274" s="35" t="s">
        <v>679</v>
      </c>
      <c r="E274" s="36" t="s">
        <v>711</v>
      </c>
      <c r="F274" s="36" t="s">
        <v>705</v>
      </c>
      <c r="G274" s="35"/>
      <c r="H274" s="2">
        <v>514</v>
      </c>
      <c r="I274" s="2">
        <v>502.94</v>
      </c>
      <c r="J274" s="2">
        <v>512.28</v>
      </c>
      <c r="K274" s="28" t="s">
        <v>657</v>
      </c>
      <c r="L274" s="28" t="s">
        <v>657</v>
      </c>
      <c r="M274" s="28" t="s">
        <v>657</v>
      </c>
      <c r="N274" s="28" t="s">
        <v>657</v>
      </c>
      <c r="O274" s="28" t="s">
        <v>657</v>
      </c>
      <c r="P274" s="28" t="s">
        <v>657</v>
      </c>
      <c r="Q274" s="28" t="s">
        <v>657</v>
      </c>
      <c r="R274" s="28" t="s">
        <v>657</v>
      </c>
      <c r="S274" s="28" t="s">
        <v>657</v>
      </c>
      <c r="T274" s="28" t="s">
        <v>657</v>
      </c>
      <c r="U274" s="28" t="s">
        <v>657</v>
      </c>
      <c r="V274" s="28" t="s">
        <v>657</v>
      </c>
      <c r="W274" s="28" t="s">
        <v>657</v>
      </c>
      <c r="X274" s="28" t="s">
        <v>657</v>
      </c>
      <c r="Y274" s="2" t="s">
        <v>657</v>
      </c>
      <c r="Z274" s="2" t="s">
        <v>657</v>
      </c>
      <c r="AA274" s="2" t="s">
        <v>657</v>
      </c>
      <c r="AB274" s="2" t="s">
        <v>657</v>
      </c>
      <c r="AC274" s="2" t="s">
        <v>657</v>
      </c>
      <c r="AD274" s="7" t="s">
        <v>657</v>
      </c>
      <c r="AE274" s="91" t="s">
        <v>657</v>
      </c>
      <c r="AF274" s="92" t="s">
        <v>657</v>
      </c>
      <c r="AG274" s="2" t="s">
        <v>657</v>
      </c>
      <c r="AH274" s="2" t="s">
        <v>657</v>
      </c>
      <c r="AI274" s="7" t="s">
        <v>657</v>
      </c>
      <c r="AJ274" s="2" t="s">
        <v>657</v>
      </c>
    </row>
    <row r="275" spans="1:36" s="36" customFormat="1" x14ac:dyDescent="0.2">
      <c r="A275" s="86" t="s">
        <v>1197</v>
      </c>
      <c r="B275" s="28" t="s">
        <v>409</v>
      </c>
      <c r="C275" s="35"/>
      <c r="D275" s="34" t="s">
        <v>861</v>
      </c>
      <c r="E275" s="35" t="s">
        <v>710</v>
      </c>
      <c r="F275" s="35" t="s">
        <v>708</v>
      </c>
      <c r="G275" s="35"/>
      <c r="H275" s="2" t="s">
        <v>657</v>
      </c>
      <c r="I275" s="2" t="s">
        <v>657</v>
      </c>
      <c r="J275" s="2" t="s">
        <v>657</v>
      </c>
      <c r="K275" s="7">
        <v>576.19000000000005</v>
      </c>
      <c r="L275" s="7">
        <v>583.28</v>
      </c>
      <c r="M275" s="7">
        <v>678.35</v>
      </c>
      <c r="N275" s="7">
        <v>727</v>
      </c>
      <c r="O275" s="7">
        <v>762.58</v>
      </c>
      <c r="P275" s="7">
        <v>814.71</v>
      </c>
      <c r="Q275" s="7">
        <v>891.99</v>
      </c>
      <c r="R275" s="7">
        <v>980.02</v>
      </c>
      <c r="S275" s="7">
        <v>1023.87</v>
      </c>
      <c r="T275" s="7">
        <v>1085.3399999999999</v>
      </c>
      <c r="U275" s="21">
        <v>1134.1500000000001</v>
      </c>
      <c r="V275" s="21">
        <v>1167.94</v>
      </c>
      <c r="W275" s="9">
        <v>1190.29</v>
      </c>
      <c r="X275" s="9">
        <v>1235.9236958891811</v>
      </c>
      <c r="Y275" s="2">
        <v>1261.29</v>
      </c>
      <c r="Z275" s="2">
        <v>1258.78</v>
      </c>
      <c r="AA275" s="2">
        <v>1259.69</v>
      </c>
      <c r="AB275" s="2">
        <v>1131.73</v>
      </c>
      <c r="AC275" s="2">
        <v>1154.03</v>
      </c>
      <c r="AD275" s="7">
        <v>1201.22</v>
      </c>
      <c r="AE275" s="91">
        <v>1260.17</v>
      </c>
      <c r="AF275" s="92">
        <v>1358.87</v>
      </c>
      <c r="AG275" s="2">
        <v>1466.13</v>
      </c>
      <c r="AH275" s="2">
        <v>1539.98</v>
      </c>
      <c r="AI275" s="7">
        <v>1591.43</v>
      </c>
      <c r="AJ275" s="2">
        <v>1631.0123154838079</v>
      </c>
    </row>
    <row r="276" spans="1:36" s="5" customFormat="1" x14ac:dyDescent="0.2">
      <c r="A276" s="86" t="s">
        <v>1198</v>
      </c>
      <c r="B276" s="20" t="s">
        <v>410</v>
      </c>
      <c r="C276" s="34"/>
      <c r="D276" s="34" t="s">
        <v>411</v>
      </c>
      <c r="E276" s="34" t="s">
        <v>710</v>
      </c>
      <c r="F276" s="34" t="s">
        <v>706</v>
      </c>
      <c r="G276" s="34"/>
      <c r="H276" s="2">
        <v>473</v>
      </c>
      <c r="I276" s="2">
        <v>451.96</v>
      </c>
      <c r="J276" s="2">
        <v>520.05999999999995</v>
      </c>
      <c r="K276" s="2">
        <v>540.05999999999995</v>
      </c>
      <c r="L276" s="2">
        <v>581.65</v>
      </c>
      <c r="M276" s="2">
        <v>632.07000000000005</v>
      </c>
      <c r="N276" s="2">
        <v>700.2</v>
      </c>
      <c r="O276" s="2">
        <v>765.07</v>
      </c>
      <c r="P276" s="2">
        <v>815.24</v>
      </c>
      <c r="Q276" s="2">
        <v>875.84</v>
      </c>
      <c r="R276" s="2">
        <v>1014.85</v>
      </c>
      <c r="S276" s="2">
        <v>1081.29</v>
      </c>
      <c r="T276" s="2">
        <v>1132.6199999999999</v>
      </c>
      <c r="U276" s="9">
        <v>1194.8399999999999</v>
      </c>
      <c r="V276" s="9">
        <v>1229.76</v>
      </c>
      <c r="W276" s="9">
        <v>1271.1099999999999</v>
      </c>
      <c r="X276" s="9">
        <v>1300.842877843565</v>
      </c>
      <c r="Y276" s="2">
        <v>1303.6500000000001</v>
      </c>
      <c r="Z276" s="2">
        <v>1298.57</v>
      </c>
      <c r="AA276" s="2">
        <v>1292.45</v>
      </c>
      <c r="AB276" s="2">
        <v>1093.3499999999999</v>
      </c>
      <c r="AC276" s="2">
        <v>1093.94</v>
      </c>
      <c r="AD276" s="7">
        <v>1112.42</v>
      </c>
      <c r="AE276" s="91">
        <v>1166.6400000000001</v>
      </c>
      <c r="AF276" s="92">
        <v>1242.77</v>
      </c>
      <c r="AG276" s="2">
        <v>1325.6</v>
      </c>
      <c r="AH276" s="2">
        <v>1426.17</v>
      </c>
      <c r="AI276" s="7">
        <v>1488.2</v>
      </c>
      <c r="AJ276" s="2">
        <v>1539.431658772741</v>
      </c>
    </row>
    <row r="277" spans="1:36" s="5" customFormat="1" x14ac:dyDescent="0.2">
      <c r="A277" s="86" t="s">
        <v>1199</v>
      </c>
      <c r="B277" s="20" t="s">
        <v>412</v>
      </c>
      <c r="C277" s="34"/>
      <c r="D277" s="34" t="s">
        <v>862</v>
      </c>
      <c r="E277" s="34" t="s">
        <v>710</v>
      </c>
      <c r="F277" s="34" t="s">
        <v>708</v>
      </c>
      <c r="G277" s="34"/>
      <c r="H277" s="2">
        <v>477</v>
      </c>
      <c r="I277" s="2">
        <v>494.72</v>
      </c>
      <c r="J277" s="2">
        <v>516.15</v>
      </c>
      <c r="K277" s="2">
        <v>596.42999999999995</v>
      </c>
      <c r="L277" s="2">
        <v>653.16999999999996</v>
      </c>
      <c r="M277" s="2">
        <v>676.35</v>
      </c>
      <c r="N277" s="2">
        <v>714.22</v>
      </c>
      <c r="O277" s="2">
        <v>745.54</v>
      </c>
      <c r="P277" s="2">
        <v>755.46</v>
      </c>
      <c r="Q277" s="2">
        <v>774.08</v>
      </c>
      <c r="R277" s="2">
        <v>794.78</v>
      </c>
      <c r="S277" s="2">
        <v>853.52</v>
      </c>
      <c r="T277" s="2">
        <v>918.43</v>
      </c>
      <c r="U277" s="9">
        <v>961.82</v>
      </c>
      <c r="V277" s="9">
        <v>1004.85</v>
      </c>
      <c r="W277" s="9">
        <v>1062.3</v>
      </c>
      <c r="X277" s="9">
        <v>1094.8794641938002</v>
      </c>
      <c r="Y277" s="2">
        <v>1125.97</v>
      </c>
      <c r="Z277" s="2">
        <v>1126.95</v>
      </c>
      <c r="AA277" s="2">
        <v>1166.0999999999999</v>
      </c>
      <c r="AB277" s="2">
        <v>962.45</v>
      </c>
      <c r="AC277" s="2">
        <v>981.07</v>
      </c>
      <c r="AD277" s="7">
        <v>1007.25</v>
      </c>
      <c r="AE277" s="91">
        <v>1035.5</v>
      </c>
      <c r="AF277" s="92">
        <v>1078.1099999999999</v>
      </c>
      <c r="AG277" s="2">
        <v>1131.32</v>
      </c>
      <c r="AH277" s="2">
        <v>1193.5</v>
      </c>
      <c r="AI277" s="7">
        <v>1249.29</v>
      </c>
      <c r="AJ277" s="2">
        <v>1294.567596664579</v>
      </c>
    </row>
    <row r="278" spans="1:36" s="5" customFormat="1" x14ac:dyDescent="0.2">
      <c r="A278" s="86" t="s">
        <v>1200</v>
      </c>
      <c r="B278" s="20" t="s">
        <v>413</v>
      </c>
      <c r="C278" s="34"/>
      <c r="D278" s="34" t="s">
        <v>414</v>
      </c>
      <c r="E278" s="34" t="s">
        <v>710</v>
      </c>
      <c r="F278" s="34" t="s">
        <v>705</v>
      </c>
      <c r="G278" s="34"/>
      <c r="H278" s="2">
        <v>438</v>
      </c>
      <c r="I278" s="2">
        <v>458.67</v>
      </c>
      <c r="J278" s="2">
        <v>464.31</v>
      </c>
      <c r="K278" s="2">
        <v>484.54</v>
      </c>
      <c r="L278" s="2">
        <v>511.94</v>
      </c>
      <c r="M278" s="2">
        <v>556.24</v>
      </c>
      <c r="N278" s="2">
        <v>605.08000000000004</v>
      </c>
      <c r="O278" s="2">
        <v>662.67</v>
      </c>
      <c r="P278" s="2">
        <v>728.01</v>
      </c>
      <c r="Q278" s="2">
        <v>799.56</v>
      </c>
      <c r="R278" s="2">
        <v>890.41</v>
      </c>
      <c r="S278" s="2">
        <v>956.59</v>
      </c>
      <c r="T278" s="2">
        <v>990.66</v>
      </c>
      <c r="U278" s="9">
        <v>1034.48</v>
      </c>
      <c r="V278" s="9">
        <v>1086.51</v>
      </c>
      <c r="W278" s="9">
        <v>1127.26</v>
      </c>
      <c r="X278" s="9">
        <v>1170.6878081617085</v>
      </c>
      <c r="Y278" s="2">
        <v>1204.3699999999999</v>
      </c>
      <c r="Z278" s="2">
        <v>1199.8599999999999</v>
      </c>
      <c r="AA278" s="2">
        <v>1199.7</v>
      </c>
      <c r="AB278" s="2">
        <v>1029.97</v>
      </c>
      <c r="AC278" s="2">
        <v>1071.9000000000001</v>
      </c>
      <c r="AD278" s="7">
        <v>1096.2</v>
      </c>
      <c r="AE278" s="91">
        <v>1137.32</v>
      </c>
      <c r="AF278" s="92">
        <v>1176.26</v>
      </c>
      <c r="AG278" s="2">
        <v>1250.74</v>
      </c>
      <c r="AH278" s="2">
        <v>1299.26</v>
      </c>
      <c r="AI278" s="7">
        <v>1338.69</v>
      </c>
      <c r="AJ278" s="2">
        <v>1362.0966659258461</v>
      </c>
    </row>
    <row r="279" spans="1:36" s="5" customFormat="1" x14ac:dyDescent="0.2">
      <c r="A279" s="86" t="s">
        <v>1201</v>
      </c>
      <c r="B279" s="20" t="s">
        <v>415</v>
      </c>
      <c r="C279" s="34"/>
      <c r="D279" s="34" t="s">
        <v>416</v>
      </c>
      <c r="E279" s="34" t="s">
        <v>710</v>
      </c>
      <c r="F279" s="34" t="s">
        <v>705</v>
      </c>
      <c r="G279" s="34"/>
      <c r="H279" s="2">
        <v>568</v>
      </c>
      <c r="I279" s="2">
        <v>572.09</v>
      </c>
      <c r="J279" s="2">
        <v>589.69000000000005</v>
      </c>
      <c r="K279" s="2">
        <v>629.69000000000005</v>
      </c>
      <c r="L279" s="2">
        <v>676.29</v>
      </c>
      <c r="M279" s="2">
        <v>756.84</v>
      </c>
      <c r="N279" s="2">
        <v>820.54</v>
      </c>
      <c r="O279" s="2">
        <v>870.74</v>
      </c>
      <c r="P279" s="2">
        <v>928.3</v>
      </c>
      <c r="Q279" s="2">
        <v>1030.07</v>
      </c>
      <c r="R279" s="2">
        <v>1205.32</v>
      </c>
      <c r="S279" s="2">
        <v>1262.46</v>
      </c>
      <c r="T279" s="2">
        <v>1310.84</v>
      </c>
      <c r="U279" s="9">
        <v>1382.13</v>
      </c>
      <c r="V279" s="9">
        <v>1446.77</v>
      </c>
      <c r="W279" s="9">
        <v>1519.78</v>
      </c>
      <c r="X279" s="9">
        <v>1569.7546326579086</v>
      </c>
      <c r="Y279" s="2">
        <v>1600.36</v>
      </c>
      <c r="Z279" s="2">
        <v>1600.41</v>
      </c>
      <c r="AA279" s="2">
        <v>1641.15</v>
      </c>
      <c r="AB279" s="2">
        <v>1583.37</v>
      </c>
      <c r="AC279" s="2">
        <v>1594.2</v>
      </c>
      <c r="AD279" s="7">
        <v>1630.55</v>
      </c>
      <c r="AE279" s="91">
        <v>1693.72</v>
      </c>
      <c r="AF279" s="92">
        <v>1772.01</v>
      </c>
      <c r="AG279" s="2">
        <v>1871</v>
      </c>
      <c r="AH279" s="2">
        <v>1946.97</v>
      </c>
      <c r="AI279" s="7">
        <v>2032.07</v>
      </c>
      <c r="AJ279" s="2">
        <v>2067.8623919308361</v>
      </c>
    </row>
    <row r="280" spans="1:36" s="5" customFormat="1" x14ac:dyDescent="0.2">
      <c r="A280" s="86" t="s">
        <v>1202</v>
      </c>
      <c r="B280" s="20" t="s">
        <v>417</v>
      </c>
      <c r="C280" s="34"/>
      <c r="D280" s="34" t="s">
        <v>418</v>
      </c>
      <c r="E280" s="34" t="s">
        <v>711</v>
      </c>
      <c r="F280" s="34" t="s">
        <v>705</v>
      </c>
      <c r="G280" s="34"/>
      <c r="H280" s="2">
        <v>424</v>
      </c>
      <c r="I280" s="2">
        <v>442.06</v>
      </c>
      <c r="J280" s="2">
        <v>447.35</v>
      </c>
      <c r="K280" s="2">
        <v>462.86</v>
      </c>
      <c r="L280" s="2">
        <v>482.13</v>
      </c>
      <c r="M280" s="2">
        <v>542.45000000000005</v>
      </c>
      <c r="N280" s="2">
        <v>574.67999999999995</v>
      </c>
      <c r="O280" s="2">
        <v>627.6</v>
      </c>
      <c r="P280" s="2">
        <v>655.20000000000005</v>
      </c>
      <c r="Q280" s="2">
        <v>716.78</v>
      </c>
      <c r="R280" s="2">
        <v>795.92</v>
      </c>
      <c r="S280" s="2">
        <v>870.56</v>
      </c>
      <c r="T280" s="2">
        <v>919.28</v>
      </c>
      <c r="U280" s="9">
        <v>963.69</v>
      </c>
      <c r="V280" s="9">
        <v>1017.43</v>
      </c>
      <c r="W280" s="9">
        <v>1060.51</v>
      </c>
      <c r="X280" s="2" t="s">
        <v>657</v>
      </c>
      <c r="Y280" s="2" t="s">
        <v>657</v>
      </c>
      <c r="Z280" s="2" t="s">
        <v>657</v>
      </c>
      <c r="AA280" s="2" t="s">
        <v>657</v>
      </c>
      <c r="AB280" s="2" t="s">
        <v>657</v>
      </c>
      <c r="AC280" s="2" t="s">
        <v>657</v>
      </c>
      <c r="AD280" s="7" t="s">
        <v>657</v>
      </c>
      <c r="AE280" s="91" t="s">
        <v>657</v>
      </c>
      <c r="AF280" s="92" t="s">
        <v>657</v>
      </c>
      <c r="AG280" s="2" t="s">
        <v>657</v>
      </c>
      <c r="AH280" s="2" t="s">
        <v>657</v>
      </c>
      <c r="AI280" s="7" t="s">
        <v>657</v>
      </c>
      <c r="AJ280" s="2" t="s">
        <v>657</v>
      </c>
    </row>
    <row r="281" spans="1:36" s="5" customFormat="1" x14ac:dyDescent="0.2">
      <c r="A281" s="86" t="s">
        <v>1203</v>
      </c>
      <c r="B281" s="20" t="s">
        <v>419</v>
      </c>
      <c r="C281" s="34"/>
      <c r="D281" s="34" t="s">
        <v>420</v>
      </c>
      <c r="E281" s="34" t="s">
        <v>710</v>
      </c>
      <c r="F281" s="34" t="s">
        <v>705</v>
      </c>
      <c r="G281" s="34"/>
      <c r="H281" s="2">
        <v>548</v>
      </c>
      <c r="I281" s="2">
        <v>606.42999999999995</v>
      </c>
      <c r="J281" s="2">
        <v>604.22</v>
      </c>
      <c r="K281" s="2">
        <v>637.22</v>
      </c>
      <c r="L281" s="2">
        <v>679.17</v>
      </c>
      <c r="M281" s="2">
        <v>758.79</v>
      </c>
      <c r="N281" s="2">
        <v>822.39</v>
      </c>
      <c r="O281" s="2">
        <v>863.36</v>
      </c>
      <c r="P281" s="2">
        <v>896.06</v>
      </c>
      <c r="Q281" s="2">
        <v>964.19</v>
      </c>
      <c r="R281" s="2">
        <v>1056.9000000000001</v>
      </c>
      <c r="S281" s="2">
        <v>1114.21</v>
      </c>
      <c r="T281" s="2">
        <v>1155.97</v>
      </c>
      <c r="U281" s="9">
        <v>1213.1300000000001</v>
      </c>
      <c r="V281" s="9">
        <v>1280.6500000000001</v>
      </c>
      <c r="W281" s="9">
        <v>1326.26</v>
      </c>
      <c r="X281" s="9">
        <v>1364.4688227210261</v>
      </c>
      <c r="Y281" s="2">
        <v>1372.81</v>
      </c>
      <c r="Z281" s="2">
        <v>1369.73</v>
      </c>
      <c r="AA281" s="2">
        <v>1372.73</v>
      </c>
      <c r="AB281" s="2">
        <v>1264.96</v>
      </c>
      <c r="AC281" s="2">
        <v>1277.9100000000001</v>
      </c>
      <c r="AD281" s="7">
        <v>1308.4100000000001</v>
      </c>
      <c r="AE281" s="91">
        <v>1358.93</v>
      </c>
      <c r="AF281" s="92">
        <v>1410.49</v>
      </c>
      <c r="AG281" s="2">
        <v>1500.46</v>
      </c>
      <c r="AH281" s="2">
        <v>1567.82</v>
      </c>
      <c r="AI281" s="7">
        <v>1636.29</v>
      </c>
      <c r="AJ281" s="2">
        <v>1699.147743212048</v>
      </c>
    </row>
    <row r="282" spans="1:36" s="5" customFormat="1" x14ac:dyDescent="0.2">
      <c r="A282" s="86" t="s">
        <v>1204</v>
      </c>
      <c r="B282" s="20" t="s">
        <v>421</v>
      </c>
      <c r="C282" s="34"/>
      <c r="D282" s="34" t="s">
        <v>863</v>
      </c>
      <c r="E282" s="34" t="s">
        <v>710</v>
      </c>
      <c r="F282" s="34" t="s">
        <v>706</v>
      </c>
      <c r="G282" s="34"/>
      <c r="H282" s="2">
        <v>571</v>
      </c>
      <c r="I282" s="2">
        <v>664.05</v>
      </c>
      <c r="J282" s="2">
        <v>740.07</v>
      </c>
      <c r="K282" s="2">
        <v>768.51</v>
      </c>
      <c r="L282" s="2">
        <v>807.24</v>
      </c>
      <c r="M282" s="2">
        <v>826.13</v>
      </c>
      <c r="N282" s="2">
        <v>913.86</v>
      </c>
      <c r="O282" s="2">
        <v>1002.8</v>
      </c>
      <c r="P282" s="2">
        <v>1102.54</v>
      </c>
      <c r="Q282" s="2">
        <v>1208.46</v>
      </c>
      <c r="R282" s="2">
        <v>1392.46</v>
      </c>
      <c r="S282" s="2">
        <v>1489.19</v>
      </c>
      <c r="T282" s="2">
        <v>1549.27</v>
      </c>
      <c r="U282" s="9">
        <v>1575.34</v>
      </c>
      <c r="V282" s="9">
        <v>1664.55</v>
      </c>
      <c r="W282" s="9">
        <v>1730.05</v>
      </c>
      <c r="X282" s="9">
        <v>1782.4187587828528</v>
      </c>
      <c r="Y282" s="2">
        <v>1779.1</v>
      </c>
      <c r="Z282" s="2">
        <v>1786.97</v>
      </c>
      <c r="AA282" s="2">
        <v>1788.25</v>
      </c>
      <c r="AB282" s="2">
        <v>1648.35</v>
      </c>
      <c r="AC282" s="2">
        <v>1646.25</v>
      </c>
      <c r="AD282" s="7">
        <v>1653.62</v>
      </c>
      <c r="AE282" s="91">
        <v>1668.23</v>
      </c>
      <c r="AF282" s="92">
        <v>1742.95</v>
      </c>
      <c r="AG282" s="2">
        <v>1817.89</v>
      </c>
      <c r="AH282" s="2">
        <v>1909.63</v>
      </c>
      <c r="AI282" s="7">
        <v>1982.18</v>
      </c>
      <c r="AJ282" s="2">
        <v>2064.3172469568121</v>
      </c>
    </row>
    <row r="283" spans="1:36" s="5" customFormat="1" x14ac:dyDescent="0.2">
      <c r="A283" s="86" t="s">
        <v>1205</v>
      </c>
      <c r="B283" s="20" t="s">
        <v>422</v>
      </c>
      <c r="C283" s="34"/>
      <c r="D283" s="34" t="s">
        <v>423</v>
      </c>
      <c r="E283" s="34" t="s">
        <v>710</v>
      </c>
      <c r="F283" s="34" t="s">
        <v>705</v>
      </c>
      <c r="G283" s="34"/>
      <c r="H283" s="2">
        <v>467</v>
      </c>
      <c r="I283" s="2">
        <v>515.29999999999995</v>
      </c>
      <c r="J283" s="2">
        <v>537.73</v>
      </c>
      <c r="K283" s="2">
        <v>557.70000000000005</v>
      </c>
      <c r="L283" s="2">
        <v>596.74</v>
      </c>
      <c r="M283" s="2">
        <v>672.85</v>
      </c>
      <c r="N283" s="2">
        <v>739.68</v>
      </c>
      <c r="O283" s="2">
        <v>786.07</v>
      </c>
      <c r="P283" s="2">
        <v>850.38</v>
      </c>
      <c r="Q283" s="2">
        <v>927.69</v>
      </c>
      <c r="R283" s="2">
        <v>1073.3699999999999</v>
      </c>
      <c r="S283" s="2">
        <v>1159.58</v>
      </c>
      <c r="T283" s="2">
        <v>1205.71</v>
      </c>
      <c r="U283" s="9">
        <v>1277.24</v>
      </c>
      <c r="V283" s="9">
        <v>1333.15</v>
      </c>
      <c r="W283" s="9">
        <v>1410.18</v>
      </c>
      <c r="X283" s="9">
        <v>1448.7826511392404</v>
      </c>
      <c r="Y283" s="2">
        <v>1503.85</v>
      </c>
      <c r="Z283" s="2">
        <v>1506.17</v>
      </c>
      <c r="AA283" s="2">
        <v>1508.08</v>
      </c>
      <c r="AB283" s="2">
        <v>1402.83</v>
      </c>
      <c r="AC283" s="2">
        <v>1421.87</v>
      </c>
      <c r="AD283" s="7">
        <v>1456.29</v>
      </c>
      <c r="AE283" s="91">
        <v>1527.94</v>
      </c>
      <c r="AF283" s="92">
        <v>1612.37</v>
      </c>
      <c r="AG283" s="2">
        <v>1668.59</v>
      </c>
      <c r="AH283" s="2">
        <v>1759.84</v>
      </c>
      <c r="AI283" s="7">
        <v>1834.68</v>
      </c>
      <c r="AJ283" s="2">
        <v>1864.3623629494041</v>
      </c>
    </row>
    <row r="284" spans="1:36" s="5" customFormat="1" x14ac:dyDescent="0.2">
      <c r="A284" s="86" t="s">
        <v>1206</v>
      </c>
      <c r="B284" s="20" t="s">
        <v>424</v>
      </c>
      <c r="C284" s="34"/>
      <c r="D284" s="34" t="s">
        <v>425</v>
      </c>
      <c r="E284" s="34" t="s">
        <v>710</v>
      </c>
      <c r="F284" s="34" t="s">
        <v>707</v>
      </c>
      <c r="G284" s="34"/>
      <c r="H284" s="2">
        <v>454</v>
      </c>
      <c r="I284" s="2">
        <v>468.41</v>
      </c>
      <c r="J284" s="2">
        <v>476.18</v>
      </c>
      <c r="K284" s="2">
        <v>509.81</v>
      </c>
      <c r="L284" s="2">
        <v>543.02</v>
      </c>
      <c r="M284" s="2">
        <v>576.03</v>
      </c>
      <c r="N284" s="2">
        <v>611.9</v>
      </c>
      <c r="O284" s="2">
        <v>639.83000000000004</v>
      </c>
      <c r="P284" s="2">
        <v>681.17</v>
      </c>
      <c r="Q284" s="2">
        <v>716.16</v>
      </c>
      <c r="R284" s="2">
        <v>768.82</v>
      </c>
      <c r="S284" s="2">
        <v>805.72</v>
      </c>
      <c r="T284" s="2">
        <v>848.84</v>
      </c>
      <c r="U284" s="9">
        <v>890.24</v>
      </c>
      <c r="V284" s="9">
        <v>927.07</v>
      </c>
      <c r="W284" s="9">
        <v>966.69</v>
      </c>
      <c r="X284" s="9">
        <v>997.91856243728898</v>
      </c>
      <c r="Y284" s="2">
        <v>1034.3599999999999</v>
      </c>
      <c r="Z284" s="2">
        <v>1033.54</v>
      </c>
      <c r="AA284" s="2">
        <v>1029.1400000000001</v>
      </c>
      <c r="AB284" s="2">
        <v>870.67</v>
      </c>
      <c r="AC284" s="2">
        <v>863.44</v>
      </c>
      <c r="AD284" s="7">
        <v>863.67</v>
      </c>
      <c r="AE284" s="91">
        <v>915.11</v>
      </c>
      <c r="AF284" s="92">
        <v>968.68</v>
      </c>
      <c r="AG284" s="2">
        <v>1026.8</v>
      </c>
      <c r="AH284" s="2">
        <v>1108.8900000000001</v>
      </c>
      <c r="AI284" s="7">
        <v>1166.4000000000001</v>
      </c>
      <c r="AJ284" s="2">
        <v>1191.3790892933621</v>
      </c>
    </row>
    <row r="285" spans="1:36" s="5" customFormat="1" x14ac:dyDescent="0.2">
      <c r="A285" s="86" t="s">
        <v>657</v>
      </c>
      <c r="B285" s="20" t="s">
        <v>808</v>
      </c>
      <c r="C285" s="34"/>
      <c r="D285" s="34" t="s">
        <v>807</v>
      </c>
      <c r="E285" s="34" t="s">
        <v>711</v>
      </c>
      <c r="F285" s="34" t="s">
        <v>705</v>
      </c>
      <c r="G285" s="34"/>
      <c r="H285" s="2">
        <v>393</v>
      </c>
      <c r="I285" s="2">
        <v>351.47</v>
      </c>
      <c r="J285" s="2">
        <v>344.41</v>
      </c>
      <c r="K285" s="2">
        <v>408.17</v>
      </c>
      <c r="L285" s="2">
        <v>428.19</v>
      </c>
      <c r="M285" s="2" t="s">
        <v>657</v>
      </c>
      <c r="N285" s="2" t="s">
        <v>657</v>
      </c>
      <c r="O285" s="2" t="s">
        <v>657</v>
      </c>
      <c r="P285" s="2" t="s">
        <v>657</v>
      </c>
      <c r="Q285" s="2" t="s">
        <v>657</v>
      </c>
      <c r="R285" s="2" t="s">
        <v>657</v>
      </c>
      <c r="S285" s="2" t="s">
        <v>657</v>
      </c>
      <c r="T285" s="2" t="s">
        <v>657</v>
      </c>
      <c r="U285" s="2" t="s">
        <v>657</v>
      </c>
      <c r="V285" s="2" t="s">
        <v>657</v>
      </c>
      <c r="W285" s="2" t="s">
        <v>657</v>
      </c>
      <c r="X285" s="2" t="s">
        <v>657</v>
      </c>
      <c r="Y285" s="2" t="s">
        <v>657</v>
      </c>
      <c r="Z285" s="2" t="s">
        <v>657</v>
      </c>
      <c r="AA285" s="2" t="s">
        <v>657</v>
      </c>
      <c r="AB285" s="2" t="s">
        <v>657</v>
      </c>
      <c r="AC285" s="2" t="s">
        <v>657</v>
      </c>
      <c r="AD285" s="7" t="s">
        <v>657</v>
      </c>
      <c r="AE285" s="91" t="s">
        <v>657</v>
      </c>
      <c r="AF285" s="92" t="s">
        <v>657</v>
      </c>
      <c r="AG285" s="2" t="s">
        <v>657</v>
      </c>
      <c r="AH285" s="2" t="s">
        <v>657</v>
      </c>
      <c r="AI285" s="7" t="s">
        <v>657</v>
      </c>
      <c r="AJ285" s="2" t="s">
        <v>657</v>
      </c>
    </row>
    <row r="286" spans="1:36" s="5" customFormat="1" x14ac:dyDescent="0.2">
      <c r="A286" s="86" t="s">
        <v>1207</v>
      </c>
      <c r="B286" s="20" t="s">
        <v>426</v>
      </c>
      <c r="C286" s="34"/>
      <c r="D286" s="34" t="s">
        <v>427</v>
      </c>
      <c r="E286" s="34" t="s">
        <v>710</v>
      </c>
      <c r="F286" s="34" t="s">
        <v>705</v>
      </c>
      <c r="G286" s="34"/>
      <c r="H286" s="2">
        <v>461</v>
      </c>
      <c r="I286" s="2">
        <v>492.54</v>
      </c>
      <c r="J286" s="2">
        <v>517.91999999999996</v>
      </c>
      <c r="K286" s="2">
        <v>560.52</v>
      </c>
      <c r="L286" s="2">
        <v>608.74</v>
      </c>
      <c r="M286" s="2">
        <v>693.4</v>
      </c>
      <c r="N286" s="2">
        <v>741.4</v>
      </c>
      <c r="O286" s="2">
        <v>790.1</v>
      </c>
      <c r="P286" s="2">
        <v>844.44</v>
      </c>
      <c r="Q286" s="2">
        <v>924.27</v>
      </c>
      <c r="R286" s="2">
        <v>1073.94</v>
      </c>
      <c r="S286" s="2">
        <v>1140.7</v>
      </c>
      <c r="T286" s="2">
        <v>1177.3900000000001</v>
      </c>
      <c r="U286" s="9">
        <v>1234.49</v>
      </c>
      <c r="V286" s="9">
        <v>1287.98</v>
      </c>
      <c r="W286" s="9">
        <v>1352.65</v>
      </c>
      <c r="X286" s="9">
        <v>1376.2387761999348</v>
      </c>
      <c r="Y286" s="2">
        <v>1409.29</v>
      </c>
      <c r="Z286" s="2">
        <v>1410</v>
      </c>
      <c r="AA286" s="2">
        <v>1424.55</v>
      </c>
      <c r="AB286" s="2">
        <v>1296.57</v>
      </c>
      <c r="AC286" s="2">
        <v>1316.34</v>
      </c>
      <c r="AD286" s="7">
        <v>1350.57</v>
      </c>
      <c r="AE286" s="91">
        <v>1405.75</v>
      </c>
      <c r="AF286" s="92">
        <v>1455.51</v>
      </c>
      <c r="AG286" s="2">
        <v>1539.42</v>
      </c>
      <c r="AH286" s="2">
        <v>1614.83</v>
      </c>
      <c r="AI286" s="7">
        <v>1681.87</v>
      </c>
      <c r="AJ286" s="2">
        <v>1707.156426394951</v>
      </c>
    </row>
    <row r="287" spans="1:36" s="5" customFormat="1" ht="14.25" x14ac:dyDescent="0.2">
      <c r="A287" s="86" t="s">
        <v>1208</v>
      </c>
      <c r="B287" s="20" t="s">
        <v>428</v>
      </c>
      <c r="C287" s="81" t="s">
        <v>1347</v>
      </c>
      <c r="D287" s="34" t="s">
        <v>429</v>
      </c>
      <c r="E287" s="34" t="s">
        <v>710</v>
      </c>
      <c r="F287" s="34" t="s">
        <v>705</v>
      </c>
      <c r="G287" s="34"/>
      <c r="H287" s="2">
        <v>476</v>
      </c>
      <c r="I287" s="2">
        <v>518.77</v>
      </c>
      <c r="J287" s="2">
        <v>517.13</v>
      </c>
      <c r="K287" s="2">
        <v>546.72</v>
      </c>
      <c r="L287" s="2">
        <v>582.69000000000005</v>
      </c>
      <c r="M287" s="2">
        <v>625.91999999999996</v>
      </c>
      <c r="N287" s="2">
        <v>676.8</v>
      </c>
      <c r="O287" s="2">
        <v>715.42</v>
      </c>
      <c r="P287" s="2">
        <v>739.15</v>
      </c>
      <c r="Q287" s="2">
        <v>796.53</v>
      </c>
      <c r="R287" s="2">
        <v>889.87</v>
      </c>
      <c r="S287" s="2">
        <v>934.76</v>
      </c>
      <c r="T287" s="2">
        <v>967.9</v>
      </c>
      <c r="U287" s="9">
        <v>1012.25</v>
      </c>
      <c r="V287" s="9">
        <v>1070.0999999999999</v>
      </c>
      <c r="W287" s="9">
        <v>1116.3900000000001</v>
      </c>
      <c r="X287" s="9">
        <v>1150.9985012534726</v>
      </c>
      <c r="Y287" s="2">
        <v>1150.96</v>
      </c>
      <c r="Z287" s="2">
        <v>1150.43</v>
      </c>
      <c r="AA287" s="2">
        <v>1150.32</v>
      </c>
      <c r="AB287" s="2">
        <v>942.76</v>
      </c>
      <c r="AC287" s="2">
        <v>938.8</v>
      </c>
      <c r="AD287" s="7">
        <v>1002.72</v>
      </c>
      <c r="AE287" s="91">
        <v>1049.7</v>
      </c>
      <c r="AF287" s="92">
        <v>1095.3699999999999</v>
      </c>
      <c r="AG287" s="2" t="s">
        <v>657</v>
      </c>
      <c r="AH287" s="2" t="s">
        <v>657</v>
      </c>
      <c r="AI287" s="7">
        <v>1280.6865729627289</v>
      </c>
      <c r="AJ287" s="2">
        <v>1310.8267128463481</v>
      </c>
    </row>
    <row r="288" spans="1:36" s="5" customFormat="1" x14ac:dyDescent="0.2">
      <c r="A288" s="86" t="s">
        <v>1209</v>
      </c>
      <c r="B288" s="20" t="s">
        <v>430</v>
      </c>
      <c r="C288" s="34"/>
      <c r="D288" s="34" t="s">
        <v>431</v>
      </c>
      <c r="E288" s="34" t="s">
        <v>710</v>
      </c>
      <c r="F288" s="34" t="s">
        <v>705</v>
      </c>
      <c r="G288" s="34"/>
      <c r="H288" s="2">
        <v>484</v>
      </c>
      <c r="I288" s="2">
        <v>528.03</v>
      </c>
      <c r="J288" s="2">
        <v>524</v>
      </c>
      <c r="K288" s="2">
        <v>555.44000000000005</v>
      </c>
      <c r="L288" s="2">
        <v>602.33000000000004</v>
      </c>
      <c r="M288" s="2">
        <v>647.54999999999995</v>
      </c>
      <c r="N288" s="2">
        <v>694.44</v>
      </c>
      <c r="O288" s="2">
        <v>751.36</v>
      </c>
      <c r="P288" s="2">
        <v>820.87</v>
      </c>
      <c r="Q288" s="2">
        <v>893.2</v>
      </c>
      <c r="R288" s="2">
        <v>1069.1400000000001</v>
      </c>
      <c r="S288" s="2">
        <v>1154.19</v>
      </c>
      <c r="T288" s="2">
        <v>1207.82</v>
      </c>
      <c r="U288" s="9">
        <v>1269.1199999999999</v>
      </c>
      <c r="V288" s="9">
        <v>1330.22</v>
      </c>
      <c r="W288" s="9">
        <v>1382.31</v>
      </c>
      <c r="X288" s="9">
        <v>1430.1272673140083</v>
      </c>
      <c r="Y288" s="2">
        <v>1464.72</v>
      </c>
      <c r="Z288" s="2">
        <v>1465.8</v>
      </c>
      <c r="AA288" s="2">
        <v>1463.31</v>
      </c>
      <c r="AB288" s="2">
        <v>1308.31</v>
      </c>
      <c r="AC288" s="2">
        <v>1324.77</v>
      </c>
      <c r="AD288" s="7">
        <v>1352.18</v>
      </c>
      <c r="AE288" s="91">
        <v>1435.9</v>
      </c>
      <c r="AF288" s="92">
        <v>1513.18</v>
      </c>
      <c r="AG288" s="2">
        <v>1608.97</v>
      </c>
      <c r="AH288" s="2">
        <v>1679.51</v>
      </c>
      <c r="AI288" s="7">
        <v>1740.79</v>
      </c>
      <c r="AJ288" s="2">
        <v>1783.0743060791019</v>
      </c>
    </row>
    <row r="289" spans="1:36" s="5" customFormat="1" x14ac:dyDescent="0.2">
      <c r="A289" s="86" t="s">
        <v>1210</v>
      </c>
      <c r="B289" s="20" t="s">
        <v>432</v>
      </c>
      <c r="C289" s="34"/>
      <c r="D289" s="34" t="s">
        <v>433</v>
      </c>
      <c r="E289" s="34" t="s">
        <v>710</v>
      </c>
      <c r="F289" s="34" t="s">
        <v>707</v>
      </c>
      <c r="G289" s="34"/>
      <c r="H289" s="2">
        <v>467</v>
      </c>
      <c r="I289" s="2">
        <v>420.01</v>
      </c>
      <c r="J289" s="2">
        <v>421.67</v>
      </c>
      <c r="K289" s="2">
        <v>471.37</v>
      </c>
      <c r="L289" s="2">
        <v>489.52</v>
      </c>
      <c r="M289" s="2">
        <v>529.92999999999995</v>
      </c>
      <c r="N289" s="2">
        <v>554.37</v>
      </c>
      <c r="O289" s="2">
        <v>600.44000000000005</v>
      </c>
      <c r="P289" s="2">
        <v>648.66999999999996</v>
      </c>
      <c r="Q289" s="2">
        <v>692.3</v>
      </c>
      <c r="R289" s="2">
        <v>754.3</v>
      </c>
      <c r="S289" s="2">
        <v>804.88</v>
      </c>
      <c r="T289" s="2">
        <v>830.53</v>
      </c>
      <c r="U289" s="9">
        <v>867.94</v>
      </c>
      <c r="V289" s="9">
        <v>908.54</v>
      </c>
      <c r="W289" s="9">
        <v>947.75</v>
      </c>
      <c r="X289" s="9">
        <v>973.41119557562888</v>
      </c>
      <c r="Y289" s="2">
        <v>998.47</v>
      </c>
      <c r="Z289" s="2">
        <v>1000.12</v>
      </c>
      <c r="AA289" s="2">
        <v>1009.81</v>
      </c>
      <c r="AB289" s="2">
        <v>845.78</v>
      </c>
      <c r="AC289" s="2">
        <v>849.83</v>
      </c>
      <c r="AD289" s="7">
        <v>877.97</v>
      </c>
      <c r="AE289" s="91">
        <v>929.52</v>
      </c>
      <c r="AF289" s="92">
        <v>983.03</v>
      </c>
      <c r="AG289" s="2">
        <v>1052.1099999999999</v>
      </c>
      <c r="AH289" s="2">
        <v>1109.07</v>
      </c>
      <c r="AI289" s="7">
        <v>1148.77</v>
      </c>
      <c r="AJ289" s="2">
        <v>1180.003628585119</v>
      </c>
    </row>
    <row r="290" spans="1:36" s="5" customFormat="1" x14ac:dyDescent="0.2">
      <c r="A290" s="86" t="s">
        <v>1211</v>
      </c>
      <c r="B290" s="20" t="s">
        <v>434</v>
      </c>
      <c r="C290" s="34"/>
      <c r="D290" s="34" t="s">
        <v>435</v>
      </c>
      <c r="E290" s="34" t="s">
        <v>710</v>
      </c>
      <c r="F290" s="34" t="s">
        <v>705</v>
      </c>
      <c r="G290" s="34"/>
      <c r="H290" s="2">
        <v>464</v>
      </c>
      <c r="I290" s="2">
        <v>495.82</v>
      </c>
      <c r="J290" s="2">
        <v>512.54</v>
      </c>
      <c r="K290" s="2">
        <v>565.83000000000004</v>
      </c>
      <c r="L290" s="2">
        <v>602.94000000000005</v>
      </c>
      <c r="M290" s="2">
        <v>650.57000000000005</v>
      </c>
      <c r="N290" s="2">
        <v>700.19</v>
      </c>
      <c r="O290" s="2">
        <v>745.94</v>
      </c>
      <c r="P290" s="2">
        <v>791.88</v>
      </c>
      <c r="Q290" s="2">
        <v>908.23</v>
      </c>
      <c r="R290" s="2">
        <v>968.12</v>
      </c>
      <c r="S290" s="2">
        <v>1030.48</v>
      </c>
      <c r="T290" s="2">
        <v>1066.0999999999999</v>
      </c>
      <c r="U290" s="9">
        <v>1128.21</v>
      </c>
      <c r="V290" s="9">
        <v>1183.26</v>
      </c>
      <c r="W290" s="9">
        <v>1248.75</v>
      </c>
      <c r="X290" s="9">
        <v>1268.9689854171763</v>
      </c>
      <c r="Y290" s="2">
        <v>1296.26</v>
      </c>
      <c r="Z290" s="2">
        <v>1287.42</v>
      </c>
      <c r="AA290" s="2">
        <v>1305.92</v>
      </c>
      <c r="AB290" s="2">
        <v>1170.8399999999999</v>
      </c>
      <c r="AC290" s="2">
        <v>1192.96</v>
      </c>
      <c r="AD290" s="7">
        <v>1228.9100000000001</v>
      </c>
      <c r="AE290" s="91">
        <v>1280.68</v>
      </c>
      <c r="AF290" s="92">
        <v>1335.37</v>
      </c>
      <c r="AG290" s="2">
        <v>1420.64</v>
      </c>
      <c r="AH290" s="2">
        <v>1527.55</v>
      </c>
      <c r="AI290" s="7">
        <v>1609.4</v>
      </c>
      <c r="AJ290" s="2">
        <v>1635.5124548740259</v>
      </c>
    </row>
    <row r="291" spans="1:36" s="5" customFormat="1" x14ac:dyDescent="0.2">
      <c r="A291" s="86" t="s">
        <v>1212</v>
      </c>
      <c r="B291" s="20" t="s">
        <v>436</v>
      </c>
      <c r="C291" s="34"/>
      <c r="D291" s="34" t="s">
        <v>437</v>
      </c>
      <c r="E291" s="34" t="s">
        <v>710</v>
      </c>
      <c r="F291" s="34" t="s">
        <v>705</v>
      </c>
      <c r="G291" s="34"/>
      <c r="H291" s="2">
        <v>482</v>
      </c>
      <c r="I291" s="2">
        <v>506.36</v>
      </c>
      <c r="J291" s="2">
        <v>515.72</v>
      </c>
      <c r="K291" s="2">
        <v>549.04</v>
      </c>
      <c r="L291" s="2">
        <v>584.91</v>
      </c>
      <c r="M291" s="2">
        <v>659.41</v>
      </c>
      <c r="N291" s="2">
        <v>721.25</v>
      </c>
      <c r="O291" s="2">
        <v>761.45</v>
      </c>
      <c r="P291" s="2">
        <v>818.36</v>
      </c>
      <c r="Q291" s="2">
        <v>924.22</v>
      </c>
      <c r="R291" s="2">
        <v>1120.77</v>
      </c>
      <c r="S291" s="2">
        <v>1182.03</v>
      </c>
      <c r="T291" s="2">
        <v>1246.21</v>
      </c>
      <c r="U291" s="9">
        <v>1305.52</v>
      </c>
      <c r="V291" s="9">
        <v>1357.47</v>
      </c>
      <c r="W291" s="9">
        <v>1425.44</v>
      </c>
      <c r="X291" s="9">
        <v>1461.0141379956876</v>
      </c>
      <c r="Y291" s="2">
        <v>1498.5</v>
      </c>
      <c r="Z291" s="2">
        <v>1499.56</v>
      </c>
      <c r="AA291" s="2">
        <v>1537.39</v>
      </c>
      <c r="AB291" s="2">
        <v>1439.3</v>
      </c>
      <c r="AC291" s="2">
        <v>1441.93</v>
      </c>
      <c r="AD291" s="7">
        <v>1512.66</v>
      </c>
      <c r="AE291" s="91">
        <v>1608.24</v>
      </c>
      <c r="AF291" s="92">
        <v>1672.92</v>
      </c>
      <c r="AG291" s="2">
        <v>1765.21</v>
      </c>
      <c r="AH291" s="2">
        <v>1812.47</v>
      </c>
      <c r="AI291" s="7">
        <v>1889.78</v>
      </c>
      <c r="AJ291" s="2">
        <v>1895.480098506029</v>
      </c>
    </row>
    <row r="292" spans="1:36" s="5" customFormat="1" x14ac:dyDescent="0.2">
      <c r="A292" s="86" t="s">
        <v>1213</v>
      </c>
      <c r="B292" s="20" t="s">
        <v>438</v>
      </c>
      <c r="C292" s="34"/>
      <c r="D292" s="34" t="s">
        <v>439</v>
      </c>
      <c r="E292" s="34" t="s">
        <v>710</v>
      </c>
      <c r="F292" s="34" t="s">
        <v>705</v>
      </c>
      <c r="G292" s="34"/>
      <c r="H292" s="2">
        <v>509</v>
      </c>
      <c r="I292" s="2">
        <v>569.15</v>
      </c>
      <c r="J292" s="2">
        <v>599.52</v>
      </c>
      <c r="K292" s="2">
        <v>610.08000000000004</v>
      </c>
      <c r="L292" s="2">
        <v>642.48</v>
      </c>
      <c r="M292" s="2">
        <v>738.77</v>
      </c>
      <c r="N292" s="2">
        <v>819.26</v>
      </c>
      <c r="O292" s="2">
        <v>865.44</v>
      </c>
      <c r="P292" s="2">
        <v>916.44</v>
      </c>
      <c r="Q292" s="2">
        <v>1006.52</v>
      </c>
      <c r="R292" s="2">
        <v>1113.67</v>
      </c>
      <c r="S292" s="2">
        <v>1175.75</v>
      </c>
      <c r="T292" s="2">
        <v>1229.47</v>
      </c>
      <c r="U292" s="9">
        <v>1283.98</v>
      </c>
      <c r="V292" s="9">
        <v>1341.14</v>
      </c>
      <c r="W292" s="9">
        <v>1389.47</v>
      </c>
      <c r="X292" s="9">
        <v>1430.8088183507343</v>
      </c>
      <c r="Y292" s="2">
        <v>1441.04</v>
      </c>
      <c r="Z292" s="2">
        <v>1441</v>
      </c>
      <c r="AA292" s="2">
        <v>1451.81</v>
      </c>
      <c r="AB292" s="2">
        <v>1361.4</v>
      </c>
      <c r="AC292" s="2">
        <v>1376.31</v>
      </c>
      <c r="AD292" s="7">
        <v>1409.65</v>
      </c>
      <c r="AE292" s="91">
        <v>1491.93</v>
      </c>
      <c r="AF292" s="92">
        <v>1572.54</v>
      </c>
      <c r="AG292" s="2">
        <v>1664.86</v>
      </c>
      <c r="AH292" s="2">
        <v>1744.16</v>
      </c>
      <c r="AI292" s="7">
        <v>1821</v>
      </c>
      <c r="AJ292" s="2">
        <v>1874.382545780755</v>
      </c>
    </row>
    <row r="293" spans="1:36" s="5" customFormat="1" x14ac:dyDescent="0.2">
      <c r="A293" s="86" t="s">
        <v>1214</v>
      </c>
      <c r="B293" s="20" t="s">
        <v>440</v>
      </c>
      <c r="C293" s="34"/>
      <c r="D293" s="34" t="s">
        <v>441</v>
      </c>
      <c r="E293" s="34" t="s">
        <v>710</v>
      </c>
      <c r="F293" s="34" t="s">
        <v>705</v>
      </c>
      <c r="G293" s="34"/>
      <c r="H293" s="2">
        <v>414</v>
      </c>
      <c r="I293" s="2">
        <v>469.01</v>
      </c>
      <c r="J293" s="2">
        <v>525.54</v>
      </c>
      <c r="K293" s="2">
        <v>544.48</v>
      </c>
      <c r="L293" s="2">
        <v>603.69000000000005</v>
      </c>
      <c r="M293" s="2">
        <v>665.08</v>
      </c>
      <c r="N293" s="2">
        <v>717.65</v>
      </c>
      <c r="O293" s="2">
        <v>750.85</v>
      </c>
      <c r="P293" s="2">
        <v>789.25</v>
      </c>
      <c r="Q293" s="2">
        <v>857.86</v>
      </c>
      <c r="R293" s="2">
        <v>997.48</v>
      </c>
      <c r="S293" s="2">
        <v>1048.6300000000001</v>
      </c>
      <c r="T293" s="2">
        <v>1102.55</v>
      </c>
      <c r="U293" s="9">
        <v>1141.5</v>
      </c>
      <c r="V293" s="9">
        <v>1184.45</v>
      </c>
      <c r="W293" s="9">
        <v>1237.93</v>
      </c>
      <c r="X293" s="9">
        <v>1268.4154686638219</v>
      </c>
      <c r="Y293" s="2">
        <v>1290.95</v>
      </c>
      <c r="Z293" s="2">
        <v>1286.7</v>
      </c>
      <c r="AA293" s="2">
        <v>1284.9000000000001</v>
      </c>
      <c r="AB293" s="2">
        <v>1158.7</v>
      </c>
      <c r="AC293" s="2">
        <v>1170.56</v>
      </c>
      <c r="AD293" s="7">
        <v>1172.8800000000001</v>
      </c>
      <c r="AE293" s="91">
        <v>1223.92</v>
      </c>
      <c r="AF293" s="92">
        <v>1278.5</v>
      </c>
      <c r="AG293" s="2">
        <v>1361.61</v>
      </c>
      <c r="AH293" s="2">
        <v>1419.41</v>
      </c>
      <c r="AI293" s="7">
        <v>1489.34</v>
      </c>
      <c r="AJ293" s="2">
        <v>1555.8777583611391</v>
      </c>
    </row>
    <row r="294" spans="1:36" s="36" customFormat="1" x14ac:dyDescent="0.2">
      <c r="A294" s="86" t="s">
        <v>657</v>
      </c>
      <c r="B294" s="84" t="s">
        <v>809</v>
      </c>
      <c r="C294" s="41"/>
      <c r="D294" s="35" t="s">
        <v>675</v>
      </c>
      <c r="E294" s="36" t="s">
        <v>711</v>
      </c>
      <c r="F294" s="36" t="s">
        <v>705</v>
      </c>
      <c r="G294" s="35"/>
      <c r="H294" s="2">
        <v>502</v>
      </c>
      <c r="I294" s="2">
        <v>555.1</v>
      </c>
      <c r="J294" s="2">
        <v>592.65</v>
      </c>
      <c r="K294" s="28" t="s">
        <v>657</v>
      </c>
      <c r="L294" s="28" t="s">
        <v>657</v>
      </c>
      <c r="M294" s="28" t="s">
        <v>657</v>
      </c>
      <c r="N294" s="28" t="s">
        <v>657</v>
      </c>
      <c r="O294" s="28" t="s">
        <v>657</v>
      </c>
      <c r="P294" s="28" t="s">
        <v>657</v>
      </c>
      <c r="Q294" s="28" t="s">
        <v>657</v>
      </c>
      <c r="R294" s="28" t="s">
        <v>657</v>
      </c>
      <c r="S294" s="28" t="s">
        <v>657</v>
      </c>
      <c r="T294" s="28" t="s">
        <v>657</v>
      </c>
      <c r="U294" s="28" t="s">
        <v>657</v>
      </c>
      <c r="V294" s="28" t="s">
        <v>657</v>
      </c>
      <c r="W294" s="28" t="s">
        <v>657</v>
      </c>
      <c r="X294" s="28" t="s">
        <v>657</v>
      </c>
      <c r="Y294" s="2" t="s">
        <v>657</v>
      </c>
      <c r="Z294" s="2" t="s">
        <v>657</v>
      </c>
      <c r="AA294" s="2" t="s">
        <v>657</v>
      </c>
      <c r="AB294" s="2" t="s">
        <v>657</v>
      </c>
      <c r="AC294" s="2" t="s">
        <v>657</v>
      </c>
      <c r="AD294" s="7" t="s">
        <v>657</v>
      </c>
      <c r="AE294" s="91" t="s">
        <v>657</v>
      </c>
      <c r="AF294" s="92" t="s">
        <v>657</v>
      </c>
      <c r="AG294" s="2" t="s">
        <v>657</v>
      </c>
      <c r="AH294" s="2" t="s">
        <v>657</v>
      </c>
      <c r="AI294" s="7" t="s">
        <v>657</v>
      </c>
      <c r="AJ294" s="2" t="s">
        <v>657</v>
      </c>
    </row>
    <row r="295" spans="1:36" s="36" customFormat="1" x14ac:dyDescent="0.2">
      <c r="A295" s="86" t="s">
        <v>1215</v>
      </c>
      <c r="B295" s="28" t="s">
        <v>442</v>
      </c>
      <c r="C295" s="35"/>
      <c r="D295" s="34" t="s">
        <v>864</v>
      </c>
      <c r="E295" s="35" t="s">
        <v>710</v>
      </c>
      <c r="F295" s="35" t="s">
        <v>708</v>
      </c>
      <c r="G295" s="35"/>
      <c r="H295" s="2">
        <v>502</v>
      </c>
      <c r="I295" s="2">
        <v>555.1</v>
      </c>
      <c r="J295" s="2">
        <v>592.65</v>
      </c>
      <c r="K295" s="7">
        <v>615.92999999999995</v>
      </c>
      <c r="L295" s="7">
        <v>783.78</v>
      </c>
      <c r="M295" s="7">
        <v>855.23</v>
      </c>
      <c r="N295" s="7">
        <v>929.35</v>
      </c>
      <c r="O295" s="7">
        <v>1008.79</v>
      </c>
      <c r="P295" s="7">
        <v>1062.93</v>
      </c>
      <c r="Q295" s="7">
        <v>1136.1600000000001</v>
      </c>
      <c r="R295" s="7">
        <v>1203.0999999999999</v>
      </c>
      <c r="S295" s="7">
        <v>1317.84</v>
      </c>
      <c r="T295" s="7">
        <v>1391.06</v>
      </c>
      <c r="U295" s="21">
        <v>1486.89</v>
      </c>
      <c r="V295" s="21">
        <v>1547.68</v>
      </c>
      <c r="W295" s="9">
        <v>1589.47</v>
      </c>
      <c r="X295" s="9">
        <v>1639.5574895518284</v>
      </c>
      <c r="Y295" s="2">
        <v>1664.87</v>
      </c>
      <c r="Z295" s="2">
        <v>1659.13</v>
      </c>
      <c r="AA295" s="2">
        <v>1656.19</v>
      </c>
      <c r="AB295" s="2">
        <v>1566.38</v>
      </c>
      <c r="AC295" s="2">
        <v>1589.1</v>
      </c>
      <c r="AD295" s="7">
        <v>1592.22</v>
      </c>
      <c r="AE295" s="91">
        <v>1654.62</v>
      </c>
      <c r="AF295" s="92">
        <v>1726.73</v>
      </c>
      <c r="AG295" s="2">
        <v>1832.92</v>
      </c>
      <c r="AH295" s="2">
        <v>1929.82</v>
      </c>
      <c r="AI295" s="7">
        <v>1999.48</v>
      </c>
      <c r="AJ295" s="2">
        <v>2049.743459188544</v>
      </c>
    </row>
    <row r="296" spans="1:36" s="5" customFormat="1" x14ac:dyDescent="0.2">
      <c r="A296" s="86" t="s">
        <v>1216</v>
      </c>
      <c r="B296" s="20" t="s">
        <v>443</v>
      </c>
      <c r="C296" s="34"/>
      <c r="D296" s="34" t="s">
        <v>444</v>
      </c>
      <c r="E296" s="34" t="s">
        <v>710</v>
      </c>
      <c r="F296" s="34" t="s">
        <v>705</v>
      </c>
      <c r="G296" s="34"/>
      <c r="H296" s="2">
        <v>435</v>
      </c>
      <c r="I296" s="2">
        <v>475.7</v>
      </c>
      <c r="J296" s="2">
        <v>508.94</v>
      </c>
      <c r="K296" s="2" t="s">
        <v>657</v>
      </c>
      <c r="L296" s="2">
        <v>584.73</v>
      </c>
      <c r="M296" s="2">
        <v>631.09</v>
      </c>
      <c r="N296" s="2">
        <v>686.39</v>
      </c>
      <c r="O296" s="2">
        <v>726.35</v>
      </c>
      <c r="P296" s="2">
        <v>785.53</v>
      </c>
      <c r="Q296" s="2">
        <v>876.83</v>
      </c>
      <c r="R296" s="2">
        <v>1013.38</v>
      </c>
      <c r="S296" s="2">
        <v>1096.8599999999999</v>
      </c>
      <c r="T296" s="2">
        <v>1141.57</v>
      </c>
      <c r="U296" s="9">
        <v>1189.8399999999999</v>
      </c>
      <c r="V296" s="9">
        <v>1246.46</v>
      </c>
      <c r="W296" s="9">
        <v>1307.1500000000001</v>
      </c>
      <c r="X296" s="9">
        <v>1346.149074313827</v>
      </c>
      <c r="Y296" s="2">
        <v>1383.12</v>
      </c>
      <c r="Z296" s="2">
        <v>1376.71</v>
      </c>
      <c r="AA296" s="2">
        <v>1371.31</v>
      </c>
      <c r="AB296" s="2">
        <v>1248.6199999999999</v>
      </c>
      <c r="AC296" s="2">
        <v>1288.51</v>
      </c>
      <c r="AD296" s="7">
        <v>1330.2</v>
      </c>
      <c r="AE296" s="91">
        <v>1391.54</v>
      </c>
      <c r="AF296" s="92">
        <v>1453.26</v>
      </c>
      <c r="AG296" s="2">
        <v>1527.08</v>
      </c>
      <c r="AH296" s="2">
        <v>1614.81</v>
      </c>
      <c r="AI296" s="7">
        <v>1673.03</v>
      </c>
      <c r="AJ296" s="2">
        <v>1688.63134180867</v>
      </c>
    </row>
    <row r="297" spans="1:36" s="5" customFormat="1" x14ac:dyDescent="0.2">
      <c r="A297" s="86" t="s">
        <v>1217</v>
      </c>
      <c r="B297" s="20" t="s">
        <v>445</v>
      </c>
      <c r="C297" s="34"/>
      <c r="D297" s="34" t="s">
        <v>446</v>
      </c>
      <c r="E297" s="34" t="s">
        <v>710</v>
      </c>
      <c r="F297" s="34" t="s">
        <v>707</v>
      </c>
      <c r="G297" s="34"/>
      <c r="H297" s="2">
        <v>478</v>
      </c>
      <c r="I297" s="2">
        <v>504.76</v>
      </c>
      <c r="J297" s="2">
        <v>531.34</v>
      </c>
      <c r="K297" s="2">
        <v>551.16</v>
      </c>
      <c r="L297" s="2">
        <v>591.73</v>
      </c>
      <c r="M297" s="2">
        <v>616.88</v>
      </c>
      <c r="N297" s="2">
        <v>652.49</v>
      </c>
      <c r="O297" s="2">
        <v>684.94</v>
      </c>
      <c r="P297" s="2">
        <v>705.16</v>
      </c>
      <c r="Q297" s="2">
        <v>737.65</v>
      </c>
      <c r="R297" s="2">
        <v>800.36</v>
      </c>
      <c r="S297" s="2">
        <v>831.54</v>
      </c>
      <c r="T297" s="2">
        <v>864.36</v>
      </c>
      <c r="U297" s="9">
        <v>904.88</v>
      </c>
      <c r="V297" s="9">
        <v>941.32</v>
      </c>
      <c r="W297" s="9">
        <v>1001.65</v>
      </c>
      <c r="X297" s="9">
        <v>1015.3081246857718</v>
      </c>
      <c r="Y297" s="2">
        <v>1012.42</v>
      </c>
      <c r="Z297" s="2">
        <v>1022.02</v>
      </c>
      <c r="AA297" s="2">
        <v>1027.3599999999999</v>
      </c>
      <c r="AB297" s="2">
        <v>805.45</v>
      </c>
      <c r="AC297" s="2">
        <v>806.24</v>
      </c>
      <c r="AD297" s="7">
        <v>835.65</v>
      </c>
      <c r="AE297" s="91">
        <v>896.11</v>
      </c>
      <c r="AF297" s="92">
        <v>954.12</v>
      </c>
      <c r="AG297" s="2">
        <v>1017.21</v>
      </c>
      <c r="AH297" s="2">
        <v>1111.6300000000001</v>
      </c>
      <c r="AI297" s="7">
        <v>1161.8900000000001</v>
      </c>
      <c r="AJ297" s="2">
        <v>1153.1835155915201</v>
      </c>
    </row>
    <row r="298" spans="1:36" s="5" customFormat="1" x14ac:dyDescent="0.2">
      <c r="A298" s="86" t="s">
        <v>1218</v>
      </c>
      <c r="B298" s="20" t="s">
        <v>447</v>
      </c>
      <c r="C298" s="34"/>
      <c r="D298" s="34" t="s">
        <v>448</v>
      </c>
      <c r="E298" s="34" t="s">
        <v>711</v>
      </c>
      <c r="F298" s="34" t="s">
        <v>705</v>
      </c>
      <c r="G298" s="34"/>
      <c r="H298" s="2">
        <v>470</v>
      </c>
      <c r="I298" s="2">
        <v>501.17</v>
      </c>
      <c r="J298" s="2">
        <v>528.17999999999995</v>
      </c>
      <c r="K298" s="2">
        <v>576.46</v>
      </c>
      <c r="L298" s="2">
        <v>629.04999999999995</v>
      </c>
      <c r="M298" s="2">
        <v>711.24</v>
      </c>
      <c r="N298" s="2">
        <v>754.5</v>
      </c>
      <c r="O298" s="2">
        <v>811.91</v>
      </c>
      <c r="P298" s="2">
        <v>874.95</v>
      </c>
      <c r="Q298" s="2">
        <v>956.17</v>
      </c>
      <c r="R298" s="2">
        <v>1054.3599999999999</v>
      </c>
      <c r="S298" s="2">
        <v>1122.44</v>
      </c>
      <c r="T298" s="2">
        <v>1181.5899999999999</v>
      </c>
      <c r="U298" s="9">
        <v>1238.78</v>
      </c>
      <c r="V298" s="9">
        <v>1286.67</v>
      </c>
      <c r="W298" s="9">
        <v>1349.59</v>
      </c>
      <c r="X298" s="2" t="s">
        <v>657</v>
      </c>
      <c r="Y298" s="2" t="s">
        <v>657</v>
      </c>
      <c r="Z298" s="2" t="s">
        <v>657</v>
      </c>
      <c r="AA298" s="2" t="s">
        <v>657</v>
      </c>
      <c r="AB298" s="2" t="s">
        <v>657</v>
      </c>
      <c r="AC298" s="2" t="s">
        <v>657</v>
      </c>
      <c r="AD298" s="7" t="s">
        <v>657</v>
      </c>
      <c r="AE298" s="91" t="s">
        <v>657</v>
      </c>
      <c r="AF298" s="92" t="s">
        <v>657</v>
      </c>
      <c r="AG298" s="2" t="s">
        <v>657</v>
      </c>
      <c r="AH298" s="2" t="s">
        <v>657</v>
      </c>
      <c r="AI298" s="7" t="s">
        <v>657</v>
      </c>
      <c r="AJ298" s="2" t="s">
        <v>657</v>
      </c>
    </row>
    <row r="299" spans="1:36" s="5" customFormat="1" x14ac:dyDescent="0.2">
      <c r="A299" s="86" t="s">
        <v>1219</v>
      </c>
      <c r="B299" s="20" t="s">
        <v>449</v>
      </c>
      <c r="C299" s="34"/>
      <c r="D299" s="34" t="s">
        <v>450</v>
      </c>
      <c r="E299" s="34" t="s">
        <v>710</v>
      </c>
      <c r="F299" s="34" t="s">
        <v>707</v>
      </c>
      <c r="G299" s="34"/>
      <c r="H299" s="2">
        <v>394</v>
      </c>
      <c r="I299" s="2">
        <v>419.51</v>
      </c>
      <c r="J299" s="2">
        <v>437.83</v>
      </c>
      <c r="K299" s="2">
        <v>461.48</v>
      </c>
      <c r="L299" s="2">
        <v>505.47</v>
      </c>
      <c r="M299" s="2">
        <v>541.80999999999995</v>
      </c>
      <c r="N299" s="2">
        <v>581.26</v>
      </c>
      <c r="O299" s="2">
        <v>611.6</v>
      </c>
      <c r="P299" s="2">
        <v>656.18</v>
      </c>
      <c r="Q299" s="2">
        <v>700.36</v>
      </c>
      <c r="R299" s="2">
        <v>746.09</v>
      </c>
      <c r="S299" s="2">
        <v>768.68</v>
      </c>
      <c r="T299" s="2">
        <v>806.79</v>
      </c>
      <c r="U299" s="9">
        <v>838.84</v>
      </c>
      <c r="V299" s="9">
        <v>866.12</v>
      </c>
      <c r="W299" s="9">
        <v>891.27</v>
      </c>
      <c r="X299" s="9">
        <v>902.86816440564803</v>
      </c>
      <c r="Y299" s="2">
        <v>914.05</v>
      </c>
      <c r="Z299" s="2">
        <v>915.97</v>
      </c>
      <c r="AA299" s="2">
        <v>912.45</v>
      </c>
      <c r="AB299" s="2">
        <v>695.18</v>
      </c>
      <c r="AC299" s="2">
        <v>697.54</v>
      </c>
      <c r="AD299" s="7">
        <v>708.99</v>
      </c>
      <c r="AE299" s="91">
        <v>751.3</v>
      </c>
      <c r="AF299" s="92">
        <v>799.28</v>
      </c>
      <c r="AG299" s="2">
        <v>848.99</v>
      </c>
      <c r="AH299" s="2">
        <v>910.33</v>
      </c>
      <c r="AI299" s="7">
        <v>945.16</v>
      </c>
      <c r="AJ299" s="2">
        <v>978.46393847571426</v>
      </c>
    </row>
    <row r="300" spans="1:36" s="5" customFormat="1" x14ac:dyDescent="0.2">
      <c r="A300" s="86" t="s">
        <v>1220</v>
      </c>
      <c r="B300" s="20" t="s">
        <v>451</v>
      </c>
      <c r="C300" s="34"/>
      <c r="D300" s="34" t="s">
        <v>452</v>
      </c>
      <c r="E300" s="34" t="s">
        <v>710</v>
      </c>
      <c r="F300" s="34" t="s">
        <v>705</v>
      </c>
      <c r="G300" s="34"/>
      <c r="H300" s="2">
        <v>360</v>
      </c>
      <c r="I300" s="2">
        <v>398.89</v>
      </c>
      <c r="J300" s="2">
        <v>401.87</v>
      </c>
      <c r="K300" s="2">
        <v>436.9</v>
      </c>
      <c r="L300" s="2">
        <v>466.74</v>
      </c>
      <c r="M300" s="2">
        <v>532.05999999999995</v>
      </c>
      <c r="N300" s="2">
        <v>578.12</v>
      </c>
      <c r="O300" s="2">
        <v>601.5</v>
      </c>
      <c r="P300" s="2">
        <v>649.01</v>
      </c>
      <c r="Q300" s="2">
        <v>728.84</v>
      </c>
      <c r="R300" s="2">
        <v>855.08</v>
      </c>
      <c r="S300" s="2">
        <v>947.46</v>
      </c>
      <c r="T300" s="2">
        <v>989.47</v>
      </c>
      <c r="U300" s="9">
        <v>1035.73</v>
      </c>
      <c r="V300" s="9">
        <v>1081.71</v>
      </c>
      <c r="W300" s="9">
        <v>1132.3900000000001</v>
      </c>
      <c r="X300" s="9">
        <v>1173.9893311811406</v>
      </c>
      <c r="Y300" s="2">
        <v>1199.21</v>
      </c>
      <c r="Z300" s="2">
        <v>1198.92</v>
      </c>
      <c r="AA300" s="2">
        <v>1199.5</v>
      </c>
      <c r="AB300" s="2">
        <v>1017.86</v>
      </c>
      <c r="AC300" s="2">
        <v>1031.5</v>
      </c>
      <c r="AD300" s="7">
        <v>1055.3399999999999</v>
      </c>
      <c r="AE300" s="91">
        <v>1104.71</v>
      </c>
      <c r="AF300" s="92">
        <v>1155.5999999999999</v>
      </c>
      <c r="AG300" s="2">
        <v>1213.6099999999999</v>
      </c>
      <c r="AH300" s="2">
        <v>1284.99</v>
      </c>
      <c r="AI300" s="7">
        <v>1338.45</v>
      </c>
      <c r="AJ300" s="2">
        <v>1365.03310735576</v>
      </c>
    </row>
    <row r="301" spans="1:36" s="5" customFormat="1" x14ac:dyDescent="0.2">
      <c r="A301" s="86" t="s">
        <v>657</v>
      </c>
      <c r="B301" s="20" t="s">
        <v>811</v>
      </c>
      <c r="C301" s="34"/>
      <c r="D301" s="34" t="s">
        <v>810</v>
      </c>
      <c r="E301" s="34" t="s">
        <v>711</v>
      </c>
      <c r="F301" s="34" t="s">
        <v>705</v>
      </c>
      <c r="G301" s="34"/>
      <c r="H301" s="2">
        <v>419</v>
      </c>
      <c r="I301" s="2">
        <v>439.52</v>
      </c>
      <c r="J301" s="2">
        <v>433.57</v>
      </c>
      <c r="K301" s="2" t="s">
        <v>657</v>
      </c>
      <c r="L301" s="2" t="s">
        <v>657</v>
      </c>
      <c r="M301" s="2" t="s">
        <v>657</v>
      </c>
      <c r="N301" s="2" t="s">
        <v>657</v>
      </c>
      <c r="O301" s="2" t="s">
        <v>657</v>
      </c>
      <c r="P301" s="2" t="s">
        <v>657</v>
      </c>
      <c r="Q301" s="2" t="s">
        <v>657</v>
      </c>
      <c r="R301" s="2" t="s">
        <v>657</v>
      </c>
      <c r="S301" s="2" t="s">
        <v>657</v>
      </c>
      <c r="T301" s="2" t="s">
        <v>657</v>
      </c>
      <c r="U301" s="2" t="s">
        <v>657</v>
      </c>
      <c r="V301" s="2" t="s">
        <v>657</v>
      </c>
      <c r="W301" s="2" t="s">
        <v>657</v>
      </c>
      <c r="X301" s="2" t="s">
        <v>657</v>
      </c>
      <c r="Y301" s="2" t="s">
        <v>657</v>
      </c>
      <c r="Z301" s="2" t="s">
        <v>657</v>
      </c>
      <c r="AA301" s="2" t="s">
        <v>657</v>
      </c>
      <c r="AB301" s="2" t="s">
        <v>657</v>
      </c>
      <c r="AC301" s="2" t="s">
        <v>657</v>
      </c>
      <c r="AD301" s="7" t="s">
        <v>657</v>
      </c>
      <c r="AE301" s="91" t="s">
        <v>657</v>
      </c>
      <c r="AF301" s="92" t="s">
        <v>657</v>
      </c>
      <c r="AG301" s="2" t="s">
        <v>657</v>
      </c>
      <c r="AH301" s="2" t="s">
        <v>657</v>
      </c>
      <c r="AI301" s="7" t="s">
        <v>657</v>
      </c>
      <c r="AJ301" s="2" t="s">
        <v>657</v>
      </c>
    </row>
    <row r="302" spans="1:36" s="5" customFormat="1" x14ac:dyDescent="0.2">
      <c r="A302" s="86" t="s">
        <v>1221</v>
      </c>
      <c r="B302" s="20" t="s">
        <v>453</v>
      </c>
      <c r="C302" s="34"/>
      <c r="D302" s="34" t="s">
        <v>454</v>
      </c>
      <c r="E302" s="34" t="s">
        <v>711</v>
      </c>
      <c r="F302" s="34" t="s">
        <v>705</v>
      </c>
      <c r="G302" s="34"/>
      <c r="H302" s="2">
        <v>369</v>
      </c>
      <c r="I302" s="2">
        <v>419.39</v>
      </c>
      <c r="J302" s="2">
        <v>454.24</v>
      </c>
      <c r="K302" s="2">
        <v>481.64</v>
      </c>
      <c r="L302" s="2">
        <v>551.74</v>
      </c>
      <c r="M302" s="2">
        <v>612.26</v>
      </c>
      <c r="N302" s="2">
        <v>638</v>
      </c>
      <c r="O302" s="2">
        <v>665.71</v>
      </c>
      <c r="P302" s="2">
        <v>694.1</v>
      </c>
      <c r="Q302" s="2">
        <v>783.58</v>
      </c>
      <c r="R302" s="2">
        <v>851.64</v>
      </c>
      <c r="S302" s="2">
        <v>910.42</v>
      </c>
      <c r="T302" s="2">
        <v>947.22</v>
      </c>
      <c r="U302" s="9">
        <v>989.46</v>
      </c>
      <c r="V302" s="9">
        <v>1040.51</v>
      </c>
      <c r="W302" s="9">
        <v>1085.6500000000001</v>
      </c>
      <c r="X302" s="2" t="s">
        <v>657</v>
      </c>
      <c r="Y302" s="2" t="s">
        <v>657</v>
      </c>
      <c r="Z302" s="2" t="s">
        <v>657</v>
      </c>
      <c r="AA302" s="2" t="s">
        <v>657</v>
      </c>
      <c r="AB302" s="2" t="s">
        <v>657</v>
      </c>
      <c r="AC302" s="2" t="s">
        <v>657</v>
      </c>
      <c r="AD302" s="7" t="s">
        <v>657</v>
      </c>
      <c r="AE302" s="91" t="s">
        <v>657</v>
      </c>
      <c r="AF302" s="92" t="s">
        <v>657</v>
      </c>
      <c r="AG302" s="2" t="s">
        <v>657</v>
      </c>
      <c r="AH302" s="2" t="s">
        <v>657</v>
      </c>
      <c r="AI302" s="7" t="s">
        <v>657</v>
      </c>
      <c r="AJ302" s="2" t="s">
        <v>657</v>
      </c>
    </row>
    <row r="303" spans="1:36" s="5" customFormat="1" x14ac:dyDescent="0.2">
      <c r="A303" s="86" t="s">
        <v>1222</v>
      </c>
      <c r="B303" s="20" t="s">
        <v>455</v>
      </c>
      <c r="C303" s="34"/>
      <c r="D303" s="34" t="s">
        <v>456</v>
      </c>
      <c r="E303" s="34" t="s">
        <v>710</v>
      </c>
      <c r="F303" s="34" t="s">
        <v>705</v>
      </c>
      <c r="G303" s="34"/>
      <c r="H303" s="2">
        <v>438</v>
      </c>
      <c r="I303" s="2">
        <v>474.09</v>
      </c>
      <c r="J303" s="2">
        <v>490.43</v>
      </c>
      <c r="K303" s="2">
        <v>504.36</v>
      </c>
      <c r="L303" s="2">
        <v>528.47</v>
      </c>
      <c r="M303" s="2">
        <v>568.89</v>
      </c>
      <c r="N303" s="2">
        <v>621.79999999999995</v>
      </c>
      <c r="O303" s="2">
        <v>666.29</v>
      </c>
      <c r="P303" s="2">
        <v>711.61</v>
      </c>
      <c r="Q303" s="2">
        <v>797.04</v>
      </c>
      <c r="R303" s="2">
        <v>902.73</v>
      </c>
      <c r="S303" s="2">
        <v>961.76</v>
      </c>
      <c r="T303" s="2">
        <v>1004.52</v>
      </c>
      <c r="U303" s="9">
        <v>1044.18</v>
      </c>
      <c r="V303" s="9">
        <v>1085.44</v>
      </c>
      <c r="W303" s="9">
        <v>1128.73</v>
      </c>
      <c r="X303" s="9">
        <v>1158.0399622222683</v>
      </c>
      <c r="Y303" s="2">
        <v>1171.3499999999999</v>
      </c>
      <c r="Z303" s="2">
        <v>1174.8599999999999</v>
      </c>
      <c r="AA303" s="2">
        <v>1188.17</v>
      </c>
      <c r="AB303" s="2">
        <v>1042.07</v>
      </c>
      <c r="AC303" s="2">
        <v>1038.94</v>
      </c>
      <c r="AD303" s="7">
        <v>1051.8699999999999</v>
      </c>
      <c r="AE303" s="91">
        <v>1122.76</v>
      </c>
      <c r="AF303" s="92">
        <v>1172.54</v>
      </c>
      <c r="AG303" s="2">
        <v>1250.02</v>
      </c>
      <c r="AH303" s="2">
        <v>1331.03</v>
      </c>
      <c r="AI303" s="7">
        <v>1386.49</v>
      </c>
      <c r="AJ303" s="2">
        <v>1427.212256175515</v>
      </c>
    </row>
    <row r="304" spans="1:36" s="5" customFormat="1" x14ac:dyDescent="0.2">
      <c r="A304" s="86" t="s">
        <v>1223</v>
      </c>
      <c r="B304" s="20" t="s">
        <v>457</v>
      </c>
      <c r="C304" s="34"/>
      <c r="D304" s="34" t="s">
        <v>458</v>
      </c>
      <c r="E304" s="34" t="s">
        <v>710</v>
      </c>
      <c r="F304" s="34" t="s">
        <v>707</v>
      </c>
      <c r="G304" s="34"/>
      <c r="H304" s="2">
        <v>480</v>
      </c>
      <c r="I304" s="2">
        <v>506.32</v>
      </c>
      <c r="J304" s="2">
        <v>547.20000000000005</v>
      </c>
      <c r="K304" s="2">
        <v>576.07000000000005</v>
      </c>
      <c r="L304" s="2">
        <v>632.96</v>
      </c>
      <c r="M304" s="2">
        <v>677.8</v>
      </c>
      <c r="N304" s="2">
        <v>711.12</v>
      </c>
      <c r="O304" s="2">
        <v>738.58</v>
      </c>
      <c r="P304" s="2">
        <v>770.62</v>
      </c>
      <c r="Q304" s="2">
        <v>843.01</v>
      </c>
      <c r="R304" s="2">
        <v>876.46</v>
      </c>
      <c r="S304" s="2">
        <v>920.37</v>
      </c>
      <c r="T304" s="2">
        <v>970.18</v>
      </c>
      <c r="U304" s="9">
        <v>1011.93</v>
      </c>
      <c r="V304" s="9">
        <v>1051.6099999999999</v>
      </c>
      <c r="W304" s="9">
        <v>1093.3499999999999</v>
      </c>
      <c r="X304" s="9">
        <v>1121.7844088385818</v>
      </c>
      <c r="Y304" s="2">
        <v>1152.99</v>
      </c>
      <c r="Z304" s="2">
        <v>1150.8499999999999</v>
      </c>
      <c r="AA304" s="2">
        <v>1153.56</v>
      </c>
      <c r="AB304" s="2">
        <v>948.09</v>
      </c>
      <c r="AC304" s="2">
        <v>958.3</v>
      </c>
      <c r="AD304" s="7">
        <v>990.48</v>
      </c>
      <c r="AE304" s="91">
        <v>1053.58</v>
      </c>
      <c r="AF304" s="92">
        <v>1113.3399999999999</v>
      </c>
      <c r="AG304" s="2">
        <v>1190.9100000000001</v>
      </c>
      <c r="AH304" s="2">
        <v>1265.6199999999999</v>
      </c>
      <c r="AI304" s="7">
        <v>1325.71</v>
      </c>
      <c r="AJ304" s="2">
        <v>1352.587111494408</v>
      </c>
    </row>
    <row r="305" spans="1:36" s="5" customFormat="1" x14ac:dyDescent="0.2">
      <c r="A305" s="86" t="s">
        <v>1224</v>
      </c>
      <c r="B305" s="20" t="s">
        <v>459</v>
      </c>
      <c r="C305" s="34"/>
      <c r="D305" s="34" t="s">
        <v>460</v>
      </c>
      <c r="E305" s="34" t="s">
        <v>710</v>
      </c>
      <c r="F305" s="34" t="s">
        <v>705</v>
      </c>
      <c r="G305" s="34"/>
      <c r="H305" s="2">
        <v>416</v>
      </c>
      <c r="I305" s="2">
        <v>454.66</v>
      </c>
      <c r="J305" s="2">
        <v>471.38</v>
      </c>
      <c r="K305" s="2" t="s">
        <v>657</v>
      </c>
      <c r="L305" s="2">
        <v>522.08000000000004</v>
      </c>
      <c r="M305" s="2">
        <v>593.99</v>
      </c>
      <c r="N305" s="2">
        <v>642.28</v>
      </c>
      <c r="O305" s="2">
        <v>680.39</v>
      </c>
      <c r="P305" s="2">
        <v>733.87</v>
      </c>
      <c r="Q305" s="2">
        <v>819.3</v>
      </c>
      <c r="R305" s="2">
        <v>952.66</v>
      </c>
      <c r="S305" s="2">
        <v>1028.69</v>
      </c>
      <c r="T305" s="2">
        <v>1077.18</v>
      </c>
      <c r="U305" s="9">
        <v>1122.69</v>
      </c>
      <c r="V305" s="9">
        <v>1172.04</v>
      </c>
      <c r="W305" s="9">
        <v>1226.1300000000001</v>
      </c>
      <c r="X305" s="9">
        <v>1270.6109680204668</v>
      </c>
      <c r="Y305" s="2">
        <v>1305.8599999999999</v>
      </c>
      <c r="Z305" s="2">
        <v>1307.04</v>
      </c>
      <c r="AA305" s="2">
        <v>1309.6300000000001</v>
      </c>
      <c r="AB305" s="2">
        <v>1191.81</v>
      </c>
      <c r="AC305" s="2">
        <v>1203.33</v>
      </c>
      <c r="AD305" s="7">
        <v>1259</v>
      </c>
      <c r="AE305" s="91">
        <v>1335.82</v>
      </c>
      <c r="AF305" s="92">
        <v>1382.42</v>
      </c>
      <c r="AG305" s="2">
        <v>1443.69</v>
      </c>
      <c r="AH305" s="2">
        <v>1517.87</v>
      </c>
      <c r="AI305" s="7">
        <v>1573.78</v>
      </c>
      <c r="AJ305" s="2">
        <v>1604.683609899161</v>
      </c>
    </row>
    <row r="306" spans="1:36" s="5" customFormat="1" x14ac:dyDescent="0.2">
      <c r="A306" s="86" t="s">
        <v>1225</v>
      </c>
      <c r="B306" s="20" t="s">
        <v>461</v>
      </c>
      <c r="C306" s="34"/>
      <c r="D306" s="34" t="s">
        <v>462</v>
      </c>
      <c r="E306" s="34" t="s">
        <v>710</v>
      </c>
      <c r="F306" s="34" t="s">
        <v>705</v>
      </c>
      <c r="G306" s="34"/>
      <c r="H306" s="2">
        <v>564</v>
      </c>
      <c r="I306" s="2">
        <v>568.82000000000005</v>
      </c>
      <c r="J306" s="2">
        <v>589.61</v>
      </c>
      <c r="K306" s="2">
        <v>646.96</v>
      </c>
      <c r="L306" s="2">
        <v>693.32</v>
      </c>
      <c r="M306" s="2">
        <v>764.91</v>
      </c>
      <c r="N306" s="2">
        <v>829.01</v>
      </c>
      <c r="O306" s="2">
        <v>898.18</v>
      </c>
      <c r="P306" s="2">
        <v>959.19</v>
      </c>
      <c r="Q306" s="2">
        <v>1066.0999999999999</v>
      </c>
      <c r="R306" s="2">
        <v>1203.27</v>
      </c>
      <c r="S306" s="2">
        <v>1277.68</v>
      </c>
      <c r="T306" s="2">
        <v>1329.59</v>
      </c>
      <c r="U306" s="9">
        <v>1393.09</v>
      </c>
      <c r="V306" s="9">
        <v>1456.39</v>
      </c>
      <c r="W306" s="9">
        <v>1530.53</v>
      </c>
      <c r="X306" s="9">
        <v>1576.6793542172818</v>
      </c>
      <c r="Y306" s="2">
        <v>1617.57</v>
      </c>
      <c r="Z306" s="2">
        <v>1616.58</v>
      </c>
      <c r="AA306" s="2">
        <v>1617.97</v>
      </c>
      <c r="AB306" s="2">
        <v>1499.18</v>
      </c>
      <c r="AC306" s="2">
        <v>1524.73</v>
      </c>
      <c r="AD306" s="7">
        <v>1563.49</v>
      </c>
      <c r="AE306" s="91">
        <v>1638.82</v>
      </c>
      <c r="AF306" s="92">
        <v>1701.47</v>
      </c>
      <c r="AG306" s="2">
        <v>1793.96</v>
      </c>
      <c r="AH306" s="2">
        <v>1910.89</v>
      </c>
      <c r="AI306" s="7">
        <v>1980.97</v>
      </c>
      <c r="AJ306" s="2">
        <v>2045.2491706243461</v>
      </c>
    </row>
    <row r="307" spans="1:36" s="5" customFormat="1" x14ac:dyDescent="0.2">
      <c r="A307" s="86" t="s">
        <v>1226</v>
      </c>
      <c r="B307" s="20" t="s">
        <v>463</v>
      </c>
      <c r="C307" s="34"/>
      <c r="D307" s="34" t="s">
        <v>464</v>
      </c>
      <c r="E307" s="34" t="s">
        <v>710</v>
      </c>
      <c r="F307" s="34" t="s">
        <v>707</v>
      </c>
      <c r="G307" s="34"/>
      <c r="H307" s="2">
        <v>428</v>
      </c>
      <c r="I307" s="2">
        <v>421.73</v>
      </c>
      <c r="J307" s="2">
        <v>457.5</v>
      </c>
      <c r="K307" s="2">
        <v>488.88</v>
      </c>
      <c r="L307" s="2">
        <v>515.23</v>
      </c>
      <c r="M307" s="2">
        <v>561.04</v>
      </c>
      <c r="N307" s="2">
        <v>597.36</v>
      </c>
      <c r="O307" s="2">
        <v>633.67999999999995</v>
      </c>
      <c r="P307" s="2">
        <v>678.5</v>
      </c>
      <c r="Q307" s="2">
        <v>725.68</v>
      </c>
      <c r="R307" s="2">
        <v>781.63</v>
      </c>
      <c r="S307" s="2">
        <v>829.64</v>
      </c>
      <c r="T307" s="2">
        <v>875.44</v>
      </c>
      <c r="U307" s="9">
        <v>913.83</v>
      </c>
      <c r="V307" s="9">
        <v>950.37</v>
      </c>
      <c r="W307" s="9">
        <v>981.14</v>
      </c>
      <c r="X307" s="9">
        <v>1006.0713152762878</v>
      </c>
      <c r="Y307" s="2">
        <v>1016.23</v>
      </c>
      <c r="Z307" s="2">
        <v>1013.78</v>
      </c>
      <c r="AA307" s="2">
        <v>1017.49</v>
      </c>
      <c r="AB307" s="2">
        <v>849.99</v>
      </c>
      <c r="AC307" s="2">
        <v>839.78</v>
      </c>
      <c r="AD307" s="7">
        <v>867.61</v>
      </c>
      <c r="AE307" s="91">
        <v>911.83</v>
      </c>
      <c r="AF307" s="92">
        <v>959.76</v>
      </c>
      <c r="AG307" s="2">
        <v>1031.68</v>
      </c>
      <c r="AH307" s="2">
        <v>1089.0899999999999</v>
      </c>
      <c r="AI307" s="7">
        <v>1135.47</v>
      </c>
      <c r="AJ307" s="2">
        <v>1157.73356236002</v>
      </c>
    </row>
    <row r="308" spans="1:36" s="5" customFormat="1" x14ac:dyDescent="0.2">
      <c r="A308" s="86" t="s">
        <v>657</v>
      </c>
      <c r="B308" s="20" t="s">
        <v>466</v>
      </c>
      <c r="C308" s="34"/>
      <c r="D308" s="34" t="s">
        <v>467</v>
      </c>
      <c r="E308" s="34" t="s">
        <v>711</v>
      </c>
      <c r="F308" s="34" t="s">
        <v>705</v>
      </c>
      <c r="G308" s="34"/>
      <c r="H308" s="2">
        <v>424</v>
      </c>
      <c r="I308" s="2">
        <v>452.82</v>
      </c>
      <c r="J308" s="2">
        <v>468.5</v>
      </c>
      <c r="K308" s="2">
        <v>491.23</v>
      </c>
      <c r="L308" s="2">
        <v>520.55999999999995</v>
      </c>
      <c r="M308" s="2">
        <v>588.13</v>
      </c>
      <c r="N308" s="2">
        <v>638.19000000000005</v>
      </c>
      <c r="O308" s="2">
        <v>678.03</v>
      </c>
      <c r="P308" s="2">
        <v>722.4</v>
      </c>
      <c r="Q308" s="2">
        <v>803.03</v>
      </c>
      <c r="R308" s="2">
        <v>919.85</v>
      </c>
      <c r="S308" s="2">
        <v>975.61</v>
      </c>
      <c r="T308" s="2">
        <v>1025.26</v>
      </c>
      <c r="U308" s="9">
        <v>1080.24</v>
      </c>
      <c r="V308" s="9">
        <v>1129.28</v>
      </c>
      <c r="W308" s="9">
        <v>1179.6400000000001</v>
      </c>
      <c r="X308" s="2" t="s">
        <v>657</v>
      </c>
      <c r="Y308" s="2" t="s">
        <v>657</v>
      </c>
      <c r="Z308" s="2" t="s">
        <v>657</v>
      </c>
      <c r="AA308" s="2" t="s">
        <v>657</v>
      </c>
      <c r="AB308" s="2" t="s">
        <v>657</v>
      </c>
      <c r="AC308" s="2" t="s">
        <v>657</v>
      </c>
      <c r="AD308" s="7" t="s">
        <v>657</v>
      </c>
      <c r="AE308" s="91" t="s">
        <v>657</v>
      </c>
      <c r="AF308" s="92" t="s">
        <v>657</v>
      </c>
      <c r="AG308" s="2" t="s">
        <v>657</v>
      </c>
      <c r="AH308" s="2" t="s">
        <v>657</v>
      </c>
      <c r="AI308" s="7" t="s">
        <v>657</v>
      </c>
      <c r="AJ308" s="2" t="s">
        <v>657</v>
      </c>
    </row>
    <row r="309" spans="1:36" s="5" customFormat="1" x14ac:dyDescent="0.2">
      <c r="A309" s="86" t="s">
        <v>1227</v>
      </c>
      <c r="B309" s="20" t="s">
        <v>924</v>
      </c>
      <c r="C309" s="34"/>
      <c r="D309" s="34" t="s">
        <v>921</v>
      </c>
      <c r="E309" s="34" t="s">
        <v>710</v>
      </c>
      <c r="F309" s="34" t="s">
        <v>708</v>
      </c>
      <c r="G309" s="34"/>
      <c r="H309" s="2" t="s">
        <v>657</v>
      </c>
      <c r="I309" s="2" t="s">
        <v>657</v>
      </c>
      <c r="J309" s="2" t="s">
        <v>657</v>
      </c>
      <c r="K309" s="2" t="s">
        <v>657</v>
      </c>
      <c r="L309" s="2" t="s">
        <v>657</v>
      </c>
      <c r="M309" s="2" t="s">
        <v>657</v>
      </c>
      <c r="N309" s="2" t="s">
        <v>657</v>
      </c>
      <c r="O309" s="2" t="s">
        <v>657</v>
      </c>
      <c r="P309" s="2" t="s">
        <v>657</v>
      </c>
      <c r="Q309" s="2" t="s">
        <v>657</v>
      </c>
      <c r="R309" s="2" t="s">
        <v>657</v>
      </c>
      <c r="S309" s="2" t="s">
        <v>657</v>
      </c>
      <c r="T309" s="2" t="s">
        <v>657</v>
      </c>
      <c r="U309" s="2" t="s">
        <v>657</v>
      </c>
      <c r="V309" s="2" t="s">
        <v>657</v>
      </c>
      <c r="W309" s="2" t="s">
        <v>657</v>
      </c>
      <c r="X309" s="9">
        <v>1244.4378007650721</v>
      </c>
      <c r="Y309" s="2">
        <v>1264.29</v>
      </c>
      <c r="Z309" s="2">
        <v>1273.28</v>
      </c>
      <c r="AA309" s="2">
        <v>1275.1199999999999</v>
      </c>
      <c r="AB309" s="2">
        <v>1136.3</v>
      </c>
      <c r="AC309" s="2">
        <v>1131.48</v>
      </c>
      <c r="AD309" s="7">
        <v>1150.8</v>
      </c>
      <c r="AE309" s="91">
        <v>1210.5</v>
      </c>
      <c r="AF309" s="92">
        <v>1258.29</v>
      </c>
      <c r="AG309" s="2">
        <v>1340.26</v>
      </c>
      <c r="AH309" s="2">
        <v>1412.04</v>
      </c>
      <c r="AI309" s="7">
        <v>1482.31</v>
      </c>
      <c r="AJ309" s="2">
        <v>1532.560444503556</v>
      </c>
    </row>
    <row r="310" spans="1:36" s="36" customFormat="1" x14ac:dyDescent="0.2">
      <c r="A310" s="86" t="s">
        <v>657</v>
      </c>
      <c r="B310" s="84" t="s">
        <v>812</v>
      </c>
      <c r="C310" s="41"/>
      <c r="D310" s="35" t="s">
        <v>680</v>
      </c>
      <c r="E310" s="36" t="s">
        <v>711</v>
      </c>
      <c r="F310" s="36" t="s">
        <v>705</v>
      </c>
      <c r="G310" s="35"/>
      <c r="H310" s="2">
        <v>378</v>
      </c>
      <c r="I310" s="2">
        <v>399.26</v>
      </c>
      <c r="J310" s="2">
        <v>387.39</v>
      </c>
      <c r="K310" s="28" t="s">
        <v>657</v>
      </c>
      <c r="L310" s="28" t="s">
        <v>657</v>
      </c>
      <c r="M310" s="28" t="s">
        <v>657</v>
      </c>
      <c r="N310" s="28" t="s">
        <v>657</v>
      </c>
      <c r="O310" s="28" t="s">
        <v>657</v>
      </c>
      <c r="P310" s="28" t="s">
        <v>657</v>
      </c>
      <c r="Q310" s="28" t="s">
        <v>657</v>
      </c>
      <c r="R310" s="28" t="s">
        <v>657</v>
      </c>
      <c r="S310" s="28" t="s">
        <v>657</v>
      </c>
      <c r="T310" s="28" t="s">
        <v>657</v>
      </c>
      <c r="U310" s="28" t="s">
        <v>657</v>
      </c>
      <c r="V310" s="28" t="s">
        <v>657</v>
      </c>
      <c r="W310" s="28" t="s">
        <v>657</v>
      </c>
      <c r="X310" s="28" t="s">
        <v>657</v>
      </c>
      <c r="Y310" s="2" t="s">
        <v>657</v>
      </c>
      <c r="Z310" s="2" t="s">
        <v>657</v>
      </c>
      <c r="AA310" s="2" t="s">
        <v>657</v>
      </c>
      <c r="AB310" s="2" t="s">
        <v>657</v>
      </c>
      <c r="AC310" s="2" t="s">
        <v>657</v>
      </c>
      <c r="AD310" s="7" t="s">
        <v>657</v>
      </c>
      <c r="AE310" s="91" t="s">
        <v>657</v>
      </c>
      <c r="AF310" s="92" t="s">
        <v>657</v>
      </c>
      <c r="AG310" s="2" t="s">
        <v>657</v>
      </c>
      <c r="AH310" s="2" t="s">
        <v>657</v>
      </c>
      <c r="AI310" s="7" t="s">
        <v>657</v>
      </c>
      <c r="AJ310" s="2" t="s">
        <v>657</v>
      </c>
    </row>
    <row r="311" spans="1:36" s="36" customFormat="1" x14ac:dyDescent="0.2">
      <c r="A311" s="86" t="s">
        <v>1228</v>
      </c>
      <c r="B311" s="28" t="s">
        <v>468</v>
      </c>
      <c r="C311" s="35"/>
      <c r="D311" s="34" t="s">
        <v>865</v>
      </c>
      <c r="E311" s="35" t="s">
        <v>710</v>
      </c>
      <c r="F311" s="35" t="s">
        <v>708</v>
      </c>
      <c r="G311" s="35"/>
      <c r="H311" s="2" t="s">
        <v>657</v>
      </c>
      <c r="I311" s="2" t="s">
        <v>657</v>
      </c>
      <c r="J311" s="2" t="s">
        <v>657</v>
      </c>
      <c r="K311" s="7">
        <v>447.14</v>
      </c>
      <c r="L311" s="7">
        <v>496.8</v>
      </c>
      <c r="M311" s="7">
        <v>549.08000000000004</v>
      </c>
      <c r="N311" s="7">
        <v>591.25</v>
      </c>
      <c r="O311" s="7">
        <v>604.91</v>
      </c>
      <c r="P311" s="7">
        <v>646.77</v>
      </c>
      <c r="Q311" s="7">
        <v>709.59</v>
      </c>
      <c r="R311" s="7">
        <v>829.83</v>
      </c>
      <c r="S311" s="7">
        <v>881.66</v>
      </c>
      <c r="T311" s="7">
        <v>931.44</v>
      </c>
      <c r="U311" s="21">
        <v>978.1</v>
      </c>
      <c r="V311" s="21">
        <v>1037.08</v>
      </c>
      <c r="W311" s="9">
        <v>1086.96</v>
      </c>
      <c r="X311" s="9">
        <v>1138.8457506920597</v>
      </c>
      <c r="Y311" s="2">
        <v>1147.74</v>
      </c>
      <c r="Z311" s="2">
        <v>1152.53</v>
      </c>
      <c r="AA311" s="2">
        <v>1154.04</v>
      </c>
      <c r="AB311" s="2">
        <v>1009.34</v>
      </c>
      <c r="AC311" s="2">
        <v>1039.02</v>
      </c>
      <c r="AD311" s="7">
        <v>1061.02</v>
      </c>
      <c r="AE311" s="91">
        <v>1125.1400000000001</v>
      </c>
      <c r="AF311" s="92">
        <v>1188.18</v>
      </c>
      <c r="AG311" s="2">
        <v>1251.76</v>
      </c>
      <c r="AH311" s="2">
        <v>1316.34</v>
      </c>
      <c r="AI311" s="7">
        <v>1358.82</v>
      </c>
      <c r="AJ311" s="2">
        <v>1350.3026053208539</v>
      </c>
    </row>
    <row r="312" spans="1:36" s="5" customFormat="1" x14ac:dyDescent="0.2">
      <c r="A312" s="86" t="s">
        <v>1229</v>
      </c>
      <c r="B312" s="20" t="s">
        <v>469</v>
      </c>
      <c r="C312" s="34"/>
      <c r="D312" s="34" t="s">
        <v>470</v>
      </c>
      <c r="E312" s="34" t="s">
        <v>710</v>
      </c>
      <c r="F312" s="34" t="s">
        <v>707</v>
      </c>
      <c r="G312" s="34"/>
      <c r="H312" s="2">
        <v>471</v>
      </c>
      <c r="I312" s="2">
        <v>502.18</v>
      </c>
      <c r="J312" s="2">
        <v>548.69000000000005</v>
      </c>
      <c r="K312" s="2">
        <v>571.94000000000005</v>
      </c>
      <c r="L312" s="2">
        <v>607.41999999999996</v>
      </c>
      <c r="M312" s="2">
        <v>645.95000000000005</v>
      </c>
      <c r="N312" s="2">
        <v>686.83</v>
      </c>
      <c r="O312" s="2">
        <v>726.35</v>
      </c>
      <c r="P312" s="2">
        <v>782.63</v>
      </c>
      <c r="Q312" s="2">
        <v>836.87</v>
      </c>
      <c r="R312" s="2">
        <v>924.09</v>
      </c>
      <c r="S312" s="2">
        <v>956.86</v>
      </c>
      <c r="T312" s="2">
        <v>1002.68</v>
      </c>
      <c r="U312" s="9">
        <v>1048.8499999999999</v>
      </c>
      <c r="V312" s="9">
        <v>1101.4100000000001</v>
      </c>
      <c r="W312" s="9">
        <v>1148.51</v>
      </c>
      <c r="X312" s="9">
        <v>1204.5960762407431</v>
      </c>
      <c r="Y312" s="2">
        <v>1233.1600000000001</v>
      </c>
      <c r="Z312" s="2">
        <v>1230.32</v>
      </c>
      <c r="AA312" s="2">
        <v>1230.1500000000001</v>
      </c>
      <c r="AB312" s="2">
        <v>1086.31</v>
      </c>
      <c r="AC312" s="2">
        <v>1089.3399999999999</v>
      </c>
      <c r="AD312" s="7">
        <v>1105.04</v>
      </c>
      <c r="AE312" s="91">
        <v>1147.4000000000001</v>
      </c>
      <c r="AF312" s="92">
        <v>1217.5</v>
      </c>
      <c r="AG312" s="2">
        <v>1281.8</v>
      </c>
      <c r="AH312" s="2">
        <v>1344.52</v>
      </c>
      <c r="AI312" s="7">
        <v>1401.53</v>
      </c>
      <c r="AJ312" s="2">
        <v>1443.39686151304</v>
      </c>
    </row>
    <row r="313" spans="1:36" s="5" customFormat="1" x14ac:dyDescent="0.2">
      <c r="A313" s="86" t="s">
        <v>1230</v>
      </c>
      <c r="B313" s="28" t="s">
        <v>955</v>
      </c>
      <c r="C313" s="34"/>
      <c r="D313" s="35" t="s">
        <v>954</v>
      </c>
      <c r="E313" s="35" t="s">
        <v>710</v>
      </c>
      <c r="F313" s="35" t="s">
        <v>705</v>
      </c>
      <c r="G313" s="34"/>
      <c r="H313" s="2" t="s">
        <v>657</v>
      </c>
      <c r="I313" s="2" t="s">
        <v>657</v>
      </c>
      <c r="J313" s="2" t="s">
        <v>657</v>
      </c>
      <c r="K313" s="2" t="s">
        <v>657</v>
      </c>
      <c r="L313" s="2" t="s">
        <v>657</v>
      </c>
      <c r="M313" s="2" t="s">
        <v>657</v>
      </c>
      <c r="N313" s="2" t="s">
        <v>657</v>
      </c>
      <c r="O313" s="2" t="s">
        <v>657</v>
      </c>
      <c r="P313" s="2" t="s">
        <v>657</v>
      </c>
      <c r="Q313" s="2" t="s">
        <v>657</v>
      </c>
      <c r="R313" s="2" t="s">
        <v>657</v>
      </c>
      <c r="S313" s="2" t="s">
        <v>657</v>
      </c>
      <c r="T313" s="2" t="s">
        <v>657</v>
      </c>
      <c r="U313" s="2" t="s">
        <v>657</v>
      </c>
      <c r="V313" s="2" t="s">
        <v>657</v>
      </c>
      <c r="W313" s="2" t="s">
        <v>657</v>
      </c>
      <c r="X313" s="2" t="s">
        <v>657</v>
      </c>
      <c r="Y313" s="2" t="s">
        <v>657</v>
      </c>
      <c r="Z313" s="2" t="s">
        <v>657</v>
      </c>
      <c r="AA313" s="2" t="s">
        <v>657</v>
      </c>
      <c r="AB313" s="2" t="s">
        <v>657</v>
      </c>
      <c r="AC313" s="2" t="s">
        <v>657</v>
      </c>
      <c r="AD313" s="7" t="s">
        <v>657</v>
      </c>
      <c r="AE313" s="91" t="s">
        <v>657</v>
      </c>
      <c r="AF313" s="92" t="s">
        <v>657</v>
      </c>
      <c r="AG313" s="2" t="s">
        <v>657</v>
      </c>
      <c r="AH313" s="2">
        <v>1379.55</v>
      </c>
      <c r="AI313" s="7">
        <v>1424.18</v>
      </c>
      <c r="AJ313" s="2">
        <v>1471.436276290287</v>
      </c>
    </row>
    <row r="314" spans="1:36" s="5" customFormat="1" x14ac:dyDescent="0.2">
      <c r="A314" s="86" t="s">
        <v>1231</v>
      </c>
      <c r="B314" s="20" t="s">
        <v>471</v>
      </c>
      <c r="C314" s="34"/>
      <c r="D314" s="34" t="s">
        <v>472</v>
      </c>
      <c r="E314" s="34" t="s">
        <v>711</v>
      </c>
      <c r="F314" s="34" t="s">
        <v>705</v>
      </c>
      <c r="G314" s="34"/>
      <c r="H314" s="2">
        <v>472</v>
      </c>
      <c r="I314" s="2">
        <v>514.20000000000005</v>
      </c>
      <c r="J314" s="2">
        <v>547.24</v>
      </c>
      <c r="K314" s="2">
        <v>589.55999999999995</v>
      </c>
      <c r="L314" s="2">
        <v>693.73</v>
      </c>
      <c r="M314" s="2">
        <v>742.75</v>
      </c>
      <c r="N314" s="2">
        <v>804.1</v>
      </c>
      <c r="O314" s="2">
        <v>852.38</v>
      </c>
      <c r="P314" s="2">
        <v>900.1</v>
      </c>
      <c r="Q314" s="2">
        <v>983.54</v>
      </c>
      <c r="R314" s="2">
        <v>1094.76</v>
      </c>
      <c r="S314" s="2">
        <v>1181.52</v>
      </c>
      <c r="T314" s="2">
        <v>1232.6199999999999</v>
      </c>
      <c r="U314" s="9">
        <v>1294.18</v>
      </c>
      <c r="V314" s="9">
        <v>1350.49</v>
      </c>
      <c r="W314" s="9">
        <v>1403.56</v>
      </c>
      <c r="X314" s="2" t="s">
        <v>657</v>
      </c>
      <c r="Y314" s="2" t="s">
        <v>657</v>
      </c>
      <c r="Z314" s="2" t="s">
        <v>657</v>
      </c>
      <c r="AA314" s="2" t="s">
        <v>657</v>
      </c>
      <c r="AB314" s="2" t="s">
        <v>657</v>
      </c>
      <c r="AC314" s="2" t="s">
        <v>657</v>
      </c>
      <c r="AD314" s="7" t="s">
        <v>657</v>
      </c>
      <c r="AE314" s="91" t="s">
        <v>657</v>
      </c>
      <c r="AF314" s="92" t="s">
        <v>657</v>
      </c>
      <c r="AG314" s="2" t="s">
        <v>657</v>
      </c>
      <c r="AH314" s="2" t="s">
        <v>657</v>
      </c>
      <c r="AI314" s="7" t="s">
        <v>657</v>
      </c>
      <c r="AJ314" s="2" t="s">
        <v>657</v>
      </c>
    </row>
    <row r="315" spans="1:36" s="5" customFormat="1" x14ac:dyDescent="0.2">
      <c r="A315" s="86" t="s">
        <v>1232</v>
      </c>
      <c r="B315" s="20" t="s">
        <v>473</v>
      </c>
      <c r="C315" s="34"/>
      <c r="D315" s="34" t="s">
        <v>474</v>
      </c>
      <c r="E315" s="35" t="s">
        <v>711</v>
      </c>
      <c r="F315" s="34" t="s">
        <v>705</v>
      </c>
      <c r="G315" s="34"/>
      <c r="H315" s="2">
        <v>601</v>
      </c>
      <c r="I315" s="2">
        <v>590.69000000000005</v>
      </c>
      <c r="J315" s="2">
        <v>611.26</v>
      </c>
      <c r="K315" s="2">
        <v>668.47</v>
      </c>
      <c r="L315" s="2">
        <v>713.53</v>
      </c>
      <c r="M315" s="2">
        <v>830.04</v>
      </c>
      <c r="N315" s="2">
        <v>904.05</v>
      </c>
      <c r="O315" s="2">
        <v>978.13</v>
      </c>
      <c r="P315" s="2">
        <v>1033.83</v>
      </c>
      <c r="Q315" s="2">
        <v>1126.23</v>
      </c>
      <c r="R315" s="2">
        <v>1301.3599999999999</v>
      </c>
      <c r="S315" s="2">
        <v>1408.29</v>
      </c>
      <c r="T315" s="2">
        <v>1467.28</v>
      </c>
      <c r="U315" s="9">
        <v>1542.8</v>
      </c>
      <c r="V315" s="9">
        <v>1631.16</v>
      </c>
      <c r="W315" s="9">
        <v>1705.12</v>
      </c>
      <c r="X315" s="9">
        <v>1781.3165381271031</v>
      </c>
      <c r="Y315" s="2">
        <v>1807.51</v>
      </c>
      <c r="Z315" s="2">
        <v>1810.88</v>
      </c>
      <c r="AA315" s="2">
        <v>1815.14</v>
      </c>
      <c r="AB315" s="2">
        <v>1711.06</v>
      </c>
      <c r="AC315" s="2">
        <v>1737.08</v>
      </c>
      <c r="AD315" s="7">
        <v>1761.99</v>
      </c>
      <c r="AE315" s="91">
        <v>1828.5</v>
      </c>
      <c r="AF315" s="92">
        <v>1929.16</v>
      </c>
      <c r="AG315" s="2">
        <v>2043.11</v>
      </c>
      <c r="AH315" s="2">
        <v>2146.9499999999998</v>
      </c>
      <c r="AI315" s="7" t="s">
        <v>657</v>
      </c>
      <c r="AJ315" s="2" t="s">
        <v>657</v>
      </c>
    </row>
    <row r="316" spans="1:36" s="5" customFormat="1" x14ac:dyDescent="0.2">
      <c r="A316" s="86" t="s">
        <v>1233</v>
      </c>
      <c r="B316" s="20" t="s">
        <v>475</v>
      </c>
      <c r="C316" s="34"/>
      <c r="D316" s="34" t="s">
        <v>476</v>
      </c>
      <c r="E316" s="34" t="s">
        <v>710</v>
      </c>
      <c r="F316" s="34" t="s">
        <v>705</v>
      </c>
      <c r="G316" s="34"/>
      <c r="H316" s="2">
        <v>441</v>
      </c>
      <c r="I316" s="2">
        <v>460.2</v>
      </c>
      <c r="J316" s="2">
        <v>490.36</v>
      </c>
      <c r="K316" s="2">
        <v>521.97</v>
      </c>
      <c r="L316" s="2">
        <v>556.85</v>
      </c>
      <c r="M316" s="2">
        <v>607.26</v>
      </c>
      <c r="N316" s="2">
        <v>712.15</v>
      </c>
      <c r="O316" s="2">
        <v>781.04</v>
      </c>
      <c r="P316" s="2">
        <v>845.87</v>
      </c>
      <c r="Q316" s="2">
        <v>951.97</v>
      </c>
      <c r="R316" s="2">
        <v>1041.33</v>
      </c>
      <c r="S316" s="2">
        <v>1116.8399999999999</v>
      </c>
      <c r="T316" s="2">
        <v>1225.75</v>
      </c>
      <c r="U316" s="9">
        <v>1243.47</v>
      </c>
      <c r="V316" s="9">
        <v>1307.0999999999999</v>
      </c>
      <c r="W316" s="9">
        <v>1379.77</v>
      </c>
      <c r="X316" s="9">
        <v>1417.618485590604</v>
      </c>
      <c r="Y316" s="2">
        <v>1461.19</v>
      </c>
      <c r="Z316" s="2">
        <v>1470.79</v>
      </c>
      <c r="AA316" s="2">
        <v>1510.75</v>
      </c>
      <c r="AB316" s="2">
        <v>1456.18</v>
      </c>
      <c r="AC316" s="2">
        <v>1471.45</v>
      </c>
      <c r="AD316" s="7">
        <v>1511.58</v>
      </c>
      <c r="AE316" s="91">
        <v>1538.25</v>
      </c>
      <c r="AF316" s="92">
        <v>1575.94</v>
      </c>
      <c r="AG316" s="2">
        <v>1655.37</v>
      </c>
      <c r="AH316" s="2">
        <v>1761.88</v>
      </c>
      <c r="AI316" s="7">
        <v>1822.03</v>
      </c>
      <c r="AJ316" s="2">
        <v>1879.1583590047389</v>
      </c>
    </row>
    <row r="317" spans="1:36" s="5" customFormat="1" x14ac:dyDescent="0.2">
      <c r="A317" s="86" t="s">
        <v>1234</v>
      </c>
      <c r="B317" s="20" t="s">
        <v>477</v>
      </c>
      <c r="C317" s="34"/>
      <c r="D317" s="34" t="s">
        <v>478</v>
      </c>
      <c r="E317" s="34" t="s">
        <v>710</v>
      </c>
      <c r="F317" s="34" t="s">
        <v>705</v>
      </c>
      <c r="G317" s="34"/>
      <c r="H317" s="2">
        <v>475</v>
      </c>
      <c r="I317" s="2">
        <v>487.64</v>
      </c>
      <c r="J317" s="2">
        <v>509.95</v>
      </c>
      <c r="K317" s="2">
        <v>533.95000000000005</v>
      </c>
      <c r="L317" s="2">
        <v>572.55999999999995</v>
      </c>
      <c r="M317" s="2">
        <v>635.16999999999996</v>
      </c>
      <c r="N317" s="2">
        <v>692.46</v>
      </c>
      <c r="O317" s="2">
        <v>753.38</v>
      </c>
      <c r="P317" s="2">
        <v>798.79</v>
      </c>
      <c r="Q317" s="2">
        <v>865.88</v>
      </c>
      <c r="R317" s="2">
        <v>944.43</v>
      </c>
      <c r="S317" s="2">
        <v>986.96</v>
      </c>
      <c r="T317" s="2">
        <v>1019.12</v>
      </c>
      <c r="U317" s="9">
        <v>1065.96</v>
      </c>
      <c r="V317" s="9">
        <v>1112.5</v>
      </c>
      <c r="W317" s="9">
        <v>1146.8599999999999</v>
      </c>
      <c r="X317" s="9">
        <v>1185.0342090775987</v>
      </c>
      <c r="Y317" s="2">
        <v>1209.03</v>
      </c>
      <c r="Z317" s="2">
        <v>1223.71</v>
      </c>
      <c r="AA317" s="2">
        <v>1226.17</v>
      </c>
      <c r="AB317" s="2">
        <v>1109.1199999999999</v>
      </c>
      <c r="AC317" s="2">
        <v>1120.97</v>
      </c>
      <c r="AD317" s="7">
        <v>1159.6199999999999</v>
      </c>
      <c r="AE317" s="91">
        <v>1200.69</v>
      </c>
      <c r="AF317" s="92">
        <v>1247.43</v>
      </c>
      <c r="AG317" s="2">
        <v>1313.8</v>
      </c>
      <c r="AH317" s="2">
        <v>1379.73</v>
      </c>
      <c r="AI317" s="7">
        <v>1424.76</v>
      </c>
      <c r="AJ317" s="2">
        <v>1462.9839424907541</v>
      </c>
    </row>
    <row r="318" spans="1:36" s="5" customFormat="1" x14ac:dyDescent="0.2">
      <c r="A318" s="86" t="s">
        <v>1235</v>
      </c>
      <c r="B318" s="20" t="s">
        <v>479</v>
      </c>
      <c r="C318" s="34"/>
      <c r="D318" s="34" t="s">
        <v>866</v>
      </c>
      <c r="E318" s="34" t="s">
        <v>710</v>
      </c>
      <c r="F318" s="34" t="s">
        <v>708</v>
      </c>
      <c r="G318" s="34"/>
      <c r="H318" s="2" t="s">
        <v>657</v>
      </c>
      <c r="I318" s="2" t="s">
        <v>657</v>
      </c>
      <c r="J318" s="2" t="s">
        <v>657</v>
      </c>
      <c r="K318" s="2" t="s">
        <v>657</v>
      </c>
      <c r="L318" s="2">
        <v>579.84</v>
      </c>
      <c r="M318" s="2">
        <v>606.78</v>
      </c>
      <c r="N318" s="2">
        <v>667.47</v>
      </c>
      <c r="O318" s="2">
        <v>735.52</v>
      </c>
      <c r="P318" s="2">
        <v>774.36</v>
      </c>
      <c r="Q318" s="2">
        <v>875.09</v>
      </c>
      <c r="R318" s="2">
        <v>952.68</v>
      </c>
      <c r="S318" s="2">
        <v>1026.3599999999999</v>
      </c>
      <c r="T318" s="2">
        <v>1071.71</v>
      </c>
      <c r="U318" s="9">
        <v>1130.8</v>
      </c>
      <c r="V318" s="9">
        <v>1185.2</v>
      </c>
      <c r="W318" s="9">
        <v>1233.96</v>
      </c>
      <c r="X318" s="9">
        <v>1276.5989354736812</v>
      </c>
      <c r="Y318" s="2">
        <v>1312.38</v>
      </c>
      <c r="Z318" s="2">
        <v>1309.03</v>
      </c>
      <c r="AA318" s="2">
        <v>1312.98</v>
      </c>
      <c r="AB318" s="2">
        <v>1184.32</v>
      </c>
      <c r="AC318" s="2">
        <v>1215.28</v>
      </c>
      <c r="AD318" s="7">
        <v>1229.5999999999999</v>
      </c>
      <c r="AE318" s="91">
        <v>1299.92</v>
      </c>
      <c r="AF318" s="92">
        <v>1357.11</v>
      </c>
      <c r="AG318" s="2">
        <v>1445.3</v>
      </c>
      <c r="AH318" s="2">
        <v>1516.85</v>
      </c>
      <c r="AI318" s="7">
        <v>1590.92</v>
      </c>
      <c r="AJ318" s="2">
        <v>1668.3706686635981</v>
      </c>
    </row>
    <row r="319" spans="1:36" s="5" customFormat="1" x14ac:dyDescent="0.2">
      <c r="A319" s="86" t="s">
        <v>1236</v>
      </c>
      <c r="B319" s="20" t="s">
        <v>480</v>
      </c>
      <c r="C319" s="34"/>
      <c r="D319" s="34" t="s">
        <v>481</v>
      </c>
      <c r="E319" s="34" t="s">
        <v>710</v>
      </c>
      <c r="F319" s="34" t="s">
        <v>705</v>
      </c>
      <c r="G319" s="34"/>
      <c r="H319" s="2">
        <v>451</v>
      </c>
      <c r="I319" s="2">
        <v>507.6</v>
      </c>
      <c r="J319" s="2">
        <v>509.1</v>
      </c>
      <c r="K319" s="2">
        <v>524.94000000000005</v>
      </c>
      <c r="L319" s="2">
        <v>553.28</v>
      </c>
      <c r="M319" s="2">
        <v>636.64</v>
      </c>
      <c r="N319" s="2">
        <v>685.73</v>
      </c>
      <c r="O319" s="2">
        <v>726.36</v>
      </c>
      <c r="P319" s="2">
        <v>768.18</v>
      </c>
      <c r="Q319" s="2">
        <v>840.1</v>
      </c>
      <c r="R319" s="2">
        <v>991.31</v>
      </c>
      <c r="S319" s="2">
        <v>1108.69</v>
      </c>
      <c r="T319" s="2">
        <v>1158.79</v>
      </c>
      <c r="U319" s="9">
        <v>1213.18</v>
      </c>
      <c r="V319" s="9">
        <v>1267.9000000000001</v>
      </c>
      <c r="W319" s="9">
        <v>1323.51</v>
      </c>
      <c r="X319" s="9">
        <v>1369.7117706899942</v>
      </c>
      <c r="Y319" s="2">
        <v>1406.84</v>
      </c>
      <c r="Z319" s="2">
        <v>1403.55</v>
      </c>
      <c r="AA319" s="2">
        <v>1416.18</v>
      </c>
      <c r="AB319" s="2">
        <v>1318.62</v>
      </c>
      <c r="AC319" s="2">
        <v>1348.75</v>
      </c>
      <c r="AD319" s="7">
        <v>1380.51</v>
      </c>
      <c r="AE319" s="91">
        <v>1442.64</v>
      </c>
      <c r="AF319" s="92">
        <v>1513.45</v>
      </c>
      <c r="AG319" s="2">
        <v>1595.42</v>
      </c>
      <c r="AH319" s="2">
        <v>1674.56</v>
      </c>
      <c r="AI319" s="7">
        <v>1745.84</v>
      </c>
      <c r="AJ319" s="2">
        <v>1804.641394761755</v>
      </c>
    </row>
    <row r="320" spans="1:36" s="5" customFormat="1" x14ac:dyDescent="0.2">
      <c r="A320" s="86" t="s">
        <v>657</v>
      </c>
      <c r="B320" s="20" t="s">
        <v>814</v>
      </c>
      <c r="C320" s="34"/>
      <c r="D320" s="34" t="s">
        <v>813</v>
      </c>
      <c r="E320" s="34" t="s">
        <v>711</v>
      </c>
      <c r="F320" s="34" t="s">
        <v>705</v>
      </c>
      <c r="G320" s="34"/>
      <c r="H320" s="2">
        <v>460</v>
      </c>
      <c r="I320" s="2">
        <v>497.13</v>
      </c>
      <c r="J320" s="2">
        <v>519.73</v>
      </c>
      <c r="K320" s="2">
        <v>549.95000000000005</v>
      </c>
      <c r="L320" s="2">
        <v>580.64</v>
      </c>
      <c r="M320" s="2" t="s">
        <v>657</v>
      </c>
      <c r="N320" s="2" t="s">
        <v>657</v>
      </c>
      <c r="O320" s="2" t="s">
        <v>657</v>
      </c>
      <c r="P320" s="2" t="s">
        <v>657</v>
      </c>
      <c r="Q320" s="2" t="s">
        <v>657</v>
      </c>
      <c r="R320" s="2" t="s">
        <v>657</v>
      </c>
      <c r="S320" s="2" t="s">
        <v>657</v>
      </c>
      <c r="T320" s="2" t="s">
        <v>657</v>
      </c>
      <c r="U320" s="2" t="s">
        <v>657</v>
      </c>
      <c r="V320" s="2" t="s">
        <v>657</v>
      </c>
      <c r="W320" s="2" t="s">
        <v>657</v>
      </c>
      <c r="X320" s="2" t="s">
        <v>657</v>
      </c>
      <c r="Y320" s="2" t="s">
        <v>657</v>
      </c>
      <c r="Z320" s="2" t="s">
        <v>657</v>
      </c>
      <c r="AA320" s="2" t="s">
        <v>657</v>
      </c>
      <c r="AB320" s="2" t="s">
        <v>657</v>
      </c>
      <c r="AC320" s="2" t="s">
        <v>657</v>
      </c>
      <c r="AD320" s="7" t="s">
        <v>657</v>
      </c>
      <c r="AE320" s="91" t="s">
        <v>657</v>
      </c>
      <c r="AF320" s="92" t="s">
        <v>657</v>
      </c>
      <c r="AG320" s="2" t="s">
        <v>657</v>
      </c>
      <c r="AH320" s="2" t="s">
        <v>657</v>
      </c>
      <c r="AI320" s="7" t="s">
        <v>657</v>
      </c>
      <c r="AJ320" s="2" t="s">
        <v>657</v>
      </c>
    </row>
    <row r="321" spans="1:36" s="5" customFormat="1" x14ac:dyDescent="0.2">
      <c r="A321" s="86" t="s">
        <v>1237</v>
      </c>
      <c r="B321" s="20" t="s">
        <v>482</v>
      </c>
      <c r="C321" s="34"/>
      <c r="D321" s="34" t="s">
        <v>483</v>
      </c>
      <c r="E321" s="34" t="s">
        <v>710</v>
      </c>
      <c r="F321" s="34" t="s">
        <v>705</v>
      </c>
      <c r="G321" s="34"/>
      <c r="H321" s="2">
        <v>359</v>
      </c>
      <c r="I321" s="2">
        <v>410.76</v>
      </c>
      <c r="J321" s="2">
        <v>449.57</v>
      </c>
      <c r="K321" s="2">
        <v>476.06</v>
      </c>
      <c r="L321" s="2">
        <v>496.75</v>
      </c>
      <c r="M321" s="2">
        <v>551.47</v>
      </c>
      <c r="N321" s="2">
        <v>589.94000000000005</v>
      </c>
      <c r="O321" s="2">
        <v>619.74</v>
      </c>
      <c r="P321" s="2">
        <v>658.57</v>
      </c>
      <c r="Q321" s="2">
        <v>733.02</v>
      </c>
      <c r="R321" s="2">
        <v>797.92</v>
      </c>
      <c r="S321" s="2">
        <v>856.98</v>
      </c>
      <c r="T321" s="2">
        <v>894.37</v>
      </c>
      <c r="U321" s="9">
        <v>938.15</v>
      </c>
      <c r="V321" s="9">
        <v>977.05</v>
      </c>
      <c r="W321" s="9">
        <v>1032.6199999999999</v>
      </c>
      <c r="X321" s="9">
        <v>1056.8857673662828</v>
      </c>
      <c r="Y321" s="2">
        <v>1083.23</v>
      </c>
      <c r="Z321" s="2">
        <v>1077.3599999999999</v>
      </c>
      <c r="AA321" s="2">
        <v>1085.73</v>
      </c>
      <c r="AB321" s="2">
        <v>948.07</v>
      </c>
      <c r="AC321" s="2">
        <v>957.29</v>
      </c>
      <c r="AD321" s="7">
        <v>973.73</v>
      </c>
      <c r="AE321" s="91">
        <v>1030.46</v>
      </c>
      <c r="AF321" s="92">
        <v>1072.22</v>
      </c>
      <c r="AG321" s="2">
        <v>1135.31</v>
      </c>
      <c r="AH321" s="2">
        <v>1214</v>
      </c>
      <c r="AI321" s="7">
        <v>1263.55</v>
      </c>
      <c r="AJ321" s="2">
        <v>1294.9309227077731</v>
      </c>
    </row>
    <row r="322" spans="1:36" s="5" customFormat="1" x14ac:dyDescent="0.2">
      <c r="A322" s="86" t="s">
        <v>1238</v>
      </c>
      <c r="B322" s="20" t="s">
        <v>484</v>
      </c>
      <c r="C322" s="34"/>
      <c r="D322" s="34" t="s">
        <v>485</v>
      </c>
      <c r="E322" s="34" t="s">
        <v>710</v>
      </c>
      <c r="F322" s="34" t="s">
        <v>705</v>
      </c>
      <c r="G322" s="34"/>
      <c r="H322" s="2">
        <v>403</v>
      </c>
      <c r="I322" s="2">
        <v>439.19</v>
      </c>
      <c r="J322" s="2">
        <v>463.59</v>
      </c>
      <c r="K322" s="2">
        <v>483.94</v>
      </c>
      <c r="L322" s="2">
        <v>514.32000000000005</v>
      </c>
      <c r="M322" s="2">
        <v>579.29999999999995</v>
      </c>
      <c r="N322" s="2">
        <v>615.47</v>
      </c>
      <c r="O322" s="2">
        <v>648.30999999999995</v>
      </c>
      <c r="P322" s="2">
        <v>686.69</v>
      </c>
      <c r="Q322" s="2">
        <v>751.95</v>
      </c>
      <c r="R322" s="2">
        <v>835.77</v>
      </c>
      <c r="S322" s="2">
        <v>886.67</v>
      </c>
      <c r="T322" s="2">
        <v>932.03</v>
      </c>
      <c r="U322" s="9">
        <v>979.7</v>
      </c>
      <c r="V322" s="9">
        <v>1026.92</v>
      </c>
      <c r="W322" s="9">
        <v>1092.19</v>
      </c>
      <c r="X322" s="9">
        <v>1115.6795288669671</v>
      </c>
      <c r="Y322" s="2">
        <v>1141.1400000000001</v>
      </c>
      <c r="Z322" s="2">
        <v>1141.18</v>
      </c>
      <c r="AA322" s="2">
        <v>1145.3499999999999</v>
      </c>
      <c r="AB322" s="2">
        <v>1063.01</v>
      </c>
      <c r="AC322" s="2">
        <v>1033.72</v>
      </c>
      <c r="AD322" s="7">
        <v>1070.3399999999999</v>
      </c>
      <c r="AE322" s="91">
        <v>1114.68</v>
      </c>
      <c r="AF322" s="92">
        <v>1160.92</v>
      </c>
      <c r="AG322" s="2">
        <v>1219.74</v>
      </c>
      <c r="AH322" s="2">
        <v>1290.6500000000001</v>
      </c>
      <c r="AI322" s="7">
        <v>1346.83</v>
      </c>
      <c r="AJ322" s="2">
        <v>1376.933999065682</v>
      </c>
    </row>
    <row r="323" spans="1:36" s="5" customFormat="1" x14ac:dyDescent="0.2">
      <c r="A323" s="86" t="s">
        <v>1239</v>
      </c>
      <c r="B323" s="20" t="s">
        <v>486</v>
      </c>
      <c r="C323" s="34"/>
      <c r="D323" s="34" t="s">
        <v>487</v>
      </c>
      <c r="E323" s="34" t="s">
        <v>710</v>
      </c>
      <c r="F323" s="34" t="s">
        <v>705</v>
      </c>
      <c r="G323" s="34"/>
      <c r="H323" s="2">
        <v>535</v>
      </c>
      <c r="I323" s="2">
        <v>561.42999999999995</v>
      </c>
      <c r="J323" s="2">
        <v>592.51</v>
      </c>
      <c r="K323" s="2">
        <v>615.14</v>
      </c>
      <c r="L323" s="2">
        <v>652.13</v>
      </c>
      <c r="M323" s="2">
        <v>718.97</v>
      </c>
      <c r="N323" s="2">
        <v>751.4</v>
      </c>
      <c r="O323" s="2">
        <v>798.24</v>
      </c>
      <c r="P323" s="2">
        <v>843.61</v>
      </c>
      <c r="Q323" s="2">
        <v>915.11</v>
      </c>
      <c r="R323" s="2">
        <v>1033.6199999999999</v>
      </c>
      <c r="S323" s="2">
        <v>1126.31</v>
      </c>
      <c r="T323" s="2">
        <v>1174.51</v>
      </c>
      <c r="U323" s="9">
        <v>1232.1500000000001</v>
      </c>
      <c r="V323" s="9">
        <v>1290.56</v>
      </c>
      <c r="W323" s="9">
        <v>1356.87</v>
      </c>
      <c r="X323" s="9">
        <v>1388.2812919008002</v>
      </c>
      <c r="Y323" s="2">
        <v>1419.09</v>
      </c>
      <c r="Z323" s="2">
        <v>1421.42</v>
      </c>
      <c r="AA323" s="2">
        <v>1426.41</v>
      </c>
      <c r="AB323" s="2">
        <v>1352.67</v>
      </c>
      <c r="AC323" s="2">
        <v>1335.54</v>
      </c>
      <c r="AD323" s="7">
        <v>1368.46</v>
      </c>
      <c r="AE323" s="91">
        <v>1423.2</v>
      </c>
      <c r="AF323" s="92">
        <v>1479.48</v>
      </c>
      <c r="AG323" s="2">
        <v>1544.09</v>
      </c>
      <c r="AH323" s="2">
        <v>1623.63</v>
      </c>
      <c r="AI323" s="7">
        <v>1685.82</v>
      </c>
      <c r="AJ323" s="2">
        <v>1735.747836939194</v>
      </c>
    </row>
    <row r="324" spans="1:36" s="5" customFormat="1" x14ac:dyDescent="0.2">
      <c r="A324" s="86" t="s">
        <v>1240</v>
      </c>
      <c r="B324" s="20" t="s">
        <v>488</v>
      </c>
      <c r="C324" s="34"/>
      <c r="D324" s="34" t="s">
        <v>489</v>
      </c>
      <c r="E324" s="34" t="s">
        <v>710</v>
      </c>
      <c r="F324" s="34" t="s">
        <v>705</v>
      </c>
      <c r="G324" s="34"/>
      <c r="H324" s="2">
        <v>430</v>
      </c>
      <c r="I324" s="2">
        <v>447.54</v>
      </c>
      <c r="J324" s="2">
        <v>481.57</v>
      </c>
      <c r="K324" s="2">
        <v>504.62</v>
      </c>
      <c r="L324" s="2">
        <v>535.73</v>
      </c>
      <c r="M324" s="2">
        <v>616.17999999999995</v>
      </c>
      <c r="N324" s="2">
        <v>678.12</v>
      </c>
      <c r="O324" s="2">
        <v>730.3</v>
      </c>
      <c r="P324" s="2">
        <v>781.68</v>
      </c>
      <c r="Q324" s="2">
        <v>864.34</v>
      </c>
      <c r="R324" s="2">
        <v>992.44</v>
      </c>
      <c r="S324" s="2">
        <v>1064.24</v>
      </c>
      <c r="T324" s="2">
        <v>1110.01</v>
      </c>
      <c r="U324" s="9">
        <v>1164.31</v>
      </c>
      <c r="V324" s="9">
        <v>1209.92</v>
      </c>
      <c r="W324" s="9">
        <v>1264.48</v>
      </c>
      <c r="X324" s="9">
        <v>1306.5221434829161</v>
      </c>
      <c r="Y324" s="2">
        <v>1318.33</v>
      </c>
      <c r="Z324" s="2">
        <v>1323.32</v>
      </c>
      <c r="AA324" s="2">
        <v>1331.4</v>
      </c>
      <c r="AB324" s="2">
        <v>1199.47</v>
      </c>
      <c r="AC324" s="2">
        <v>1205.28</v>
      </c>
      <c r="AD324" s="7">
        <v>1220.02</v>
      </c>
      <c r="AE324" s="91">
        <v>1272.73</v>
      </c>
      <c r="AF324" s="92">
        <v>1360.82</v>
      </c>
      <c r="AG324" s="2">
        <v>1445.96</v>
      </c>
      <c r="AH324" s="2">
        <v>1503.15</v>
      </c>
      <c r="AI324" s="7">
        <v>1561.64</v>
      </c>
      <c r="AJ324" s="2">
        <v>1607.1079039476431</v>
      </c>
    </row>
    <row r="325" spans="1:36" s="5" customFormat="1" x14ac:dyDescent="0.2">
      <c r="A325" s="86" t="s">
        <v>1241</v>
      </c>
      <c r="B325" s="20" t="s">
        <v>490</v>
      </c>
      <c r="C325" s="34"/>
      <c r="D325" s="34" t="s">
        <v>491</v>
      </c>
      <c r="E325" s="35" t="s">
        <v>711</v>
      </c>
      <c r="F325" s="34" t="s">
        <v>705</v>
      </c>
      <c r="G325" s="34"/>
      <c r="H325" s="2">
        <v>494</v>
      </c>
      <c r="I325" s="2">
        <v>539.33000000000004</v>
      </c>
      <c r="J325" s="2">
        <v>569.62</v>
      </c>
      <c r="K325" s="2">
        <v>606.52</v>
      </c>
      <c r="L325" s="2">
        <v>635.20000000000005</v>
      </c>
      <c r="M325" s="2">
        <v>680.3</v>
      </c>
      <c r="N325" s="2">
        <v>737.4</v>
      </c>
      <c r="O325" s="2">
        <v>791.38</v>
      </c>
      <c r="P325" s="2">
        <v>827.89</v>
      </c>
      <c r="Q325" s="2">
        <v>928.91</v>
      </c>
      <c r="R325" s="2">
        <v>1031.19</v>
      </c>
      <c r="S325" s="2">
        <v>1087.92</v>
      </c>
      <c r="T325" s="2">
        <v>1122.73</v>
      </c>
      <c r="U325" s="9">
        <v>1174.6300000000001</v>
      </c>
      <c r="V325" s="9">
        <v>1217.1400000000001</v>
      </c>
      <c r="W325" s="9">
        <v>1277.3900000000001</v>
      </c>
      <c r="X325" s="9">
        <v>1338.0847408401905</v>
      </c>
      <c r="Y325" s="2">
        <v>1385.86</v>
      </c>
      <c r="Z325" s="2">
        <v>1387.38</v>
      </c>
      <c r="AA325" s="2">
        <v>1393.58</v>
      </c>
      <c r="AB325" s="2">
        <v>1314.09</v>
      </c>
      <c r="AC325" s="2">
        <v>1330.24</v>
      </c>
      <c r="AD325" s="7">
        <v>1372.5</v>
      </c>
      <c r="AE325" s="91">
        <v>1435.19</v>
      </c>
      <c r="AF325" s="92">
        <v>1498.46</v>
      </c>
      <c r="AG325" s="2">
        <v>1586.13</v>
      </c>
      <c r="AH325" s="2">
        <v>1690.03</v>
      </c>
      <c r="AI325" s="7">
        <v>1763.82</v>
      </c>
      <c r="AJ325" s="7" t="s">
        <v>657</v>
      </c>
    </row>
    <row r="326" spans="1:36" s="5" customFormat="1" x14ac:dyDescent="0.2">
      <c r="A326" s="86" t="s">
        <v>1242</v>
      </c>
      <c r="B326" s="20" t="s">
        <v>492</v>
      </c>
      <c r="C326" s="34"/>
      <c r="D326" s="34" t="s">
        <v>493</v>
      </c>
      <c r="E326" s="34" t="s">
        <v>710</v>
      </c>
      <c r="F326" s="34" t="s">
        <v>705</v>
      </c>
      <c r="G326" s="34"/>
      <c r="H326" s="2">
        <v>576</v>
      </c>
      <c r="I326" s="2">
        <v>550.25</v>
      </c>
      <c r="J326" s="2">
        <v>582.29999999999995</v>
      </c>
      <c r="K326" s="2">
        <v>623.11</v>
      </c>
      <c r="L326" s="2">
        <v>649.05999999999995</v>
      </c>
      <c r="M326" s="2">
        <v>714.47</v>
      </c>
      <c r="N326" s="2">
        <v>797.18</v>
      </c>
      <c r="O326" s="2">
        <v>857.9</v>
      </c>
      <c r="P326" s="2">
        <v>916.83</v>
      </c>
      <c r="Q326" s="2">
        <v>1002.35</v>
      </c>
      <c r="R326" s="2">
        <v>1148.7</v>
      </c>
      <c r="S326" s="2">
        <v>1238.26</v>
      </c>
      <c r="T326" s="2">
        <v>1290.95</v>
      </c>
      <c r="U326" s="9">
        <v>1341.47</v>
      </c>
      <c r="V326" s="9">
        <v>1391.16</v>
      </c>
      <c r="W326" s="9">
        <v>1441.3</v>
      </c>
      <c r="X326" s="9">
        <v>1492.1608782849239</v>
      </c>
      <c r="Y326" s="2">
        <v>1529.69</v>
      </c>
      <c r="Z326" s="2">
        <v>1533.79</v>
      </c>
      <c r="AA326" s="2">
        <v>1534.13</v>
      </c>
      <c r="AB326" s="2">
        <v>1464.54</v>
      </c>
      <c r="AC326" s="2">
        <v>1474.74</v>
      </c>
      <c r="AD326" s="7">
        <v>1510</v>
      </c>
      <c r="AE326" s="91">
        <v>1568.67</v>
      </c>
      <c r="AF326" s="92">
        <v>1636.43</v>
      </c>
      <c r="AG326" s="2">
        <v>1737.97</v>
      </c>
      <c r="AH326" s="2">
        <v>1817.43</v>
      </c>
      <c r="AI326" s="7">
        <v>1897.25</v>
      </c>
      <c r="AJ326" s="2">
        <v>1960.5138521955739</v>
      </c>
    </row>
    <row r="327" spans="1:36" s="5" customFormat="1" x14ac:dyDescent="0.2">
      <c r="A327" s="86" t="s">
        <v>1243</v>
      </c>
      <c r="B327" s="20" t="s">
        <v>494</v>
      </c>
      <c r="C327" s="34"/>
      <c r="D327" s="34" t="s">
        <v>495</v>
      </c>
      <c r="E327" s="34" t="s">
        <v>710</v>
      </c>
      <c r="F327" s="34" t="s">
        <v>705</v>
      </c>
      <c r="G327" s="34"/>
      <c r="H327" s="2">
        <v>477</v>
      </c>
      <c r="I327" s="2">
        <v>525.16</v>
      </c>
      <c r="J327" s="2">
        <v>519.46</v>
      </c>
      <c r="K327" s="2">
        <v>557.02</v>
      </c>
      <c r="L327" s="2">
        <v>589.46</v>
      </c>
      <c r="M327" s="2">
        <v>666.27</v>
      </c>
      <c r="N327" s="2">
        <v>726.7</v>
      </c>
      <c r="O327" s="2">
        <v>761.12</v>
      </c>
      <c r="P327" s="2">
        <v>789.12</v>
      </c>
      <c r="Q327" s="2">
        <v>863.62</v>
      </c>
      <c r="R327" s="2">
        <v>961.13</v>
      </c>
      <c r="S327" s="2">
        <v>1014.34</v>
      </c>
      <c r="T327" s="2">
        <v>1050.07</v>
      </c>
      <c r="U327" s="9">
        <v>1107.72</v>
      </c>
      <c r="V327" s="9">
        <v>1166.43</v>
      </c>
      <c r="W327" s="9">
        <v>1201.19</v>
      </c>
      <c r="X327" s="9">
        <v>1233.2369557630225</v>
      </c>
      <c r="Y327" s="2">
        <v>1230.19</v>
      </c>
      <c r="Z327" s="2">
        <v>1229.77</v>
      </c>
      <c r="AA327" s="2">
        <v>1233.94</v>
      </c>
      <c r="AB327" s="2">
        <v>1089.25</v>
      </c>
      <c r="AC327" s="2">
        <v>1094.99</v>
      </c>
      <c r="AD327" s="7">
        <v>1138.6400000000001</v>
      </c>
      <c r="AE327" s="91">
        <v>1177.8900000000001</v>
      </c>
      <c r="AF327" s="92">
        <v>1222.79</v>
      </c>
      <c r="AG327" s="2">
        <v>1295.3399999999999</v>
      </c>
      <c r="AH327" s="2">
        <v>1359.85</v>
      </c>
      <c r="AI327" s="7">
        <v>1414.37</v>
      </c>
      <c r="AJ327" s="2">
        <v>1461.5615626975771</v>
      </c>
    </row>
    <row r="328" spans="1:36" s="5" customFormat="1" x14ac:dyDescent="0.2">
      <c r="A328" s="86" t="s">
        <v>1244</v>
      </c>
      <c r="B328" s="20" t="s">
        <v>496</v>
      </c>
      <c r="C328" s="34"/>
      <c r="D328" s="34" t="s">
        <v>497</v>
      </c>
      <c r="E328" s="34" t="s">
        <v>711</v>
      </c>
      <c r="F328" s="34" t="s">
        <v>705</v>
      </c>
      <c r="G328" s="34"/>
      <c r="H328" s="2">
        <v>455</v>
      </c>
      <c r="I328" s="2">
        <v>482.2</v>
      </c>
      <c r="J328" s="2">
        <v>498.08</v>
      </c>
      <c r="K328" s="2">
        <v>534.34</v>
      </c>
      <c r="L328" s="2">
        <v>557.74</v>
      </c>
      <c r="M328" s="2">
        <v>630.45000000000005</v>
      </c>
      <c r="N328" s="2">
        <v>688.7</v>
      </c>
      <c r="O328" s="2">
        <v>729.45</v>
      </c>
      <c r="P328" s="2">
        <v>780</v>
      </c>
      <c r="Q328" s="2">
        <v>885.56</v>
      </c>
      <c r="R328" s="2">
        <v>1015.13</v>
      </c>
      <c r="S328" s="2">
        <v>1095.79</v>
      </c>
      <c r="T328" s="2">
        <v>1148.8499999999999</v>
      </c>
      <c r="U328" s="9">
        <v>1196.3399999999999</v>
      </c>
      <c r="V328" s="9">
        <v>1248.21</v>
      </c>
      <c r="W328" s="9">
        <v>1301.4000000000001</v>
      </c>
      <c r="X328" s="2" t="s">
        <v>657</v>
      </c>
      <c r="Y328" s="2" t="s">
        <v>657</v>
      </c>
      <c r="Z328" s="2" t="s">
        <v>657</v>
      </c>
      <c r="AA328" s="2" t="s">
        <v>657</v>
      </c>
      <c r="AB328" s="2" t="s">
        <v>657</v>
      </c>
      <c r="AC328" s="2" t="s">
        <v>657</v>
      </c>
      <c r="AD328" s="7" t="s">
        <v>657</v>
      </c>
      <c r="AE328" s="91" t="s">
        <v>657</v>
      </c>
      <c r="AF328" s="92" t="s">
        <v>657</v>
      </c>
      <c r="AG328" s="2" t="s">
        <v>657</v>
      </c>
      <c r="AH328" s="2" t="s">
        <v>657</v>
      </c>
      <c r="AI328" s="7" t="s">
        <v>657</v>
      </c>
      <c r="AJ328" s="2" t="s">
        <v>657</v>
      </c>
    </row>
    <row r="329" spans="1:36" s="5" customFormat="1" x14ac:dyDescent="0.2">
      <c r="A329" s="86" t="s">
        <v>1245</v>
      </c>
      <c r="B329" s="20" t="s">
        <v>498</v>
      </c>
      <c r="C329" s="34"/>
      <c r="D329" s="34" t="s">
        <v>499</v>
      </c>
      <c r="E329" s="34" t="s">
        <v>710</v>
      </c>
      <c r="F329" s="34" t="s">
        <v>705</v>
      </c>
      <c r="G329" s="34"/>
      <c r="H329" s="2">
        <v>475</v>
      </c>
      <c r="I329" s="2">
        <v>500.4</v>
      </c>
      <c r="J329" s="2">
        <v>528.11</v>
      </c>
      <c r="K329" s="2">
        <v>546.73</v>
      </c>
      <c r="L329" s="2">
        <v>572.92999999999995</v>
      </c>
      <c r="M329" s="2">
        <v>627.20000000000005</v>
      </c>
      <c r="N329" s="2">
        <v>666.61</v>
      </c>
      <c r="O329" s="2">
        <v>717.28</v>
      </c>
      <c r="P329" s="2">
        <v>763.17</v>
      </c>
      <c r="Q329" s="2">
        <v>853.87</v>
      </c>
      <c r="R329" s="2">
        <v>965.03</v>
      </c>
      <c r="S329" s="2">
        <v>1027.03</v>
      </c>
      <c r="T329" s="2">
        <v>1070.78</v>
      </c>
      <c r="U329" s="9">
        <v>1129.57</v>
      </c>
      <c r="V329" s="9">
        <v>1179.79</v>
      </c>
      <c r="W329" s="9">
        <v>1231.01</v>
      </c>
      <c r="X329" s="9">
        <v>1262.2334123256248</v>
      </c>
      <c r="Y329" s="2">
        <v>1273.1400000000001</v>
      </c>
      <c r="Z329" s="2">
        <v>1278.21</v>
      </c>
      <c r="AA329" s="2">
        <v>1283.5999999999999</v>
      </c>
      <c r="AB329" s="2">
        <v>1144.1600000000001</v>
      </c>
      <c r="AC329" s="2">
        <v>1150.01</v>
      </c>
      <c r="AD329" s="7">
        <v>1169.01</v>
      </c>
      <c r="AE329" s="91">
        <v>1242.1099999999999</v>
      </c>
      <c r="AF329" s="92">
        <v>1295.71</v>
      </c>
      <c r="AG329" s="2">
        <v>1373.37</v>
      </c>
      <c r="AH329" s="2">
        <v>1436.28</v>
      </c>
      <c r="AI329" s="7">
        <v>1494.92</v>
      </c>
      <c r="AJ329" s="2">
        <v>1563.690731135149</v>
      </c>
    </row>
    <row r="330" spans="1:36" s="5" customFormat="1" x14ac:dyDescent="0.2">
      <c r="A330" s="86" t="s">
        <v>1246</v>
      </c>
      <c r="B330" s="20" t="s">
        <v>500</v>
      </c>
      <c r="C330" s="34"/>
      <c r="D330" s="34" t="s">
        <v>501</v>
      </c>
      <c r="E330" s="34" t="s">
        <v>710</v>
      </c>
      <c r="F330" s="34" t="s">
        <v>705</v>
      </c>
      <c r="G330" s="34"/>
      <c r="H330" s="2">
        <v>430</v>
      </c>
      <c r="I330" s="2">
        <v>429.24</v>
      </c>
      <c r="J330" s="2">
        <v>447.76</v>
      </c>
      <c r="K330" s="2">
        <v>466.13</v>
      </c>
      <c r="L330" s="2">
        <v>498.46</v>
      </c>
      <c r="M330" s="2">
        <v>558.35</v>
      </c>
      <c r="N330" s="2">
        <v>610.15</v>
      </c>
      <c r="O330" s="2">
        <v>645.63</v>
      </c>
      <c r="P330" s="2">
        <v>728.49</v>
      </c>
      <c r="Q330" s="2">
        <v>807.72</v>
      </c>
      <c r="R330" s="2">
        <v>939.06</v>
      </c>
      <c r="S330" s="2">
        <v>1006.69</v>
      </c>
      <c r="T330" s="2">
        <v>1054.6500000000001</v>
      </c>
      <c r="U330" s="9">
        <v>1104.17</v>
      </c>
      <c r="V330" s="9">
        <v>1157.68</v>
      </c>
      <c r="W330" s="9">
        <v>1198.77</v>
      </c>
      <c r="X330" s="9">
        <v>1230.8265497041418</v>
      </c>
      <c r="Y330" s="2">
        <v>1254.31</v>
      </c>
      <c r="Z330" s="2">
        <v>1267.05</v>
      </c>
      <c r="AA330" s="2">
        <v>1267.46</v>
      </c>
      <c r="AB330" s="2">
        <v>1131.54</v>
      </c>
      <c r="AC330" s="2">
        <v>1152.3399999999999</v>
      </c>
      <c r="AD330" s="7">
        <v>1165</v>
      </c>
      <c r="AE330" s="91">
        <v>1205.95</v>
      </c>
      <c r="AF330" s="92">
        <v>1267.5899999999999</v>
      </c>
      <c r="AG330" s="2">
        <v>1340.92</v>
      </c>
      <c r="AH330" s="2">
        <v>1402.66</v>
      </c>
      <c r="AI330" s="7">
        <v>1461.75</v>
      </c>
      <c r="AJ330" s="2">
        <v>1538.2117498559201</v>
      </c>
    </row>
    <row r="331" spans="1:36" s="5" customFormat="1" x14ac:dyDescent="0.2">
      <c r="A331" s="86" t="s">
        <v>1247</v>
      </c>
      <c r="B331" s="20" t="s">
        <v>502</v>
      </c>
      <c r="C331" s="34"/>
      <c r="D331" s="34" t="s">
        <v>503</v>
      </c>
      <c r="E331" s="34" t="s">
        <v>710</v>
      </c>
      <c r="F331" s="34" t="s">
        <v>707</v>
      </c>
      <c r="G331" s="34"/>
      <c r="H331" s="2">
        <v>416</v>
      </c>
      <c r="I331" s="2">
        <v>404.3</v>
      </c>
      <c r="J331" s="2">
        <v>426.03</v>
      </c>
      <c r="K331" s="2">
        <v>471.37</v>
      </c>
      <c r="L331" s="2">
        <v>506.23</v>
      </c>
      <c r="M331" s="2">
        <v>553.72</v>
      </c>
      <c r="N331" s="2">
        <v>585.94000000000005</v>
      </c>
      <c r="O331" s="2">
        <v>616</v>
      </c>
      <c r="P331" s="2">
        <v>643.49</v>
      </c>
      <c r="Q331" s="2">
        <v>692.92</v>
      </c>
      <c r="R331" s="2">
        <v>745.36</v>
      </c>
      <c r="S331" s="2">
        <v>786.91</v>
      </c>
      <c r="T331" s="2">
        <v>823.26</v>
      </c>
      <c r="U331" s="9">
        <v>855.04</v>
      </c>
      <c r="V331" s="9">
        <v>885.6</v>
      </c>
      <c r="W331" s="9">
        <v>908.82</v>
      </c>
      <c r="X331" s="9">
        <v>923.34804685760105</v>
      </c>
      <c r="Y331" s="2">
        <v>954</v>
      </c>
      <c r="Z331" s="2">
        <v>958.6</v>
      </c>
      <c r="AA331" s="2">
        <v>957.66</v>
      </c>
      <c r="AB331" s="2">
        <v>737.9</v>
      </c>
      <c r="AC331" s="2">
        <v>740.3</v>
      </c>
      <c r="AD331" s="7">
        <v>776.2</v>
      </c>
      <c r="AE331" s="91">
        <v>814.08</v>
      </c>
      <c r="AF331" s="92">
        <v>866.18</v>
      </c>
      <c r="AG331" s="2">
        <v>918.85</v>
      </c>
      <c r="AH331" s="2">
        <v>973.04</v>
      </c>
      <c r="AI331" s="7">
        <v>1014.37</v>
      </c>
      <c r="AJ331" s="2">
        <v>1045.014648825487</v>
      </c>
    </row>
    <row r="332" spans="1:36" s="40" customFormat="1" x14ac:dyDescent="0.2">
      <c r="A332" s="86" t="s">
        <v>657</v>
      </c>
      <c r="B332" s="85" t="s">
        <v>906</v>
      </c>
      <c r="C332" s="1"/>
      <c r="D332" s="37" t="s">
        <v>761</v>
      </c>
      <c r="E332" s="37" t="s">
        <v>711</v>
      </c>
      <c r="F332" s="29" t="s">
        <v>705</v>
      </c>
      <c r="G332" s="29"/>
      <c r="H332" s="38">
        <v>472</v>
      </c>
      <c r="I332" s="38">
        <v>474.4</v>
      </c>
      <c r="J332" s="38" t="s">
        <v>657</v>
      </c>
      <c r="K332" s="38" t="s">
        <v>657</v>
      </c>
      <c r="L332" s="38" t="s">
        <v>657</v>
      </c>
      <c r="M332" s="38" t="s">
        <v>657</v>
      </c>
      <c r="N332" s="38" t="s">
        <v>657</v>
      </c>
      <c r="O332" s="38" t="s">
        <v>657</v>
      </c>
      <c r="P332" s="38" t="s">
        <v>657</v>
      </c>
      <c r="Q332" s="38" t="s">
        <v>657</v>
      </c>
      <c r="R332" s="38" t="s">
        <v>657</v>
      </c>
      <c r="S332" s="38" t="s">
        <v>657</v>
      </c>
      <c r="T332" s="38" t="s">
        <v>657</v>
      </c>
      <c r="U332" s="38" t="s">
        <v>657</v>
      </c>
      <c r="V332" s="38" t="s">
        <v>657</v>
      </c>
      <c r="W332" s="38" t="s">
        <v>657</v>
      </c>
      <c r="X332" s="38" t="s">
        <v>657</v>
      </c>
      <c r="Y332" s="2" t="s">
        <v>657</v>
      </c>
      <c r="Z332" s="2" t="s">
        <v>657</v>
      </c>
      <c r="AA332" s="2" t="s">
        <v>657</v>
      </c>
      <c r="AB332" s="2" t="s">
        <v>657</v>
      </c>
      <c r="AC332" s="2" t="s">
        <v>657</v>
      </c>
      <c r="AD332" s="7" t="s">
        <v>657</v>
      </c>
      <c r="AE332" s="91" t="s">
        <v>657</v>
      </c>
      <c r="AF332" s="92" t="s">
        <v>657</v>
      </c>
      <c r="AG332" s="2" t="s">
        <v>657</v>
      </c>
      <c r="AH332" s="2" t="s">
        <v>657</v>
      </c>
      <c r="AI332" s="7" t="s">
        <v>657</v>
      </c>
      <c r="AJ332" s="2" t="s">
        <v>657</v>
      </c>
    </row>
    <row r="333" spans="1:36" s="36" customFormat="1" x14ac:dyDescent="0.2">
      <c r="A333" s="86" t="s">
        <v>657</v>
      </c>
      <c r="B333" s="84" t="s">
        <v>815</v>
      </c>
      <c r="C333" s="41"/>
      <c r="D333" s="35" t="s">
        <v>676</v>
      </c>
      <c r="E333" s="36" t="s">
        <v>711</v>
      </c>
      <c r="F333" s="36" t="s">
        <v>705</v>
      </c>
      <c r="G333" s="35"/>
      <c r="H333" s="2">
        <v>323</v>
      </c>
      <c r="I333" s="2">
        <v>377.88</v>
      </c>
      <c r="J333" s="2">
        <v>422.31</v>
      </c>
      <c r="K333" s="28" t="s">
        <v>657</v>
      </c>
      <c r="L333" s="28" t="s">
        <v>657</v>
      </c>
      <c r="M333" s="28" t="s">
        <v>657</v>
      </c>
      <c r="N333" s="28" t="s">
        <v>657</v>
      </c>
      <c r="O333" s="28" t="s">
        <v>657</v>
      </c>
      <c r="P333" s="28" t="s">
        <v>657</v>
      </c>
      <c r="Q333" s="28" t="s">
        <v>657</v>
      </c>
      <c r="R333" s="28" t="s">
        <v>657</v>
      </c>
      <c r="S333" s="28" t="s">
        <v>657</v>
      </c>
      <c r="T333" s="28" t="s">
        <v>657</v>
      </c>
      <c r="U333" s="28" t="s">
        <v>657</v>
      </c>
      <c r="V333" s="28" t="s">
        <v>657</v>
      </c>
      <c r="W333" s="28" t="s">
        <v>657</v>
      </c>
      <c r="X333" s="28" t="s">
        <v>657</v>
      </c>
      <c r="Y333" s="2" t="s">
        <v>657</v>
      </c>
      <c r="Z333" s="2" t="s">
        <v>657</v>
      </c>
      <c r="AA333" s="2" t="s">
        <v>657</v>
      </c>
      <c r="AB333" s="2" t="s">
        <v>657</v>
      </c>
      <c r="AC333" s="2" t="s">
        <v>657</v>
      </c>
      <c r="AD333" s="7" t="s">
        <v>657</v>
      </c>
      <c r="AE333" s="91" t="s">
        <v>657</v>
      </c>
      <c r="AF333" s="92" t="s">
        <v>657</v>
      </c>
      <c r="AG333" s="2" t="s">
        <v>657</v>
      </c>
      <c r="AH333" s="2" t="s">
        <v>657</v>
      </c>
      <c r="AI333" s="7" t="s">
        <v>657</v>
      </c>
      <c r="AJ333" s="2" t="s">
        <v>657</v>
      </c>
    </row>
    <row r="334" spans="1:36" s="36" customFormat="1" x14ac:dyDescent="0.2">
      <c r="A334" s="86" t="s">
        <v>1248</v>
      </c>
      <c r="B334" s="28" t="s">
        <v>504</v>
      </c>
      <c r="C334" s="35"/>
      <c r="D334" s="34" t="s">
        <v>867</v>
      </c>
      <c r="E334" s="35" t="s">
        <v>710</v>
      </c>
      <c r="F334" s="35" t="s">
        <v>708</v>
      </c>
      <c r="G334" s="35"/>
      <c r="H334" s="2" t="s">
        <v>657</v>
      </c>
      <c r="I334" s="2" t="s">
        <v>657</v>
      </c>
      <c r="J334" s="2" t="s">
        <v>657</v>
      </c>
      <c r="K334" s="7">
        <v>427.91</v>
      </c>
      <c r="L334" s="7">
        <v>426.35</v>
      </c>
      <c r="M334" s="7">
        <v>469.04</v>
      </c>
      <c r="N334" s="7">
        <v>500.59</v>
      </c>
      <c r="O334" s="7">
        <v>533.87</v>
      </c>
      <c r="P334" s="7">
        <v>588.45000000000005</v>
      </c>
      <c r="Q334" s="7">
        <v>646.54999999999995</v>
      </c>
      <c r="R334" s="7">
        <v>776.81</v>
      </c>
      <c r="S334" s="7">
        <v>858.51</v>
      </c>
      <c r="T334" s="7">
        <v>894.85</v>
      </c>
      <c r="U334" s="21">
        <v>912.07</v>
      </c>
      <c r="V334" s="21">
        <v>939.89</v>
      </c>
      <c r="W334" s="9">
        <v>973.35</v>
      </c>
      <c r="X334" s="9">
        <v>980.44188516959025</v>
      </c>
      <c r="Y334" s="2">
        <v>1009.18</v>
      </c>
      <c r="Z334" s="2">
        <v>1011.73</v>
      </c>
      <c r="AA334" s="2">
        <v>1014.71</v>
      </c>
      <c r="AB334" s="2">
        <v>847.22</v>
      </c>
      <c r="AC334" s="2">
        <v>872.48</v>
      </c>
      <c r="AD334" s="7">
        <v>905.77</v>
      </c>
      <c r="AE334" s="91">
        <v>960.69</v>
      </c>
      <c r="AF334" s="92">
        <v>1037.92</v>
      </c>
      <c r="AG334" s="2">
        <v>1114.77</v>
      </c>
      <c r="AH334" s="2">
        <v>1152.06</v>
      </c>
      <c r="AI334" s="7">
        <v>1182.68</v>
      </c>
      <c r="AJ334" s="2">
        <v>1214.4481702210351</v>
      </c>
    </row>
    <row r="335" spans="1:36" s="36" customFormat="1" x14ac:dyDescent="0.2">
      <c r="A335" s="86" t="s">
        <v>657</v>
      </c>
      <c r="B335" s="84" t="s">
        <v>816</v>
      </c>
      <c r="C335" s="41"/>
      <c r="D335" s="35" t="s">
        <v>681</v>
      </c>
      <c r="E335" s="36" t="s">
        <v>711</v>
      </c>
      <c r="F335" s="36" t="s">
        <v>705</v>
      </c>
      <c r="G335" s="35"/>
      <c r="H335" s="2">
        <v>384</v>
      </c>
      <c r="I335" s="2">
        <v>414.7</v>
      </c>
      <c r="J335" s="2">
        <v>423.25</v>
      </c>
      <c r="K335" s="28" t="s">
        <v>657</v>
      </c>
      <c r="L335" s="28" t="s">
        <v>657</v>
      </c>
      <c r="M335" s="28" t="s">
        <v>657</v>
      </c>
      <c r="N335" s="28" t="s">
        <v>657</v>
      </c>
      <c r="O335" s="28" t="s">
        <v>657</v>
      </c>
      <c r="P335" s="28" t="s">
        <v>657</v>
      </c>
      <c r="Q335" s="28" t="s">
        <v>657</v>
      </c>
      <c r="R335" s="28" t="s">
        <v>657</v>
      </c>
      <c r="S335" s="28" t="s">
        <v>657</v>
      </c>
      <c r="T335" s="28" t="s">
        <v>657</v>
      </c>
      <c r="U335" s="28" t="s">
        <v>657</v>
      </c>
      <c r="V335" s="28" t="s">
        <v>657</v>
      </c>
      <c r="W335" s="28" t="s">
        <v>657</v>
      </c>
      <c r="X335" s="28" t="s">
        <v>657</v>
      </c>
      <c r="Y335" s="2" t="s">
        <v>657</v>
      </c>
      <c r="Z335" s="2" t="s">
        <v>657</v>
      </c>
      <c r="AA335" s="2" t="s">
        <v>657</v>
      </c>
      <c r="AB335" s="2" t="s">
        <v>657</v>
      </c>
      <c r="AC335" s="2" t="s">
        <v>657</v>
      </c>
      <c r="AD335" s="7" t="s">
        <v>657</v>
      </c>
      <c r="AE335" s="91" t="s">
        <v>657</v>
      </c>
      <c r="AF335" s="92" t="s">
        <v>657</v>
      </c>
      <c r="AG335" s="2" t="s">
        <v>657</v>
      </c>
      <c r="AH335" s="2" t="s">
        <v>657</v>
      </c>
      <c r="AI335" s="7" t="s">
        <v>657</v>
      </c>
      <c r="AJ335" s="2" t="s">
        <v>657</v>
      </c>
    </row>
    <row r="336" spans="1:36" s="36" customFormat="1" x14ac:dyDescent="0.2">
      <c r="A336" s="86" t="s">
        <v>1249</v>
      </c>
      <c r="B336" s="83" t="s">
        <v>505</v>
      </c>
      <c r="C336" s="3"/>
      <c r="D336" s="34" t="s">
        <v>868</v>
      </c>
      <c r="E336" s="35" t="s">
        <v>710</v>
      </c>
      <c r="F336" s="35" t="s">
        <v>708</v>
      </c>
      <c r="G336" s="35"/>
      <c r="H336" s="2" t="s">
        <v>657</v>
      </c>
      <c r="I336" s="2" t="s">
        <v>657</v>
      </c>
      <c r="J336" s="2" t="s">
        <v>657</v>
      </c>
      <c r="K336" s="7">
        <v>453.9</v>
      </c>
      <c r="L336" s="7">
        <v>489</v>
      </c>
      <c r="M336" s="7">
        <v>513.84</v>
      </c>
      <c r="N336" s="7">
        <v>539.11</v>
      </c>
      <c r="O336" s="7">
        <v>586.77</v>
      </c>
      <c r="P336" s="7">
        <v>615.80999999999995</v>
      </c>
      <c r="Q336" s="7">
        <v>648.24</v>
      </c>
      <c r="R336" s="7">
        <v>754.09</v>
      </c>
      <c r="S336" s="7">
        <v>813.17</v>
      </c>
      <c r="T336" s="7">
        <v>859.41</v>
      </c>
      <c r="U336" s="21">
        <v>900.13</v>
      </c>
      <c r="V336" s="21">
        <v>944.25</v>
      </c>
      <c r="W336" s="9">
        <v>991.38</v>
      </c>
      <c r="X336" s="9">
        <v>1030.2209019877353</v>
      </c>
      <c r="Y336" s="2">
        <v>1063.6400000000001</v>
      </c>
      <c r="Z336" s="2">
        <v>1061.26</v>
      </c>
      <c r="AA336" s="2">
        <v>1066.8</v>
      </c>
      <c r="AB336" s="2">
        <v>939.82</v>
      </c>
      <c r="AC336" s="2">
        <v>931.24</v>
      </c>
      <c r="AD336" s="7">
        <v>961.19</v>
      </c>
      <c r="AE336" s="91">
        <v>1015.75</v>
      </c>
      <c r="AF336" s="92">
        <v>1080.23</v>
      </c>
      <c r="AG336" s="2">
        <v>1134.6400000000001</v>
      </c>
      <c r="AH336" s="2">
        <v>1204.03</v>
      </c>
      <c r="AI336" s="7">
        <v>1252.55</v>
      </c>
      <c r="AJ336" s="2">
        <v>1295.0389652099659</v>
      </c>
    </row>
    <row r="337" spans="1:36" s="5" customFormat="1" x14ac:dyDescent="0.2">
      <c r="A337" s="86" t="s">
        <v>1250</v>
      </c>
      <c r="B337" s="20" t="s">
        <v>506</v>
      </c>
      <c r="C337" s="34"/>
      <c r="D337" s="34" t="s">
        <v>507</v>
      </c>
      <c r="E337" s="34" t="s">
        <v>710</v>
      </c>
      <c r="F337" s="34" t="s">
        <v>709</v>
      </c>
      <c r="G337" s="34"/>
      <c r="H337" s="2">
        <v>426</v>
      </c>
      <c r="I337" s="2">
        <v>414.21</v>
      </c>
      <c r="J337" s="2">
        <v>439.12</v>
      </c>
      <c r="K337" s="2">
        <v>564.26</v>
      </c>
      <c r="L337" s="2">
        <v>579.67999999999995</v>
      </c>
      <c r="M337" s="2">
        <v>613.98</v>
      </c>
      <c r="N337" s="2">
        <v>631.4</v>
      </c>
      <c r="O337" s="2">
        <v>653.84</v>
      </c>
      <c r="P337" s="2">
        <v>692.73</v>
      </c>
      <c r="Q337" s="2">
        <v>732.37</v>
      </c>
      <c r="R337" s="2">
        <v>801.74</v>
      </c>
      <c r="S337" s="2">
        <v>852.05</v>
      </c>
      <c r="T337" s="2">
        <v>881.98</v>
      </c>
      <c r="U337" s="9">
        <v>912.17</v>
      </c>
      <c r="V337" s="9">
        <v>943.83</v>
      </c>
      <c r="W337" s="9">
        <v>974.35</v>
      </c>
      <c r="X337" s="9">
        <v>977.04166676801458</v>
      </c>
      <c r="Y337" s="2">
        <v>984.28</v>
      </c>
      <c r="Z337" s="2">
        <v>990.56</v>
      </c>
      <c r="AA337" s="2">
        <v>988.67</v>
      </c>
      <c r="AB337" s="2">
        <v>796.82</v>
      </c>
      <c r="AC337" s="2">
        <v>805.56</v>
      </c>
      <c r="AD337" s="7">
        <v>830.98</v>
      </c>
      <c r="AE337" s="91">
        <v>852.84</v>
      </c>
      <c r="AF337" s="92">
        <v>923.84</v>
      </c>
      <c r="AG337" s="2">
        <v>1006.37</v>
      </c>
      <c r="AH337" s="2">
        <v>1055.82</v>
      </c>
      <c r="AI337" s="7">
        <v>1110.22</v>
      </c>
      <c r="AJ337" s="2">
        <v>1166.8319927729999</v>
      </c>
    </row>
    <row r="338" spans="1:36" s="5" customFormat="1" x14ac:dyDescent="0.2">
      <c r="A338" s="86" t="s">
        <v>1251</v>
      </c>
      <c r="B338" s="20" t="s">
        <v>508</v>
      </c>
      <c r="C338" s="34"/>
      <c r="D338" s="34" t="s">
        <v>509</v>
      </c>
      <c r="E338" s="34" t="s">
        <v>710</v>
      </c>
      <c r="F338" s="34" t="s">
        <v>705</v>
      </c>
      <c r="G338" s="34"/>
      <c r="H338" s="2">
        <v>531</v>
      </c>
      <c r="I338" s="2">
        <v>546.38</v>
      </c>
      <c r="J338" s="2">
        <v>547.26</v>
      </c>
      <c r="K338" s="2">
        <v>598.84</v>
      </c>
      <c r="L338" s="2">
        <v>638.55999999999995</v>
      </c>
      <c r="M338" s="2">
        <v>717.65</v>
      </c>
      <c r="N338" s="2">
        <v>773.73</v>
      </c>
      <c r="O338" s="2">
        <v>812.81</v>
      </c>
      <c r="P338" s="2">
        <v>847.89</v>
      </c>
      <c r="Q338" s="2">
        <v>942.62</v>
      </c>
      <c r="R338" s="2">
        <v>1116.53</v>
      </c>
      <c r="S338" s="2">
        <v>1182.53</v>
      </c>
      <c r="T338" s="2">
        <v>1236.08</v>
      </c>
      <c r="U338" s="9">
        <v>1292.3399999999999</v>
      </c>
      <c r="V338" s="9">
        <v>1357.26</v>
      </c>
      <c r="W338" s="9">
        <v>1428.75</v>
      </c>
      <c r="X338" s="9">
        <v>1470.6286491794999</v>
      </c>
      <c r="Y338" s="2">
        <v>1507.78</v>
      </c>
      <c r="Z338" s="2">
        <v>1502.76</v>
      </c>
      <c r="AA338" s="2">
        <v>1549.15</v>
      </c>
      <c r="AB338" s="2">
        <v>1412.44</v>
      </c>
      <c r="AC338" s="2">
        <v>1422.32</v>
      </c>
      <c r="AD338" s="7">
        <v>1498.55</v>
      </c>
      <c r="AE338" s="91">
        <v>1557.3</v>
      </c>
      <c r="AF338" s="92">
        <v>1636.18</v>
      </c>
      <c r="AG338" s="2">
        <v>1736.34</v>
      </c>
      <c r="AH338" s="2">
        <v>1814.12</v>
      </c>
      <c r="AI338" s="7">
        <v>1877.92</v>
      </c>
      <c r="AJ338" s="2">
        <v>1865.7901462968609</v>
      </c>
    </row>
    <row r="339" spans="1:36" s="5" customFormat="1" x14ac:dyDescent="0.2">
      <c r="A339" s="86" t="s">
        <v>1252</v>
      </c>
      <c r="B339" s="20" t="s">
        <v>510</v>
      </c>
      <c r="C339" s="34"/>
      <c r="D339" s="34" t="s">
        <v>511</v>
      </c>
      <c r="E339" s="34" t="s">
        <v>710</v>
      </c>
      <c r="F339" s="34" t="s">
        <v>705</v>
      </c>
      <c r="G339" s="34"/>
      <c r="H339" s="2">
        <v>544</v>
      </c>
      <c r="I339" s="2">
        <v>563.24</v>
      </c>
      <c r="J339" s="2">
        <v>585.08000000000004</v>
      </c>
      <c r="K339" s="2">
        <v>635.23</v>
      </c>
      <c r="L339" s="2">
        <v>680.06</v>
      </c>
      <c r="M339" s="2">
        <v>757.2</v>
      </c>
      <c r="N339" s="2">
        <v>827.78</v>
      </c>
      <c r="O339" s="2">
        <v>876.53</v>
      </c>
      <c r="P339" s="2">
        <v>928.72</v>
      </c>
      <c r="Q339" s="2">
        <v>1026.6500000000001</v>
      </c>
      <c r="R339" s="2">
        <v>1196.76</v>
      </c>
      <c r="S339" s="2">
        <v>1272.04</v>
      </c>
      <c r="T339" s="2">
        <v>1345.4</v>
      </c>
      <c r="U339" s="9">
        <v>1406.95</v>
      </c>
      <c r="V339" s="9">
        <v>1474.72</v>
      </c>
      <c r="W339" s="9">
        <v>1542.85</v>
      </c>
      <c r="X339" s="9">
        <v>1592.5666798428849</v>
      </c>
      <c r="Y339" s="2">
        <v>1597.21</v>
      </c>
      <c r="Z339" s="2">
        <v>1595.4</v>
      </c>
      <c r="AA339" s="2">
        <v>1597.76</v>
      </c>
      <c r="AB339" s="2">
        <v>1507.93</v>
      </c>
      <c r="AC339" s="2">
        <v>1489.95</v>
      </c>
      <c r="AD339" s="7">
        <v>1514.66</v>
      </c>
      <c r="AE339" s="91">
        <v>1586.7</v>
      </c>
      <c r="AF339" s="92">
        <v>1655.04</v>
      </c>
      <c r="AG339" s="2">
        <v>1758.26</v>
      </c>
      <c r="AH339" s="2">
        <v>1826.93</v>
      </c>
      <c r="AI339" s="7">
        <v>1906.65</v>
      </c>
      <c r="AJ339" s="2">
        <v>1937.7582882159079</v>
      </c>
    </row>
    <row r="340" spans="1:36" s="5" customFormat="1" x14ac:dyDescent="0.2">
      <c r="A340" s="86" t="s">
        <v>1253</v>
      </c>
      <c r="B340" s="20" t="s">
        <v>512</v>
      </c>
      <c r="C340" s="34"/>
      <c r="D340" s="34" t="s">
        <v>513</v>
      </c>
      <c r="E340" s="35" t="s">
        <v>711</v>
      </c>
      <c r="F340" s="34" t="s">
        <v>705</v>
      </c>
      <c r="G340" s="34"/>
      <c r="H340" s="2">
        <v>412</v>
      </c>
      <c r="I340" s="2">
        <v>460.19</v>
      </c>
      <c r="J340" s="2">
        <v>475.47</v>
      </c>
      <c r="K340" s="2">
        <v>503.81</v>
      </c>
      <c r="L340" s="2">
        <v>537.62</v>
      </c>
      <c r="M340" s="2">
        <v>585.17999999999995</v>
      </c>
      <c r="N340" s="2">
        <v>633.11</v>
      </c>
      <c r="O340" s="2">
        <v>681.35</v>
      </c>
      <c r="P340" s="2">
        <v>732.17</v>
      </c>
      <c r="Q340" s="2">
        <v>827.82</v>
      </c>
      <c r="R340" s="2">
        <v>983.55</v>
      </c>
      <c r="S340" s="2">
        <v>1040.23</v>
      </c>
      <c r="T340" s="2">
        <v>1072.1500000000001</v>
      </c>
      <c r="U340" s="9">
        <v>1124.83</v>
      </c>
      <c r="V340" s="9">
        <v>1184.69</v>
      </c>
      <c r="W340" s="9">
        <v>1232.8399999999999</v>
      </c>
      <c r="X340" s="9">
        <v>1252.6284318830726</v>
      </c>
      <c r="Y340" s="2">
        <v>1280.17</v>
      </c>
      <c r="Z340" s="2">
        <v>1283.78</v>
      </c>
      <c r="AA340" s="2">
        <v>1292.81</v>
      </c>
      <c r="AB340" s="2">
        <v>1165.0899999999999</v>
      </c>
      <c r="AC340" s="2">
        <v>1154.73</v>
      </c>
      <c r="AD340" s="7">
        <v>1163.32</v>
      </c>
      <c r="AE340" s="91">
        <v>1199.8599999999999</v>
      </c>
      <c r="AF340" s="92">
        <v>1242.54</v>
      </c>
      <c r="AG340" s="2">
        <v>1308.77</v>
      </c>
      <c r="AH340" s="2" t="s">
        <v>657</v>
      </c>
      <c r="AI340" s="7" t="s">
        <v>657</v>
      </c>
      <c r="AJ340" s="2" t="s">
        <v>657</v>
      </c>
    </row>
    <row r="341" spans="1:36" s="5" customFormat="1" x14ac:dyDescent="0.2">
      <c r="A341" s="86" t="s">
        <v>1254</v>
      </c>
      <c r="B341" s="20" t="s">
        <v>514</v>
      </c>
      <c r="C341" s="34"/>
      <c r="D341" s="34" t="s">
        <v>515</v>
      </c>
      <c r="E341" s="34" t="s">
        <v>710</v>
      </c>
      <c r="F341" s="34" t="s">
        <v>707</v>
      </c>
      <c r="G341" s="34"/>
      <c r="H341" s="2">
        <v>438</v>
      </c>
      <c r="I341" s="2">
        <v>471.28</v>
      </c>
      <c r="J341" s="2">
        <v>537.74</v>
      </c>
      <c r="K341" s="2">
        <v>566.16</v>
      </c>
      <c r="L341" s="2">
        <v>644.85</v>
      </c>
      <c r="M341" s="2">
        <v>687.04</v>
      </c>
      <c r="N341" s="2">
        <v>702.24</v>
      </c>
      <c r="O341" s="2">
        <v>733.84</v>
      </c>
      <c r="P341" s="2">
        <v>772.03</v>
      </c>
      <c r="Q341" s="2">
        <v>798.94</v>
      </c>
      <c r="R341" s="2">
        <v>825</v>
      </c>
      <c r="S341" s="2">
        <v>854.46</v>
      </c>
      <c r="T341" s="2">
        <v>881.14</v>
      </c>
      <c r="U341" s="9">
        <v>910.19</v>
      </c>
      <c r="V341" s="9">
        <v>936.28</v>
      </c>
      <c r="W341" s="9">
        <v>955.88</v>
      </c>
      <c r="X341" s="9">
        <v>978.79569483353953</v>
      </c>
      <c r="Y341" s="2">
        <v>987.65</v>
      </c>
      <c r="Z341" s="2">
        <v>988.23</v>
      </c>
      <c r="AA341" s="2">
        <v>1007.77</v>
      </c>
      <c r="AB341" s="2">
        <v>826.54</v>
      </c>
      <c r="AC341" s="2">
        <v>841.14</v>
      </c>
      <c r="AD341" s="7">
        <v>871.7</v>
      </c>
      <c r="AE341" s="91">
        <v>918.02</v>
      </c>
      <c r="AF341" s="92">
        <v>972.51</v>
      </c>
      <c r="AG341" s="2">
        <v>1040.9000000000001</v>
      </c>
      <c r="AH341" s="2">
        <v>1106.51</v>
      </c>
      <c r="AI341" s="7">
        <v>1163.2</v>
      </c>
      <c r="AJ341" s="2">
        <v>1205.7188387206079</v>
      </c>
    </row>
    <row r="342" spans="1:36" s="5" customFormat="1" x14ac:dyDescent="0.2">
      <c r="A342" s="86" t="s">
        <v>1255</v>
      </c>
      <c r="B342" s="20" t="s">
        <v>516</v>
      </c>
      <c r="C342" s="34"/>
      <c r="D342" s="34" t="s">
        <v>517</v>
      </c>
      <c r="E342" s="34" t="s">
        <v>710</v>
      </c>
      <c r="F342" s="34" t="s">
        <v>705</v>
      </c>
      <c r="G342" s="34"/>
      <c r="H342" s="2">
        <v>431</v>
      </c>
      <c r="I342" s="2">
        <v>460.65</v>
      </c>
      <c r="J342" s="2">
        <v>457.01</v>
      </c>
      <c r="K342" s="2">
        <v>494.21</v>
      </c>
      <c r="L342" s="2">
        <v>535.77</v>
      </c>
      <c r="M342" s="2">
        <v>596.23</v>
      </c>
      <c r="N342" s="2">
        <v>644.86</v>
      </c>
      <c r="O342" s="2">
        <v>683.52</v>
      </c>
      <c r="P342" s="2">
        <v>745.82</v>
      </c>
      <c r="Q342" s="2">
        <v>800.91</v>
      </c>
      <c r="R342" s="2">
        <v>920.43</v>
      </c>
      <c r="S342" s="2">
        <v>984.47</v>
      </c>
      <c r="T342" s="2">
        <v>1025.5999999999999</v>
      </c>
      <c r="U342" s="9">
        <v>1075.6400000000001</v>
      </c>
      <c r="V342" s="9">
        <v>1130.03</v>
      </c>
      <c r="W342" s="9">
        <v>1173.1300000000001</v>
      </c>
      <c r="X342" s="9">
        <v>1200.7394825109943</v>
      </c>
      <c r="Y342" s="2">
        <v>1210.24</v>
      </c>
      <c r="Z342" s="2">
        <v>1209.55</v>
      </c>
      <c r="AA342" s="2">
        <v>1214.5899999999999</v>
      </c>
      <c r="AB342" s="2">
        <v>1128.97</v>
      </c>
      <c r="AC342" s="2">
        <v>1111.93</v>
      </c>
      <c r="AD342" s="7">
        <v>1141.5899999999999</v>
      </c>
      <c r="AE342" s="91">
        <v>1182.8599999999999</v>
      </c>
      <c r="AF342" s="92">
        <v>1242</v>
      </c>
      <c r="AG342" s="2">
        <v>1324.63</v>
      </c>
      <c r="AH342" s="2">
        <v>1383.65</v>
      </c>
      <c r="AI342" s="7">
        <v>1440.42</v>
      </c>
      <c r="AJ342" s="2">
        <v>1489.62955395109</v>
      </c>
    </row>
    <row r="343" spans="1:36" s="5" customFormat="1" x14ac:dyDescent="0.2">
      <c r="A343" s="86" t="s">
        <v>1256</v>
      </c>
      <c r="B343" s="20" t="s">
        <v>518</v>
      </c>
      <c r="C343" s="34"/>
      <c r="D343" s="34" t="s">
        <v>519</v>
      </c>
      <c r="E343" s="34" t="s">
        <v>710</v>
      </c>
      <c r="F343" s="34" t="s">
        <v>705</v>
      </c>
      <c r="G343" s="34"/>
      <c r="H343" s="2">
        <v>456</v>
      </c>
      <c r="I343" s="2">
        <v>467.41</v>
      </c>
      <c r="J343" s="2">
        <v>474.85</v>
      </c>
      <c r="K343" s="2">
        <v>482.44</v>
      </c>
      <c r="L343" s="2">
        <v>531.04</v>
      </c>
      <c r="M343" s="2">
        <v>593.15</v>
      </c>
      <c r="N343" s="2">
        <v>640.36</v>
      </c>
      <c r="O343" s="2">
        <v>676.22</v>
      </c>
      <c r="P343" s="2">
        <v>731.95</v>
      </c>
      <c r="Q343" s="2">
        <v>784.64</v>
      </c>
      <c r="R343" s="2">
        <v>895.94</v>
      </c>
      <c r="S343" s="2">
        <v>959.29</v>
      </c>
      <c r="T343" s="2">
        <v>1000.78</v>
      </c>
      <c r="U343" s="9">
        <v>1060.4000000000001</v>
      </c>
      <c r="V343" s="9">
        <v>1109.6400000000001</v>
      </c>
      <c r="W343" s="9">
        <v>1148.48</v>
      </c>
      <c r="X343" s="9">
        <v>1176.650251194736</v>
      </c>
      <c r="Y343" s="2">
        <v>1198.48</v>
      </c>
      <c r="Z343" s="2">
        <v>1197.01</v>
      </c>
      <c r="AA343" s="2">
        <v>1197.58</v>
      </c>
      <c r="AB343" s="2">
        <v>1090.72</v>
      </c>
      <c r="AC343" s="2">
        <v>1086.33</v>
      </c>
      <c r="AD343" s="7">
        <v>1107.45</v>
      </c>
      <c r="AE343" s="91">
        <v>1147.82</v>
      </c>
      <c r="AF343" s="92">
        <v>1202.23</v>
      </c>
      <c r="AG343" s="2">
        <v>1269.73</v>
      </c>
      <c r="AH343" s="2">
        <v>1329.51</v>
      </c>
      <c r="AI343" s="7">
        <v>1380.51</v>
      </c>
      <c r="AJ343" s="2">
        <v>1445.8864298033809</v>
      </c>
    </row>
    <row r="344" spans="1:36" s="5" customFormat="1" x14ac:dyDescent="0.2">
      <c r="A344" s="86" t="s">
        <v>1257</v>
      </c>
      <c r="B344" s="20" t="s">
        <v>520</v>
      </c>
      <c r="C344" s="34"/>
      <c r="D344" s="34" t="s">
        <v>521</v>
      </c>
      <c r="E344" s="34" t="s">
        <v>710</v>
      </c>
      <c r="F344" s="34" t="s">
        <v>705</v>
      </c>
      <c r="G344" s="34"/>
      <c r="H344" s="2">
        <v>488</v>
      </c>
      <c r="I344" s="2">
        <v>486.61</v>
      </c>
      <c r="J344" s="2">
        <v>496.48</v>
      </c>
      <c r="K344" s="2">
        <v>522.42999999999995</v>
      </c>
      <c r="L344" s="2">
        <v>545.17999999999995</v>
      </c>
      <c r="M344" s="2">
        <v>580.64</v>
      </c>
      <c r="N344" s="2">
        <v>625.17999999999995</v>
      </c>
      <c r="O344" s="2">
        <v>661.18</v>
      </c>
      <c r="P344" s="2">
        <v>705.56</v>
      </c>
      <c r="Q344" s="2">
        <v>777.68</v>
      </c>
      <c r="R344" s="2">
        <v>908.92</v>
      </c>
      <c r="S344" s="2">
        <v>961.88</v>
      </c>
      <c r="T344" s="2">
        <v>1009.35</v>
      </c>
      <c r="U344" s="9">
        <v>1053.1600000000001</v>
      </c>
      <c r="V344" s="9">
        <v>1105.1600000000001</v>
      </c>
      <c r="W344" s="9">
        <v>1173.1300000000001</v>
      </c>
      <c r="X344" s="9">
        <v>1210.0012562825843</v>
      </c>
      <c r="Y344" s="2">
        <v>1207.18</v>
      </c>
      <c r="Z344" s="2">
        <v>1207.92</v>
      </c>
      <c r="AA344" s="2">
        <v>1202.69</v>
      </c>
      <c r="AB344" s="2">
        <v>1012.61</v>
      </c>
      <c r="AC344" s="2">
        <v>1011.83</v>
      </c>
      <c r="AD344" s="7">
        <v>1038.25</v>
      </c>
      <c r="AE344" s="91">
        <v>1096.47</v>
      </c>
      <c r="AF344" s="92">
        <v>1170.25</v>
      </c>
      <c r="AG344" s="2">
        <v>1240.19</v>
      </c>
      <c r="AH344" s="2">
        <v>1303.32</v>
      </c>
      <c r="AI344" s="7">
        <v>1365.85</v>
      </c>
      <c r="AJ344" s="2">
        <v>1415.1915202186669</v>
      </c>
    </row>
    <row r="345" spans="1:36" s="5" customFormat="1" x14ac:dyDescent="0.2">
      <c r="A345" s="86" t="s">
        <v>1258</v>
      </c>
      <c r="B345" s="20" t="s">
        <v>522</v>
      </c>
      <c r="C345" s="34"/>
      <c r="D345" s="34" t="s">
        <v>523</v>
      </c>
      <c r="E345" s="34" t="s">
        <v>710</v>
      </c>
      <c r="F345" s="34" t="s">
        <v>707</v>
      </c>
      <c r="G345" s="34"/>
      <c r="H345" s="2">
        <v>531</v>
      </c>
      <c r="I345" s="2">
        <v>569.69000000000005</v>
      </c>
      <c r="J345" s="2">
        <v>630.20000000000005</v>
      </c>
      <c r="K345" s="2">
        <v>660.01</v>
      </c>
      <c r="L345" s="2">
        <v>688</v>
      </c>
      <c r="M345" s="2">
        <v>714.77</v>
      </c>
      <c r="N345" s="2">
        <v>751.8</v>
      </c>
      <c r="O345" s="2">
        <v>782.14</v>
      </c>
      <c r="P345" s="2">
        <v>836.72</v>
      </c>
      <c r="Q345" s="2">
        <v>886.75</v>
      </c>
      <c r="R345" s="2">
        <v>946.17</v>
      </c>
      <c r="S345" s="2">
        <v>987.72</v>
      </c>
      <c r="T345" s="2">
        <v>1025.71</v>
      </c>
      <c r="U345" s="9">
        <v>1073.31</v>
      </c>
      <c r="V345" s="9">
        <v>1122.78</v>
      </c>
      <c r="W345" s="9">
        <v>1174.3900000000001</v>
      </c>
      <c r="X345" s="9">
        <v>1223.0881756673637</v>
      </c>
      <c r="Y345" s="2">
        <v>1266.52</v>
      </c>
      <c r="Z345" s="2">
        <v>1265.8699999999999</v>
      </c>
      <c r="AA345" s="2">
        <v>1265.0899999999999</v>
      </c>
      <c r="AB345" s="2">
        <v>1141.3499999999999</v>
      </c>
      <c r="AC345" s="2">
        <v>1141.1300000000001</v>
      </c>
      <c r="AD345" s="7">
        <v>1150.24</v>
      </c>
      <c r="AE345" s="91">
        <v>1203.98</v>
      </c>
      <c r="AF345" s="92">
        <v>1282.5899999999999</v>
      </c>
      <c r="AG345" s="2">
        <v>1358.88</v>
      </c>
      <c r="AH345" s="2">
        <v>1434.05</v>
      </c>
      <c r="AI345" s="7">
        <v>1491.7</v>
      </c>
      <c r="AJ345" s="2">
        <v>1531.811224384571</v>
      </c>
    </row>
    <row r="346" spans="1:36" s="5" customFormat="1" x14ac:dyDescent="0.2">
      <c r="A346" s="86" t="s">
        <v>657</v>
      </c>
      <c r="B346" s="82" t="s">
        <v>817</v>
      </c>
      <c r="C346" s="27"/>
      <c r="D346" s="34" t="s">
        <v>691</v>
      </c>
      <c r="E346" s="5" t="s">
        <v>711</v>
      </c>
      <c r="F346" s="5" t="s">
        <v>705</v>
      </c>
      <c r="G346" s="34"/>
      <c r="H346" s="2">
        <v>445</v>
      </c>
      <c r="I346" s="2">
        <v>473.37</v>
      </c>
      <c r="J346" s="2">
        <v>496.35</v>
      </c>
      <c r="K346" s="20" t="s">
        <v>657</v>
      </c>
      <c r="L346" s="20" t="s">
        <v>657</v>
      </c>
      <c r="M346" s="20" t="s">
        <v>657</v>
      </c>
      <c r="N346" s="20" t="s">
        <v>657</v>
      </c>
      <c r="O346" s="20" t="s">
        <v>657</v>
      </c>
      <c r="P346" s="20" t="s">
        <v>657</v>
      </c>
      <c r="Q346" s="20" t="s">
        <v>657</v>
      </c>
      <c r="R346" s="20" t="s">
        <v>657</v>
      </c>
      <c r="S346" s="20" t="s">
        <v>657</v>
      </c>
      <c r="T346" s="20" t="s">
        <v>657</v>
      </c>
      <c r="U346" s="20" t="s">
        <v>657</v>
      </c>
      <c r="V346" s="20" t="s">
        <v>657</v>
      </c>
      <c r="W346" s="20" t="s">
        <v>657</v>
      </c>
      <c r="X346" s="20" t="s">
        <v>657</v>
      </c>
      <c r="Y346" s="2" t="s">
        <v>657</v>
      </c>
      <c r="Z346" s="2" t="s">
        <v>657</v>
      </c>
      <c r="AA346" s="2" t="s">
        <v>657</v>
      </c>
      <c r="AB346" s="2" t="s">
        <v>657</v>
      </c>
      <c r="AC346" s="2" t="s">
        <v>657</v>
      </c>
      <c r="AD346" s="7" t="s">
        <v>657</v>
      </c>
      <c r="AE346" s="91" t="s">
        <v>657</v>
      </c>
      <c r="AF346" s="92" t="s">
        <v>657</v>
      </c>
      <c r="AG346" s="2" t="s">
        <v>657</v>
      </c>
      <c r="AH346" s="2" t="s">
        <v>657</v>
      </c>
      <c r="AI346" s="7" t="s">
        <v>657</v>
      </c>
      <c r="AJ346" s="2" t="s">
        <v>657</v>
      </c>
    </row>
    <row r="347" spans="1:36" s="5" customFormat="1" x14ac:dyDescent="0.2">
      <c r="A347" s="86" t="s">
        <v>1259</v>
      </c>
      <c r="B347" s="20" t="s">
        <v>524</v>
      </c>
      <c r="C347" s="34"/>
      <c r="D347" s="34" t="s">
        <v>869</v>
      </c>
      <c r="E347" s="34" t="s">
        <v>710</v>
      </c>
      <c r="F347" s="34" t="s">
        <v>708</v>
      </c>
      <c r="G347" s="34"/>
      <c r="H347" s="2">
        <v>445</v>
      </c>
      <c r="I347" s="2">
        <v>473.37</v>
      </c>
      <c r="J347" s="2">
        <v>496.35</v>
      </c>
      <c r="K347" s="2">
        <v>540.9</v>
      </c>
      <c r="L347" s="2">
        <v>577.72</v>
      </c>
      <c r="M347" s="2">
        <v>580.41999999999996</v>
      </c>
      <c r="N347" s="2">
        <v>616.04</v>
      </c>
      <c r="O347" s="2">
        <v>654.08000000000004</v>
      </c>
      <c r="P347" s="2">
        <v>689.69</v>
      </c>
      <c r="Q347" s="2">
        <v>737.32</v>
      </c>
      <c r="R347" s="2">
        <v>790.41</v>
      </c>
      <c r="S347" s="2">
        <v>849.76</v>
      </c>
      <c r="T347" s="2">
        <v>885.71</v>
      </c>
      <c r="U347" s="9">
        <v>929.61</v>
      </c>
      <c r="V347" s="9">
        <v>972</v>
      </c>
      <c r="W347" s="9">
        <v>1021.99</v>
      </c>
      <c r="X347" s="9">
        <v>1067.436151820707</v>
      </c>
      <c r="Y347" s="2">
        <v>1091.45</v>
      </c>
      <c r="Z347" s="2">
        <v>1094.8399999999999</v>
      </c>
      <c r="AA347" s="2">
        <v>1133.33</v>
      </c>
      <c r="AB347" s="2">
        <v>961.06</v>
      </c>
      <c r="AC347" s="2">
        <v>996.33</v>
      </c>
      <c r="AD347" s="7">
        <v>1025.94</v>
      </c>
      <c r="AE347" s="91">
        <v>1081.25</v>
      </c>
      <c r="AF347" s="92">
        <v>1140.6199999999999</v>
      </c>
      <c r="AG347" s="2">
        <v>1217.8</v>
      </c>
      <c r="AH347" s="2">
        <v>1271.4100000000001</v>
      </c>
      <c r="AI347" s="7">
        <v>1330.62</v>
      </c>
      <c r="AJ347" s="2">
        <v>1372.0652620988219</v>
      </c>
    </row>
    <row r="348" spans="1:36" s="36" customFormat="1" x14ac:dyDescent="0.2">
      <c r="A348" s="86" t="s">
        <v>657</v>
      </c>
      <c r="B348" s="84" t="s">
        <v>818</v>
      </c>
      <c r="C348" s="41"/>
      <c r="D348" s="35" t="s">
        <v>703</v>
      </c>
      <c r="E348" s="36" t="s">
        <v>711</v>
      </c>
      <c r="F348" s="36" t="s">
        <v>705</v>
      </c>
      <c r="G348" s="35"/>
      <c r="H348" s="2">
        <v>348</v>
      </c>
      <c r="I348" s="2">
        <v>376.82</v>
      </c>
      <c r="J348" s="2">
        <v>401.37</v>
      </c>
      <c r="K348" s="7">
        <v>423.05</v>
      </c>
      <c r="L348" s="28" t="s">
        <v>657</v>
      </c>
      <c r="M348" s="28" t="s">
        <v>657</v>
      </c>
      <c r="N348" s="28" t="s">
        <v>657</v>
      </c>
      <c r="O348" s="28" t="s">
        <v>657</v>
      </c>
      <c r="P348" s="28" t="s">
        <v>657</v>
      </c>
      <c r="Q348" s="28" t="s">
        <v>657</v>
      </c>
      <c r="R348" s="28" t="s">
        <v>657</v>
      </c>
      <c r="S348" s="28" t="s">
        <v>657</v>
      </c>
      <c r="T348" s="28" t="s">
        <v>657</v>
      </c>
      <c r="U348" s="28" t="s">
        <v>657</v>
      </c>
      <c r="V348" s="28" t="s">
        <v>657</v>
      </c>
      <c r="W348" s="28" t="s">
        <v>657</v>
      </c>
      <c r="X348" s="28" t="s">
        <v>657</v>
      </c>
      <c r="Y348" s="2" t="s">
        <v>657</v>
      </c>
      <c r="Z348" s="2" t="s">
        <v>657</v>
      </c>
      <c r="AA348" s="2" t="s">
        <v>657</v>
      </c>
      <c r="AB348" s="2" t="s">
        <v>657</v>
      </c>
      <c r="AC348" s="2" t="s">
        <v>657</v>
      </c>
      <c r="AD348" s="7" t="s">
        <v>657</v>
      </c>
      <c r="AE348" s="91" t="s">
        <v>657</v>
      </c>
      <c r="AF348" s="92" t="s">
        <v>657</v>
      </c>
      <c r="AG348" s="2" t="s">
        <v>657</v>
      </c>
      <c r="AH348" s="2" t="s">
        <v>657</v>
      </c>
      <c r="AI348" s="7" t="s">
        <v>657</v>
      </c>
      <c r="AJ348" s="2" t="s">
        <v>657</v>
      </c>
    </row>
    <row r="349" spans="1:36" s="36" customFormat="1" x14ac:dyDescent="0.2">
      <c r="A349" s="86" t="s">
        <v>1260</v>
      </c>
      <c r="B349" s="28" t="s">
        <v>525</v>
      </c>
      <c r="C349" s="35"/>
      <c r="D349" s="34" t="s">
        <v>870</v>
      </c>
      <c r="E349" s="35" t="s">
        <v>710</v>
      </c>
      <c r="F349" s="35" t="s">
        <v>708</v>
      </c>
      <c r="G349" s="35"/>
      <c r="H349" s="2" t="s">
        <v>657</v>
      </c>
      <c r="I349" s="2" t="s">
        <v>657</v>
      </c>
      <c r="J349" s="2" t="s">
        <v>657</v>
      </c>
      <c r="K349" s="7" t="s">
        <v>657</v>
      </c>
      <c r="L349" s="7">
        <v>421.91</v>
      </c>
      <c r="M349" s="7">
        <v>461.88</v>
      </c>
      <c r="N349" s="7">
        <v>488.72</v>
      </c>
      <c r="O349" s="7">
        <v>511.19</v>
      </c>
      <c r="P349" s="7">
        <v>552.12</v>
      </c>
      <c r="Q349" s="7">
        <v>594.75</v>
      </c>
      <c r="R349" s="7">
        <v>666.32</v>
      </c>
      <c r="S349" s="7">
        <v>708.06</v>
      </c>
      <c r="T349" s="7">
        <v>750.47</v>
      </c>
      <c r="U349" s="21">
        <v>793.28</v>
      </c>
      <c r="V349" s="21">
        <v>832.85</v>
      </c>
      <c r="W349" s="9">
        <v>858.41</v>
      </c>
      <c r="X349" s="9">
        <v>894.29406501617882</v>
      </c>
      <c r="Y349" s="2">
        <v>919.97</v>
      </c>
      <c r="Z349" s="2">
        <v>917.79</v>
      </c>
      <c r="AA349" s="2">
        <v>946.18</v>
      </c>
      <c r="AB349" s="2">
        <v>746.39</v>
      </c>
      <c r="AC349" s="2">
        <v>741.58</v>
      </c>
      <c r="AD349" s="7">
        <v>753.86</v>
      </c>
      <c r="AE349" s="91">
        <v>763.84</v>
      </c>
      <c r="AF349" s="92">
        <v>808.33</v>
      </c>
      <c r="AG349" s="2">
        <v>856.09</v>
      </c>
      <c r="AH349" s="2">
        <v>908.78</v>
      </c>
      <c r="AI349" s="7">
        <v>961.57</v>
      </c>
      <c r="AJ349" s="2">
        <v>957.56995373905818</v>
      </c>
    </row>
    <row r="350" spans="1:36" s="5" customFormat="1" x14ac:dyDescent="0.2">
      <c r="A350" s="86" t="s">
        <v>1261</v>
      </c>
      <c r="B350" s="20" t="s">
        <v>526</v>
      </c>
      <c r="C350" s="34"/>
      <c r="D350" s="34" t="s">
        <v>527</v>
      </c>
      <c r="E350" s="34" t="s">
        <v>710</v>
      </c>
      <c r="F350" s="34" t="s">
        <v>705</v>
      </c>
      <c r="G350" s="34"/>
      <c r="H350" s="2">
        <v>560</v>
      </c>
      <c r="I350" s="2">
        <v>587.55999999999995</v>
      </c>
      <c r="J350" s="2">
        <v>601.34</v>
      </c>
      <c r="K350" s="2">
        <v>636.94000000000005</v>
      </c>
      <c r="L350" s="2">
        <v>673.63</v>
      </c>
      <c r="M350" s="2">
        <v>726</v>
      </c>
      <c r="N350" s="2">
        <v>786.55</v>
      </c>
      <c r="O350" s="2">
        <v>836.35</v>
      </c>
      <c r="P350" s="2">
        <v>878.97</v>
      </c>
      <c r="Q350" s="2">
        <v>982.27</v>
      </c>
      <c r="R350" s="2">
        <v>1099.22</v>
      </c>
      <c r="S350" s="2">
        <v>1174.93</v>
      </c>
      <c r="T350" s="2">
        <v>1233.8399999999999</v>
      </c>
      <c r="U350" s="9">
        <v>1291.95</v>
      </c>
      <c r="V350" s="9">
        <v>1343.64</v>
      </c>
      <c r="W350" s="9">
        <v>1411.07</v>
      </c>
      <c r="X350" s="9">
        <v>1453.1533245274338</v>
      </c>
      <c r="Y350" s="2">
        <v>1487.07</v>
      </c>
      <c r="Z350" s="2">
        <v>1489.85</v>
      </c>
      <c r="AA350" s="2">
        <v>1495.3</v>
      </c>
      <c r="AB350" s="2">
        <v>1367.03</v>
      </c>
      <c r="AC350" s="2">
        <v>1395.81</v>
      </c>
      <c r="AD350" s="7">
        <v>1428.89</v>
      </c>
      <c r="AE350" s="91">
        <v>1505.04</v>
      </c>
      <c r="AF350" s="92">
        <v>1580.82</v>
      </c>
      <c r="AG350" s="2">
        <v>1687.2</v>
      </c>
      <c r="AH350" s="2">
        <v>1789.24</v>
      </c>
      <c r="AI350" s="7">
        <v>1843.33</v>
      </c>
      <c r="AJ350" s="2">
        <v>1880.6721201875459</v>
      </c>
    </row>
    <row r="351" spans="1:36" s="5" customFormat="1" x14ac:dyDescent="0.2">
      <c r="A351" s="86" t="s">
        <v>1262</v>
      </c>
      <c r="B351" s="20" t="s">
        <v>528</v>
      </c>
      <c r="C351" s="34"/>
      <c r="D351" s="34" t="s">
        <v>529</v>
      </c>
      <c r="E351" s="34" t="s">
        <v>710</v>
      </c>
      <c r="F351" s="34" t="s">
        <v>705</v>
      </c>
      <c r="G351" s="34"/>
      <c r="H351" s="2">
        <v>517</v>
      </c>
      <c r="I351" s="2">
        <v>562.82000000000005</v>
      </c>
      <c r="J351" s="2">
        <v>553.79999999999995</v>
      </c>
      <c r="K351" s="2">
        <v>581.75</v>
      </c>
      <c r="L351" s="2">
        <v>617.24</v>
      </c>
      <c r="M351" s="2">
        <v>673.36</v>
      </c>
      <c r="N351" s="2">
        <v>736.34</v>
      </c>
      <c r="O351" s="2">
        <v>795.9</v>
      </c>
      <c r="P351" s="2">
        <v>840.44</v>
      </c>
      <c r="Q351" s="2">
        <v>915.53</v>
      </c>
      <c r="R351" s="2">
        <v>1050.45</v>
      </c>
      <c r="S351" s="2">
        <v>1111.1600000000001</v>
      </c>
      <c r="T351" s="2">
        <v>1154.99</v>
      </c>
      <c r="U351" s="9">
        <v>1201.1199999999999</v>
      </c>
      <c r="V351" s="9">
        <v>1245.31</v>
      </c>
      <c r="W351" s="9">
        <v>1301.31</v>
      </c>
      <c r="X351" s="9">
        <v>1334.8759891363391</v>
      </c>
      <c r="Y351" s="2">
        <v>1366.09</v>
      </c>
      <c r="Z351" s="2">
        <v>1367.95</v>
      </c>
      <c r="AA351" s="2">
        <v>1370.98</v>
      </c>
      <c r="AB351" s="2">
        <v>1264.22</v>
      </c>
      <c r="AC351" s="2">
        <v>1261.3900000000001</v>
      </c>
      <c r="AD351" s="7">
        <v>1263.8499999999999</v>
      </c>
      <c r="AE351" s="91">
        <v>1320.81</v>
      </c>
      <c r="AF351" s="92">
        <v>1374.28</v>
      </c>
      <c r="AG351" s="2">
        <v>1454.25</v>
      </c>
      <c r="AH351" s="2">
        <v>1549.88</v>
      </c>
      <c r="AI351" s="7">
        <v>1620.56</v>
      </c>
      <c r="AJ351" s="2">
        <v>1694.8123651427511</v>
      </c>
    </row>
    <row r="352" spans="1:36" s="5" customFormat="1" x14ac:dyDescent="0.2">
      <c r="A352" s="86" t="s">
        <v>1263</v>
      </c>
      <c r="B352" s="20" t="s">
        <v>530</v>
      </c>
      <c r="C352" s="34"/>
      <c r="D352" s="34" t="s">
        <v>531</v>
      </c>
      <c r="E352" s="35" t="s">
        <v>711</v>
      </c>
      <c r="F352" s="34" t="s">
        <v>705</v>
      </c>
      <c r="G352" s="34"/>
      <c r="H352" s="2">
        <v>417</v>
      </c>
      <c r="I352" s="2">
        <v>466.78</v>
      </c>
      <c r="J352" s="2">
        <v>498.5</v>
      </c>
      <c r="K352" s="2">
        <v>529.91999999999996</v>
      </c>
      <c r="L352" s="2">
        <v>555.97</v>
      </c>
      <c r="M352" s="2">
        <v>604.39</v>
      </c>
      <c r="N352" s="2">
        <v>652.14</v>
      </c>
      <c r="O352" s="2">
        <v>700.63</v>
      </c>
      <c r="P352" s="2">
        <v>747.29</v>
      </c>
      <c r="Q352" s="2">
        <v>833.53</v>
      </c>
      <c r="R352" s="2">
        <v>986.64</v>
      </c>
      <c r="S352" s="2">
        <v>1054.48</v>
      </c>
      <c r="T352" s="2">
        <v>1091.26</v>
      </c>
      <c r="U352" s="9">
        <v>1141.21</v>
      </c>
      <c r="V352" s="9">
        <v>1197.04</v>
      </c>
      <c r="W352" s="9">
        <v>1244.3900000000001</v>
      </c>
      <c r="X352" s="9">
        <v>1277.760553150423</v>
      </c>
      <c r="Y352" s="2">
        <v>1310.97</v>
      </c>
      <c r="Z352" s="2">
        <v>1311.57</v>
      </c>
      <c r="AA352" s="2">
        <v>1317.36</v>
      </c>
      <c r="AB352" s="2">
        <v>1218.6600000000001</v>
      </c>
      <c r="AC352" s="2">
        <v>1201.99</v>
      </c>
      <c r="AD352" s="7">
        <v>1214.79</v>
      </c>
      <c r="AE352" s="91">
        <v>1264.01</v>
      </c>
      <c r="AF352" s="92">
        <v>1308.1099999999999</v>
      </c>
      <c r="AG352" s="2">
        <v>1380.69</v>
      </c>
      <c r="AH352" s="2" t="s">
        <v>657</v>
      </c>
      <c r="AI352" s="7" t="s">
        <v>657</v>
      </c>
      <c r="AJ352" s="2" t="s">
        <v>657</v>
      </c>
    </row>
    <row r="353" spans="1:36" s="5" customFormat="1" x14ac:dyDescent="0.2">
      <c r="A353" s="86" t="s">
        <v>1264</v>
      </c>
      <c r="B353" s="20" t="s">
        <v>532</v>
      </c>
      <c r="C353" s="34"/>
      <c r="D353" s="34" t="s">
        <v>533</v>
      </c>
      <c r="E353" s="34" t="s">
        <v>710</v>
      </c>
      <c r="F353" s="34" t="s">
        <v>707</v>
      </c>
      <c r="G353" s="34"/>
      <c r="H353" s="2">
        <v>387</v>
      </c>
      <c r="I353" s="2">
        <v>352.74</v>
      </c>
      <c r="J353" s="2">
        <v>385.96</v>
      </c>
      <c r="K353" s="2">
        <v>425.92</v>
      </c>
      <c r="L353" s="2">
        <v>458.69</v>
      </c>
      <c r="M353" s="2">
        <v>498.3</v>
      </c>
      <c r="N353" s="2">
        <v>537.69000000000005</v>
      </c>
      <c r="O353" s="2">
        <v>564.35</v>
      </c>
      <c r="P353" s="2">
        <v>599.48</v>
      </c>
      <c r="Q353" s="2">
        <v>646.94000000000005</v>
      </c>
      <c r="R353" s="2">
        <v>695.84</v>
      </c>
      <c r="S353" s="2">
        <v>730.46</v>
      </c>
      <c r="T353" s="2">
        <v>764.56</v>
      </c>
      <c r="U353" s="9">
        <v>801.26</v>
      </c>
      <c r="V353" s="9">
        <v>828.37</v>
      </c>
      <c r="W353" s="9">
        <v>857.81</v>
      </c>
      <c r="X353" s="9">
        <v>884.49400944221009</v>
      </c>
      <c r="Y353" s="2">
        <v>896.4</v>
      </c>
      <c r="Z353" s="2">
        <v>895.69</v>
      </c>
      <c r="AA353" s="2">
        <v>904.22</v>
      </c>
      <c r="AB353" s="2">
        <v>713.87</v>
      </c>
      <c r="AC353" s="2">
        <v>707.31</v>
      </c>
      <c r="AD353" s="7">
        <v>723.48</v>
      </c>
      <c r="AE353" s="91">
        <v>765.49</v>
      </c>
      <c r="AF353" s="92">
        <v>818.84</v>
      </c>
      <c r="AG353" s="2">
        <v>864.09</v>
      </c>
      <c r="AH353" s="2">
        <v>907.88</v>
      </c>
      <c r="AI353" s="7">
        <v>948.96</v>
      </c>
      <c r="AJ353" s="2">
        <v>975.92016770747421</v>
      </c>
    </row>
    <row r="354" spans="1:36" s="5" customFormat="1" x14ac:dyDescent="0.2">
      <c r="A354" s="86" t="s">
        <v>1265</v>
      </c>
      <c r="B354" s="20" t="s">
        <v>534</v>
      </c>
      <c r="C354" s="34"/>
      <c r="D354" s="34" t="s">
        <v>535</v>
      </c>
      <c r="E354" s="34" t="s">
        <v>710</v>
      </c>
      <c r="F354" s="34" t="s">
        <v>705</v>
      </c>
      <c r="G354" s="34"/>
      <c r="H354" s="2">
        <v>583</v>
      </c>
      <c r="I354" s="2">
        <v>611.53</v>
      </c>
      <c r="J354" s="2">
        <v>632.45000000000005</v>
      </c>
      <c r="K354" s="2">
        <v>666.91</v>
      </c>
      <c r="L354" s="2">
        <v>702.25</v>
      </c>
      <c r="M354" s="2">
        <v>800.55</v>
      </c>
      <c r="N354" s="2">
        <v>850.49</v>
      </c>
      <c r="O354" s="2">
        <v>900.76</v>
      </c>
      <c r="P354" s="2">
        <v>955.32</v>
      </c>
      <c r="Q354" s="2">
        <v>1083</v>
      </c>
      <c r="R354" s="2">
        <v>1291.98</v>
      </c>
      <c r="S354" s="2">
        <v>1350.9</v>
      </c>
      <c r="T354" s="2">
        <v>1410.42</v>
      </c>
      <c r="U354" s="9">
        <v>1479.41</v>
      </c>
      <c r="V354" s="9">
        <v>1532.54</v>
      </c>
      <c r="W354" s="9">
        <v>1604.94</v>
      </c>
      <c r="X354" s="9">
        <v>1645.4511785040288</v>
      </c>
      <c r="Y354" s="2">
        <v>1676.84</v>
      </c>
      <c r="Z354" s="2">
        <v>1663.82</v>
      </c>
      <c r="AA354" s="2">
        <v>1722.81</v>
      </c>
      <c r="AB354" s="2">
        <v>1670.06</v>
      </c>
      <c r="AC354" s="2">
        <v>1699.02</v>
      </c>
      <c r="AD354" s="7">
        <v>1744.79</v>
      </c>
      <c r="AE354" s="91">
        <v>1809.94</v>
      </c>
      <c r="AF354" s="92">
        <v>1894.69</v>
      </c>
      <c r="AG354" s="2">
        <v>1993.79</v>
      </c>
      <c r="AH354" s="2">
        <v>2091.0500000000002</v>
      </c>
      <c r="AI354" s="7">
        <v>2163.37</v>
      </c>
      <c r="AJ354" s="2">
        <v>2216.57842396667</v>
      </c>
    </row>
    <row r="355" spans="1:36" s="5" customFormat="1" x14ac:dyDescent="0.2">
      <c r="A355" s="86" t="s">
        <v>1266</v>
      </c>
      <c r="B355" s="20" t="s">
        <v>536</v>
      </c>
      <c r="C355" s="34"/>
      <c r="D355" s="34" t="s">
        <v>537</v>
      </c>
      <c r="E355" s="34" t="s">
        <v>710</v>
      </c>
      <c r="F355" s="34" t="s">
        <v>706</v>
      </c>
      <c r="G355" s="34"/>
      <c r="H355" s="2">
        <v>487</v>
      </c>
      <c r="I355" s="2">
        <v>510.15</v>
      </c>
      <c r="J355" s="2">
        <v>539.9</v>
      </c>
      <c r="K355" s="2">
        <v>563.35</v>
      </c>
      <c r="L355" s="2">
        <v>597.36</v>
      </c>
      <c r="M355" s="2">
        <v>662.93</v>
      </c>
      <c r="N355" s="2">
        <v>704.91</v>
      </c>
      <c r="O355" s="2">
        <v>748.77</v>
      </c>
      <c r="P355" s="2">
        <v>817.95</v>
      </c>
      <c r="Q355" s="2">
        <v>896.33</v>
      </c>
      <c r="R355" s="2">
        <v>1029.55</v>
      </c>
      <c r="S355" s="2">
        <v>1106.1400000000001</v>
      </c>
      <c r="T355" s="2">
        <v>1162.72</v>
      </c>
      <c r="U355" s="9">
        <v>1235.23</v>
      </c>
      <c r="V355" s="9">
        <v>1303.18</v>
      </c>
      <c r="W355" s="9">
        <v>1345.74</v>
      </c>
      <c r="X355" s="9">
        <v>1371.2026630266819</v>
      </c>
      <c r="Y355" s="2">
        <v>1369.51</v>
      </c>
      <c r="Z355" s="2">
        <v>1370.48</v>
      </c>
      <c r="AA355" s="2">
        <v>1366.35</v>
      </c>
      <c r="AB355" s="2">
        <v>1197.3399999999999</v>
      </c>
      <c r="AC355" s="2">
        <v>1199.8699999999999</v>
      </c>
      <c r="AD355" s="7">
        <v>1266.67</v>
      </c>
      <c r="AE355" s="91">
        <v>1301.3499999999999</v>
      </c>
      <c r="AF355" s="92">
        <v>1357.49</v>
      </c>
      <c r="AG355" s="2">
        <v>1422.27</v>
      </c>
      <c r="AH355" s="2">
        <v>1506.16</v>
      </c>
      <c r="AI355" s="7">
        <v>1556.95</v>
      </c>
      <c r="AJ355" s="2">
        <v>1605.4515139356599</v>
      </c>
    </row>
    <row r="356" spans="1:36" s="5" customFormat="1" x14ac:dyDescent="0.2">
      <c r="A356" s="86" t="s">
        <v>1267</v>
      </c>
      <c r="B356" s="20" t="s">
        <v>538</v>
      </c>
      <c r="C356" s="34"/>
      <c r="D356" s="34" t="s">
        <v>539</v>
      </c>
      <c r="E356" s="34" t="s">
        <v>710</v>
      </c>
      <c r="F356" s="34" t="s">
        <v>705</v>
      </c>
      <c r="G356" s="34"/>
      <c r="H356" s="2">
        <v>400</v>
      </c>
      <c r="I356" s="2">
        <v>412.73</v>
      </c>
      <c r="J356" s="2">
        <v>426.68</v>
      </c>
      <c r="K356" s="2">
        <v>462.25</v>
      </c>
      <c r="L356" s="2">
        <v>502.19</v>
      </c>
      <c r="M356" s="2">
        <v>558.99</v>
      </c>
      <c r="N356" s="2">
        <v>606.95000000000005</v>
      </c>
      <c r="O356" s="2">
        <v>655.64</v>
      </c>
      <c r="P356" s="2">
        <v>712.26</v>
      </c>
      <c r="Q356" s="2">
        <v>785.51</v>
      </c>
      <c r="R356" s="2">
        <v>885.6</v>
      </c>
      <c r="S356" s="2">
        <v>944.98</v>
      </c>
      <c r="T356" s="2">
        <v>1012.53</v>
      </c>
      <c r="U356" s="9">
        <v>1071.56</v>
      </c>
      <c r="V356" s="9">
        <v>1122.3499999999999</v>
      </c>
      <c r="W356" s="9">
        <v>1161.58</v>
      </c>
      <c r="X356" s="9">
        <v>1152.2039167341763</v>
      </c>
      <c r="Y356" s="2">
        <v>1179.51</v>
      </c>
      <c r="Z356" s="2">
        <v>1182.82</v>
      </c>
      <c r="AA356" s="2">
        <v>1185.81</v>
      </c>
      <c r="AB356" s="2">
        <v>1005.77</v>
      </c>
      <c r="AC356" s="2">
        <v>1019.97</v>
      </c>
      <c r="AD356" s="7">
        <v>1057.76</v>
      </c>
      <c r="AE356" s="91">
        <v>1113.73</v>
      </c>
      <c r="AF356" s="92">
        <v>1182.6400000000001</v>
      </c>
      <c r="AG356" s="2">
        <v>1264.22</v>
      </c>
      <c r="AH356" s="2">
        <v>1349.84</v>
      </c>
      <c r="AI356" s="7">
        <v>1416.01</v>
      </c>
      <c r="AJ356" s="2">
        <v>1472.3029000031679</v>
      </c>
    </row>
    <row r="357" spans="1:36" s="40" customFormat="1" x14ac:dyDescent="0.2">
      <c r="A357" s="86" t="s">
        <v>1268</v>
      </c>
      <c r="B357" s="43" t="s">
        <v>540</v>
      </c>
      <c r="C357" s="37"/>
      <c r="D357" s="34" t="s">
        <v>902</v>
      </c>
      <c r="E357" s="37" t="s">
        <v>710</v>
      </c>
      <c r="F357" s="37" t="s">
        <v>708</v>
      </c>
      <c r="G357" s="37"/>
      <c r="H357" s="43" t="s">
        <v>657</v>
      </c>
      <c r="I357" s="43" t="s">
        <v>657</v>
      </c>
      <c r="J357" s="43" t="s">
        <v>657</v>
      </c>
      <c r="K357" s="43" t="s">
        <v>657</v>
      </c>
      <c r="L357" s="38">
        <v>486.26</v>
      </c>
      <c r="M357" s="38">
        <v>512.41999999999996</v>
      </c>
      <c r="N357" s="38">
        <v>558.91999999999996</v>
      </c>
      <c r="O357" s="38">
        <v>596.20000000000005</v>
      </c>
      <c r="P357" s="38">
        <v>642.27</v>
      </c>
      <c r="Q357" s="38">
        <v>734.94</v>
      </c>
      <c r="R357" s="38">
        <v>860.89</v>
      </c>
      <c r="S357" s="38">
        <v>917.85</v>
      </c>
      <c r="T357" s="38">
        <v>950.58</v>
      </c>
      <c r="U357" s="39">
        <v>1023.27</v>
      </c>
      <c r="V357" s="39">
        <v>1063.02</v>
      </c>
      <c r="W357" s="9">
        <v>1090.31</v>
      </c>
      <c r="X357" s="2" t="s">
        <v>657</v>
      </c>
      <c r="Y357" s="2">
        <v>1136.6300000000001</v>
      </c>
      <c r="Z357" s="2">
        <v>1139.6500000000001</v>
      </c>
      <c r="AA357" s="2">
        <v>1148.9000000000001</v>
      </c>
      <c r="AB357" s="2">
        <v>1019.47</v>
      </c>
      <c r="AC357" s="2">
        <v>1017.15</v>
      </c>
      <c r="AD357" s="7">
        <v>1033.2</v>
      </c>
      <c r="AE357" s="91">
        <v>1097.1099999999999</v>
      </c>
      <c r="AF357" s="92">
        <v>1218.0899999999999</v>
      </c>
      <c r="AG357" s="2">
        <v>1289.57</v>
      </c>
      <c r="AH357" s="2">
        <v>1364.82</v>
      </c>
      <c r="AI357" s="7">
        <v>1433.18</v>
      </c>
      <c r="AJ357" s="2">
        <v>1503.850862324789</v>
      </c>
    </row>
    <row r="358" spans="1:36" s="5" customFormat="1" x14ac:dyDescent="0.2">
      <c r="A358" s="86" t="s">
        <v>1269</v>
      </c>
      <c r="B358" s="20" t="s">
        <v>541</v>
      </c>
      <c r="C358" s="34"/>
      <c r="D358" s="34" t="s">
        <v>542</v>
      </c>
      <c r="E358" s="34" t="s">
        <v>710</v>
      </c>
      <c r="F358" s="34" t="s">
        <v>707</v>
      </c>
      <c r="G358" s="34"/>
      <c r="H358" s="2">
        <v>465</v>
      </c>
      <c r="I358" s="2">
        <v>476.11</v>
      </c>
      <c r="J358" s="2">
        <v>490</v>
      </c>
      <c r="K358" s="2">
        <v>522.55999999999995</v>
      </c>
      <c r="L358" s="2">
        <v>564.14</v>
      </c>
      <c r="M358" s="2">
        <v>594.30999999999995</v>
      </c>
      <c r="N358" s="2">
        <v>619.26</v>
      </c>
      <c r="O358" s="2">
        <v>647.20000000000005</v>
      </c>
      <c r="P358" s="2">
        <v>677.92</v>
      </c>
      <c r="Q358" s="2">
        <v>702.78</v>
      </c>
      <c r="R358" s="2">
        <v>747.34</v>
      </c>
      <c r="S358" s="2">
        <v>773.87</v>
      </c>
      <c r="T358" s="2">
        <v>811.93</v>
      </c>
      <c r="U358" s="9">
        <v>837.15</v>
      </c>
      <c r="V358" s="9">
        <v>864.29</v>
      </c>
      <c r="W358" s="9">
        <v>890.97</v>
      </c>
      <c r="X358" s="9">
        <v>919.10061970460856</v>
      </c>
      <c r="Y358" s="2">
        <v>938.8</v>
      </c>
      <c r="Z358" s="2">
        <v>935.65</v>
      </c>
      <c r="AA358" s="2">
        <v>940.91</v>
      </c>
      <c r="AB358" s="2">
        <v>809.88</v>
      </c>
      <c r="AC358" s="2">
        <v>801.53</v>
      </c>
      <c r="AD358" s="7">
        <v>831.99</v>
      </c>
      <c r="AE358" s="91">
        <v>872.33</v>
      </c>
      <c r="AF358" s="92">
        <v>938.91</v>
      </c>
      <c r="AG358" s="2">
        <v>1004.72</v>
      </c>
      <c r="AH358" s="2">
        <v>1079.8399999999999</v>
      </c>
      <c r="AI358" s="7">
        <v>1140.49</v>
      </c>
      <c r="AJ358" s="2">
        <v>1164.822045701465</v>
      </c>
    </row>
    <row r="359" spans="1:36" s="5" customFormat="1" x14ac:dyDescent="0.2">
      <c r="A359" s="86" t="s">
        <v>1270</v>
      </c>
      <c r="B359" s="20" t="s">
        <v>543</v>
      </c>
      <c r="C359" s="34"/>
      <c r="D359" s="34" t="s">
        <v>544</v>
      </c>
      <c r="E359" s="34" t="s">
        <v>710</v>
      </c>
      <c r="F359" s="34" t="s">
        <v>705</v>
      </c>
      <c r="G359" s="34"/>
      <c r="H359" s="2">
        <v>372</v>
      </c>
      <c r="I359" s="2">
        <v>400.12</v>
      </c>
      <c r="J359" s="2">
        <v>420.26</v>
      </c>
      <c r="K359" s="2">
        <v>432.81</v>
      </c>
      <c r="L359" s="2">
        <v>458.96</v>
      </c>
      <c r="M359" s="2">
        <v>511.13</v>
      </c>
      <c r="N359" s="2">
        <v>561.67999999999995</v>
      </c>
      <c r="O359" s="2">
        <v>590.27</v>
      </c>
      <c r="P359" s="2">
        <v>643.07000000000005</v>
      </c>
      <c r="Q359" s="2">
        <v>689.68</v>
      </c>
      <c r="R359" s="2">
        <v>790.45</v>
      </c>
      <c r="S359" s="2">
        <v>849.91</v>
      </c>
      <c r="T359" s="2">
        <v>892.95</v>
      </c>
      <c r="U359" s="9">
        <v>933.75</v>
      </c>
      <c r="V359" s="9">
        <v>980.52</v>
      </c>
      <c r="W359" s="9">
        <v>1015.65</v>
      </c>
      <c r="X359" s="9">
        <v>1044.6823448499595</v>
      </c>
      <c r="Y359" s="2">
        <v>1067.26</v>
      </c>
      <c r="Z359" s="2">
        <v>1061.6600000000001</v>
      </c>
      <c r="AA359" s="2">
        <v>1061.77</v>
      </c>
      <c r="AB359" s="2">
        <v>916.08</v>
      </c>
      <c r="AC359" s="2">
        <v>917.29</v>
      </c>
      <c r="AD359" s="7">
        <v>941.64</v>
      </c>
      <c r="AE359" s="91">
        <v>982.91</v>
      </c>
      <c r="AF359" s="92">
        <v>1030.99</v>
      </c>
      <c r="AG359" s="2">
        <v>1103.8499999999999</v>
      </c>
      <c r="AH359" s="2">
        <v>1156.02</v>
      </c>
      <c r="AI359" s="7">
        <v>1222.3599999999999</v>
      </c>
      <c r="AJ359" s="2">
        <v>1262.5838886029969</v>
      </c>
    </row>
    <row r="360" spans="1:36" s="5" customFormat="1" x14ac:dyDescent="0.2">
      <c r="A360" s="86" t="s">
        <v>1271</v>
      </c>
      <c r="B360" s="20" t="s">
        <v>545</v>
      </c>
      <c r="C360" s="34"/>
      <c r="D360" s="34" t="s">
        <v>546</v>
      </c>
      <c r="E360" s="34" t="s">
        <v>710</v>
      </c>
      <c r="F360" s="34" t="s">
        <v>705</v>
      </c>
      <c r="G360" s="34"/>
      <c r="H360" s="2">
        <v>615</v>
      </c>
      <c r="I360" s="2">
        <v>620.01</v>
      </c>
      <c r="J360" s="2">
        <v>631.41</v>
      </c>
      <c r="K360" s="2">
        <v>674.34</v>
      </c>
      <c r="L360" s="2">
        <v>713.71</v>
      </c>
      <c r="M360" s="2">
        <v>799.5</v>
      </c>
      <c r="N360" s="2">
        <v>867.23</v>
      </c>
      <c r="O360" s="2">
        <v>914.38</v>
      </c>
      <c r="P360" s="2">
        <v>961.28</v>
      </c>
      <c r="Q360" s="2">
        <v>1074.49</v>
      </c>
      <c r="R360" s="2">
        <v>1281.1400000000001</v>
      </c>
      <c r="S360" s="2">
        <v>1348.28</v>
      </c>
      <c r="T360" s="2">
        <v>1403.23</v>
      </c>
      <c r="U360" s="9">
        <v>1472.05</v>
      </c>
      <c r="V360" s="9">
        <v>1535.35</v>
      </c>
      <c r="W360" s="9">
        <v>1612.18</v>
      </c>
      <c r="X360" s="9">
        <v>1659.1784289208374</v>
      </c>
      <c r="Y360" s="2">
        <v>1694.16</v>
      </c>
      <c r="Z360" s="2">
        <v>1695.5</v>
      </c>
      <c r="AA360" s="2">
        <v>1738.87</v>
      </c>
      <c r="AB360" s="2">
        <v>1658.23</v>
      </c>
      <c r="AC360" s="2">
        <v>1673.88</v>
      </c>
      <c r="AD360" s="7">
        <v>1715.79</v>
      </c>
      <c r="AE360" s="91">
        <v>1781.46</v>
      </c>
      <c r="AF360" s="92">
        <v>1871.75</v>
      </c>
      <c r="AG360" s="2">
        <v>1982.67</v>
      </c>
      <c r="AH360" s="2">
        <v>2061.85</v>
      </c>
      <c r="AI360" s="7">
        <v>2145.9299999999998</v>
      </c>
      <c r="AJ360" s="2">
        <v>2191.5359073411778</v>
      </c>
    </row>
    <row r="361" spans="1:36" s="5" customFormat="1" x14ac:dyDescent="0.2">
      <c r="A361" s="86" t="s">
        <v>1272</v>
      </c>
      <c r="B361" s="20" t="s">
        <v>547</v>
      </c>
      <c r="C361" s="34"/>
      <c r="D361" s="35" t="s">
        <v>548</v>
      </c>
      <c r="E361" s="35" t="s">
        <v>711</v>
      </c>
      <c r="F361" s="34" t="s">
        <v>705</v>
      </c>
      <c r="G361" s="34"/>
      <c r="H361" s="2">
        <v>408</v>
      </c>
      <c r="I361" s="2">
        <v>439.9</v>
      </c>
      <c r="J361" s="2">
        <v>465.21</v>
      </c>
      <c r="K361" s="2">
        <v>518.02</v>
      </c>
      <c r="L361" s="2">
        <v>543.86</v>
      </c>
      <c r="M361" s="2">
        <v>603.69000000000005</v>
      </c>
      <c r="N361" s="2">
        <v>648.29999999999995</v>
      </c>
      <c r="O361" s="2">
        <v>688.6</v>
      </c>
      <c r="P361" s="2">
        <v>732.56</v>
      </c>
      <c r="Q361" s="2">
        <v>823.01</v>
      </c>
      <c r="R361" s="2">
        <v>934.8</v>
      </c>
      <c r="S361" s="2">
        <v>1001.05</v>
      </c>
      <c r="T361" s="2">
        <v>1037.82</v>
      </c>
      <c r="U361" s="9">
        <v>1091.18</v>
      </c>
      <c r="V361" s="9">
        <v>1137.4000000000001</v>
      </c>
      <c r="W361" s="9">
        <v>1187.3800000000001</v>
      </c>
      <c r="X361" s="9">
        <v>1214.0921054122496</v>
      </c>
      <c r="Y361" s="2">
        <v>1214.5</v>
      </c>
      <c r="Z361" s="2">
        <v>1203.9000000000001</v>
      </c>
      <c r="AA361" s="2">
        <v>1218.18</v>
      </c>
      <c r="AB361" s="2">
        <v>1094.69</v>
      </c>
      <c r="AC361" s="2">
        <v>1082.81</v>
      </c>
      <c r="AD361" s="7">
        <v>1091.57</v>
      </c>
      <c r="AE361" s="91">
        <v>1151.68</v>
      </c>
      <c r="AF361" s="92">
        <v>1221.81</v>
      </c>
      <c r="AG361" s="2">
        <v>1293.52</v>
      </c>
      <c r="AH361" s="2" t="s">
        <v>657</v>
      </c>
      <c r="AI361" s="7" t="s">
        <v>657</v>
      </c>
      <c r="AJ361" s="2" t="s">
        <v>657</v>
      </c>
    </row>
    <row r="362" spans="1:36" s="5" customFormat="1" x14ac:dyDescent="0.2">
      <c r="A362" s="86" t="s">
        <v>1273</v>
      </c>
      <c r="B362" s="20" t="s">
        <v>549</v>
      </c>
      <c r="C362" s="34"/>
      <c r="D362" s="34" t="s">
        <v>550</v>
      </c>
      <c r="E362" s="34" t="s">
        <v>711</v>
      </c>
      <c r="F362" s="34" t="s">
        <v>705</v>
      </c>
      <c r="G362" s="34"/>
      <c r="H362" s="2">
        <v>462</v>
      </c>
      <c r="I362" s="2">
        <v>454.06</v>
      </c>
      <c r="J362" s="2">
        <v>501.79</v>
      </c>
      <c r="K362" s="2">
        <v>519.33000000000004</v>
      </c>
      <c r="L362" s="2">
        <v>576.24</v>
      </c>
      <c r="M362" s="2">
        <v>636.78</v>
      </c>
      <c r="N362" s="2">
        <v>665.66</v>
      </c>
      <c r="O362" s="2">
        <v>701.13</v>
      </c>
      <c r="P362" s="2">
        <v>732.56</v>
      </c>
      <c r="Q362" s="2">
        <v>834.59</v>
      </c>
      <c r="R362" s="2">
        <v>915.35</v>
      </c>
      <c r="S362" s="2">
        <v>982.76</v>
      </c>
      <c r="T362" s="2">
        <v>1033.57</v>
      </c>
      <c r="U362" s="9">
        <v>1073.8800000000001</v>
      </c>
      <c r="V362" s="9">
        <v>1132.95</v>
      </c>
      <c r="W362" s="9">
        <v>1165.03</v>
      </c>
      <c r="X362" s="2" t="s">
        <v>657</v>
      </c>
      <c r="Y362" s="2" t="s">
        <v>657</v>
      </c>
      <c r="Z362" s="2" t="s">
        <v>657</v>
      </c>
      <c r="AA362" s="2" t="s">
        <v>657</v>
      </c>
      <c r="AB362" s="2" t="s">
        <v>657</v>
      </c>
      <c r="AC362" s="2" t="s">
        <v>657</v>
      </c>
      <c r="AD362" s="7" t="s">
        <v>657</v>
      </c>
      <c r="AE362" s="91" t="s">
        <v>657</v>
      </c>
      <c r="AF362" s="92" t="s">
        <v>657</v>
      </c>
      <c r="AG362" s="2" t="s">
        <v>657</v>
      </c>
      <c r="AH362" s="2" t="s">
        <v>657</v>
      </c>
      <c r="AI362" s="7" t="s">
        <v>657</v>
      </c>
      <c r="AJ362" s="2" t="s">
        <v>657</v>
      </c>
    </row>
    <row r="363" spans="1:36" s="5" customFormat="1" x14ac:dyDescent="0.2">
      <c r="A363" s="86" t="s">
        <v>1274</v>
      </c>
      <c r="B363" s="20" t="s">
        <v>551</v>
      </c>
      <c r="C363" s="34"/>
      <c r="D363" s="34" t="s">
        <v>552</v>
      </c>
      <c r="E363" s="34" t="s">
        <v>710</v>
      </c>
      <c r="F363" s="34" t="s">
        <v>705</v>
      </c>
      <c r="G363" s="34"/>
      <c r="H363" s="2">
        <v>477</v>
      </c>
      <c r="I363" s="2">
        <v>501.42</v>
      </c>
      <c r="J363" s="2">
        <v>479.8</v>
      </c>
      <c r="K363" s="2">
        <v>500.16</v>
      </c>
      <c r="L363" s="2">
        <v>538.24</v>
      </c>
      <c r="M363" s="2">
        <v>622.83000000000004</v>
      </c>
      <c r="N363" s="2">
        <v>669.9</v>
      </c>
      <c r="O363" s="2">
        <v>713.47</v>
      </c>
      <c r="P363" s="2">
        <v>766.4</v>
      </c>
      <c r="Q363" s="2">
        <v>844.85</v>
      </c>
      <c r="R363" s="2">
        <v>1000.57</v>
      </c>
      <c r="S363" s="2">
        <v>1066.21</v>
      </c>
      <c r="T363" s="2">
        <v>1109.52</v>
      </c>
      <c r="U363" s="9">
        <v>1167.58</v>
      </c>
      <c r="V363" s="9">
        <v>1223.53</v>
      </c>
      <c r="W363" s="9">
        <v>1285.03</v>
      </c>
      <c r="X363" s="9">
        <v>1324.3067777818037</v>
      </c>
      <c r="Y363" s="2">
        <v>1360.23</v>
      </c>
      <c r="Z363" s="2">
        <v>1359.04</v>
      </c>
      <c r="AA363" s="2">
        <v>1361.58</v>
      </c>
      <c r="AB363" s="2">
        <v>1203.32</v>
      </c>
      <c r="AC363" s="2">
        <v>1215.79</v>
      </c>
      <c r="AD363" s="7">
        <v>1253.29</v>
      </c>
      <c r="AE363" s="91">
        <v>1318.51</v>
      </c>
      <c r="AF363" s="92">
        <v>1386.02</v>
      </c>
      <c r="AG363" s="2">
        <v>1467.26</v>
      </c>
      <c r="AH363" s="2">
        <v>1541.55</v>
      </c>
      <c r="AI363" s="7">
        <v>1607.14</v>
      </c>
      <c r="AJ363" s="2">
        <v>1636.1393889148251</v>
      </c>
    </row>
    <row r="364" spans="1:36" s="5" customFormat="1" x14ac:dyDescent="0.2">
      <c r="A364" s="86" t="s">
        <v>1275</v>
      </c>
      <c r="B364" s="20" t="s">
        <v>553</v>
      </c>
      <c r="C364" s="34"/>
      <c r="D364" s="34" t="s">
        <v>934</v>
      </c>
      <c r="E364" s="34" t="s">
        <v>710</v>
      </c>
      <c r="F364" s="34" t="s">
        <v>708</v>
      </c>
      <c r="G364" s="34"/>
      <c r="H364" s="2" t="s">
        <v>657</v>
      </c>
      <c r="I364" s="2" t="s">
        <v>657</v>
      </c>
      <c r="J364" s="2" t="s">
        <v>657</v>
      </c>
      <c r="K364" s="2" t="s">
        <v>657</v>
      </c>
      <c r="L364" s="2" t="s">
        <v>657</v>
      </c>
      <c r="M364" s="2">
        <v>516.72</v>
      </c>
      <c r="N364" s="2">
        <v>567.39</v>
      </c>
      <c r="O364" s="2">
        <v>601.65</v>
      </c>
      <c r="P364" s="2">
        <v>680.4</v>
      </c>
      <c r="Q364" s="2">
        <v>748.57</v>
      </c>
      <c r="R364" s="2">
        <v>794.88</v>
      </c>
      <c r="S364" s="2">
        <v>874.48</v>
      </c>
      <c r="T364" s="2">
        <v>913.65</v>
      </c>
      <c r="U364" s="9">
        <v>958.98</v>
      </c>
      <c r="V364" s="9">
        <v>992.33</v>
      </c>
      <c r="W364" s="9">
        <v>1036.17</v>
      </c>
      <c r="X364" s="2" t="s">
        <v>657</v>
      </c>
      <c r="Y364" s="2">
        <v>1086.3499999999999</v>
      </c>
      <c r="Z364" s="2">
        <v>1085.58</v>
      </c>
      <c r="AA364" s="2">
        <v>1111.28</v>
      </c>
      <c r="AB364" s="2">
        <v>941.41</v>
      </c>
      <c r="AC364" s="2">
        <v>952.8</v>
      </c>
      <c r="AD364" s="7">
        <v>963.48</v>
      </c>
      <c r="AE364" s="91">
        <v>1018.22</v>
      </c>
      <c r="AF364" s="92">
        <v>1065.05</v>
      </c>
      <c r="AG364" s="2">
        <v>1102.95</v>
      </c>
      <c r="AH364" s="2">
        <v>1153.53</v>
      </c>
      <c r="AI364" s="7">
        <v>1210.19</v>
      </c>
      <c r="AJ364" s="2">
        <v>1271.351259176196</v>
      </c>
    </row>
    <row r="365" spans="1:36" s="5" customFormat="1" x14ac:dyDescent="0.2">
      <c r="A365" s="86" t="s">
        <v>1276</v>
      </c>
      <c r="B365" s="20" t="s">
        <v>554</v>
      </c>
      <c r="C365" s="34"/>
      <c r="D365" s="34" t="s">
        <v>555</v>
      </c>
      <c r="E365" s="34" t="s">
        <v>710</v>
      </c>
      <c r="F365" s="34" t="s">
        <v>705</v>
      </c>
      <c r="G365" s="34"/>
      <c r="H365" s="2">
        <v>399</v>
      </c>
      <c r="I365" s="2">
        <v>408.07</v>
      </c>
      <c r="J365" s="2">
        <v>433.12</v>
      </c>
      <c r="K365" s="2">
        <v>456.41</v>
      </c>
      <c r="L365" s="2">
        <v>483.07</v>
      </c>
      <c r="M365" s="2">
        <v>554.86</v>
      </c>
      <c r="N365" s="2">
        <v>591.27</v>
      </c>
      <c r="O365" s="2">
        <v>635.28</v>
      </c>
      <c r="P365" s="2">
        <v>681.18</v>
      </c>
      <c r="Q365" s="2">
        <v>746.94</v>
      </c>
      <c r="R365" s="2">
        <v>861.98</v>
      </c>
      <c r="S365" s="2">
        <v>914.96</v>
      </c>
      <c r="T365" s="2">
        <v>958.74</v>
      </c>
      <c r="U365" s="9">
        <v>1009.05</v>
      </c>
      <c r="V365" s="9">
        <v>1054.28</v>
      </c>
      <c r="W365" s="9">
        <v>1100.55</v>
      </c>
      <c r="X365" s="9">
        <v>1127.4100266069911</v>
      </c>
      <c r="Y365" s="2">
        <v>1145.94</v>
      </c>
      <c r="Z365" s="2">
        <v>1143.03</v>
      </c>
      <c r="AA365" s="2">
        <v>1147.3800000000001</v>
      </c>
      <c r="AB365" s="2">
        <v>945.67</v>
      </c>
      <c r="AC365" s="2">
        <v>953.28</v>
      </c>
      <c r="AD365" s="7">
        <v>967.71</v>
      </c>
      <c r="AE365" s="91">
        <v>1014.76</v>
      </c>
      <c r="AF365" s="92">
        <v>1062.3</v>
      </c>
      <c r="AG365" s="2">
        <v>1127.47</v>
      </c>
      <c r="AH365" s="2">
        <v>1195.83</v>
      </c>
      <c r="AI365" s="7">
        <v>1253.33</v>
      </c>
      <c r="AJ365" s="2">
        <v>1267.961825671015</v>
      </c>
    </row>
    <row r="366" spans="1:36" s="5" customFormat="1" x14ac:dyDescent="0.2">
      <c r="A366" s="86" t="s">
        <v>1277</v>
      </c>
      <c r="B366" s="20" t="s">
        <v>556</v>
      </c>
      <c r="C366" s="34"/>
      <c r="D366" s="34" t="s">
        <v>557</v>
      </c>
      <c r="E366" s="34" t="s">
        <v>710</v>
      </c>
      <c r="F366" s="34" t="s">
        <v>705</v>
      </c>
      <c r="G366" s="34"/>
      <c r="H366" s="2">
        <v>427</v>
      </c>
      <c r="I366" s="2">
        <v>497.07</v>
      </c>
      <c r="J366" s="2">
        <v>540.98</v>
      </c>
      <c r="K366" s="2">
        <v>566.35</v>
      </c>
      <c r="L366" s="2">
        <v>631.45000000000005</v>
      </c>
      <c r="M366" s="2">
        <v>696.67</v>
      </c>
      <c r="N366" s="2">
        <v>748.88</v>
      </c>
      <c r="O366" s="2">
        <v>789.61</v>
      </c>
      <c r="P366" s="2">
        <v>829.69</v>
      </c>
      <c r="Q366" s="2">
        <v>904.82</v>
      </c>
      <c r="R366" s="2">
        <v>1041.54</v>
      </c>
      <c r="S366" s="2">
        <v>1099.18</v>
      </c>
      <c r="T366" s="2">
        <v>1130.58</v>
      </c>
      <c r="U366" s="9">
        <v>1181.97</v>
      </c>
      <c r="V366" s="9">
        <v>1245.24</v>
      </c>
      <c r="W366" s="9">
        <v>1298.47</v>
      </c>
      <c r="X366" s="9">
        <v>1328.1051144334099</v>
      </c>
      <c r="Y366" s="2">
        <v>1359.17</v>
      </c>
      <c r="Z366" s="2">
        <v>1359.24</v>
      </c>
      <c r="AA366" s="2">
        <v>1361.49</v>
      </c>
      <c r="AB366" s="2">
        <v>1268.01</v>
      </c>
      <c r="AC366" s="2">
        <v>1271.72</v>
      </c>
      <c r="AD366" s="7">
        <v>1290.08</v>
      </c>
      <c r="AE366" s="91">
        <v>1349</v>
      </c>
      <c r="AF366" s="92">
        <v>1411.71</v>
      </c>
      <c r="AG366" s="2">
        <v>1491.32</v>
      </c>
      <c r="AH366" s="2">
        <v>1557.63</v>
      </c>
      <c r="AI366" s="7">
        <v>1624.18</v>
      </c>
      <c r="AJ366" s="2">
        <v>1690.555788088187</v>
      </c>
    </row>
    <row r="367" spans="1:36" s="5" customFormat="1" x14ac:dyDescent="0.2">
      <c r="A367" s="86" t="s">
        <v>1278</v>
      </c>
      <c r="B367" s="20" t="s">
        <v>558</v>
      </c>
      <c r="C367" s="34"/>
      <c r="D367" s="34" t="s">
        <v>559</v>
      </c>
      <c r="E367" s="34" t="s">
        <v>710</v>
      </c>
      <c r="F367" s="34" t="s">
        <v>705</v>
      </c>
      <c r="G367" s="34"/>
      <c r="H367" s="2">
        <v>370</v>
      </c>
      <c r="I367" s="2">
        <v>408.96</v>
      </c>
      <c r="J367" s="2">
        <v>439.5</v>
      </c>
      <c r="K367" s="2">
        <v>470.48</v>
      </c>
      <c r="L367" s="2">
        <v>516.65</v>
      </c>
      <c r="M367" s="2">
        <v>585.92999999999995</v>
      </c>
      <c r="N367" s="2">
        <v>656.45</v>
      </c>
      <c r="O367" s="2">
        <v>724.67</v>
      </c>
      <c r="P367" s="2">
        <v>774.75</v>
      </c>
      <c r="Q367" s="2">
        <v>858.36</v>
      </c>
      <c r="R367" s="2">
        <v>992.08</v>
      </c>
      <c r="S367" s="2">
        <v>1042.9100000000001</v>
      </c>
      <c r="T367" s="2">
        <v>1093.5899999999999</v>
      </c>
      <c r="U367" s="9">
        <v>1137.19</v>
      </c>
      <c r="V367" s="9">
        <v>1178.49</v>
      </c>
      <c r="W367" s="9">
        <v>1237.0999999999999</v>
      </c>
      <c r="X367" s="9">
        <v>1272.3071632159811</v>
      </c>
      <c r="Y367" s="2">
        <v>1301.8699999999999</v>
      </c>
      <c r="Z367" s="2">
        <v>1295.18</v>
      </c>
      <c r="AA367" s="2">
        <v>1298.02</v>
      </c>
      <c r="AB367" s="2">
        <v>1195.6400000000001</v>
      </c>
      <c r="AC367" s="2">
        <v>1195.22</v>
      </c>
      <c r="AD367" s="7">
        <v>1209.74</v>
      </c>
      <c r="AE367" s="91">
        <v>1264.95</v>
      </c>
      <c r="AF367" s="92">
        <v>1316.53</v>
      </c>
      <c r="AG367" s="2">
        <v>1403.69</v>
      </c>
      <c r="AH367" s="2">
        <v>1488.38</v>
      </c>
      <c r="AI367" s="7">
        <v>1544.05</v>
      </c>
      <c r="AJ367" s="2">
        <v>1596.734495494627</v>
      </c>
    </row>
    <row r="368" spans="1:36" s="5" customFormat="1" x14ac:dyDescent="0.2">
      <c r="A368" s="86" t="s">
        <v>657</v>
      </c>
      <c r="B368" s="20" t="s">
        <v>819</v>
      </c>
      <c r="C368" s="34"/>
      <c r="D368" s="34" t="s">
        <v>820</v>
      </c>
      <c r="E368" s="34" t="s">
        <v>711</v>
      </c>
      <c r="F368" s="34" t="s">
        <v>705</v>
      </c>
      <c r="G368" s="34"/>
      <c r="H368" s="2">
        <v>432</v>
      </c>
      <c r="I368" s="2">
        <v>463.77</v>
      </c>
      <c r="J368" s="2">
        <v>477.07</v>
      </c>
      <c r="K368" s="2">
        <v>486.9</v>
      </c>
      <c r="L368" s="2" t="s">
        <v>657</v>
      </c>
      <c r="M368" s="2" t="s">
        <v>657</v>
      </c>
      <c r="N368" s="2" t="s">
        <v>657</v>
      </c>
      <c r="O368" s="2" t="s">
        <v>657</v>
      </c>
      <c r="P368" s="2" t="s">
        <v>657</v>
      </c>
      <c r="Q368" s="2" t="s">
        <v>657</v>
      </c>
      <c r="R368" s="2" t="s">
        <v>657</v>
      </c>
      <c r="S368" s="2" t="s">
        <v>657</v>
      </c>
      <c r="T368" s="2" t="s">
        <v>657</v>
      </c>
      <c r="U368" s="2" t="s">
        <v>657</v>
      </c>
      <c r="V368" s="2" t="s">
        <v>657</v>
      </c>
      <c r="W368" s="2" t="s">
        <v>657</v>
      </c>
      <c r="X368" s="2" t="s">
        <v>657</v>
      </c>
      <c r="Y368" s="2" t="s">
        <v>657</v>
      </c>
      <c r="Z368" s="2" t="s">
        <v>657</v>
      </c>
      <c r="AA368" s="2" t="s">
        <v>657</v>
      </c>
      <c r="AB368" s="2" t="s">
        <v>657</v>
      </c>
      <c r="AC368" s="2" t="s">
        <v>657</v>
      </c>
      <c r="AD368" s="7" t="s">
        <v>657</v>
      </c>
      <c r="AE368" s="91" t="s">
        <v>657</v>
      </c>
      <c r="AF368" s="92" t="s">
        <v>657</v>
      </c>
      <c r="AG368" s="2" t="s">
        <v>657</v>
      </c>
      <c r="AH368" s="2" t="s">
        <v>657</v>
      </c>
      <c r="AI368" s="7" t="s">
        <v>657</v>
      </c>
      <c r="AJ368" s="2" t="s">
        <v>657</v>
      </c>
    </row>
    <row r="369" spans="1:36" s="5" customFormat="1" x14ac:dyDescent="0.2">
      <c r="A369" s="86" t="s">
        <v>1279</v>
      </c>
      <c r="B369" s="20" t="s">
        <v>560</v>
      </c>
      <c r="C369" s="34"/>
      <c r="D369" s="34" t="s">
        <v>561</v>
      </c>
      <c r="E369" s="34" t="s">
        <v>710</v>
      </c>
      <c r="F369" s="34" t="s">
        <v>705</v>
      </c>
      <c r="G369" s="34"/>
      <c r="H369" s="2">
        <v>389</v>
      </c>
      <c r="I369" s="2">
        <v>435.55</v>
      </c>
      <c r="J369" s="2">
        <v>457.32</v>
      </c>
      <c r="K369" s="2">
        <v>477.83</v>
      </c>
      <c r="L369" s="2">
        <v>491.56</v>
      </c>
      <c r="M369" s="2">
        <v>539.95000000000005</v>
      </c>
      <c r="N369" s="2">
        <v>582.35</v>
      </c>
      <c r="O369" s="2">
        <v>632.28</v>
      </c>
      <c r="P369" s="2">
        <v>666.27</v>
      </c>
      <c r="Q369" s="2">
        <v>738.14</v>
      </c>
      <c r="R369" s="2">
        <v>827.22</v>
      </c>
      <c r="S369" s="2">
        <v>899.28</v>
      </c>
      <c r="T369" s="2">
        <v>929.24</v>
      </c>
      <c r="U369" s="9">
        <v>981.95</v>
      </c>
      <c r="V369" s="9">
        <v>1029.82</v>
      </c>
      <c r="W369" s="9">
        <v>1067.52</v>
      </c>
      <c r="X369" s="9">
        <v>1094.6295975677351</v>
      </c>
      <c r="Y369" s="2">
        <v>1118.07</v>
      </c>
      <c r="Z369" s="2">
        <v>1115.18</v>
      </c>
      <c r="AA369" s="2">
        <v>1113.71</v>
      </c>
      <c r="AB369" s="2">
        <v>893.99</v>
      </c>
      <c r="AC369" s="2">
        <v>915.95</v>
      </c>
      <c r="AD369" s="7">
        <v>947.92</v>
      </c>
      <c r="AE369" s="91">
        <v>994.55</v>
      </c>
      <c r="AF369" s="92">
        <v>1063.7</v>
      </c>
      <c r="AG369" s="2">
        <v>1137.54</v>
      </c>
      <c r="AH369" s="2">
        <v>1221.8599999999999</v>
      </c>
      <c r="AI369" s="7">
        <v>1289.3399999999999</v>
      </c>
      <c r="AJ369" s="2">
        <v>1334.225176723555</v>
      </c>
    </row>
    <row r="370" spans="1:36" s="5" customFormat="1" x14ac:dyDescent="0.2">
      <c r="A370" s="86" t="s">
        <v>657</v>
      </c>
      <c r="B370" s="20" t="s">
        <v>822</v>
      </c>
      <c r="C370" s="34"/>
      <c r="D370" s="34" t="s">
        <v>821</v>
      </c>
      <c r="E370" s="34" t="s">
        <v>711</v>
      </c>
      <c r="F370" s="34" t="s">
        <v>705</v>
      </c>
      <c r="G370" s="34"/>
      <c r="H370" s="2">
        <v>460</v>
      </c>
      <c r="I370" s="2">
        <v>470.64</v>
      </c>
      <c r="J370" s="2">
        <v>483.44</v>
      </c>
      <c r="K370" s="2">
        <v>494.46</v>
      </c>
      <c r="L370" s="2">
        <v>519.78</v>
      </c>
      <c r="M370" s="2" t="s">
        <v>657</v>
      </c>
      <c r="N370" s="2" t="s">
        <v>657</v>
      </c>
      <c r="O370" s="2" t="s">
        <v>657</v>
      </c>
      <c r="P370" s="2" t="s">
        <v>657</v>
      </c>
      <c r="Q370" s="2" t="s">
        <v>657</v>
      </c>
      <c r="R370" s="2" t="s">
        <v>657</v>
      </c>
      <c r="S370" s="2" t="s">
        <v>657</v>
      </c>
      <c r="T370" s="2" t="s">
        <v>657</v>
      </c>
      <c r="U370" s="2" t="s">
        <v>657</v>
      </c>
      <c r="V370" s="2" t="s">
        <v>657</v>
      </c>
      <c r="W370" s="2" t="s">
        <v>657</v>
      </c>
      <c r="X370" s="2" t="s">
        <v>657</v>
      </c>
      <c r="Y370" s="2" t="s">
        <v>657</v>
      </c>
      <c r="Z370" s="2" t="s">
        <v>657</v>
      </c>
      <c r="AA370" s="2" t="s">
        <v>657</v>
      </c>
      <c r="AB370" s="2" t="s">
        <v>657</v>
      </c>
      <c r="AC370" s="2" t="s">
        <v>657</v>
      </c>
      <c r="AD370" s="7" t="s">
        <v>657</v>
      </c>
      <c r="AE370" s="91" t="s">
        <v>657</v>
      </c>
      <c r="AF370" s="92" t="s">
        <v>657</v>
      </c>
      <c r="AG370" s="2" t="s">
        <v>657</v>
      </c>
      <c r="AH370" s="2" t="s">
        <v>657</v>
      </c>
      <c r="AI370" s="7" t="s">
        <v>657</v>
      </c>
      <c r="AJ370" s="2" t="s">
        <v>657</v>
      </c>
    </row>
    <row r="371" spans="1:36" s="5" customFormat="1" x14ac:dyDescent="0.2">
      <c r="A371" s="86" t="s">
        <v>1280</v>
      </c>
      <c r="B371" s="20" t="s">
        <v>563</v>
      </c>
      <c r="C371" s="34"/>
      <c r="D371" s="34" t="s">
        <v>564</v>
      </c>
      <c r="E371" s="34" t="s">
        <v>710</v>
      </c>
      <c r="F371" s="34" t="s">
        <v>705</v>
      </c>
      <c r="G371" s="34"/>
      <c r="H371" s="2">
        <v>616</v>
      </c>
      <c r="I371" s="2">
        <v>605.19000000000005</v>
      </c>
      <c r="J371" s="2">
        <v>626.46</v>
      </c>
      <c r="K371" s="2">
        <v>672.36</v>
      </c>
      <c r="L371" s="2">
        <v>710.31</v>
      </c>
      <c r="M371" s="2">
        <v>784.99</v>
      </c>
      <c r="N371" s="2">
        <v>846.84</v>
      </c>
      <c r="O371" s="2">
        <v>900.57</v>
      </c>
      <c r="P371" s="2">
        <v>950.74</v>
      </c>
      <c r="Q371" s="2">
        <v>1043.8699999999999</v>
      </c>
      <c r="R371" s="2">
        <v>1226.6400000000001</v>
      </c>
      <c r="S371" s="2">
        <v>1291.5899999999999</v>
      </c>
      <c r="T371" s="2">
        <v>1353.96</v>
      </c>
      <c r="U371" s="9">
        <v>1421.2</v>
      </c>
      <c r="V371" s="9">
        <v>1493.3</v>
      </c>
      <c r="W371" s="9">
        <v>1550.1</v>
      </c>
      <c r="X371" s="9">
        <v>1598.3782201863798</v>
      </c>
      <c r="Y371" s="2">
        <v>1597.89</v>
      </c>
      <c r="Z371" s="2">
        <v>1593.92</v>
      </c>
      <c r="AA371" s="2">
        <v>1600.39</v>
      </c>
      <c r="AB371" s="2">
        <v>1481.91</v>
      </c>
      <c r="AC371" s="2">
        <v>1478.99</v>
      </c>
      <c r="AD371" s="7">
        <v>1513.35</v>
      </c>
      <c r="AE371" s="91">
        <v>1570.47</v>
      </c>
      <c r="AF371" s="92">
        <v>1652.15</v>
      </c>
      <c r="AG371" s="2">
        <v>1774.19</v>
      </c>
      <c r="AH371" s="2">
        <v>1873.96</v>
      </c>
      <c r="AI371" s="7">
        <v>1934.75</v>
      </c>
      <c r="AJ371" s="2">
        <v>1989.506641777896</v>
      </c>
    </row>
    <row r="372" spans="1:36" s="36" customFormat="1" x14ac:dyDescent="0.2">
      <c r="A372" s="86" t="s">
        <v>657</v>
      </c>
      <c r="B372" s="84" t="s">
        <v>823</v>
      </c>
      <c r="C372" s="41"/>
      <c r="D372" s="35" t="s">
        <v>682</v>
      </c>
      <c r="E372" s="36" t="s">
        <v>711</v>
      </c>
      <c r="F372" s="36" t="s">
        <v>705</v>
      </c>
      <c r="G372" s="35"/>
      <c r="H372" s="2">
        <v>429</v>
      </c>
      <c r="I372" s="2">
        <v>439.44</v>
      </c>
      <c r="J372" s="2">
        <v>451.33</v>
      </c>
      <c r="K372" s="7">
        <v>492.67</v>
      </c>
      <c r="L372" s="7">
        <v>524.84</v>
      </c>
      <c r="M372" s="28" t="s">
        <v>657</v>
      </c>
      <c r="N372" s="28" t="s">
        <v>657</v>
      </c>
      <c r="O372" s="28" t="s">
        <v>657</v>
      </c>
      <c r="P372" s="28" t="s">
        <v>657</v>
      </c>
      <c r="Q372" s="28" t="s">
        <v>657</v>
      </c>
      <c r="R372" s="28" t="s">
        <v>657</v>
      </c>
      <c r="S372" s="28" t="s">
        <v>657</v>
      </c>
      <c r="T372" s="28" t="s">
        <v>657</v>
      </c>
      <c r="U372" s="28" t="s">
        <v>657</v>
      </c>
      <c r="V372" s="28" t="s">
        <v>657</v>
      </c>
      <c r="W372" s="28" t="s">
        <v>657</v>
      </c>
      <c r="X372" s="28" t="s">
        <v>657</v>
      </c>
      <c r="Y372" s="2" t="s">
        <v>657</v>
      </c>
      <c r="Z372" s="2" t="s">
        <v>657</v>
      </c>
      <c r="AA372" s="2" t="s">
        <v>657</v>
      </c>
      <c r="AB372" s="2" t="s">
        <v>657</v>
      </c>
      <c r="AC372" s="2" t="s">
        <v>657</v>
      </c>
      <c r="AD372" s="7" t="s">
        <v>657</v>
      </c>
      <c r="AE372" s="91" t="s">
        <v>657</v>
      </c>
      <c r="AF372" s="92" t="s">
        <v>657</v>
      </c>
      <c r="AG372" s="2" t="s">
        <v>657</v>
      </c>
      <c r="AH372" s="2" t="s">
        <v>657</v>
      </c>
      <c r="AI372" s="7" t="s">
        <v>657</v>
      </c>
      <c r="AJ372" s="2" t="s">
        <v>657</v>
      </c>
    </row>
    <row r="373" spans="1:36" s="36" customFormat="1" x14ac:dyDescent="0.2">
      <c r="A373" s="86" t="s">
        <v>1281</v>
      </c>
      <c r="B373" s="28" t="s">
        <v>565</v>
      </c>
      <c r="C373" s="35"/>
      <c r="D373" s="34" t="s">
        <v>871</v>
      </c>
      <c r="E373" s="35" t="s">
        <v>710</v>
      </c>
      <c r="F373" s="35" t="s">
        <v>708</v>
      </c>
      <c r="G373" s="35"/>
      <c r="H373" s="2" t="s">
        <v>657</v>
      </c>
      <c r="I373" s="2" t="s">
        <v>657</v>
      </c>
      <c r="J373" s="2" t="s">
        <v>657</v>
      </c>
      <c r="K373" s="2" t="s">
        <v>657</v>
      </c>
      <c r="L373" s="2" t="s">
        <v>657</v>
      </c>
      <c r="M373" s="7">
        <v>521.16999999999996</v>
      </c>
      <c r="N373" s="7">
        <v>554.45000000000005</v>
      </c>
      <c r="O373" s="7">
        <v>589.83000000000004</v>
      </c>
      <c r="P373" s="7">
        <v>633.71</v>
      </c>
      <c r="Q373" s="7">
        <v>694.87</v>
      </c>
      <c r="R373" s="7">
        <v>831</v>
      </c>
      <c r="S373" s="7">
        <v>874.72</v>
      </c>
      <c r="T373" s="7">
        <v>911.96</v>
      </c>
      <c r="U373" s="21">
        <v>956.05</v>
      </c>
      <c r="V373" s="21">
        <v>988.91</v>
      </c>
      <c r="W373" s="9">
        <v>1015.79</v>
      </c>
      <c r="X373" s="9">
        <v>1050.6333130371918</v>
      </c>
      <c r="Y373" s="2">
        <v>1078.0899999999999</v>
      </c>
      <c r="Z373" s="2">
        <v>1077.73</v>
      </c>
      <c r="AA373" s="2">
        <v>1083.25</v>
      </c>
      <c r="AB373" s="2">
        <v>961.6</v>
      </c>
      <c r="AC373" s="2">
        <v>965.1</v>
      </c>
      <c r="AD373" s="7">
        <v>992.22</v>
      </c>
      <c r="AE373" s="91">
        <v>1044.44</v>
      </c>
      <c r="AF373" s="92">
        <v>1111</v>
      </c>
      <c r="AG373" s="2">
        <v>1167.33</v>
      </c>
      <c r="AH373" s="2">
        <v>1189.96</v>
      </c>
      <c r="AI373" s="7">
        <v>1236.07</v>
      </c>
      <c r="AJ373" s="2">
        <v>1259.118428287293</v>
      </c>
    </row>
    <row r="374" spans="1:36" s="5" customFormat="1" x14ac:dyDescent="0.2">
      <c r="A374" s="86" t="s">
        <v>1282</v>
      </c>
      <c r="B374" s="20" t="s">
        <v>566</v>
      </c>
      <c r="C374" s="34"/>
      <c r="D374" s="34" t="s">
        <v>567</v>
      </c>
      <c r="E374" s="34" t="s">
        <v>710</v>
      </c>
      <c r="F374" s="34" t="s">
        <v>705</v>
      </c>
      <c r="G374" s="34"/>
      <c r="H374" s="2">
        <v>511</v>
      </c>
      <c r="I374" s="2">
        <v>534.72</v>
      </c>
      <c r="J374" s="2">
        <v>568.41</v>
      </c>
      <c r="K374" s="2">
        <v>602.67999999999995</v>
      </c>
      <c r="L374" s="2">
        <v>635.82000000000005</v>
      </c>
      <c r="M374" s="2">
        <v>709.74</v>
      </c>
      <c r="N374" s="2">
        <v>765.09</v>
      </c>
      <c r="O374" s="2">
        <v>823.41</v>
      </c>
      <c r="P374" s="2">
        <v>879.18</v>
      </c>
      <c r="Q374" s="2">
        <v>976.21</v>
      </c>
      <c r="R374" s="2">
        <v>1107.9100000000001</v>
      </c>
      <c r="S374" s="2">
        <v>1182.3</v>
      </c>
      <c r="T374" s="2">
        <v>1227.51</v>
      </c>
      <c r="U374" s="9">
        <v>1289.19</v>
      </c>
      <c r="V374" s="9">
        <v>1354.67</v>
      </c>
      <c r="W374" s="9">
        <v>1412.96</v>
      </c>
      <c r="X374" s="9">
        <v>1449.2879797040168</v>
      </c>
      <c r="Y374" s="2">
        <v>1484.54</v>
      </c>
      <c r="Z374" s="2">
        <v>1482.84</v>
      </c>
      <c r="AA374" s="2">
        <v>1482.36</v>
      </c>
      <c r="AB374" s="2">
        <v>1350.64</v>
      </c>
      <c r="AC374" s="2">
        <v>1374.35</v>
      </c>
      <c r="AD374" s="7">
        <v>1421.04</v>
      </c>
      <c r="AE374" s="91">
        <v>1481.94</v>
      </c>
      <c r="AF374" s="92">
        <v>1558.86</v>
      </c>
      <c r="AG374" s="2">
        <v>1640.85</v>
      </c>
      <c r="AH374" s="2">
        <v>1739.41</v>
      </c>
      <c r="AI374" s="7">
        <v>1807.56</v>
      </c>
      <c r="AJ374" s="2">
        <v>1885.0143146637829</v>
      </c>
    </row>
    <row r="375" spans="1:36" s="36" customFormat="1" x14ac:dyDescent="0.2">
      <c r="A375" s="86" t="s">
        <v>657</v>
      </c>
      <c r="B375" s="84" t="s">
        <v>824</v>
      </c>
      <c r="C375" s="41"/>
      <c r="D375" s="35" t="s">
        <v>683</v>
      </c>
      <c r="E375" s="36" t="s">
        <v>711</v>
      </c>
      <c r="F375" s="36" t="s">
        <v>705</v>
      </c>
      <c r="G375" s="35"/>
      <c r="H375" s="2">
        <v>399</v>
      </c>
      <c r="I375" s="2">
        <v>426.83</v>
      </c>
      <c r="J375" s="2">
        <v>424.86</v>
      </c>
      <c r="K375" s="7">
        <v>436.69</v>
      </c>
      <c r="L375" s="7">
        <v>461.5</v>
      </c>
      <c r="M375" s="28" t="s">
        <v>657</v>
      </c>
      <c r="N375" s="28" t="s">
        <v>657</v>
      </c>
      <c r="O375" s="28" t="s">
        <v>657</v>
      </c>
      <c r="P375" s="28" t="s">
        <v>657</v>
      </c>
      <c r="Q375" s="28" t="s">
        <v>657</v>
      </c>
      <c r="R375" s="28" t="s">
        <v>657</v>
      </c>
      <c r="S375" s="28" t="s">
        <v>657</v>
      </c>
      <c r="T375" s="28" t="s">
        <v>657</v>
      </c>
      <c r="U375" s="28" t="s">
        <v>657</v>
      </c>
      <c r="V375" s="28" t="s">
        <v>657</v>
      </c>
      <c r="W375" s="28" t="s">
        <v>657</v>
      </c>
      <c r="X375" s="28" t="s">
        <v>657</v>
      </c>
      <c r="Y375" s="2" t="s">
        <v>657</v>
      </c>
      <c r="Z375" s="2" t="s">
        <v>657</v>
      </c>
      <c r="AA375" s="2" t="s">
        <v>657</v>
      </c>
      <c r="AB375" s="2" t="s">
        <v>657</v>
      </c>
      <c r="AC375" s="2" t="s">
        <v>657</v>
      </c>
      <c r="AD375" s="7" t="s">
        <v>657</v>
      </c>
      <c r="AE375" s="91" t="s">
        <v>657</v>
      </c>
      <c r="AF375" s="92" t="s">
        <v>657</v>
      </c>
      <c r="AG375" s="2" t="s">
        <v>657</v>
      </c>
      <c r="AH375" s="2" t="s">
        <v>657</v>
      </c>
      <c r="AI375" s="7" t="s">
        <v>657</v>
      </c>
      <c r="AJ375" s="2" t="s">
        <v>657</v>
      </c>
    </row>
    <row r="376" spans="1:36" s="36" customFormat="1" x14ac:dyDescent="0.2">
      <c r="A376" s="86" t="s">
        <v>1283</v>
      </c>
      <c r="B376" s="28" t="s">
        <v>568</v>
      </c>
      <c r="C376" s="35"/>
      <c r="D376" s="34" t="s">
        <v>872</v>
      </c>
      <c r="E376" s="35" t="s">
        <v>710</v>
      </c>
      <c r="F376" s="35" t="s">
        <v>708</v>
      </c>
      <c r="G376" s="35"/>
      <c r="H376" s="2" t="s">
        <v>657</v>
      </c>
      <c r="I376" s="2" t="s">
        <v>657</v>
      </c>
      <c r="J376" s="2" t="s">
        <v>657</v>
      </c>
      <c r="K376" s="2" t="s">
        <v>657</v>
      </c>
      <c r="L376" s="2" t="s">
        <v>657</v>
      </c>
      <c r="M376" s="7">
        <v>496.05</v>
      </c>
      <c r="N376" s="7">
        <v>581.33000000000004</v>
      </c>
      <c r="O376" s="7">
        <v>612.83000000000004</v>
      </c>
      <c r="P376" s="7">
        <v>660.72</v>
      </c>
      <c r="Q376" s="7">
        <v>740.78</v>
      </c>
      <c r="R376" s="7">
        <v>828.01</v>
      </c>
      <c r="S376" s="7">
        <v>920.92</v>
      </c>
      <c r="T376" s="7">
        <v>970.16</v>
      </c>
      <c r="U376" s="21">
        <v>1011.49</v>
      </c>
      <c r="V376" s="21">
        <v>1059.96</v>
      </c>
      <c r="W376" s="9">
        <v>1106.77</v>
      </c>
      <c r="X376" s="9">
        <v>1140.0287944246331</v>
      </c>
      <c r="Y376" s="2">
        <v>1169.8399999999999</v>
      </c>
      <c r="Z376" s="2">
        <v>1169.76</v>
      </c>
      <c r="AA376" s="2">
        <v>1169.8499999999999</v>
      </c>
      <c r="AB376" s="2">
        <v>992.75</v>
      </c>
      <c r="AC376" s="2">
        <v>979.69</v>
      </c>
      <c r="AD376" s="7">
        <v>994.7</v>
      </c>
      <c r="AE376" s="91">
        <v>1042.78</v>
      </c>
      <c r="AF376" s="92">
        <v>1101.8900000000001</v>
      </c>
      <c r="AG376" s="2">
        <v>1182.99</v>
      </c>
      <c r="AH376" s="2">
        <v>1248.29</v>
      </c>
      <c r="AI376" s="7">
        <v>1303.1600000000001</v>
      </c>
      <c r="AJ376" s="2">
        <v>1344.288249386301</v>
      </c>
    </row>
    <row r="377" spans="1:36" s="5" customFormat="1" x14ac:dyDescent="0.2">
      <c r="A377" s="86" t="s">
        <v>1284</v>
      </c>
      <c r="B377" s="20" t="s">
        <v>569</v>
      </c>
      <c r="C377" s="34"/>
      <c r="D377" s="34" t="s">
        <v>570</v>
      </c>
      <c r="E377" s="34" t="s">
        <v>710</v>
      </c>
      <c r="F377" s="34" t="s">
        <v>705</v>
      </c>
      <c r="G377" s="34"/>
      <c r="H377" s="2">
        <v>412</v>
      </c>
      <c r="I377" s="2">
        <v>412.04</v>
      </c>
      <c r="J377" s="2">
        <v>401.46</v>
      </c>
      <c r="K377" s="2">
        <v>423.66</v>
      </c>
      <c r="L377" s="2">
        <v>473.12</v>
      </c>
      <c r="M377" s="2">
        <v>551.41</v>
      </c>
      <c r="N377" s="2">
        <v>598.61</v>
      </c>
      <c r="O377" s="2">
        <v>638.52</v>
      </c>
      <c r="P377" s="2">
        <v>680.35</v>
      </c>
      <c r="Q377" s="2">
        <v>743.48</v>
      </c>
      <c r="R377" s="2">
        <v>887.96</v>
      </c>
      <c r="S377" s="2">
        <v>970.68</v>
      </c>
      <c r="T377" s="2">
        <v>1013.91</v>
      </c>
      <c r="U377" s="9">
        <v>1069.49</v>
      </c>
      <c r="V377" s="9">
        <v>1127.78</v>
      </c>
      <c r="W377" s="9">
        <v>1175.73</v>
      </c>
      <c r="X377" s="9">
        <v>1214.9602740359355</v>
      </c>
      <c r="Y377" s="2">
        <v>1237.29</v>
      </c>
      <c r="Z377" s="2">
        <v>1246.78</v>
      </c>
      <c r="AA377" s="2">
        <v>1254.0999999999999</v>
      </c>
      <c r="AB377" s="2">
        <v>1114.8599999999999</v>
      </c>
      <c r="AC377" s="2">
        <v>1122.54</v>
      </c>
      <c r="AD377" s="7">
        <v>1157.04</v>
      </c>
      <c r="AE377" s="91">
        <v>1212.3399999999999</v>
      </c>
      <c r="AF377" s="92">
        <v>1284.69</v>
      </c>
      <c r="AG377" s="2">
        <v>1346.42</v>
      </c>
      <c r="AH377" s="2">
        <v>1416.87</v>
      </c>
      <c r="AI377" s="7">
        <v>1497.47</v>
      </c>
      <c r="AJ377" s="2">
        <v>1542.716183232498</v>
      </c>
    </row>
    <row r="378" spans="1:36" s="5" customFormat="1" x14ac:dyDescent="0.2">
      <c r="A378" s="86" t="s">
        <v>1285</v>
      </c>
      <c r="B378" s="20" t="s">
        <v>571</v>
      </c>
      <c r="C378" s="34"/>
      <c r="D378" s="34" t="s">
        <v>572</v>
      </c>
      <c r="E378" s="34" t="s">
        <v>710</v>
      </c>
      <c r="F378" s="34" t="s">
        <v>709</v>
      </c>
      <c r="G378" s="34"/>
      <c r="H378" s="2">
        <v>402</v>
      </c>
      <c r="I378" s="2">
        <v>404.41</v>
      </c>
      <c r="J378" s="2">
        <v>424.97</v>
      </c>
      <c r="K378" s="2">
        <v>479.14</v>
      </c>
      <c r="L378" s="2">
        <v>494.42</v>
      </c>
      <c r="M378" s="2">
        <v>513.73</v>
      </c>
      <c r="N378" s="2">
        <v>533.42999999999995</v>
      </c>
      <c r="O378" s="2">
        <v>582.36</v>
      </c>
      <c r="P378" s="2">
        <v>638.51</v>
      </c>
      <c r="Q378" s="2">
        <v>668.81</v>
      </c>
      <c r="R378" s="2">
        <v>787.46</v>
      </c>
      <c r="S378" s="2">
        <v>843.27</v>
      </c>
      <c r="T378" s="2">
        <v>882.09</v>
      </c>
      <c r="U378" s="9">
        <v>918.19</v>
      </c>
      <c r="V378" s="9">
        <v>966.55</v>
      </c>
      <c r="W378" s="9">
        <v>998.87</v>
      </c>
      <c r="X378" s="9">
        <v>1003.9470779818432</v>
      </c>
      <c r="Y378" s="2">
        <v>1022.55</v>
      </c>
      <c r="Z378" s="2">
        <v>1036</v>
      </c>
      <c r="AA378" s="2">
        <v>1034.49</v>
      </c>
      <c r="AB378" s="2">
        <v>786.91</v>
      </c>
      <c r="AC378" s="2">
        <v>803.18</v>
      </c>
      <c r="AD378" s="7">
        <v>821.92</v>
      </c>
      <c r="AE378" s="91">
        <v>866.77</v>
      </c>
      <c r="AF378" s="92">
        <v>934.3</v>
      </c>
      <c r="AG378" s="2">
        <v>1000.63</v>
      </c>
      <c r="AH378" s="2">
        <v>1063.48</v>
      </c>
      <c r="AI378" s="7">
        <v>1113.46</v>
      </c>
      <c r="AJ378" s="2">
        <v>1155.88992540821</v>
      </c>
    </row>
    <row r="379" spans="1:36" s="5" customFormat="1" x14ac:dyDescent="0.2">
      <c r="A379" s="86" t="s">
        <v>1286</v>
      </c>
      <c r="B379" s="20" t="s">
        <v>573</v>
      </c>
      <c r="C379" s="34"/>
      <c r="D379" s="34" t="s">
        <v>574</v>
      </c>
      <c r="E379" s="34" t="s">
        <v>710</v>
      </c>
      <c r="F379" s="34" t="s">
        <v>707</v>
      </c>
      <c r="G379" s="34"/>
      <c r="H379" s="2">
        <v>430</v>
      </c>
      <c r="I379" s="2">
        <v>451.41</v>
      </c>
      <c r="J379" s="2">
        <v>463.28</v>
      </c>
      <c r="K379" s="2">
        <v>482.25</v>
      </c>
      <c r="L379" s="2">
        <v>510.92</v>
      </c>
      <c r="M379" s="2">
        <v>544.04999999999995</v>
      </c>
      <c r="N379" s="2">
        <v>570.97</v>
      </c>
      <c r="O379" s="2">
        <v>597.45000000000005</v>
      </c>
      <c r="P379" s="2">
        <v>640.22</v>
      </c>
      <c r="Q379" s="2">
        <v>683.5</v>
      </c>
      <c r="R379" s="2">
        <v>778.09</v>
      </c>
      <c r="S379" s="2">
        <v>839.96</v>
      </c>
      <c r="T379" s="2">
        <v>885.7</v>
      </c>
      <c r="U379" s="9">
        <v>936.98</v>
      </c>
      <c r="V379" s="9">
        <v>978.59</v>
      </c>
      <c r="W379" s="9">
        <v>1028.5899999999999</v>
      </c>
      <c r="X379" s="9">
        <v>1078.4696733646858</v>
      </c>
      <c r="Y379" s="2">
        <v>1099.82</v>
      </c>
      <c r="Z379" s="2">
        <v>1100.6300000000001</v>
      </c>
      <c r="AA379" s="2">
        <v>1104.43</v>
      </c>
      <c r="AB379" s="2">
        <v>985.29</v>
      </c>
      <c r="AC379" s="2">
        <v>988.61</v>
      </c>
      <c r="AD379" s="7">
        <v>997.18</v>
      </c>
      <c r="AE379" s="91">
        <v>1030.29</v>
      </c>
      <c r="AF379" s="92">
        <v>1087.71</v>
      </c>
      <c r="AG379" s="2">
        <v>1158.92</v>
      </c>
      <c r="AH379" s="2">
        <v>1229.1199999999999</v>
      </c>
      <c r="AI379" s="7">
        <v>1285.45</v>
      </c>
      <c r="AJ379" s="2">
        <v>1314.8182187474811</v>
      </c>
    </row>
    <row r="380" spans="1:36" s="5" customFormat="1" x14ac:dyDescent="0.2">
      <c r="A380" s="86" t="s">
        <v>1287</v>
      </c>
      <c r="B380" s="20" t="s">
        <v>575</v>
      </c>
      <c r="C380" s="34"/>
      <c r="D380" s="34" t="s">
        <v>576</v>
      </c>
      <c r="E380" s="34" t="s">
        <v>710</v>
      </c>
      <c r="F380" s="34" t="s">
        <v>705</v>
      </c>
      <c r="G380" s="34"/>
      <c r="H380" s="2">
        <v>500</v>
      </c>
      <c r="I380" s="2">
        <v>515.54</v>
      </c>
      <c r="J380" s="2">
        <v>543.75</v>
      </c>
      <c r="K380" s="2">
        <v>575.17999999999995</v>
      </c>
      <c r="L380" s="2">
        <v>612.54</v>
      </c>
      <c r="M380" s="2">
        <v>673.74</v>
      </c>
      <c r="N380" s="2">
        <v>733.54</v>
      </c>
      <c r="O380" s="2">
        <v>789.46</v>
      </c>
      <c r="P380" s="2">
        <v>832.86</v>
      </c>
      <c r="Q380" s="2">
        <v>913.11</v>
      </c>
      <c r="R380" s="2">
        <v>1031.97</v>
      </c>
      <c r="S380" s="2">
        <v>1102.23</v>
      </c>
      <c r="T380" s="2">
        <v>1158.73</v>
      </c>
      <c r="U380" s="9">
        <v>1219.21</v>
      </c>
      <c r="V380" s="9">
        <v>1279.58</v>
      </c>
      <c r="W380" s="9">
        <v>1325.94</v>
      </c>
      <c r="X380" s="9">
        <v>1367.84160170728</v>
      </c>
      <c r="Y380" s="2">
        <v>1389.62</v>
      </c>
      <c r="Z380" s="2">
        <v>1398.46</v>
      </c>
      <c r="AA380" s="2">
        <v>1410.37</v>
      </c>
      <c r="AB380" s="2">
        <v>1299.69</v>
      </c>
      <c r="AC380" s="2">
        <v>1330.73</v>
      </c>
      <c r="AD380" s="7">
        <v>1377.34</v>
      </c>
      <c r="AE380" s="91">
        <v>1435.07</v>
      </c>
      <c r="AF380" s="92">
        <v>1508.78</v>
      </c>
      <c r="AG380" s="2">
        <v>1600.2</v>
      </c>
      <c r="AH380" s="2">
        <v>1699.46</v>
      </c>
      <c r="AI380" s="7">
        <v>1771.32</v>
      </c>
      <c r="AJ380" s="2">
        <v>1805.2465503791329</v>
      </c>
    </row>
    <row r="381" spans="1:36" s="5" customFormat="1" x14ac:dyDescent="0.2">
      <c r="A381" s="86" t="s">
        <v>1288</v>
      </c>
      <c r="B381" s="20" t="s">
        <v>577</v>
      </c>
      <c r="C381" s="34"/>
      <c r="D381" s="34" t="s">
        <v>578</v>
      </c>
      <c r="E381" s="34" t="s">
        <v>711</v>
      </c>
      <c r="F381" s="34" t="s">
        <v>705</v>
      </c>
      <c r="G381" s="34"/>
      <c r="H381" s="2">
        <v>528</v>
      </c>
      <c r="I381" s="2">
        <v>489.73</v>
      </c>
      <c r="J381" s="2">
        <v>540.57000000000005</v>
      </c>
      <c r="K381" s="2">
        <v>571.35</v>
      </c>
      <c r="L381" s="2">
        <v>618.12</v>
      </c>
      <c r="M381" s="2">
        <v>704.39</v>
      </c>
      <c r="N381" s="2">
        <v>763.2</v>
      </c>
      <c r="O381" s="2">
        <v>810.07</v>
      </c>
      <c r="P381" s="2">
        <v>855.8</v>
      </c>
      <c r="Q381" s="2">
        <v>915.78</v>
      </c>
      <c r="R381" s="2">
        <v>1027.56</v>
      </c>
      <c r="S381" s="2">
        <v>1081.25</v>
      </c>
      <c r="T381" s="2">
        <v>1142.51</v>
      </c>
      <c r="U381" s="9">
        <v>1164</v>
      </c>
      <c r="V381" s="9">
        <v>1186.3</v>
      </c>
      <c r="W381" s="9">
        <v>1206.04</v>
      </c>
      <c r="X381" s="2" t="s">
        <v>657</v>
      </c>
      <c r="Y381" s="2" t="s">
        <v>657</v>
      </c>
      <c r="Z381" s="2" t="s">
        <v>657</v>
      </c>
      <c r="AA381" s="2" t="s">
        <v>657</v>
      </c>
      <c r="AB381" s="2" t="s">
        <v>657</v>
      </c>
      <c r="AC381" s="2" t="s">
        <v>657</v>
      </c>
      <c r="AD381" s="7" t="s">
        <v>657</v>
      </c>
      <c r="AE381" s="91" t="s">
        <v>657</v>
      </c>
      <c r="AF381" s="92" t="s">
        <v>657</v>
      </c>
      <c r="AG381" s="2" t="s">
        <v>657</v>
      </c>
      <c r="AH381" s="2" t="s">
        <v>657</v>
      </c>
      <c r="AI381" s="7" t="s">
        <v>657</v>
      </c>
      <c r="AJ381" s="2" t="s">
        <v>657</v>
      </c>
    </row>
    <row r="382" spans="1:36" s="5" customFormat="1" x14ac:dyDescent="0.2">
      <c r="A382" s="86" t="s">
        <v>1289</v>
      </c>
      <c r="B382" s="20" t="s">
        <v>579</v>
      </c>
      <c r="C382" s="34"/>
      <c r="D382" s="34" t="s">
        <v>580</v>
      </c>
      <c r="E382" s="34" t="s">
        <v>710</v>
      </c>
      <c r="F382" s="34" t="s">
        <v>705</v>
      </c>
      <c r="G382" s="34"/>
      <c r="H382" s="2">
        <v>528</v>
      </c>
      <c r="I382" s="2">
        <v>562.26</v>
      </c>
      <c r="J382" s="2">
        <v>580.32000000000005</v>
      </c>
      <c r="K382" s="2">
        <v>619.39</v>
      </c>
      <c r="L382" s="2">
        <v>670.76</v>
      </c>
      <c r="M382" s="2">
        <v>770.23</v>
      </c>
      <c r="N382" s="2">
        <v>822.43</v>
      </c>
      <c r="O382" s="2">
        <v>883.12</v>
      </c>
      <c r="P382" s="2">
        <v>944.93</v>
      </c>
      <c r="Q382" s="2">
        <v>1038.3599999999999</v>
      </c>
      <c r="R382" s="2">
        <v>1202.82</v>
      </c>
      <c r="S382" s="2">
        <v>1280.05</v>
      </c>
      <c r="T382" s="2">
        <v>1328.05</v>
      </c>
      <c r="U382" s="9">
        <v>1399.66</v>
      </c>
      <c r="V382" s="9">
        <v>1453.2</v>
      </c>
      <c r="W382" s="9">
        <v>1517.01</v>
      </c>
      <c r="X382" s="9">
        <v>1558.2577134749899</v>
      </c>
      <c r="Y382" s="2">
        <v>1591.82</v>
      </c>
      <c r="Z382" s="2">
        <v>1586.38</v>
      </c>
      <c r="AA382" s="2">
        <v>1591.08</v>
      </c>
      <c r="AB382" s="2">
        <v>1491.14</v>
      </c>
      <c r="AC382" s="2">
        <v>1493.96</v>
      </c>
      <c r="AD382" s="7">
        <v>1501.96</v>
      </c>
      <c r="AE382" s="91">
        <v>1582.04</v>
      </c>
      <c r="AF382" s="92">
        <v>1637.45</v>
      </c>
      <c r="AG382" s="2">
        <v>1735.26</v>
      </c>
      <c r="AH382" s="2">
        <v>1842.42</v>
      </c>
      <c r="AI382" s="7">
        <v>1909.32</v>
      </c>
      <c r="AJ382" s="2">
        <v>1912.2840111824071</v>
      </c>
    </row>
    <row r="383" spans="1:36" s="5" customFormat="1" x14ac:dyDescent="0.2">
      <c r="A383" s="86" t="s">
        <v>1290</v>
      </c>
      <c r="B383" s="20" t="s">
        <v>583</v>
      </c>
      <c r="C383" s="34"/>
      <c r="D383" s="34" t="s">
        <v>584</v>
      </c>
      <c r="E383" s="34" t="s">
        <v>711</v>
      </c>
      <c r="F383" s="34" t="s">
        <v>705</v>
      </c>
      <c r="G383" s="34"/>
      <c r="H383" s="2">
        <v>528</v>
      </c>
      <c r="I383" s="2">
        <v>547.29</v>
      </c>
      <c r="J383" s="2">
        <v>617.99</v>
      </c>
      <c r="K383" s="2">
        <v>601.6</v>
      </c>
      <c r="L383" s="2">
        <v>630.70000000000005</v>
      </c>
      <c r="M383" s="2">
        <v>739.54</v>
      </c>
      <c r="N383" s="2">
        <v>773.08</v>
      </c>
      <c r="O383" s="2">
        <v>820.82</v>
      </c>
      <c r="P383" s="2">
        <v>870.64</v>
      </c>
      <c r="Q383" s="2">
        <v>920.27</v>
      </c>
      <c r="R383" s="2">
        <v>1005.86</v>
      </c>
      <c r="S383" s="2">
        <v>1058.1199999999999</v>
      </c>
      <c r="T383" s="2">
        <v>1093.98</v>
      </c>
      <c r="U383" s="9">
        <v>1144.22</v>
      </c>
      <c r="V383" s="9">
        <v>1194.8800000000001</v>
      </c>
      <c r="W383" s="9">
        <v>1253.27</v>
      </c>
      <c r="X383" s="2" t="s">
        <v>657</v>
      </c>
      <c r="Y383" s="2" t="s">
        <v>657</v>
      </c>
      <c r="Z383" s="2" t="s">
        <v>657</v>
      </c>
      <c r="AA383" s="2" t="s">
        <v>657</v>
      </c>
      <c r="AB383" s="2" t="s">
        <v>657</v>
      </c>
      <c r="AC383" s="2" t="s">
        <v>657</v>
      </c>
      <c r="AD383" s="7" t="s">
        <v>657</v>
      </c>
      <c r="AE383" s="91" t="s">
        <v>657</v>
      </c>
      <c r="AF383" s="92" t="s">
        <v>657</v>
      </c>
      <c r="AG383" s="2" t="s">
        <v>657</v>
      </c>
      <c r="AH383" s="2" t="s">
        <v>657</v>
      </c>
      <c r="AI383" s="7" t="s">
        <v>657</v>
      </c>
      <c r="AJ383" s="2" t="s">
        <v>657</v>
      </c>
    </row>
    <row r="384" spans="1:36" s="5" customFormat="1" x14ac:dyDescent="0.2">
      <c r="A384" s="86" t="s">
        <v>1291</v>
      </c>
      <c r="B384" s="20" t="s">
        <v>581</v>
      </c>
      <c r="C384" s="34"/>
      <c r="D384" s="34" t="s">
        <v>582</v>
      </c>
      <c r="E384" s="34" t="s">
        <v>710</v>
      </c>
      <c r="F384" s="34" t="s">
        <v>705</v>
      </c>
      <c r="G384" s="34"/>
      <c r="H384" s="2">
        <v>499</v>
      </c>
      <c r="I384" s="2">
        <v>499.96</v>
      </c>
      <c r="J384" s="2">
        <v>492.71</v>
      </c>
      <c r="K384" s="2">
        <v>584.21</v>
      </c>
      <c r="L384" s="2">
        <v>621.02</v>
      </c>
      <c r="M384" s="2">
        <v>682.86</v>
      </c>
      <c r="N384" s="2">
        <v>760.64</v>
      </c>
      <c r="O384" s="2">
        <v>826.43</v>
      </c>
      <c r="P384" s="2">
        <v>888.84</v>
      </c>
      <c r="Q384" s="2">
        <v>976.95</v>
      </c>
      <c r="R384" s="2">
        <v>1125.1199999999999</v>
      </c>
      <c r="S384" s="2">
        <v>1211.76</v>
      </c>
      <c r="T384" s="2">
        <v>1256.05</v>
      </c>
      <c r="U384" s="9">
        <v>1321.66</v>
      </c>
      <c r="V384" s="9">
        <v>1363.1</v>
      </c>
      <c r="W384" s="9">
        <v>1403.03</v>
      </c>
      <c r="X384" s="9">
        <v>1450.7647314452101</v>
      </c>
      <c r="Y384" s="2">
        <v>1493.18</v>
      </c>
      <c r="Z384" s="2">
        <v>1492.14</v>
      </c>
      <c r="AA384" s="2">
        <v>1494.7</v>
      </c>
      <c r="AB384" s="2">
        <v>1418.17</v>
      </c>
      <c r="AC384" s="2">
        <v>1438.12</v>
      </c>
      <c r="AD384" s="7">
        <v>1478.36</v>
      </c>
      <c r="AE384" s="91">
        <v>1530.38</v>
      </c>
      <c r="AF384" s="92">
        <v>1607.63</v>
      </c>
      <c r="AG384" s="2">
        <v>1706.53</v>
      </c>
      <c r="AH384" s="2">
        <v>1782.27</v>
      </c>
      <c r="AI384" s="7">
        <v>1856.03</v>
      </c>
      <c r="AJ384" s="2">
        <v>1913.904464131994</v>
      </c>
    </row>
    <row r="385" spans="1:36" s="5" customFormat="1" x14ac:dyDescent="0.2">
      <c r="A385" s="86" t="s">
        <v>1292</v>
      </c>
      <c r="B385" s="20" t="s">
        <v>585</v>
      </c>
      <c r="C385" s="34"/>
      <c r="D385" s="34" t="s">
        <v>586</v>
      </c>
      <c r="E385" s="34" t="s">
        <v>710</v>
      </c>
      <c r="F385" s="34" t="s">
        <v>707</v>
      </c>
      <c r="G385" s="34"/>
      <c r="H385" s="2">
        <v>438</v>
      </c>
      <c r="I385" s="2">
        <v>377.32</v>
      </c>
      <c r="J385" s="2">
        <v>385.14</v>
      </c>
      <c r="K385" s="2">
        <v>409.3</v>
      </c>
      <c r="L385" s="2">
        <v>448.57</v>
      </c>
      <c r="M385" s="2">
        <v>510.72</v>
      </c>
      <c r="N385" s="2">
        <v>533.4</v>
      </c>
      <c r="O385" s="2">
        <v>562.32000000000005</v>
      </c>
      <c r="P385" s="2">
        <v>588.30999999999995</v>
      </c>
      <c r="Q385" s="2">
        <v>631.33000000000004</v>
      </c>
      <c r="R385" s="2">
        <v>713.64</v>
      </c>
      <c r="S385" s="2">
        <v>741.48</v>
      </c>
      <c r="T385" s="2">
        <v>775.4</v>
      </c>
      <c r="U385" s="9">
        <v>804.6</v>
      </c>
      <c r="V385" s="9">
        <v>838.56</v>
      </c>
      <c r="W385" s="9">
        <v>878.62</v>
      </c>
      <c r="X385" s="9">
        <v>904.12692951354416</v>
      </c>
      <c r="Y385" s="2">
        <v>924.66</v>
      </c>
      <c r="Z385" s="2">
        <v>932.35</v>
      </c>
      <c r="AA385" s="2">
        <v>930.76</v>
      </c>
      <c r="AB385" s="2">
        <v>830.36</v>
      </c>
      <c r="AC385" s="2">
        <v>834.17</v>
      </c>
      <c r="AD385" s="7">
        <v>865.73</v>
      </c>
      <c r="AE385" s="91">
        <v>910.39</v>
      </c>
      <c r="AF385" s="92">
        <v>958.25</v>
      </c>
      <c r="AG385" s="2">
        <v>1032.28</v>
      </c>
      <c r="AH385" s="2">
        <v>1096.4000000000001</v>
      </c>
      <c r="AI385" s="7">
        <v>1145.58</v>
      </c>
      <c r="AJ385" s="2">
        <v>1174.1084129457331</v>
      </c>
    </row>
    <row r="386" spans="1:36" s="5" customFormat="1" x14ac:dyDescent="0.2">
      <c r="A386" s="86" t="s">
        <v>1293</v>
      </c>
      <c r="B386" s="20" t="s">
        <v>587</v>
      </c>
      <c r="C386" s="34"/>
      <c r="D386" s="34" t="s">
        <v>588</v>
      </c>
      <c r="E386" s="34" t="s">
        <v>710</v>
      </c>
      <c r="F386" s="34" t="s">
        <v>707</v>
      </c>
      <c r="G386" s="34"/>
      <c r="H386" s="2">
        <v>416</v>
      </c>
      <c r="I386" s="2">
        <v>389.46</v>
      </c>
      <c r="J386" s="2">
        <v>384.43</v>
      </c>
      <c r="K386" s="2">
        <v>416.7</v>
      </c>
      <c r="L386" s="2">
        <v>467.63</v>
      </c>
      <c r="M386" s="2">
        <v>531.57000000000005</v>
      </c>
      <c r="N386" s="2">
        <v>575.62</v>
      </c>
      <c r="O386" s="2">
        <v>615.01</v>
      </c>
      <c r="P386" s="2">
        <v>662.35</v>
      </c>
      <c r="Q386" s="2">
        <v>721.64</v>
      </c>
      <c r="R386" s="2">
        <v>861.85</v>
      </c>
      <c r="S386" s="2">
        <v>890.92</v>
      </c>
      <c r="T386" s="2">
        <v>928.93</v>
      </c>
      <c r="U386" s="9">
        <v>957.35</v>
      </c>
      <c r="V386" s="9">
        <v>999.65</v>
      </c>
      <c r="W386" s="9">
        <v>1027.06</v>
      </c>
      <c r="X386" s="9">
        <v>1080.6335281455556</v>
      </c>
      <c r="Y386" s="2">
        <v>1121.7</v>
      </c>
      <c r="Z386" s="2">
        <v>1123.8499999999999</v>
      </c>
      <c r="AA386" s="2">
        <v>1117.3599999999999</v>
      </c>
      <c r="AB386" s="2">
        <v>876.14</v>
      </c>
      <c r="AC386" s="2">
        <v>874.06</v>
      </c>
      <c r="AD386" s="7">
        <v>936.96</v>
      </c>
      <c r="AE386" s="91">
        <v>1003.24</v>
      </c>
      <c r="AF386" s="92">
        <v>1067.02</v>
      </c>
      <c r="AG386" s="2">
        <v>1127.25</v>
      </c>
      <c r="AH386" s="2">
        <v>1196.3900000000001</v>
      </c>
      <c r="AI386" s="7">
        <v>1254.9100000000001</v>
      </c>
      <c r="AJ386" s="2">
        <v>1303.297190290315</v>
      </c>
    </row>
    <row r="387" spans="1:36" s="5" customFormat="1" x14ac:dyDescent="0.2">
      <c r="A387" s="86" t="s">
        <v>1294</v>
      </c>
      <c r="B387" s="20" t="s">
        <v>589</v>
      </c>
      <c r="C387" s="34"/>
      <c r="D387" s="34" t="s">
        <v>590</v>
      </c>
      <c r="E387" s="34" t="s">
        <v>710</v>
      </c>
      <c r="F387" s="34" t="s">
        <v>706</v>
      </c>
      <c r="G387" s="34"/>
      <c r="H387" s="2">
        <v>446</v>
      </c>
      <c r="I387" s="2">
        <v>450.74</v>
      </c>
      <c r="J387" s="2">
        <v>519.63</v>
      </c>
      <c r="K387" s="2">
        <v>586.41999999999996</v>
      </c>
      <c r="L387" s="2">
        <v>655.29</v>
      </c>
      <c r="M387" s="2">
        <v>643.27</v>
      </c>
      <c r="N387" s="2">
        <v>663.96</v>
      </c>
      <c r="O387" s="2">
        <v>693.3</v>
      </c>
      <c r="P387" s="2">
        <v>732.77</v>
      </c>
      <c r="Q387" s="2">
        <v>775.3</v>
      </c>
      <c r="R387" s="2">
        <v>930.63</v>
      </c>
      <c r="S387" s="2">
        <v>993.41</v>
      </c>
      <c r="T387" s="2">
        <v>1038.8599999999999</v>
      </c>
      <c r="U387" s="9">
        <v>1103.17</v>
      </c>
      <c r="V387" s="9">
        <v>1133.79</v>
      </c>
      <c r="W387" s="9">
        <v>1159.6400000000001</v>
      </c>
      <c r="X387" s="9">
        <v>1177.4182211480233</v>
      </c>
      <c r="Y387" s="2">
        <v>1161.6600000000001</v>
      </c>
      <c r="Z387" s="2">
        <v>1160.48</v>
      </c>
      <c r="AA387" s="2">
        <v>1169.6600000000001</v>
      </c>
      <c r="AB387" s="2">
        <v>928.64</v>
      </c>
      <c r="AC387" s="2">
        <v>962.09</v>
      </c>
      <c r="AD387" s="7">
        <v>997.88</v>
      </c>
      <c r="AE387" s="91">
        <v>1056.25</v>
      </c>
      <c r="AF387" s="92">
        <v>1116.18</v>
      </c>
      <c r="AG387" s="2">
        <v>1181.1600000000001</v>
      </c>
      <c r="AH387" s="2">
        <v>1250.4100000000001</v>
      </c>
      <c r="AI387" s="7">
        <v>1306.83</v>
      </c>
      <c r="AJ387" s="2">
        <v>1358.896601213343</v>
      </c>
    </row>
    <row r="388" spans="1:36" s="5" customFormat="1" x14ac:dyDescent="0.2">
      <c r="A388" s="86" t="s">
        <v>1295</v>
      </c>
      <c r="B388" s="20" t="s">
        <v>591</v>
      </c>
      <c r="C388" s="34"/>
      <c r="D388" s="34" t="s">
        <v>592</v>
      </c>
      <c r="E388" s="34" t="s">
        <v>710</v>
      </c>
      <c r="F388" s="34" t="s">
        <v>709</v>
      </c>
      <c r="G388" s="34"/>
      <c r="H388" s="2">
        <v>395</v>
      </c>
      <c r="I388" s="2">
        <v>324.01</v>
      </c>
      <c r="J388" s="2">
        <v>408.3</v>
      </c>
      <c r="K388" s="2">
        <v>407.8</v>
      </c>
      <c r="L388" s="2">
        <v>387.82</v>
      </c>
      <c r="M388" s="2">
        <v>293.61</v>
      </c>
      <c r="N388" s="2">
        <v>341.74</v>
      </c>
      <c r="O388" s="2">
        <v>367.46</v>
      </c>
      <c r="P388" s="2">
        <v>416.96</v>
      </c>
      <c r="Q388" s="2">
        <v>369.21</v>
      </c>
      <c r="R388" s="2">
        <v>535.72</v>
      </c>
      <c r="S388" s="2">
        <v>552.77</v>
      </c>
      <c r="T388" s="2">
        <v>571.49</v>
      </c>
      <c r="U388" s="9">
        <v>606.36</v>
      </c>
      <c r="V388" s="9">
        <v>640.96</v>
      </c>
      <c r="W388" s="9">
        <v>646.77</v>
      </c>
      <c r="X388" s="9">
        <v>652.20896242525782</v>
      </c>
      <c r="Y388" s="2">
        <v>657.7</v>
      </c>
      <c r="Z388" s="2">
        <v>662.89</v>
      </c>
      <c r="AA388" s="2">
        <v>662.84</v>
      </c>
      <c r="AB388" s="2">
        <v>597.02</v>
      </c>
      <c r="AC388" s="2">
        <v>597.88</v>
      </c>
      <c r="AD388" s="7">
        <v>607.02</v>
      </c>
      <c r="AE388" s="91">
        <v>622.22</v>
      </c>
      <c r="AF388" s="92">
        <v>644.5</v>
      </c>
      <c r="AG388" s="2">
        <v>668.77</v>
      </c>
      <c r="AH388" s="2">
        <v>718.52</v>
      </c>
      <c r="AI388" s="7">
        <v>750.15</v>
      </c>
      <c r="AJ388" s="2">
        <v>789.27688005159666</v>
      </c>
    </row>
    <row r="389" spans="1:36" s="5" customFormat="1" x14ac:dyDescent="0.2">
      <c r="A389" s="86" t="s">
        <v>1296</v>
      </c>
      <c r="B389" s="20" t="s">
        <v>593</v>
      </c>
      <c r="C389" s="34"/>
      <c r="D389" s="34" t="s">
        <v>594</v>
      </c>
      <c r="E389" s="34" t="s">
        <v>711</v>
      </c>
      <c r="F389" s="34" t="s">
        <v>705</v>
      </c>
      <c r="G389" s="34"/>
      <c r="H389" s="2">
        <v>444</v>
      </c>
      <c r="I389" s="2">
        <v>384.67</v>
      </c>
      <c r="J389" s="2">
        <v>404.29</v>
      </c>
      <c r="K389" s="2">
        <v>443.45</v>
      </c>
      <c r="L389" s="2">
        <v>481.12</v>
      </c>
      <c r="M389" s="2">
        <v>524.67999999999995</v>
      </c>
      <c r="N389" s="2">
        <v>569.16999999999996</v>
      </c>
      <c r="O389" s="2">
        <v>594.96</v>
      </c>
      <c r="P389" s="2">
        <v>637.54</v>
      </c>
      <c r="Q389" s="2">
        <v>697.68</v>
      </c>
      <c r="R389" s="2">
        <v>778.62</v>
      </c>
      <c r="S389" s="2">
        <v>819.76</v>
      </c>
      <c r="T389" s="2">
        <v>861.31</v>
      </c>
      <c r="U389" s="9">
        <v>878.57</v>
      </c>
      <c r="V389" s="9">
        <v>896.6</v>
      </c>
      <c r="W389" s="9">
        <v>910.51</v>
      </c>
      <c r="X389" s="2" t="s">
        <v>657</v>
      </c>
      <c r="Y389" s="2" t="s">
        <v>657</v>
      </c>
      <c r="Z389" s="2" t="s">
        <v>657</v>
      </c>
      <c r="AA389" s="2" t="s">
        <v>657</v>
      </c>
      <c r="AB389" s="2" t="s">
        <v>657</v>
      </c>
      <c r="AC389" s="2" t="s">
        <v>657</v>
      </c>
      <c r="AD389" s="7" t="s">
        <v>657</v>
      </c>
      <c r="AE389" s="91" t="s">
        <v>657</v>
      </c>
      <c r="AF389" s="92" t="s">
        <v>657</v>
      </c>
      <c r="AG389" s="2" t="s">
        <v>657</v>
      </c>
      <c r="AH389" s="2" t="s">
        <v>657</v>
      </c>
      <c r="AI389" s="7" t="s">
        <v>657</v>
      </c>
      <c r="AJ389" s="2" t="s">
        <v>657</v>
      </c>
    </row>
    <row r="390" spans="1:36" s="5" customFormat="1" x14ac:dyDescent="0.2">
      <c r="A390" s="86" t="s">
        <v>657</v>
      </c>
      <c r="B390" s="20" t="s">
        <v>826</v>
      </c>
      <c r="C390" s="34"/>
      <c r="D390" s="34" t="s">
        <v>825</v>
      </c>
      <c r="E390" s="34" t="s">
        <v>711</v>
      </c>
      <c r="F390" s="34" t="s">
        <v>705</v>
      </c>
      <c r="G390" s="34"/>
      <c r="H390" s="2">
        <v>557</v>
      </c>
      <c r="I390" s="2">
        <v>596.41</v>
      </c>
      <c r="J390" s="2">
        <v>618.9</v>
      </c>
      <c r="K390" s="2" t="s">
        <v>657</v>
      </c>
      <c r="L390" s="2" t="s">
        <v>657</v>
      </c>
      <c r="M390" s="2" t="s">
        <v>657</v>
      </c>
      <c r="N390" s="2" t="s">
        <v>657</v>
      </c>
      <c r="O390" s="2" t="s">
        <v>657</v>
      </c>
      <c r="P390" s="2" t="s">
        <v>657</v>
      </c>
      <c r="Q390" s="2" t="s">
        <v>657</v>
      </c>
      <c r="R390" s="2" t="s">
        <v>657</v>
      </c>
      <c r="S390" s="2" t="s">
        <v>657</v>
      </c>
      <c r="T390" s="2" t="s">
        <v>657</v>
      </c>
      <c r="U390" s="2" t="s">
        <v>657</v>
      </c>
      <c r="V390" s="2" t="s">
        <v>657</v>
      </c>
      <c r="W390" s="2" t="s">
        <v>657</v>
      </c>
      <c r="X390" s="2" t="s">
        <v>657</v>
      </c>
      <c r="Y390" s="2" t="s">
        <v>657</v>
      </c>
      <c r="Z390" s="2" t="s">
        <v>657</v>
      </c>
      <c r="AA390" s="2" t="s">
        <v>657</v>
      </c>
      <c r="AB390" s="2" t="s">
        <v>657</v>
      </c>
      <c r="AC390" s="2" t="s">
        <v>657</v>
      </c>
      <c r="AD390" s="7" t="s">
        <v>657</v>
      </c>
      <c r="AE390" s="91" t="s">
        <v>657</v>
      </c>
      <c r="AF390" s="92" t="s">
        <v>657</v>
      </c>
      <c r="AG390" s="2" t="s">
        <v>657</v>
      </c>
      <c r="AH390" s="2" t="s">
        <v>657</v>
      </c>
      <c r="AI390" s="7" t="s">
        <v>657</v>
      </c>
      <c r="AJ390" s="2" t="s">
        <v>657</v>
      </c>
    </row>
    <row r="391" spans="1:36" s="36" customFormat="1" x14ac:dyDescent="0.2">
      <c r="A391" s="86" t="s">
        <v>657</v>
      </c>
      <c r="B391" s="84" t="s">
        <v>827</v>
      </c>
      <c r="C391" s="41"/>
      <c r="D391" s="35" t="s">
        <v>684</v>
      </c>
      <c r="E391" s="36" t="s">
        <v>711</v>
      </c>
      <c r="F391" s="36" t="s">
        <v>705</v>
      </c>
      <c r="G391" s="35"/>
      <c r="H391" s="2">
        <v>456</v>
      </c>
      <c r="I391" s="2">
        <v>481.79</v>
      </c>
      <c r="J391" s="2">
        <v>513.49</v>
      </c>
      <c r="K391" s="7">
        <v>554.6</v>
      </c>
      <c r="L391" s="7">
        <v>580.08000000000004</v>
      </c>
      <c r="M391" s="28" t="s">
        <v>657</v>
      </c>
      <c r="N391" s="28" t="s">
        <v>657</v>
      </c>
      <c r="O391" s="28" t="s">
        <v>657</v>
      </c>
      <c r="P391" s="28" t="s">
        <v>657</v>
      </c>
      <c r="Q391" s="28" t="s">
        <v>657</v>
      </c>
      <c r="R391" s="28" t="s">
        <v>657</v>
      </c>
      <c r="S391" s="28" t="s">
        <v>657</v>
      </c>
      <c r="T391" s="28" t="s">
        <v>657</v>
      </c>
      <c r="U391" s="28" t="s">
        <v>657</v>
      </c>
      <c r="V391" s="28" t="s">
        <v>657</v>
      </c>
      <c r="W391" s="28" t="s">
        <v>657</v>
      </c>
      <c r="X391" s="28" t="s">
        <v>657</v>
      </c>
      <c r="Y391" s="2" t="s">
        <v>657</v>
      </c>
      <c r="Z391" s="2" t="s">
        <v>657</v>
      </c>
      <c r="AA391" s="2" t="s">
        <v>657</v>
      </c>
      <c r="AB391" s="2" t="s">
        <v>657</v>
      </c>
      <c r="AC391" s="2" t="s">
        <v>657</v>
      </c>
      <c r="AD391" s="7" t="s">
        <v>657</v>
      </c>
      <c r="AE391" s="91" t="s">
        <v>657</v>
      </c>
      <c r="AF391" s="92" t="s">
        <v>657</v>
      </c>
      <c r="AG391" s="2" t="s">
        <v>657</v>
      </c>
      <c r="AH391" s="2" t="s">
        <v>657</v>
      </c>
      <c r="AI391" s="7" t="s">
        <v>657</v>
      </c>
      <c r="AJ391" s="2" t="s">
        <v>657</v>
      </c>
    </row>
    <row r="392" spans="1:36" s="36" customFormat="1" x14ac:dyDescent="0.2">
      <c r="A392" s="86" t="s">
        <v>1297</v>
      </c>
      <c r="B392" s="28" t="s">
        <v>595</v>
      </c>
      <c r="C392" s="35"/>
      <c r="D392" s="34" t="s">
        <v>873</v>
      </c>
      <c r="E392" s="35" t="s">
        <v>710</v>
      </c>
      <c r="F392" s="35" t="s">
        <v>708</v>
      </c>
      <c r="G392" s="35"/>
      <c r="H392" s="2" t="s">
        <v>657</v>
      </c>
      <c r="I392" s="2" t="s">
        <v>657</v>
      </c>
      <c r="J392" s="2" t="s">
        <v>657</v>
      </c>
      <c r="K392" s="2" t="s">
        <v>657</v>
      </c>
      <c r="L392" s="2" t="s">
        <v>657</v>
      </c>
      <c r="M392" s="7">
        <v>565.30999999999995</v>
      </c>
      <c r="N392" s="7">
        <v>596.15</v>
      </c>
      <c r="O392" s="7">
        <v>632.79</v>
      </c>
      <c r="P392" s="7">
        <v>670.79</v>
      </c>
      <c r="Q392" s="7">
        <v>726.81</v>
      </c>
      <c r="R392" s="7">
        <v>811.3</v>
      </c>
      <c r="S392" s="7">
        <v>855.69</v>
      </c>
      <c r="T392" s="7">
        <v>899.13</v>
      </c>
      <c r="U392" s="21">
        <v>939.48</v>
      </c>
      <c r="V392" s="21">
        <v>985.18</v>
      </c>
      <c r="W392" s="9">
        <v>1056.32</v>
      </c>
      <c r="X392" s="9">
        <v>1081.3934515014926</v>
      </c>
      <c r="Y392" s="2">
        <v>1109.8699999999999</v>
      </c>
      <c r="Z392" s="2">
        <v>1111.22</v>
      </c>
      <c r="AA392" s="2">
        <v>1115.3699999999999</v>
      </c>
      <c r="AB392" s="2">
        <v>987.46</v>
      </c>
      <c r="AC392" s="2">
        <v>1001.46</v>
      </c>
      <c r="AD392" s="7">
        <v>1042.53</v>
      </c>
      <c r="AE392" s="91">
        <v>1090.29</v>
      </c>
      <c r="AF392" s="92">
        <v>1155</v>
      </c>
      <c r="AG392" s="2">
        <v>1235.3399999999999</v>
      </c>
      <c r="AH392" s="2">
        <v>1292.3399999999999</v>
      </c>
      <c r="AI392" s="7">
        <v>1350.72</v>
      </c>
      <c r="AJ392" s="2">
        <v>1424.7112502027089</v>
      </c>
    </row>
    <row r="393" spans="1:36" s="5" customFormat="1" x14ac:dyDescent="0.2">
      <c r="A393" s="86" t="s">
        <v>1298</v>
      </c>
      <c r="B393" s="20" t="s">
        <v>596</v>
      </c>
      <c r="C393" s="34"/>
      <c r="D393" s="34" t="s">
        <v>597</v>
      </c>
      <c r="E393" s="34" t="s">
        <v>710</v>
      </c>
      <c r="F393" s="34" t="s">
        <v>705</v>
      </c>
      <c r="G393" s="34"/>
      <c r="H393" s="2">
        <v>526</v>
      </c>
      <c r="I393" s="2">
        <v>546.17999999999995</v>
      </c>
      <c r="J393" s="2">
        <v>562.42999999999995</v>
      </c>
      <c r="K393" s="2">
        <v>596.48</v>
      </c>
      <c r="L393" s="2">
        <v>637.94000000000005</v>
      </c>
      <c r="M393" s="2">
        <v>694.58</v>
      </c>
      <c r="N393" s="2">
        <v>748.53</v>
      </c>
      <c r="O393" s="2">
        <v>785.74</v>
      </c>
      <c r="P393" s="2">
        <v>844.14</v>
      </c>
      <c r="Q393" s="2">
        <v>949.28</v>
      </c>
      <c r="R393" s="2">
        <v>1029.24</v>
      </c>
      <c r="S393" s="2">
        <v>1092.92</v>
      </c>
      <c r="T393" s="2">
        <v>1125.47</v>
      </c>
      <c r="U393" s="9">
        <v>1177.6500000000001</v>
      </c>
      <c r="V393" s="9">
        <v>1235.3499999999999</v>
      </c>
      <c r="W393" s="9">
        <v>1297.23</v>
      </c>
      <c r="X393" s="9">
        <v>1342.3323570626228</v>
      </c>
      <c r="Y393" s="2">
        <v>1373.35</v>
      </c>
      <c r="Z393" s="2">
        <v>1386.09</v>
      </c>
      <c r="AA393" s="2">
        <v>1397.64</v>
      </c>
      <c r="AB393" s="2">
        <v>1263.22</v>
      </c>
      <c r="AC393" s="2">
        <v>1304.31</v>
      </c>
      <c r="AD393" s="7">
        <v>1346.02</v>
      </c>
      <c r="AE393" s="91">
        <v>1411.08</v>
      </c>
      <c r="AF393" s="92">
        <v>1477.78</v>
      </c>
      <c r="AG393" s="2">
        <v>1551.07</v>
      </c>
      <c r="AH393" s="2">
        <v>1665.15</v>
      </c>
      <c r="AI393" s="7">
        <v>1724.14</v>
      </c>
      <c r="AJ393" s="2">
        <v>1754.148821724918</v>
      </c>
    </row>
    <row r="394" spans="1:36" s="5" customFormat="1" x14ac:dyDescent="0.2">
      <c r="A394" s="86" t="s">
        <v>1299</v>
      </c>
      <c r="B394" s="20" t="s">
        <v>598</v>
      </c>
      <c r="C394" s="34"/>
      <c r="D394" s="34" t="s">
        <v>599</v>
      </c>
      <c r="E394" s="34" t="s">
        <v>710</v>
      </c>
      <c r="F394" s="34" t="s">
        <v>705</v>
      </c>
      <c r="G394" s="34"/>
      <c r="H394" s="2">
        <v>515</v>
      </c>
      <c r="I394" s="2">
        <v>559.86</v>
      </c>
      <c r="J394" s="2">
        <v>571.51</v>
      </c>
      <c r="K394" s="2">
        <v>608.87</v>
      </c>
      <c r="L394" s="2">
        <v>639.42999999999995</v>
      </c>
      <c r="M394" s="2">
        <v>702.04</v>
      </c>
      <c r="N394" s="2">
        <v>759.78</v>
      </c>
      <c r="O394" s="2">
        <v>796.63</v>
      </c>
      <c r="P394" s="2">
        <v>848.62</v>
      </c>
      <c r="Q394" s="2">
        <v>929.87</v>
      </c>
      <c r="R394" s="2">
        <v>1074.08</v>
      </c>
      <c r="S394" s="2">
        <v>1131.28</v>
      </c>
      <c r="T394" s="2">
        <v>1179.72</v>
      </c>
      <c r="U394" s="9">
        <v>1232.08</v>
      </c>
      <c r="V394" s="9">
        <v>1287.82</v>
      </c>
      <c r="W394" s="9">
        <v>1343.41</v>
      </c>
      <c r="X394" s="9">
        <v>1385.9291634587764</v>
      </c>
      <c r="Y394" s="2">
        <v>1387.53</v>
      </c>
      <c r="Z394" s="2">
        <v>1390.17</v>
      </c>
      <c r="AA394" s="2">
        <v>1381.5</v>
      </c>
      <c r="AB394" s="2">
        <v>1213.72</v>
      </c>
      <c r="AC394" s="2">
        <v>1214.3900000000001</v>
      </c>
      <c r="AD394" s="7">
        <v>1249.29</v>
      </c>
      <c r="AE394" s="91">
        <v>1298.53</v>
      </c>
      <c r="AF394" s="92">
        <v>1374.6</v>
      </c>
      <c r="AG394" s="2">
        <v>1457.1</v>
      </c>
      <c r="AH394" s="2">
        <v>1520.91</v>
      </c>
      <c r="AI394" s="7">
        <v>1594.38</v>
      </c>
      <c r="AJ394" s="2">
        <v>1615.361159421381</v>
      </c>
    </row>
    <row r="395" spans="1:36" s="5" customFormat="1" x14ac:dyDescent="0.2">
      <c r="A395" s="86" t="s">
        <v>1300</v>
      </c>
      <c r="B395" s="20" t="s">
        <v>600</v>
      </c>
      <c r="C395" s="34"/>
      <c r="D395" s="34" t="s">
        <v>601</v>
      </c>
      <c r="E395" s="35" t="s">
        <v>711</v>
      </c>
      <c r="F395" s="34" t="s">
        <v>705</v>
      </c>
      <c r="G395" s="34"/>
      <c r="H395" s="2">
        <v>358</v>
      </c>
      <c r="I395" s="2">
        <v>406.2</v>
      </c>
      <c r="J395" s="2">
        <v>427.36</v>
      </c>
      <c r="K395" s="2">
        <v>437.13</v>
      </c>
      <c r="L395" s="2">
        <v>456.03</v>
      </c>
      <c r="M395" s="2">
        <v>495.46</v>
      </c>
      <c r="N395" s="2">
        <v>535.53</v>
      </c>
      <c r="O395" s="2">
        <v>577.97</v>
      </c>
      <c r="P395" s="2">
        <v>617.99</v>
      </c>
      <c r="Q395" s="2">
        <v>693.45</v>
      </c>
      <c r="R395" s="2">
        <v>828.13</v>
      </c>
      <c r="S395" s="2">
        <v>884.57</v>
      </c>
      <c r="T395" s="2">
        <v>908.12</v>
      </c>
      <c r="U395" s="9">
        <v>955.78</v>
      </c>
      <c r="V395" s="9">
        <v>998.13</v>
      </c>
      <c r="W395" s="9">
        <v>1035.31</v>
      </c>
      <c r="X395" s="9">
        <v>1061.7264922529748</v>
      </c>
      <c r="Y395" s="2">
        <v>1085.73</v>
      </c>
      <c r="Z395" s="2">
        <v>1086.96</v>
      </c>
      <c r="AA395" s="2">
        <v>1091.1099999999999</v>
      </c>
      <c r="AB395" s="2">
        <v>927.51</v>
      </c>
      <c r="AC395" s="2">
        <v>914.51</v>
      </c>
      <c r="AD395" s="7">
        <v>927.71</v>
      </c>
      <c r="AE395" s="91">
        <v>964.15</v>
      </c>
      <c r="AF395" s="92">
        <v>1023.6</v>
      </c>
      <c r="AG395" s="2">
        <v>1090.49</v>
      </c>
      <c r="AH395" s="2" t="s">
        <v>657</v>
      </c>
      <c r="AI395" s="7" t="s">
        <v>657</v>
      </c>
      <c r="AJ395" s="2" t="s">
        <v>657</v>
      </c>
    </row>
    <row r="396" spans="1:36" s="5" customFormat="1" x14ac:dyDescent="0.2">
      <c r="A396" s="86" t="s">
        <v>1301</v>
      </c>
      <c r="B396" s="20" t="s">
        <v>602</v>
      </c>
      <c r="C396" s="34"/>
      <c r="D396" s="34" t="s">
        <v>603</v>
      </c>
      <c r="E396" s="34" t="s">
        <v>710</v>
      </c>
      <c r="F396" s="34" t="s">
        <v>705</v>
      </c>
      <c r="G396" s="34"/>
      <c r="H396" s="2">
        <v>586</v>
      </c>
      <c r="I396" s="2">
        <v>603.34</v>
      </c>
      <c r="J396" s="2">
        <v>619.38</v>
      </c>
      <c r="K396" s="2">
        <v>660.64</v>
      </c>
      <c r="L396" s="2">
        <v>699.83</v>
      </c>
      <c r="M396" s="2">
        <v>796.22</v>
      </c>
      <c r="N396" s="2">
        <v>860.47</v>
      </c>
      <c r="O396" s="2">
        <v>909.39</v>
      </c>
      <c r="P396" s="2">
        <v>948.76</v>
      </c>
      <c r="Q396" s="2">
        <v>1060.76</v>
      </c>
      <c r="R396" s="2">
        <v>1258.57</v>
      </c>
      <c r="S396" s="2">
        <v>1315.89</v>
      </c>
      <c r="T396" s="2">
        <v>1373.8</v>
      </c>
      <c r="U396" s="9">
        <v>1443.69</v>
      </c>
      <c r="V396" s="9">
        <v>1504.49</v>
      </c>
      <c r="W396" s="9">
        <v>1582.38</v>
      </c>
      <c r="X396" s="9">
        <v>1629.1453696239016</v>
      </c>
      <c r="Y396" s="2">
        <v>1669.21</v>
      </c>
      <c r="Z396" s="2">
        <v>1668.8</v>
      </c>
      <c r="AA396" s="2">
        <v>1713.44</v>
      </c>
      <c r="AB396" s="2">
        <v>1638.66</v>
      </c>
      <c r="AC396" s="2">
        <v>1651.47</v>
      </c>
      <c r="AD396" s="7">
        <v>1697.94</v>
      </c>
      <c r="AE396" s="91">
        <v>1777.51</v>
      </c>
      <c r="AF396" s="92">
        <v>1850.72</v>
      </c>
      <c r="AG396" s="2">
        <v>1957.27</v>
      </c>
      <c r="AH396" s="2">
        <v>2040.32</v>
      </c>
      <c r="AI396" s="7">
        <v>2130.44</v>
      </c>
      <c r="AJ396" s="2">
        <v>2171.7714272910598</v>
      </c>
    </row>
    <row r="397" spans="1:36" s="5" customFormat="1" x14ac:dyDescent="0.2">
      <c r="A397" s="86" t="s">
        <v>1302</v>
      </c>
      <c r="B397" s="20" t="s">
        <v>604</v>
      </c>
      <c r="C397" s="34"/>
      <c r="D397" s="34" t="s">
        <v>605</v>
      </c>
      <c r="E397" s="34" t="s">
        <v>710</v>
      </c>
      <c r="F397" s="34" t="s">
        <v>705</v>
      </c>
      <c r="G397" s="34"/>
      <c r="H397" s="2">
        <v>536</v>
      </c>
      <c r="I397" s="2">
        <v>595.41</v>
      </c>
      <c r="J397" s="2">
        <v>595</v>
      </c>
      <c r="K397" s="2">
        <v>642.91999999999996</v>
      </c>
      <c r="L397" s="2">
        <v>698.9</v>
      </c>
      <c r="M397" s="2">
        <v>756.56</v>
      </c>
      <c r="N397" s="2">
        <v>817.95</v>
      </c>
      <c r="O397" s="2">
        <v>878.95</v>
      </c>
      <c r="P397" s="2">
        <v>955.05</v>
      </c>
      <c r="Q397" s="2">
        <v>1018.91</v>
      </c>
      <c r="R397" s="2">
        <v>1207.3499999999999</v>
      </c>
      <c r="S397" s="2">
        <v>1291.48</v>
      </c>
      <c r="T397" s="2">
        <v>1344.52</v>
      </c>
      <c r="U397" s="9">
        <v>1409.19</v>
      </c>
      <c r="V397" s="9">
        <v>1475.26</v>
      </c>
      <c r="W397" s="9">
        <v>1537</v>
      </c>
      <c r="X397" s="9">
        <v>1586.8037934171753</v>
      </c>
      <c r="Y397" s="2">
        <v>1630.8</v>
      </c>
      <c r="Z397" s="2">
        <v>1634.57</v>
      </c>
      <c r="AA397" s="2">
        <v>1638.3</v>
      </c>
      <c r="AB397" s="2">
        <v>1513.46</v>
      </c>
      <c r="AC397" s="2">
        <v>1528.61</v>
      </c>
      <c r="AD397" s="7">
        <v>1570.45</v>
      </c>
      <c r="AE397" s="91">
        <v>1655.63</v>
      </c>
      <c r="AF397" s="92">
        <v>1723.07</v>
      </c>
      <c r="AG397" s="2">
        <v>1829.61</v>
      </c>
      <c r="AH397" s="2">
        <v>1923.24</v>
      </c>
      <c r="AI397" s="7">
        <v>2001.62</v>
      </c>
      <c r="AJ397" s="2">
        <v>2070.9897741707632</v>
      </c>
    </row>
    <row r="398" spans="1:36" s="5" customFormat="1" x14ac:dyDescent="0.2">
      <c r="A398" s="86" t="s">
        <v>1303</v>
      </c>
      <c r="B398" s="20" t="s">
        <v>606</v>
      </c>
      <c r="C398" s="34"/>
      <c r="D398" s="34" t="s">
        <v>607</v>
      </c>
      <c r="E398" s="34" t="s">
        <v>711</v>
      </c>
      <c r="F398" s="34" t="s">
        <v>705</v>
      </c>
      <c r="G398" s="34"/>
      <c r="H398" s="2">
        <v>417</v>
      </c>
      <c r="I398" s="2">
        <v>394.05</v>
      </c>
      <c r="J398" s="2">
        <v>446.18</v>
      </c>
      <c r="K398" s="2">
        <v>473.78</v>
      </c>
      <c r="L398" s="2">
        <v>526.07000000000005</v>
      </c>
      <c r="M398" s="2">
        <v>556.49</v>
      </c>
      <c r="N398" s="2">
        <v>575.47</v>
      </c>
      <c r="O398" s="2">
        <v>602.88</v>
      </c>
      <c r="P398" s="2">
        <v>628.61</v>
      </c>
      <c r="Q398" s="2">
        <v>718.37</v>
      </c>
      <c r="R398" s="2">
        <v>778.4</v>
      </c>
      <c r="S398" s="2">
        <v>831.54</v>
      </c>
      <c r="T398" s="2">
        <v>874.43</v>
      </c>
      <c r="U398" s="9">
        <v>913.25</v>
      </c>
      <c r="V398" s="9">
        <v>973.92</v>
      </c>
      <c r="W398" s="9">
        <v>1010.37</v>
      </c>
      <c r="X398" s="2" t="s">
        <v>657</v>
      </c>
      <c r="Y398" s="2" t="s">
        <v>657</v>
      </c>
      <c r="Z398" s="2" t="s">
        <v>657</v>
      </c>
      <c r="AA398" s="2" t="s">
        <v>657</v>
      </c>
      <c r="AB398" s="2" t="s">
        <v>657</v>
      </c>
      <c r="AC398" s="2" t="s">
        <v>657</v>
      </c>
      <c r="AD398" s="7" t="s">
        <v>657</v>
      </c>
      <c r="AE398" s="91" t="s">
        <v>657</v>
      </c>
      <c r="AF398" s="92" t="s">
        <v>657</v>
      </c>
      <c r="AG398" s="2" t="s">
        <v>657</v>
      </c>
      <c r="AH398" s="2" t="s">
        <v>657</v>
      </c>
      <c r="AI398" s="7" t="s">
        <v>657</v>
      </c>
      <c r="AJ398" s="2" t="s">
        <v>657</v>
      </c>
    </row>
    <row r="399" spans="1:36" s="5" customFormat="1" x14ac:dyDescent="0.2">
      <c r="A399" s="86" t="s">
        <v>1304</v>
      </c>
      <c r="B399" s="20" t="s">
        <v>608</v>
      </c>
      <c r="C399" s="34"/>
      <c r="D399" s="34" t="s">
        <v>609</v>
      </c>
      <c r="E399" s="35" t="s">
        <v>711</v>
      </c>
      <c r="F399" s="34" t="s">
        <v>705</v>
      </c>
      <c r="G399" s="34"/>
      <c r="H399" s="2">
        <v>182</v>
      </c>
      <c r="I399" s="2">
        <v>223.51</v>
      </c>
      <c r="J399" s="2">
        <v>238.52</v>
      </c>
      <c r="K399" s="2">
        <v>378.91</v>
      </c>
      <c r="L399" s="2">
        <v>444.02</v>
      </c>
      <c r="M399" s="2">
        <v>471.88</v>
      </c>
      <c r="N399" s="2">
        <v>512.14</v>
      </c>
      <c r="O399" s="2">
        <v>560.29999999999995</v>
      </c>
      <c r="P399" s="2">
        <v>605.78</v>
      </c>
      <c r="Q399" s="2">
        <v>716.48</v>
      </c>
      <c r="R399" s="2">
        <v>783.07</v>
      </c>
      <c r="S399" s="2">
        <v>835.38</v>
      </c>
      <c r="T399" s="2">
        <v>862.16</v>
      </c>
      <c r="U399" s="9">
        <v>900.23</v>
      </c>
      <c r="V399" s="9">
        <v>940.51</v>
      </c>
      <c r="W399" s="9">
        <v>983.73</v>
      </c>
      <c r="X399" s="9">
        <v>1017.5280594618328</v>
      </c>
      <c r="Y399" s="2">
        <v>1045.47</v>
      </c>
      <c r="Z399" s="2">
        <v>1037.45</v>
      </c>
      <c r="AA399" s="2">
        <v>1040.19</v>
      </c>
      <c r="AB399" s="2">
        <v>903.41</v>
      </c>
      <c r="AC399" s="2">
        <v>921.89</v>
      </c>
      <c r="AD399" s="7">
        <v>988.16</v>
      </c>
      <c r="AE399" s="91">
        <v>1027.3599999999999</v>
      </c>
      <c r="AF399" s="92">
        <v>1077.6099999999999</v>
      </c>
      <c r="AG399" s="2">
        <v>1159.57</v>
      </c>
      <c r="AH399" s="2">
        <v>1248.17</v>
      </c>
      <c r="AI399" s="7">
        <v>1304.3</v>
      </c>
      <c r="AJ399" s="7" t="s">
        <v>657</v>
      </c>
    </row>
    <row r="400" spans="1:36" s="5" customFormat="1" x14ac:dyDescent="0.2">
      <c r="A400" s="86" t="s">
        <v>1305</v>
      </c>
      <c r="B400" s="20" t="s">
        <v>610</v>
      </c>
      <c r="C400" s="34"/>
      <c r="D400" s="34" t="s">
        <v>611</v>
      </c>
      <c r="E400" s="34" t="s">
        <v>710</v>
      </c>
      <c r="F400" s="34" t="s">
        <v>705</v>
      </c>
      <c r="G400" s="34"/>
      <c r="H400" s="2">
        <v>584</v>
      </c>
      <c r="I400" s="2">
        <v>536.54999999999995</v>
      </c>
      <c r="J400" s="2">
        <v>558.26</v>
      </c>
      <c r="K400" s="2">
        <v>584.16999999999996</v>
      </c>
      <c r="L400" s="2">
        <v>616.26</v>
      </c>
      <c r="M400" s="2">
        <v>686.98</v>
      </c>
      <c r="N400" s="2">
        <v>747.51</v>
      </c>
      <c r="O400" s="2">
        <v>795.96</v>
      </c>
      <c r="P400" s="2">
        <v>840.88</v>
      </c>
      <c r="Q400" s="2">
        <v>924</v>
      </c>
      <c r="R400" s="2">
        <v>1089.69</v>
      </c>
      <c r="S400" s="2">
        <v>1157.6500000000001</v>
      </c>
      <c r="T400" s="2">
        <v>1212.32</v>
      </c>
      <c r="U400" s="9">
        <v>1268.92</v>
      </c>
      <c r="V400" s="9">
        <v>1330.79</v>
      </c>
      <c r="W400" s="9">
        <v>1384.42</v>
      </c>
      <c r="X400" s="9">
        <v>1427.4330823200751</v>
      </c>
      <c r="Y400" s="2">
        <v>1427.99</v>
      </c>
      <c r="Z400" s="2">
        <v>1431.55</v>
      </c>
      <c r="AA400" s="2">
        <v>1436.19</v>
      </c>
      <c r="AB400" s="2">
        <v>1276.1099999999999</v>
      </c>
      <c r="AC400" s="2">
        <v>1259.57</v>
      </c>
      <c r="AD400" s="7">
        <v>1306</v>
      </c>
      <c r="AE400" s="91">
        <v>1353.73</v>
      </c>
      <c r="AF400" s="92">
        <v>1436.3</v>
      </c>
      <c r="AG400" s="2">
        <v>1540.19</v>
      </c>
      <c r="AH400" s="2">
        <v>1613.59</v>
      </c>
      <c r="AI400" s="7">
        <v>1685.99</v>
      </c>
      <c r="AJ400" s="2">
        <v>1768.019071694639</v>
      </c>
    </row>
    <row r="401" spans="1:36" s="36" customFormat="1" x14ac:dyDescent="0.2">
      <c r="A401" s="86" t="s">
        <v>1306</v>
      </c>
      <c r="B401" s="28" t="s">
        <v>612</v>
      </c>
      <c r="C401" s="35"/>
      <c r="D401" s="34" t="s">
        <v>905</v>
      </c>
      <c r="E401" s="35" t="s">
        <v>710</v>
      </c>
      <c r="F401" s="35" t="s">
        <v>708</v>
      </c>
      <c r="G401" s="35"/>
      <c r="H401" s="7" t="s">
        <v>657</v>
      </c>
      <c r="I401" s="7" t="s">
        <v>657</v>
      </c>
      <c r="J401" s="7" t="s">
        <v>657</v>
      </c>
      <c r="K401" s="7" t="s">
        <v>657</v>
      </c>
      <c r="L401" s="7" t="s">
        <v>657</v>
      </c>
      <c r="M401" s="7">
        <v>819.66</v>
      </c>
      <c r="N401" s="7">
        <v>815.94</v>
      </c>
      <c r="O401" s="7">
        <v>869.43</v>
      </c>
      <c r="P401" s="7">
        <v>924.96</v>
      </c>
      <c r="Q401" s="7">
        <v>1009.17</v>
      </c>
      <c r="R401" s="7">
        <v>1124.69</v>
      </c>
      <c r="S401" s="7">
        <v>1226.1500000000001</v>
      </c>
      <c r="T401" s="7">
        <v>1270.3399999999999</v>
      </c>
      <c r="U401" s="21">
        <v>1303.76</v>
      </c>
      <c r="V401" s="21">
        <v>1366.69</v>
      </c>
      <c r="W401" s="9">
        <v>1435.74</v>
      </c>
      <c r="X401" s="2" t="s">
        <v>657</v>
      </c>
      <c r="Y401" s="2">
        <v>1512.64</v>
      </c>
      <c r="Z401" s="2">
        <v>1520.7</v>
      </c>
      <c r="AA401" s="2">
        <v>1518.54</v>
      </c>
      <c r="AB401" s="2">
        <v>1440.95</v>
      </c>
      <c r="AC401" s="2">
        <v>1442.82</v>
      </c>
      <c r="AD401" s="7">
        <v>1473.73</v>
      </c>
      <c r="AE401" s="91">
        <v>1525.42</v>
      </c>
      <c r="AF401" s="92">
        <v>1618.59</v>
      </c>
      <c r="AG401" s="2">
        <v>1724.43</v>
      </c>
      <c r="AH401" s="2">
        <v>1780.91</v>
      </c>
      <c r="AI401" s="7">
        <v>1847.98</v>
      </c>
      <c r="AJ401" s="2">
        <v>1884.3377564772161</v>
      </c>
    </row>
    <row r="402" spans="1:36" s="5" customFormat="1" x14ac:dyDescent="0.2">
      <c r="A402" s="86" t="s">
        <v>1307</v>
      </c>
      <c r="B402" s="20" t="s">
        <v>613</v>
      </c>
      <c r="C402" s="34"/>
      <c r="D402" s="34" t="s">
        <v>614</v>
      </c>
      <c r="E402" s="34" t="s">
        <v>710</v>
      </c>
      <c r="F402" s="34" t="s">
        <v>705</v>
      </c>
      <c r="G402" s="34"/>
      <c r="H402" s="2">
        <v>474</v>
      </c>
      <c r="I402" s="2">
        <v>522.35</v>
      </c>
      <c r="J402" s="2">
        <v>519.51</v>
      </c>
      <c r="K402" s="2">
        <v>529.41999999999996</v>
      </c>
      <c r="L402" s="2">
        <v>554.27</v>
      </c>
      <c r="M402" s="2">
        <v>645.97</v>
      </c>
      <c r="N402" s="2">
        <v>690.13</v>
      </c>
      <c r="O402" s="2">
        <v>757.48</v>
      </c>
      <c r="P402" s="2">
        <v>780.73</v>
      </c>
      <c r="Q402" s="2">
        <v>870.03</v>
      </c>
      <c r="R402" s="2">
        <v>1035.28</v>
      </c>
      <c r="S402" s="2">
        <v>1118.23</v>
      </c>
      <c r="T402" s="2">
        <v>1157.1600000000001</v>
      </c>
      <c r="U402" s="9">
        <v>1214.1600000000001</v>
      </c>
      <c r="V402" s="9">
        <v>1284.95</v>
      </c>
      <c r="W402" s="9">
        <v>1342.44</v>
      </c>
      <c r="X402" s="9">
        <v>1373.0639209879794</v>
      </c>
      <c r="Y402" s="2">
        <v>1402.91</v>
      </c>
      <c r="Z402" s="2">
        <v>1402.16</v>
      </c>
      <c r="AA402" s="2">
        <v>1412.47</v>
      </c>
      <c r="AB402" s="2">
        <v>1270.25</v>
      </c>
      <c r="AC402" s="2">
        <v>1291.97</v>
      </c>
      <c r="AD402" s="7">
        <v>1325.56</v>
      </c>
      <c r="AE402" s="91">
        <v>1379.72</v>
      </c>
      <c r="AF402" s="92">
        <v>1443.36</v>
      </c>
      <c r="AG402" s="2">
        <v>1517.19</v>
      </c>
      <c r="AH402" s="2">
        <v>1588.18</v>
      </c>
      <c r="AI402" s="7">
        <v>1654.12</v>
      </c>
      <c r="AJ402" s="2">
        <v>1716.9340606891151</v>
      </c>
    </row>
    <row r="403" spans="1:36" s="5" customFormat="1" x14ac:dyDescent="0.2">
      <c r="A403" s="86" t="s">
        <v>1308</v>
      </c>
      <c r="B403" s="20" t="s">
        <v>615</v>
      </c>
      <c r="C403" s="34"/>
      <c r="D403" s="34" t="s">
        <v>616</v>
      </c>
      <c r="E403" s="35" t="s">
        <v>711</v>
      </c>
      <c r="F403" s="34" t="s">
        <v>705</v>
      </c>
      <c r="G403" s="34"/>
      <c r="H403" s="2">
        <v>439</v>
      </c>
      <c r="I403" s="2">
        <v>483.6</v>
      </c>
      <c r="J403" s="2">
        <v>498.51</v>
      </c>
      <c r="K403" s="2">
        <v>528.20000000000005</v>
      </c>
      <c r="L403" s="2">
        <v>632.45000000000005</v>
      </c>
      <c r="M403" s="2">
        <v>685.89</v>
      </c>
      <c r="N403" s="2">
        <v>741.98</v>
      </c>
      <c r="O403" s="2">
        <v>776.69</v>
      </c>
      <c r="P403" s="2">
        <v>819.96</v>
      </c>
      <c r="Q403" s="2">
        <v>903.67</v>
      </c>
      <c r="R403" s="2">
        <v>1044.7</v>
      </c>
      <c r="S403" s="2">
        <v>1134.8</v>
      </c>
      <c r="T403" s="2">
        <v>1189.18</v>
      </c>
      <c r="U403" s="9">
        <v>1246.3399999999999</v>
      </c>
      <c r="V403" s="9">
        <v>1307.78</v>
      </c>
      <c r="W403" s="9">
        <v>1366.6</v>
      </c>
      <c r="X403" s="9">
        <v>1412.5824873013169</v>
      </c>
      <c r="Y403" s="2">
        <v>1455.81</v>
      </c>
      <c r="Z403" s="2">
        <v>1453.84</v>
      </c>
      <c r="AA403" s="2">
        <v>1454.25</v>
      </c>
      <c r="AB403" s="2">
        <v>1346.27</v>
      </c>
      <c r="AC403" s="2">
        <v>1360.58</v>
      </c>
      <c r="AD403" s="7">
        <v>1389.43</v>
      </c>
      <c r="AE403" s="91">
        <v>1448.05</v>
      </c>
      <c r="AF403" s="92">
        <v>1515.1</v>
      </c>
      <c r="AG403" s="2">
        <v>1606.42</v>
      </c>
      <c r="AH403" s="2" t="s">
        <v>657</v>
      </c>
      <c r="AI403" s="7" t="s">
        <v>657</v>
      </c>
      <c r="AJ403" s="2" t="s">
        <v>657</v>
      </c>
    </row>
    <row r="404" spans="1:36" s="5" customFormat="1" x14ac:dyDescent="0.2">
      <c r="A404" s="86" t="s">
        <v>1309</v>
      </c>
      <c r="B404" s="20" t="s">
        <v>617</v>
      </c>
      <c r="C404" s="34"/>
      <c r="D404" s="34" t="s">
        <v>618</v>
      </c>
      <c r="E404" s="34" t="s">
        <v>710</v>
      </c>
      <c r="F404" s="34" t="s">
        <v>705</v>
      </c>
      <c r="G404" s="34"/>
      <c r="H404" s="2">
        <v>492</v>
      </c>
      <c r="I404" s="2">
        <v>525.25</v>
      </c>
      <c r="J404" s="2">
        <v>544.85</v>
      </c>
      <c r="K404" s="2">
        <v>580.54999999999995</v>
      </c>
      <c r="L404" s="2">
        <v>612.54</v>
      </c>
      <c r="M404" s="2">
        <v>690.35</v>
      </c>
      <c r="N404" s="2">
        <v>747.11</v>
      </c>
      <c r="O404" s="2">
        <v>795.29</v>
      </c>
      <c r="P404" s="2">
        <v>834.14</v>
      </c>
      <c r="Q404" s="2">
        <v>904.11</v>
      </c>
      <c r="R404" s="2">
        <v>988.67</v>
      </c>
      <c r="S404" s="2">
        <v>1033.02</v>
      </c>
      <c r="T404" s="2">
        <v>1065</v>
      </c>
      <c r="U404" s="9">
        <v>1107.4000000000001</v>
      </c>
      <c r="V404" s="9">
        <v>1168.79</v>
      </c>
      <c r="W404" s="9">
        <v>1210.71</v>
      </c>
      <c r="X404" s="9">
        <v>1238.8273397798466</v>
      </c>
      <c r="Y404" s="2">
        <v>1242.31</v>
      </c>
      <c r="Z404" s="2">
        <v>1241.33</v>
      </c>
      <c r="AA404" s="2">
        <v>1248.1300000000001</v>
      </c>
      <c r="AB404" s="2">
        <v>1069.6600000000001</v>
      </c>
      <c r="AC404" s="2">
        <v>1080.5899999999999</v>
      </c>
      <c r="AD404" s="7">
        <v>1110.8900000000001</v>
      </c>
      <c r="AE404" s="91">
        <v>1158.6099999999999</v>
      </c>
      <c r="AF404" s="92">
        <v>1203.06</v>
      </c>
      <c r="AG404" s="2">
        <v>1282.06</v>
      </c>
      <c r="AH404" s="2">
        <v>1354.44</v>
      </c>
      <c r="AI404" s="7">
        <v>1420.91</v>
      </c>
      <c r="AJ404" s="2">
        <v>1496.5900252915501</v>
      </c>
    </row>
    <row r="405" spans="1:36" s="5" customFormat="1" x14ac:dyDescent="0.2">
      <c r="A405" s="86" t="s">
        <v>1310</v>
      </c>
      <c r="B405" s="20" t="s">
        <v>619</v>
      </c>
      <c r="C405" s="34"/>
      <c r="D405" s="34" t="s">
        <v>620</v>
      </c>
      <c r="E405" s="34" t="s">
        <v>710</v>
      </c>
      <c r="F405" s="34" t="s">
        <v>705</v>
      </c>
      <c r="G405" s="34"/>
      <c r="H405" s="2">
        <v>415</v>
      </c>
      <c r="I405" s="2">
        <v>429.97</v>
      </c>
      <c r="J405" s="2">
        <v>461.62</v>
      </c>
      <c r="K405" s="2">
        <v>499.25</v>
      </c>
      <c r="L405" s="2">
        <v>527.63</v>
      </c>
      <c r="M405" s="2">
        <v>587.41999999999996</v>
      </c>
      <c r="N405" s="2">
        <v>629.33000000000004</v>
      </c>
      <c r="O405" s="2">
        <v>665.49</v>
      </c>
      <c r="P405" s="2">
        <v>699.81</v>
      </c>
      <c r="Q405" s="2">
        <v>763.54</v>
      </c>
      <c r="R405" s="2">
        <v>844.69</v>
      </c>
      <c r="S405" s="2">
        <v>894.78</v>
      </c>
      <c r="T405" s="2">
        <v>947.48</v>
      </c>
      <c r="U405" s="9">
        <v>997.57</v>
      </c>
      <c r="V405" s="9">
        <v>1044.8399999999999</v>
      </c>
      <c r="W405" s="9">
        <v>1113.82</v>
      </c>
      <c r="X405" s="9">
        <v>1132.0439016769087</v>
      </c>
      <c r="Y405" s="2">
        <v>1153.03</v>
      </c>
      <c r="Z405" s="2">
        <v>1151.22</v>
      </c>
      <c r="AA405" s="2">
        <v>1154.97</v>
      </c>
      <c r="AB405" s="2">
        <v>1038.1199999999999</v>
      </c>
      <c r="AC405" s="2">
        <v>1019.98</v>
      </c>
      <c r="AD405" s="7">
        <v>1051.24</v>
      </c>
      <c r="AE405" s="91">
        <v>1100.55</v>
      </c>
      <c r="AF405" s="92">
        <v>1137.8800000000001</v>
      </c>
      <c r="AG405" s="2">
        <v>1194.72</v>
      </c>
      <c r="AH405" s="2">
        <v>1265.57</v>
      </c>
      <c r="AI405" s="7">
        <v>1317.29</v>
      </c>
      <c r="AJ405" s="2">
        <v>1340.8053555796921</v>
      </c>
    </row>
    <row r="406" spans="1:36" s="5" customFormat="1" x14ac:dyDescent="0.2">
      <c r="A406" s="86" t="s">
        <v>1341</v>
      </c>
      <c r="B406" s="28" t="s">
        <v>1338</v>
      </c>
      <c r="C406" s="34"/>
      <c r="D406" s="35" t="s">
        <v>1339</v>
      </c>
      <c r="E406" s="35" t="s">
        <v>710</v>
      </c>
      <c r="F406" s="35" t="s">
        <v>708</v>
      </c>
      <c r="G406" s="34"/>
      <c r="H406" s="2" t="s">
        <v>657</v>
      </c>
      <c r="I406" s="2" t="s">
        <v>657</v>
      </c>
      <c r="J406" s="2" t="s">
        <v>657</v>
      </c>
      <c r="K406" s="2" t="s">
        <v>657</v>
      </c>
      <c r="L406" s="2" t="s">
        <v>657</v>
      </c>
      <c r="M406" s="2" t="s">
        <v>657</v>
      </c>
      <c r="N406" s="2" t="s">
        <v>657</v>
      </c>
      <c r="O406" s="2" t="s">
        <v>657</v>
      </c>
      <c r="P406" s="2" t="s">
        <v>657</v>
      </c>
      <c r="Q406" s="2" t="s">
        <v>657</v>
      </c>
      <c r="R406" s="2" t="s">
        <v>657</v>
      </c>
      <c r="S406" s="2" t="s">
        <v>657</v>
      </c>
      <c r="T406" s="2" t="s">
        <v>657</v>
      </c>
      <c r="U406" s="2" t="s">
        <v>657</v>
      </c>
      <c r="V406" s="2" t="s">
        <v>657</v>
      </c>
      <c r="W406" s="2" t="s">
        <v>657</v>
      </c>
      <c r="X406" s="2" t="s">
        <v>657</v>
      </c>
      <c r="Y406" s="2" t="s">
        <v>657</v>
      </c>
      <c r="Z406" s="2" t="s">
        <v>657</v>
      </c>
      <c r="AA406" s="2" t="s">
        <v>657</v>
      </c>
      <c r="AB406" s="2" t="s">
        <v>657</v>
      </c>
      <c r="AC406" s="2" t="s">
        <v>657</v>
      </c>
      <c r="AD406" s="2" t="s">
        <v>657</v>
      </c>
      <c r="AE406" s="2" t="s">
        <v>657</v>
      </c>
      <c r="AF406" s="2" t="s">
        <v>657</v>
      </c>
      <c r="AG406" s="2" t="s">
        <v>657</v>
      </c>
      <c r="AH406" s="2" t="s">
        <v>657</v>
      </c>
      <c r="AI406" s="2" t="s">
        <v>657</v>
      </c>
      <c r="AJ406" s="2">
        <v>1563.1331879302011</v>
      </c>
    </row>
    <row r="407" spans="1:36" s="5" customFormat="1" x14ac:dyDescent="0.2">
      <c r="A407" s="86" t="s">
        <v>1311</v>
      </c>
      <c r="B407" s="20" t="s">
        <v>621</v>
      </c>
      <c r="C407" s="34"/>
      <c r="D407" s="34" t="s">
        <v>622</v>
      </c>
      <c r="E407" s="34" t="s">
        <v>710</v>
      </c>
      <c r="F407" s="34" t="s">
        <v>705</v>
      </c>
      <c r="G407" s="34"/>
      <c r="H407" s="2">
        <v>469</v>
      </c>
      <c r="I407" s="2">
        <v>485.64</v>
      </c>
      <c r="J407" s="2">
        <v>520.34</v>
      </c>
      <c r="K407" s="2">
        <v>548.03</v>
      </c>
      <c r="L407" s="2">
        <v>587.95000000000005</v>
      </c>
      <c r="M407" s="2">
        <v>649.15</v>
      </c>
      <c r="N407" s="2">
        <v>719.84</v>
      </c>
      <c r="O407" s="2">
        <v>781.21</v>
      </c>
      <c r="P407" s="2">
        <v>832.51</v>
      </c>
      <c r="Q407" s="2">
        <v>911.11</v>
      </c>
      <c r="R407" s="2">
        <v>1062.75</v>
      </c>
      <c r="S407" s="2">
        <v>1153.6199999999999</v>
      </c>
      <c r="T407" s="2">
        <v>1199.19</v>
      </c>
      <c r="U407" s="9">
        <v>1260.03</v>
      </c>
      <c r="V407" s="9">
        <v>1320.94</v>
      </c>
      <c r="W407" s="9">
        <v>1369.68</v>
      </c>
      <c r="X407" s="9">
        <v>1394.8730725427552</v>
      </c>
      <c r="Y407" s="2">
        <v>1419.73</v>
      </c>
      <c r="Z407" s="2">
        <v>1419.67</v>
      </c>
      <c r="AA407" s="2">
        <v>1418.83</v>
      </c>
      <c r="AB407" s="2">
        <v>1358.27</v>
      </c>
      <c r="AC407" s="2">
        <v>1384.92</v>
      </c>
      <c r="AD407" s="7">
        <v>1427.95</v>
      </c>
      <c r="AE407" s="91">
        <v>1487.01</v>
      </c>
      <c r="AF407" s="92">
        <v>1583.37</v>
      </c>
      <c r="AG407" s="2">
        <v>1667.86</v>
      </c>
      <c r="AH407" s="2">
        <v>1744.17</v>
      </c>
      <c r="AI407" s="7">
        <v>1819.85</v>
      </c>
      <c r="AJ407" s="2">
        <v>1870.2716149405001</v>
      </c>
    </row>
    <row r="408" spans="1:36" s="5" customFormat="1" x14ac:dyDescent="0.2">
      <c r="A408" s="86" t="s">
        <v>1312</v>
      </c>
      <c r="B408" s="20" t="s">
        <v>623</v>
      </c>
      <c r="C408" s="34"/>
      <c r="D408" s="34" t="s">
        <v>624</v>
      </c>
      <c r="E408" s="35" t="s">
        <v>711</v>
      </c>
      <c r="F408" s="34" t="s">
        <v>705</v>
      </c>
      <c r="G408" s="34"/>
      <c r="H408" s="2">
        <v>432</v>
      </c>
      <c r="I408" s="2">
        <v>497.35</v>
      </c>
      <c r="J408" s="2">
        <v>512.48</v>
      </c>
      <c r="K408" s="2">
        <v>536.96</v>
      </c>
      <c r="L408" s="2">
        <v>556.74</v>
      </c>
      <c r="M408" s="2">
        <v>607.34</v>
      </c>
      <c r="N408" s="2">
        <v>650.69000000000005</v>
      </c>
      <c r="O408" s="2">
        <v>697.79</v>
      </c>
      <c r="P408" s="2">
        <v>741.98</v>
      </c>
      <c r="Q408" s="2">
        <v>827.9</v>
      </c>
      <c r="R408" s="2">
        <v>932.38</v>
      </c>
      <c r="S408" s="2">
        <v>1018.51</v>
      </c>
      <c r="T408" s="2">
        <v>1054.44</v>
      </c>
      <c r="U408" s="9">
        <v>1105.51</v>
      </c>
      <c r="V408" s="9">
        <v>1155.5999999999999</v>
      </c>
      <c r="W408" s="9">
        <v>1201.99</v>
      </c>
      <c r="X408" s="9">
        <v>1239.7277951807228</v>
      </c>
      <c r="Y408" s="2">
        <v>1255.27</v>
      </c>
      <c r="Z408" s="2">
        <v>1258</v>
      </c>
      <c r="AA408" s="2">
        <v>1262.31</v>
      </c>
      <c r="AB408" s="2">
        <v>1100.32</v>
      </c>
      <c r="AC408" s="2">
        <v>1122.72</v>
      </c>
      <c r="AD408" s="7">
        <v>1137.1400000000001</v>
      </c>
      <c r="AE408" s="91">
        <v>1190.96</v>
      </c>
      <c r="AF408" s="92">
        <v>1255.76</v>
      </c>
      <c r="AG408" s="2">
        <v>1338.4</v>
      </c>
      <c r="AH408" s="2" t="s">
        <v>657</v>
      </c>
      <c r="AI408" s="7" t="s">
        <v>657</v>
      </c>
      <c r="AJ408" s="2" t="s">
        <v>657</v>
      </c>
    </row>
    <row r="409" spans="1:36" s="5" customFormat="1" x14ac:dyDescent="0.2">
      <c r="A409" s="86" t="s">
        <v>1313</v>
      </c>
      <c r="B409" s="28" t="s">
        <v>951</v>
      </c>
      <c r="C409" s="34"/>
      <c r="D409" s="35" t="s">
        <v>950</v>
      </c>
      <c r="E409" s="35" t="s">
        <v>710</v>
      </c>
      <c r="F409" s="35" t="s">
        <v>705</v>
      </c>
      <c r="G409" s="34"/>
      <c r="H409" s="2" t="s">
        <v>657</v>
      </c>
      <c r="I409" s="2" t="s">
        <v>657</v>
      </c>
      <c r="J409" s="2" t="s">
        <v>657</v>
      </c>
      <c r="K409" s="2" t="s">
        <v>657</v>
      </c>
      <c r="L409" s="2" t="s">
        <v>657</v>
      </c>
      <c r="M409" s="2" t="s">
        <v>657</v>
      </c>
      <c r="N409" s="2" t="s">
        <v>657</v>
      </c>
      <c r="O409" s="2" t="s">
        <v>657</v>
      </c>
      <c r="P409" s="2" t="s">
        <v>657</v>
      </c>
      <c r="Q409" s="2" t="s">
        <v>657</v>
      </c>
      <c r="R409" s="2" t="s">
        <v>657</v>
      </c>
      <c r="S409" s="2" t="s">
        <v>657</v>
      </c>
      <c r="T409" s="2" t="s">
        <v>657</v>
      </c>
      <c r="U409" s="2" t="s">
        <v>657</v>
      </c>
      <c r="V409" s="2" t="s">
        <v>657</v>
      </c>
      <c r="W409" s="2" t="s">
        <v>657</v>
      </c>
      <c r="X409" s="2" t="s">
        <v>657</v>
      </c>
      <c r="Y409" s="2" t="s">
        <v>657</v>
      </c>
      <c r="Z409" s="2" t="s">
        <v>657</v>
      </c>
      <c r="AA409" s="2" t="s">
        <v>657</v>
      </c>
      <c r="AB409" s="2" t="s">
        <v>657</v>
      </c>
      <c r="AC409" s="2" t="s">
        <v>657</v>
      </c>
      <c r="AD409" s="7" t="s">
        <v>657</v>
      </c>
      <c r="AE409" s="91" t="s">
        <v>657</v>
      </c>
      <c r="AF409" s="92" t="s">
        <v>657</v>
      </c>
      <c r="AG409" s="2" t="s">
        <v>657</v>
      </c>
      <c r="AH409" s="2">
        <v>1319.33</v>
      </c>
      <c r="AI409" s="7">
        <v>1386.73</v>
      </c>
      <c r="AJ409" s="2">
        <v>1409.0843066673831</v>
      </c>
    </row>
    <row r="410" spans="1:36" s="5" customFormat="1" x14ac:dyDescent="0.2">
      <c r="A410" s="86" t="s">
        <v>1314</v>
      </c>
      <c r="B410" s="20" t="s">
        <v>625</v>
      </c>
      <c r="C410" s="34"/>
      <c r="D410" s="34" t="s">
        <v>626</v>
      </c>
      <c r="E410" s="34" t="s">
        <v>711</v>
      </c>
      <c r="F410" s="34" t="s">
        <v>705</v>
      </c>
      <c r="G410" s="34"/>
      <c r="H410" s="2">
        <v>462</v>
      </c>
      <c r="I410" s="2">
        <v>497.7</v>
      </c>
      <c r="J410" s="2">
        <v>511.24</v>
      </c>
      <c r="K410" s="2">
        <v>515.71</v>
      </c>
      <c r="L410" s="2">
        <v>565.01</v>
      </c>
      <c r="M410" s="2">
        <v>639.09</v>
      </c>
      <c r="N410" s="2">
        <v>683.56</v>
      </c>
      <c r="O410" s="2">
        <v>749.96</v>
      </c>
      <c r="P410" s="2">
        <v>812.58</v>
      </c>
      <c r="Q410" s="2">
        <v>888.63</v>
      </c>
      <c r="R410" s="2">
        <v>988.72</v>
      </c>
      <c r="S410" s="2">
        <v>1060.42</v>
      </c>
      <c r="T410" s="2">
        <v>1103.47</v>
      </c>
      <c r="U410" s="9">
        <v>1175.3499999999999</v>
      </c>
      <c r="V410" s="9">
        <v>1224.8699999999999</v>
      </c>
      <c r="W410" s="9">
        <v>1276.6199999999999</v>
      </c>
      <c r="X410" s="2" t="s">
        <v>657</v>
      </c>
      <c r="Y410" s="2" t="s">
        <v>657</v>
      </c>
      <c r="Z410" s="2" t="s">
        <v>657</v>
      </c>
      <c r="AA410" s="2" t="s">
        <v>657</v>
      </c>
      <c r="AB410" s="2" t="s">
        <v>657</v>
      </c>
      <c r="AC410" s="2" t="s">
        <v>657</v>
      </c>
      <c r="AD410" s="7" t="s">
        <v>657</v>
      </c>
      <c r="AE410" s="91" t="s">
        <v>657</v>
      </c>
      <c r="AF410" s="92" t="s">
        <v>657</v>
      </c>
      <c r="AG410" s="2" t="s">
        <v>657</v>
      </c>
      <c r="AH410" s="2" t="s">
        <v>657</v>
      </c>
      <c r="AI410" s="7" t="s">
        <v>657</v>
      </c>
      <c r="AJ410" s="2" t="s">
        <v>657</v>
      </c>
    </row>
    <row r="411" spans="1:36" s="5" customFormat="1" x14ac:dyDescent="0.2">
      <c r="A411" s="86" t="s">
        <v>1315</v>
      </c>
      <c r="B411" s="20" t="s">
        <v>627</v>
      </c>
      <c r="C411" s="34"/>
      <c r="D411" s="34" t="s">
        <v>628</v>
      </c>
      <c r="E411" s="34" t="s">
        <v>710</v>
      </c>
      <c r="F411" s="34" t="s">
        <v>709</v>
      </c>
      <c r="G411" s="34"/>
      <c r="H411" s="2">
        <v>314</v>
      </c>
      <c r="I411" s="2">
        <v>255.36</v>
      </c>
      <c r="J411" s="2">
        <v>282.04000000000002</v>
      </c>
      <c r="K411" s="2">
        <v>300.06</v>
      </c>
      <c r="L411" s="2">
        <v>309.83</v>
      </c>
      <c r="M411" s="2">
        <v>337.35</v>
      </c>
      <c r="N411" s="2">
        <v>365.1</v>
      </c>
      <c r="O411" s="2">
        <v>391.88</v>
      </c>
      <c r="P411" s="2">
        <v>428.2</v>
      </c>
      <c r="Q411" s="2">
        <v>467.98</v>
      </c>
      <c r="R411" s="2">
        <v>597.94000000000005</v>
      </c>
      <c r="S411" s="2">
        <v>673.18</v>
      </c>
      <c r="T411" s="2">
        <v>692.58</v>
      </c>
      <c r="U411" s="9">
        <v>750.15</v>
      </c>
      <c r="V411" s="9">
        <v>772.87</v>
      </c>
      <c r="W411" s="9">
        <v>781.51</v>
      </c>
      <c r="X411" s="9">
        <v>782.62699707179399</v>
      </c>
      <c r="Y411" s="2">
        <v>778.4</v>
      </c>
      <c r="Z411" s="2">
        <v>776.08</v>
      </c>
      <c r="AA411" s="2">
        <v>776.8</v>
      </c>
      <c r="AB411" s="2">
        <v>691.98</v>
      </c>
      <c r="AC411" s="2">
        <v>691.51</v>
      </c>
      <c r="AD411" s="7">
        <v>692.92</v>
      </c>
      <c r="AE411" s="91">
        <v>699.37</v>
      </c>
      <c r="AF411" s="92">
        <v>723.56</v>
      </c>
      <c r="AG411" s="2">
        <v>751.25</v>
      </c>
      <c r="AH411" s="2">
        <v>803.14</v>
      </c>
      <c r="AI411" s="7">
        <v>844.93</v>
      </c>
      <c r="AJ411" s="2">
        <v>892.11574738526099</v>
      </c>
    </row>
    <row r="412" spans="1:36" s="5" customFormat="1" x14ac:dyDescent="0.2">
      <c r="A412" s="86" t="s">
        <v>1316</v>
      </c>
      <c r="B412" s="20" t="s">
        <v>629</v>
      </c>
      <c r="C412" s="34"/>
      <c r="D412" s="34" t="s">
        <v>630</v>
      </c>
      <c r="E412" s="35" t="s">
        <v>711</v>
      </c>
      <c r="F412" s="34" t="s">
        <v>705</v>
      </c>
      <c r="G412" s="34"/>
      <c r="H412" s="2">
        <v>419</v>
      </c>
      <c r="I412" s="2">
        <v>435.77</v>
      </c>
      <c r="J412" s="2">
        <v>446.08</v>
      </c>
      <c r="K412" s="2">
        <v>457.2</v>
      </c>
      <c r="L412" s="2">
        <v>550.79</v>
      </c>
      <c r="M412" s="2">
        <v>604.78</v>
      </c>
      <c r="N412" s="2">
        <v>652.15</v>
      </c>
      <c r="O412" s="2">
        <v>692.43</v>
      </c>
      <c r="P412" s="2">
        <v>722.86</v>
      </c>
      <c r="Q412" s="2">
        <v>792.75</v>
      </c>
      <c r="R412" s="2">
        <v>953.7</v>
      </c>
      <c r="S412" s="2">
        <v>1028.3699999999999</v>
      </c>
      <c r="T412" s="2">
        <v>1072.4000000000001</v>
      </c>
      <c r="U412" s="9">
        <v>1120.42</v>
      </c>
      <c r="V412" s="9">
        <v>1176.6400000000001</v>
      </c>
      <c r="W412" s="9">
        <v>1215</v>
      </c>
      <c r="X412" s="9">
        <v>1252.4241402562373</v>
      </c>
      <c r="Y412" s="2">
        <v>1287.6500000000001</v>
      </c>
      <c r="Z412" s="2">
        <v>1280.26</v>
      </c>
      <c r="AA412" s="2">
        <v>1276.8699999999999</v>
      </c>
      <c r="AB412" s="2">
        <v>1121.6199999999999</v>
      </c>
      <c r="AC412" s="2">
        <v>1127.8399999999999</v>
      </c>
      <c r="AD412" s="7">
        <v>1155.6600000000001</v>
      </c>
      <c r="AE412" s="91">
        <v>1201.33</v>
      </c>
      <c r="AF412" s="92">
        <v>1253.49</v>
      </c>
      <c r="AG412" s="2">
        <v>1328.86</v>
      </c>
      <c r="AH412" s="2" t="s">
        <v>657</v>
      </c>
      <c r="AI412" s="7" t="s">
        <v>657</v>
      </c>
      <c r="AJ412" s="2" t="s">
        <v>657</v>
      </c>
    </row>
    <row r="413" spans="1:36" s="5" customFormat="1" x14ac:dyDescent="0.2">
      <c r="A413" s="86" t="s">
        <v>1317</v>
      </c>
      <c r="B413" s="20" t="s">
        <v>631</v>
      </c>
      <c r="C413" s="34"/>
      <c r="D413" s="34" t="s">
        <v>632</v>
      </c>
      <c r="E413" s="34" t="s">
        <v>710</v>
      </c>
      <c r="F413" s="34" t="s">
        <v>707</v>
      </c>
      <c r="G413" s="34"/>
      <c r="H413" s="2">
        <v>457</v>
      </c>
      <c r="I413" s="2">
        <v>410.51</v>
      </c>
      <c r="J413" s="2">
        <v>439.82</v>
      </c>
      <c r="K413" s="2">
        <v>497.01</v>
      </c>
      <c r="L413" s="2">
        <v>529.77</v>
      </c>
      <c r="M413" s="2">
        <v>557.98</v>
      </c>
      <c r="N413" s="2">
        <v>601.99</v>
      </c>
      <c r="O413" s="2">
        <v>641.09</v>
      </c>
      <c r="P413" s="2">
        <v>693.33</v>
      </c>
      <c r="Q413" s="2">
        <v>731.1</v>
      </c>
      <c r="R413" s="2">
        <v>784.19</v>
      </c>
      <c r="S413" s="2">
        <v>811.54</v>
      </c>
      <c r="T413" s="2">
        <v>851.8</v>
      </c>
      <c r="U413" s="9">
        <v>885.12</v>
      </c>
      <c r="V413" s="9">
        <v>918.95</v>
      </c>
      <c r="W413" s="9">
        <v>943.24</v>
      </c>
      <c r="X413" s="9">
        <v>956.22707345707454</v>
      </c>
      <c r="Y413" s="2">
        <v>972.67</v>
      </c>
      <c r="Z413" s="2">
        <v>972.68</v>
      </c>
      <c r="AA413" s="2">
        <v>970.57</v>
      </c>
      <c r="AB413" s="2">
        <v>843.25</v>
      </c>
      <c r="AC413" s="2">
        <v>845.17</v>
      </c>
      <c r="AD413" s="7">
        <v>855.43</v>
      </c>
      <c r="AE413" s="91">
        <v>878.29</v>
      </c>
      <c r="AF413" s="92">
        <v>919.36</v>
      </c>
      <c r="AG413" s="2">
        <v>965.88</v>
      </c>
      <c r="AH413" s="2">
        <v>991.21</v>
      </c>
      <c r="AI413" s="7">
        <v>1033.67</v>
      </c>
      <c r="AJ413" s="2">
        <v>1067.769098653476</v>
      </c>
    </row>
    <row r="414" spans="1:36" s="5" customFormat="1" x14ac:dyDescent="0.2">
      <c r="A414" s="86" t="s">
        <v>1318</v>
      </c>
      <c r="B414" s="20" t="s">
        <v>925</v>
      </c>
      <c r="C414" s="34"/>
      <c r="D414" s="34" t="s">
        <v>922</v>
      </c>
      <c r="E414" s="34" t="s">
        <v>710</v>
      </c>
      <c r="F414" s="34" t="s">
        <v>708</v>
      </c>
      <c r="G414" s="34"/>
      <c r="H414" s="2" t="s">
        <v>657</v>
      </c>
      <c r="I414" s="2" t="s">
        <v>657</v>
      </c>
      <c r="J414" s="2" t="s">
        <v>657</v>
      </c>
      <c r="K414" s="2" t="s">
        <v>657</v>
      </c>
      <c r="L414" s="2" t="s">
        <v>657</v>
      </c>
      <c r="M414" s="2" t="s">
        <v>657</v>
      </c>
      <c r="N414" s="2" t="s">
        <v>657</v>
      </c>
      <c r="O414" s="2" t="s">
        <v>657</v>
      </c>
      <c r="P414" s="2" t="s">
        <v>657</v>
      </c>
      <c r="Q414" s="2" t="s">
        <v>657</v>
      </c>
      <c r="R414" s="2" t="s">
        <v>657</v>
      </c>
      <c r="S414" s="2" t="s">
        <v>657</v>
      </c>
      <c r="T414" s="2" t="s">
        <v>657</v>
      </c>
      <c r="U414" s="2" t="s">
        <v>657</v>
      </c>
      <c r="V414" s="2" t="s">
        <v>657</v>
      </c>
      <c r="W414" s="2" t="s">
        <v>657</v>
      </c>
      <c r="X414" s="9">
        <v>1393.8822867708266</v>
      </c>
      <c r="Y414" s="2">
        <v>1424.57</v>
      </c>
      <c r="Z414" s="2">
        <v>1424.03</v>
      </c>
      <c r="AA414" s="2">
        <v>1427.11</v>
      </c>
      <c r="AB414" s="2">
        <v>1288.5999999999999</v>
      </c>
      <c r="AC414" s="2">
        <v>1287.82</v>
      </c>
      <c r="AD414" s="7">
        <v>1306.47</v>
      </c>
      <c r="AE414" s="91">
        <v>1390.74</v>
      </c>
      <c r="AF414" s="92">
        <v>1450.18</v>
      </c>
      <c r="AG414" s="2">
        <v>1568.32</v>
      </c>
      <c r="AH414" s="2">
        <v>1649.91</v>
      </c>
      <c r="AI414" s="7">
        <v>1719.35</v>
      </c>
      <c r="AJ414" s="2">
        <v>1784.8865425250731</v>
      </c>
    </row>
    <row r="415" spans="1:36" s="5" customFormat="1" x14ac:dyDescent="0.2">
      <c r="A415" s="86" t="s">
        <v>1319</v>
      </c>
      <c r="B415" s="20" t="s">
        <v>633</v>
      </c>
      <c r="C415" s="34"/>
      <c r="D415" s="34" t="s">
        <v>634</v>
      </c>
      <c r="E415" s="34" t="s">
        <v>710</v>
      </c>
      <c r="F415" s="34" t="s">
        <v>705</v>
      </c>
      <c r="G415" s="34"/>
      <c r="H415" s="2">
        <v>467</v>
      </c>
      <c r="I415" s="2">
        <v>514.45000000000005</v>
      </c>
      <c r="J415" s="2">
        <v>597.11</v>
      </c>
      <c r="K415" s="2">
        <v>617.58000000000004</v>
      </c>
      <c r="L415" s="2">
        <v>689.77</v>
      </c>
      <c r="M415" s="2">
        <v>746.52</v>
      </c>
      <c r="N415" s="2">
        <v>804.08</v>
      </c>
      <c r="O415" s="2">
        <v>845.69</v>
      </c>
      <c r="P415" s="2">
        <v>891.04</v>
      </c>
      <c r="Q415" s="2">
        <v>976.17</v>
      </c>
      <c r="R415" s="2">
        <v>1119.5</v>
      </c>
      <c r="S415" s="2">
        <v>1187.3699999999999</v>
      </c>
      <c r="T415" s="2">
        <v>1235.45</v>
      </c>
      <c r="U415" s="9">
        <v>1292.3499999999999</v>
      </c>
      <c r="V415" s="9">
        <v>1352.68</v>
      </c>
      <c r="W415" s="9">
        <v>1414.16</v>
      </c>
      <c r="X415" s="9">
        <v>1440.0275405358536</v>
      </c>
      <c r="Y415" s="2">
        <v>1475.93</v>
      </c>
      <c r="Z415" s="2">
        <v>1472.78</v>
      </c>
      <c r="AA415" s="2">
        <v>1470.38</v>
      </c>
      <c r="AB415" s="2">
        <v>1376.64</v>
      </c>
      <c r="AC415" s="2">
        <v>1365.6</v>
      </c>
      <c r="AD415" s="7">
        <v>1381.3</v>
      </c>
      <c r="AE415" s="91">
        <v>1437.15</v>
      </c>
      <c r="AF415" s="92">
        <v>1513.95</v>
      </c>
      <c r="AG415" s="2">
        <v>1608.61</v>
      </c>
      <c r="AH415" s="2">
        <v>1676.9</v>
      </c>
      <c r="AI415" s="7">
        <v>1742.55</v>
      </c>
      <c r="AJ415" s="2">
        <v>1837.1547356959211</v>
      </c>
    </row>
    <row r="416" spans="1:36" s="36" customFormat="1" x14ac:dyDescent="0.2">
      <c r="A416" s="86" t="s">
        <v>657</v>
      </c>
      <c r="B416" s="84" t="s">
        <v>828</v>
      </c>
      <c r="C416" s="41"/>
      <c r="D416" s="35" t="s">
        <v>685</v>
      </c>
      <c r="E416" s="36" t="s">
        <v>711</v>
      </c>
      <c r="F416" s="36" t="s">
        <v>705</v>
      </c>
      <c r="G416" s="35"/>
      <c r="H416" s="2">
        <v>535</v>
      </c>
      <c r="I416" s="2">
        <v>587.07000000000005</v>
      </c>
      <c r="J416" s="2">
        <v>598.36</v>
      </c>
      <c r="K416" s="7">
        <v>654.04</v>
      </c>
      <c r="L416" s="7">
        <v>695.26</v>
      </c>
      <c r="M416" s="28" t="s">
        <v>657</v>
      </c>
      <c r="N416" s="28" t="s">
        <v>657</v>
      </c>
      <c r="O416" s="28" t="s">
        <v>657</v>
      </c>
      <c r="P416" s="28" t="s">
        <v>657</v>
      </c>
      <c r="Q416" s="28" t="s">
        <v>657</v>
      </c>
      <c r="R416" s="28" t="s">
        <v>657</v>
      </c>
      <c r="S416" s="28" t="s">
        <v>657</v>
      </c>
      <c r="T416" s="28" t="s">
        <v>657</v>
      </c>
      <c r="U416" s="28" t="s">
        <v>657</v>
      </c>
      <c r="V416" s="28" t="s">
        <v>657</v>
      </c>
      <c r="W416" s="28" t="s">
        <v>657</v>
      </c>
      <c r="X416" s="28" t="s">
        <v>657</v>
      </c>
      <c r="Y416" s="2" t="s">
        <v>657</v>
      </c>
      <c r="Z416" s="2" t="s">
        <v>657</v>
      </c>
      <c r="AA416" s="2" t="s">
        <v>657</v>
      </c>
      <c r="AB416" s="2" t="s">
        <v>657</v>
      </c>
      <c r="AC416" s="2" t="s">
        <v>657</v>
      </c>
      <c r="AD416" s="7" t="s">
        <v>657</v>
      </c>
      <c r="AE416" s="91" t="s">
        <v>657</v>
      </c>
      <c r="AF416" s="92" t="s">
        <v>657</v>
      </c>
      <c r="AG416" s="2" t="s">
        <v>657</v>
      </c>
      <c r="AH416" s="2" t="s">
        <v>657</v>
      </c>
      <c r="AI416" s="7" t="s">
        <v>657</v>
      </c>
      <c r="AJ416" s="2" t="s">
        <v>657</v>
      </c>
    </row>
    <row r="417" spans="1:36" s="36" customFormat="1" ht="14.25" x14ac:dyDescent="0.2">
      <c r="A417" s="86" t="s">
        <v>1320</v>
      </c>
      <c r="B417" s="28" t="s">
        <v>635</v>
      </c>
      <c r="C417" s="81" t="s">
        <v>1343</v>
      </c>
      <c r="D417" s="34" t="s">
        <v>874</v>
      </c>
      <c r="E417" s="35" t="s">
        <v>710</v>
      </c>
      <c r="F417" s="35" t="s">
        <v>708</v>
      </c>
      <c r="G417" s="35"/>
      <c r="H417" s="2" t="s">
        <v>657</v>
      </c>
      <c r="I417" s="2" t="s">
        <v>657</v>
      </c>
      <c r="J417" s="2" t="s">
        <v>657</v>
      </c>
      <c r="K417" s="2" t="s">
        <v>657</v>
      </c>
      <c r="L417" s="2" t="s">
        <v>657</v>
      </c>
      <c r="M417" s="7">
        <v>783.07</v>
      </c>
      <c r="N417" s="7">
        <v>819.53</v>
      </c>
      <c r="O417" s="7">
        <v>857.97</v>
      </c>
      <c r="P417" s="7">
        <v>946.76</v>
      </c>
      <c r="Q417" s="7">
        <v>976.93</v>
      </c>
      <c r="R417" s="7">
        <v>1067.51</v>
      </c>
      <c r="S417" s="7">
        <v>1179.2</v>
      </c>
      <c r="T417" s="7">
        <v>1224.78</v>
      </c>
      <c r="U417" s="21">
        <v>1290.75</v>
      </c>
      <c r="V417" s="21">
        <v>1345.97</v>
      </c>
      <c r="W417" s="9">
        <v>1385.52</v>
      </c>
      <c r="X417" s="9">
        <v>1414.0501623450989</v>
      </c>
      <c r="Y417" s="2">
        <v>1346.4620414040794</v>
      </c>
      <c r="Z417" s="2">
        <v>1341.6435832196107</v>
      </c>
      <c r="AA417" s="2">
        <v>1343.4414197539168</v>
      </c>
      <c r="AB417" s="2">
        <v>1239.2718693555678</v>
      </c>
      <c r="AC417" s="2">
        <v>1214.7933974644311</v>
      </c>
      <c r="AD417" s="7">
        <v>1222.2156288234621</v>
      </c>
      <c r="AE417" s="91">
        <v>1264.4129667304387</v>
      </c>
      <c r="AF417" s="92">
        <v>1314.8698391070054</v>
      </c>
      <c r="AG417" s="2">
        <v>1389.4928264545713</v>
      </c>
      <c r="AH417" s="2">
        <v>1458.7212864799722</v>
      </c>
      <c r="AI417" s="7">
        <v>1509.9547518580071</v>
      </c>
      <c r="AJ417" s="2">
        <v>1592.784101808576</v>
      </c>
    </row>
    <row r="418" spans="1:36" s="5" customFormat="1" x14ac:dyDescent="0.2">
      <c r="A418" s="86" t="s">
        <v>1321</v>
      </c>
      <c r="B418" s="20" t="s">
        <v>636</v>
      </c>
      <c r="C418" s="34"/>
      <c r="D418" s="34" t="s">
        <v>637</v>
      </c>
      <c r="E418" s="34" t="s">
        <v>710</v>
      </c>
      <c r="F418" s="34" t="s">
        <v>707</v>
      </c>
      <c r="G418" s="34"/>
      <c r="H418" s="2">
        <v>500</v>
      </c>
      <c r="I418" s="2">
        <v>506.15</v>
      </c>
      <c r="J418" s="2">
        <v>551.84</v>
      </c>
      <c r="K418" s="2">
        <v>586.34</v>
      </c>
      <c r="L418" s="2">
        <v>635.57000000000005</v>
      </c>
      <c r="M418" s="2">
        <v>678.9</v>
      </c>
      <c r="N418" s="2">
        <v>726.03</v>
      </c>
      <c r="O418" s="2">
        <v>765.19</v>
      </c>
      <c r="P418" s="2">
        <v>800.25</v>
      </c>
      <c r="Q418" s="2">
        <v>798.84</v>
      </c>
      <c r="R418" s="2">
        <v>855.38</v>
      </c>
      <c r="S418" s="2">
        <v>874.07</v>
      </c>
      <c r="T418" s="2">
        <v>914.27</v>
      </c>
      <c r="U418" s="9">
        <v>956.82</v>
      </c>
      <c r="V418" s="9">
        <v>990.18</v>
      </c>
      <c r="W418" s="9">
        <v>1017.94</v>
      </c>
      <c r="X418" s="9">
        <v>1062.0306647996492</v>
      </c>
      <c r="Y418" s="2">
        <v>1084.71</v>
      </c>
      <c r="Z418" s="2">
        <v>1084.1600000000001</v>
      </c>
      <c r="AA418" s="2">
        <v>1099.6199999999999</v>
      </c>
      <c r="AB418" s="2">
        <v>919.33</v>
      </c>
      <c r="AC418" s="2">
        <v>915.94</v>
      </c>
      <c r="AD418" s="7">
        <v>932.91</v>
      </c>
      <c r="AE418" s="91">
        <v>975.58</v>
      </c>
      <c r="AF418" s="92">
        <v>1026.6600000000001</v>
      </c>
      <c r="AG418" s="2">
        <v>1096.43</v>
      </c>
      <c r="AH418" s="2">
        <v>1166.3499999999999</v>
      </c>
      <c r="AI418" s="7">
        <v>1213.57</v>
      </c>
      <c r="AJ418" s="2">
        <v>1275.7831679238229</v>
      </c>
    </row>
    <row r="419" spans="1:36" s="5" customFormat="1" x14ac:dyDescent="0.2">
      <c r="A419" s="86" t="s">
        <v>1322</v>
      </c>
      <c r="B419" s="20" t="s">
        <v>638</v>
      </c>
      <c r="C419" s="34"/>
      <c r="D419" s="34" t="s">
        <v>639</v>
      </c>
      <c r="E419" s="34" t="s">
        <v>710</v>
      </c>
      <c r="F419" s="34" t="s">
        <v>705</v>
      </c>
      <c r="G419" s="34"/>
      <c r="H419" s="2">
        <v>537</v>
      </c>
      <c r="I419" s="2">
        <v>540.9</v>
      </c>
      <c r="J419" s="2">
        <v>558.49</v>
      </c>
      <c r="K419" s="2">
        <v>595.02</v>
      </c>
      <c r="L419" s="2">
        <v>650.73</v>
      </c>
      <c r="M419" s="2">
        <v>733.95</v>
      </c>
      <c r="N419" s="2">
        <v>820.49</v>
      </c>
      <c r="O419" s="2">
        <v>870.62</v>
      </c>
      <c r="P419" s="2">
        <v>913.62</v>
      </c>
      <c r="Q419" s="2">
        <v>1012.93</v>
      </c>
      <c r="R419" s="2">
        <v>1194.93</v>
      </c>
      <c r="S419" s="2">
        <v>1254.02</v>
      </c>
      <c r="T419" s="2">
        <v>1304.04</v>
      </c>
      <c r="U419" s="9">
        <v>1365.29</v>
      </c>
      <c r="V419" s="9">
        <v>1427.26</v>
      </c>
      <c r="W419" s="9">
        <v>1500.2</v>
      </c>
      <c r="X419" s="9">
        <v>1539.1748694510925</v>
      </c>
      <c r="Y419" s="2">
        <v>1577.78</v>
      </c>
      <c r="Z419" s="2">
        <v>1567.19</v>
      </c>
      <c r="AA419" s="2">
        <v>1611.8</v>
      </c>
      <c r="AB419" s="2">
        <v>1540.57</v>
      </c>
      <c r="AC419" s="2">
        <v>1532.58</v>
      </c>
      <c r="AD419" s="7">
        <v>1583.01</v>
      </c>
      <c r="AE419" s="91">
        <v>1649.88</v>
      </c>
      <c r="AF419" s="92">
        <v>1730.8</v>
      </c>
      <c r="AG419" s="2">
        <v>1834.42</v>
      </c>
      <c r="AH419" s="2">
        <v>1910.38</v>
      </c>
      <c r="AI419" s="7">
        <v>1987.57</v>
      </c>
      <c r="AJ419" s="2">
        <v>1987.374317338815</v>
      </c>
    </row>
    <row r="420" spans="1:36" s="36" customFormat="1" x14ac:dyDescent="0.2">
      <c r="A420" s="86" t="s">
        <v>657</v>
      </c>
      <c r="B420" s="84" t="s">
        <v>829</v>
      </c>
      <c r="C420" s="41"/>
      <c r="D420" s="35" t="s">
        <v>686</v>
      </c>
      <c r="E420" s="36" t="s">
        <v>711</v>
      </c>
      <c r="F420" s="36" t="s">
        <v>705</v>
      </c>
      <c r="G420" s="35"/>
      <c r="H420" s="2">
        <v>586</v>
      </c>
      <c r="I420" s="2">
        <v>615.95000000000005</v>
      </c>
      <c r="J420" s="2">
        <v>616.24</v>
      </c>
      <c r="K420" s="7">
        <v>676.89</v>
      </c>
      <c r="L420" s="7">
        <v>721.32</v>
      </c>
      <c r="M420" s="28" t="s">
        <v>657</v>
      </c>
      <c r="N420" s="28" t="s">
        <v>657</v>
      </c>
      <c r="O420" s="28" t="s">
        <v>657</v>
      </c>
      <c r="P420" s="28" t="s">
        <v>657</v>
      </c>
      <c r="Q420" s="28" t="s">
        <v>657</v>
      </c>
      <c r="R420" s="28" t="s">
        <v>657</v>
      </c>
      <c r="S420" s="28" t="s">
        <v>657</v>
      </c>
      <c r="T420" s="28" t="s">
        <v>657</v>
      </c>
      <c r="U420" s="28" t="s">
        <v>657</v>
      </c>
      <c r="V420" s="28" t="s">
        <v>657</v>
      </c>
      <c r="W420" s="28" t="s">
        <v>657</v>
      </c>
      <c r="X420" s="28" t="s">
        <v>657</v>
      </c>
      <c r="Y420" s="2" t="s">
        <v>657</v>
      </c>
      <c r="Z420" s="2" t="s">
        <v>657</v>
      </c>
      <c r="AA420" s="2" t="s">
        <v>657</v>
      </c>
      <c r="AB420" s="2" t="s">
        <v>657</v>
      </c>
      <c r="AC420" s="2" t="s">
        <v>657</v>
      </c>
      <c r="AD420" s="7" t="s">
        <v>657</v>
      </c>
      <c r="AE420" s="91" t="s">
        <v>657</v>
      </c>
      <c r="AF420" s="92" t="s">
        <v>657</v>
      </c>
      <c r="AG420" s="2" t="s">
        <v>657</v>
      </c>
      <c r="AH420" s="2" t="s">
        <v>657</v>
      </c>
      <c r="AI420" s="7" t="s">
        <v>657</v>
      </c>
      <c r="AJ420" s="2" t="s">
        <v>657</v>
      </c>
    </row>
    <row r="421" spans="1:36" s="36" customFormat="1" x14ac:dyDescent="0.2">
      <c r="A421" s="86" t="s">
        <v>1323</v>
      </c>
      <c r="B421" s="28" t="s">
        <v>640</v>
      </c>
      <c r="C421" s="35"/>
      <c r="D421" s="34" t="s">
        <v>875</v>
      </c>
      <c r="E421" s="35" t="s">
        <v>710</v>
      </c>
      <c r="F421" s="35" t="s">
        <v>708</v>
      </c>
      <c r="G421" s="35"/>
      <c r="H421" s="2" t="s">
        <v>657</v>
      </c>
      <c r="I421" s="2" t="s">
        <v>657</v>
      </c>
      <c r="J421" s="2" t="s">
        <v>657</v>
      </c>
      <c r="K421" s="2" t="s">
        <v>657</v>
      </c>
      <c r="L421" s="2" t="s">
        <v>657</v>
      </c>
      <c r="M421" s="7">
        <v>894.51</v>
      </c>
      <c r="N421" s="7">
        <v>899.61</v>
      </c>
      <c r="O421" s="7">
        <v>967.71</v>
      </c>
      <c r="P421" s="7">
        <v>1036.73</v>
      </c>
      <c r="Q421" s="7">
        <v>1103.75</v>
      </c>
      <c r="R421" s="7">
        <v>1235.3900000000001</v>
      </c>
      <c r="S421" s="7">
        <v>1298.9000000000001</v>
      </c>
      <c r="T421" s="7">
        <v>1324.57</v>
      </c>
      <c r="U421" s="21">
        <v>1381.29</v>
      </c>
      <c r="V421" s="21">
        <v>1424.74</v>
      </c>
      <c r="W421" s="9">
        <v>1481.61</v>
      </c>
      <c r="X421" s="9">
        <v>1544.8010561314622</v>
      </c>
      <c r="Y421" s="2">
        <v>1575.61</v>
      </c>
      <c r="Z421" s="2">
        <v>1577.33</v>
      </c>
      <c r="AA421" s="2">
        <v>1579.2</v>
      </c>
      <c r="AB421" s="2">
        <v>1544.46</v>
      </c>
      <c r="AC421" s="2">
        <v>1574.11</v>
      </c>
      <c r="AD421" s="7">
        <v>1583.31</v>
      </c>
      <c r="AE421" s="91">
        <v>1647.05</v>
      </c>
      <c r="AF421" s="92">
        <v>1736.96</v>
      </c>
      <c r="AG421" s="2">
        <v>1838.83</v>
      </c>
      <c r="AH421" s="2">
        <v>1918.07</v>
      </c>
      <c r="AI421" s="7">
        <v>1994.63</v>
      </c>
      <c r="AJ421" s="2">
        <v>2092.7807858906631</v>
      </c>
    </row>
    <row r="422" spans="1:36" s="5" customFormat="1" x14ac:dyDescent="0.2">
      <c r="A422" s="86" t="s">
        <v>1324</v>
      </c>
      <c r="B422" s="20" t="s">
        <v>641</v>
      </c>
      <c r="C422" s="34"/>
      <c r="D422" s="34" t="s">
        <v>642</v>
      </c>
      <c r="E422" s="34" t="s">
        <v>710</v>
      </c>
      <c r="F422" s="34" t="s">
        <v>707</v>
      </c>
      <c r="G422" s="34"/>
      <c r="H422" s="2">
        <v>380</v>
      </c>
      <c r="I422" s="2">
        <v>381.91</v>
      </c>
      <c r="J422" s="2">
        <v>431.27</v>
      </c>
      <c r="K422" s="2">
        <v>505.78</v>
      </c>
      <c r="L422" s="2">
        <v>601.82000000000005</v>
      </c>
      <c r="M422" s="2">
        <v>633.95000000000005</v>
      </c>
      <c r="N422" s="2">
        <v>660.23</v>
      </c>
      <c r="O422" s="2">
        <v>692.15</v>
      </c>
      <c r="P422" s="2">
        <v>723.99</v>
      </c>
      <c r="Q422" s="2">
        <v>761.32</v>
      </c>
      <c r="R422" s="2">
        <v>794.88</v>
      </c>
      <c r="S422" s="2">
        <v>825.65</v>
      </c>
      <c r="T422" s="2">
        <v>860.19</v>
      </c>
      <c r="U422" s="9">
        <v>904.67</v>
      </c>
      <c r="V422" s="9">
        <v>945.46</v>
      </c>
      <c r="W422" s="9">
        <v>1004.24</v>
      </c>
      <c r="X422" s="9">
        <v>1027.2014315111389</v>
      </c>
      <c r="Y422" s="2">
        <v>1027.93</v>
      </c>
      <c r="Z422" s="2">
        <v>1024.06</v>
      </c>
      <c r="AA422" s="2">
        <v>1025.93</v>
      </c>
      <c r="AB422" s="2">
        <v>800.62</v>
      </c>
      <c r="AC422" s="2">
        <v>818.14</v>
      </c>
      <c r="AD422" s="7">
        <v>860.92</v>
      </c>
      <c r="AE422" s="91">
        <v>910.05</v>
      </c>
      <c r="AF422" s="92">
        <v>956.86</v>
      </c>
      <c r="AG422" s="2">
        <v>1015.02</v>
      </c>
      <c r="AH422" s="2">
        <v>1090.74</v>
      </c>
      <c r="AI422" s="7">
        <v>1144.75</v>
      </c>
      <c r="AJ422" s="2">
        <v>1175.2178588606021</v>
      </c>
    </row>
    <row r="423" spans="1:36" s="5" customFormat="1" x14ac:dyDescent="0.2">
      <c r="A423" s="86" t="s">
        <v>657</v>
      </c>
      <c r="B423" s="20" t="s">
        <v>831</v>
      </c>
      <c r="C423" s="34"/>
      <c r="D423" s="34" t="s">
        <v>830</v>
      </c>
      <c r="E423" s="34" t="s">
        <v>711</v>
      </c>
      <c r="F423" s="34" t="s">
        <v>705</v>
      </c>
      <c r="G423" s="34"/>
      <c r="H423" s="2">
        <v>515</v>
      </c>
      <c r="I423" s="2">
        <v>548.65</v>
      </c>
      <c r="J423" s="2">
        <v>578.02</v>
      </c>
      <c r="K423" s="2" t="s">
        <v>657</v>
      </c>
      <c r="L423" s="2" t="s">
        <v>657</v>
      </c>
      <c r="M423" s="2" t="s">
        <v>657</v>
      </c>
      <c r="N423" s="2" t="s">
        <v>657</v>
      </c>
      <c r="O423" s="2" t="s">
        <v>657</v>
      </c>
      <c r="P423" s="2" t="s">
        <v>657</v>
      </c>
      <c r="Q423" s="2" t="s">
        <v>657</v>
      </c>
      <c r="R423" s="2" t="s">
        <v>657</v>
      </c>
      <c r="S423" s="2" t="s">
        <v>657</v>
      </c>
      <c r="T423" s="2" t="s">
        <v>657</v>
      </c>
      <c r="U423" s="2" t="s">
        <v>657</v>
      </c>
      <c r="V423" s="2" t="s">
        <v>657</v>
      </c>
      <c r="W423" s="2" t="s">
        <v>657</v>
      </c>
      <c r="X423" s="2" t="s">
        <v>657</v>
      </c>
      <c r="Y423" s="2" t="s">
        <v>657</v>
      </c>
      <c r="Z423" s="2" t="s">
        <v>657</v>
      </c>
      <c r="AA423" s="2" t="s">
        <v>657</v>
      </c>
      <c r="AB423" s="2" t="s">
        <v>657</v>
      </c>
      <c r="AC423" s="2" t="s">
        <v>657</v>
      </c>
      <c r="AD423" s="7" t="s">
        <v>657</v>
      </c>
      <c r="AE423" s="91" t="s">
        <v>657</v>
      </c>
      <c r="AF423" s="92" t="s">
        <v>657</v>
      </c>
      <c r="AG423" s="2" t="s">
        <v>657</v>
      </c>
      <c r="AH423" s="2" t="s">
        <v>657</v>
      </c>
      <c r="AI423" s="7" t="s">
        <v>657</v>
      </c>
      <c r="AJ423" s="2" t="s">
        <v>657</v>
      </c>
    </row>
    <row r="424" spans="1:36" s="5" customFormat="1" x14ac:dyDescent="0.2">
      <c r="A424" s="86" t="s">
        <v>1325</v>
      </c>
      <c r="B424" s="20" t="s">
        <v>643</v>
      </c>
      <c r="C424" s="34"/>
      <c r="D424" s="34" t="s">
        <v>644</v>
      </c>
      <c r="E424" s="34" t="s">
        <v>710</v>
      </c>
      <c r="F424" s="34" t="s">
        <v>705</v>
      </c>
      <c r="G424" s="34"/>
      <c r="H424" s="2">
        <v>413</v>
      </c>
      <c r="I424" s="2">
        <v>434.36</v>
      </c>
      <c r="J424" s="2">
        <v>441</v>
      </c>
      <c r="K424" s="2">
        <v>461.09</v>
      </c>
      <c r="L424" s="2">
        <v>486.75</v>
      </c>
      <c r="M424" s="2">
        <v>526.99</v>
      </c>
      <c r="N424" s="2">
        <v>580.49</v>
      </c>
      <c r="O424" s="2">
        <v>634.86</v>
      </c>
      <c r="P424" s="2">
        <v>692.98</v>
      </c>
      <c r="Q424" s="2">
        <v>762.56</v>
      </c>
      <c r="R424" s="2">
        <v>852.28</v>
      </c>
      <c r="S424" s="2">
        <v>920.79</v>
      </c>
      <c r="T424" s="2">
        <v>954.12</v>
      </c>
      <c r="U424" s="9">
        <v>1000.79</v>
      </c>
      <c r="V424" s="9">
        <v>1047.8900000000001</v>
      </c>
      <c r="W424" s="9">
        <v>1088.97</v>
      </c>
      <c r="X424" s="9">
        <v>1120.5085241823369</v>
      </c>
      <c r="Y424" s="2">
        <v>1156.6400000000001</v>
      </c>
      <c r="Z424" s="2">
        <v>1156.24</v>
      </c>
      <c r="AA424" s="2">
        <v>1155.52</v>
      </c>
      <c r="AB424" s="2">
        <v>1005.3</v>
      </c>
      <c r="AC424" s="2">
        <v>1029.04</v>
      </c>
      <c r="AD424" s="7">
        <v>1056.92</v>
      </c>
      <c r="AE424" s="91">
        <v>1104</v>
      </c>
      <c r="AF424" s="92">
        <v>1131.3800000000001</v>
      </c>
      <c r="AG424" s="2">
        <v>1188.8699999999999</v>
      </c>
      <c r="AH424" s="2">
        <v>1251.0899999999999</v>
      </c>
      <c r="AI424" s="7">
        <v>1304.8699999999999</v>
      </c>
      <c r="AJ424" s="2">
        <v>1333.8788896331459</v>
      </c>
    </row>
    <row r="425" spans="1:36" s="5" customFormat="1" x14ac:dyDescent="0.2">
      <c r="A425" s="86" t="s">
        <v>1326</v>
      </c>
      <c r="B425" s="20" t="s">
        <v>645</v>
      </c>
      <c r="C425" s="34"/>
      <c r="D425" s="34" t="s">
        <v>646</v>
      </c>
      <c r="E425" s="34" t="s">
        <v>710</v>
      </c>
      <c r="F425" s="34" t="s">
        <v>705</v>
      </c>
      <c r="G425" s="34"/>
      <c r="H425" s="2">
        <v>432</v>
      </c>
      <c r="I425" s="2">
        <v>456.02</v>
      </c>
      <c r="J425" s="2">
        <v>474.19</v>
      </c>
      <c r="K425" s="2">
        <v>505.17</v>
      </c>
      <c r="L425" s="2">
        <v>543.22</v>
      </c>
      <c r="M425" s="2">
        <v>587.88</v>
      </c>
      <c r="N425" s="2">
        <v>628.55999999999995</v>
      </c>
      <c r="O425" s="2">
        <v>666.77</v>
      </c>
      <c r="P425" s="2">
        <v>708.23</v>
      </c>
      <c r="Q425" s="2">
        <v>777.5</v>
      </c>
      <c r="R425" s="2">
        <v>927.54</v>
      </c>
      <c r="S425" s="2">
        <v>995.21</v>
      </c>
      <c r="T425" s="2">
        <v>1045.1400000000001</v>
      </c>
      <c r="U425" s="9">
        <v>1098.4000000000001</v>
      </c>
      <c r="V425" s="9">
        <v>1158.31</v>
      </c>
      <c r="W425" s="9">
        <v>1209.49</v>
      </c>
      <c r="X425" s="9">
        <v>1243.2440243555827</v>
      </c>
      <c r="Y425" s="2">
        <v>1279.68</v>
      </c>
      <c r="Z425" s="2">
        <v>1268.95</v>
      </c>
      <c r="AA425" s="2">
        <v>1286.71</v>
      </c>
      <c r="AB425" s="2">
        <v>1143.67</v>
      </c>
      <c r="AC425" s="2">
        <v>1123.57</v>
      </c>
      <c r="AD425" s="7">
        <v>1157.27</v>
      </c>
      <c r="AE425" s="91">
        <v>1215.3900000000001</v>
      </c>
      <c r="AF425" s="92">
        <v>1263.79</v>
      </c>
      <c r="AG425" s="2">
        <v>1337.64</v>
      </c>
      <c r="AH425" s="2">
        <v>1410.59</v>
      </c>
      <c r="AI425" s="7">
        <v>1479.85</v>
      </c>
      <c r="AJ425" s="2">
        <v>1535.386473618265</v>
      </c>
    </row>
    <row r="426" spans="1:36" s="5" customFormat="1" x14ac:dyDescent="0.2">
      <c r="A426" s="86" t="s">
        <v>1327</v>
      </c>
      <c r="B426" s="20" t="s">
        <v>647</v>
      </c>
      <c r="C426" s="34"/>
      <c r="D426" s="34" t="s">
        <v>648</v>
      </c>
      <c r="E426" s="34" t="s">
        <v>710</v>
      </c>
      <c r="F426" s="34" t="s">
        <v>705</v>
      </c>
      <c r="G426" s="34"/>
      <c r="H426" s="2">
        <v>457</v>
      </c>
      <c r="I426" s="2">
        <v>506.58</v>
      </c>
      <c r="J426" s="2">
        <v>449.12</v>
      </c>
      <c r="K426" s="2">
        <v>547.87</v>
      </c>
      <c r="L426" s="2">
        <v>572.6</v>
      </c>
      <c r="M426" s="2">
        <v>628.88</v>
      </c>
      <c r="N426" s="2">
        <v>687.45</v>
      </c>
      <c r="O426" s="2">
        <v>755.05</v>
      </c>
      <c r="P426" s="2">
        <v>832.22</v>
      </c>
      <c r="Q426" s="2">
        <v>905.2</v>
      </c>
      <c r="R426" s="2">
        <v>1006.87</v>
      </c>
      <c r="S426" s="2">
        <v>1092.6199999999999</v>
      </c>
      <c r="T426" s="2">
        <v>1136.98</v>
      </c>
      <c r="U426" s="9">
        <v>1184.21</v>
      </c>
      <c r="V426" s="9">
        <v>1237.78</v>
      </c>
      <c r="W426" s="9">
        <v>1292.44</v>
      </c>
      <c r="X426" s="9">
        <v>1327.6496787890978</v>
      </c>
      <c r="Y426" s="2">
        <v>1362.05</v>
      </c>
      <c r="Z426" s="2">
        <v>1366.54</v>
      </c>
      <c r="AA426" s="2">
        <v>1364.65</v>
      </c>
      <c r="AB426" s="2">
        <v>1233.7</v>
      </c>
      <c r="AC426" s="2">
        <v>1275.6600000000001</v>
      </c>
      <c r="AD426" s="7">
        <v>1308.3900000000001</v>
      </c>
      <c r="AE426" s="91">
        <v>1369.29</v>
      </c>
      <c r="AF426" s="92">
        <v>1423.56</v>
      </c>
      <c r="AG426" s="2">
        <v>1485.2</v>
      </c>
      <c r="AH426" s="2">
        <v>1548.99</v>
      </c>
      <c r="AI426" s="7">
        <v>1618.63</v>
      </c>
      <c r="AJ426" s="2">
        <v>1637.250228591053</v>
      </c>
    </row>
    <row r="427" spans="1:36" s="5" customFormat="1" x14ac:dyDescent="0.2">
      <c r="A427" s="86" t="s">
        <v>1328</v>
      </c>
      <c r="B427" s="20" t="s">
        <v>649</v>
      </c>
      <c r="C427" s="34"/>
      <c r="D427" s="34" t="s">
        <v>650</v>
      </c>
      <c r="E427" s="35" t="s">
        <v>711</v>
      </c>
      <c r="F427" s="34" t="s">
        <v>705</v>
      </c>
      <c r="G427" s="34"/>
      <c r="H427" s="2">
        <v>594</v>
      </c>
      <c r="I427" s="2">
        <v>571.80999999999995</v>
      </c>
      <c r="J427" s="2">
        <v>598.07000000000005</v>
      </c>
      <c r="K427" s="2">
        <v>623.83000000000004</v>
      </c>
      <c r="L427" s="2">
        <v>668.08</v>
      </c>
      <c r="M427" s="2">
        <v>730.83</v>
      </c>
      <c r="N427" s="2">
        <v>799.1</v>
      </c>
      <c r="O427" s="2">
        <v>853.77</v>
      </c>
      <c r="P427" s="2">
        <v>903.84</v>
      </c>
      <c r="Q427" s="2">
        <v>979.35</v>
      </c>
      <c r="R427" s="2">
        <v>1127.75</v>
      </c>
      <c r="S427" s="2">
        <v>1197.78</v>
      </c>
      <c r="T427" s="2">
        <v>1242.07</v>
      </c>
      <c r="U427" s="9">
        <v>1304.47</v>
      </c>
      <c r="V427" s="9">
        <v>1368.26</v>
      </c>
      <c r="W427" s="9">
        <v>1428.11</v>
      </c>
      <c r="X427" s="9">
        <v>1478.7152656024546</v>
      </c>
      <c r="Y427" s="2">
        <v>1506.17</v>
      </c>
      <c r="Z427" s="2">
        <v>1503.88</v>
      </c>
      <c r="AA427" s="2">
        <v>1504.63</v>
      </c>
      <c r="AB427" s="2">
        <v>1376.21</v>
      </c>
      <c r="AC427" s="2">
        <v>1395.94</v>
      </c>
      <c r="AD427" s="7">
        <v>1429</v>
      </c>
      <c r="AE427" s="91">
        <v>1487.76</v>
      </c>
      <c r="AF427" s="92">
        <v>1555.29</v>
      </c>
      <c r="AG427" s="2">
        <v>1653.73</v>
      </c>
      <c r="AH427" s="2">
        <v>1726.14</v>
      </c>
      <c r="AI427" s="7" t="s">
        <v>657</v>
      </c>
      <c r="AJ427" s="2" t="s">
        <v>657</v>
      </c>
    </row>
    <row r="428" spans="1:36" s="5" customFormat="1" x14ac:dyDescent="0.2">
      <c r="A428" s="86" t="s">
        <v>1329</v>
      </c>
      <c r="B428" s="20" t="s">
        <v>651</v>
      </c>
      <c r="C428" s="34"/>
      <c r="D428" s="34" t="s">
        <v>652</v>
      </c>
      <c r="E428" s="34" t="s">
        <v>710</v>
      </c>
      <c r="F428" s="34" t="s">
        <v>705</v>
      </c>
      <c r="G428" s="34"/>
      <c r="H428" s="2">
        <v>485</v>
      </c>
      <c r="I428" s="2">
        <v>527.01</v>
      </c>
      <c r="J428" s="2">
        <v>529.74</v>
      </c>
      <c r="K428" s="2">
        <v>564.94000000000005</v>
      </c>
      <c r="L428" s="2">
        <v>601.17999999999995</v>
      </c>
      <c r="M428" s="2">
        <v>675.22</v>
      </c>
      <c r="N428" s="2">
        <v>730.1</v>
      </c>
      <c r="O428" s="2">
        <v>768.08</v>
      </c>
      <c r="P428" s="2">
        <v>797.04</v>
      </c>
      <c r="Q428" s="2">
        <v>861.25</v>
      </c>
      <c r="R428" s="2">
        <v>942.94</v>
      </c>
      <c r="S428" s="2">
        <v>999.45</v>
      </c>
      <c r="T428" s="2">
        <v>1033.55</v>
      </c>
      <c r="U428" s="9">
        <v>1083.7</v>
      </c>
      <c r="V428" s="9">
        <v>1142.99</v>
      </c>
      <c r="W428" s="9">
        <v>1184.54</v>
      </c>
      <c r="X428" s="9">
        <v>1212.7131775886171</v>
      </c>
      <c r="Y428" s="2">
        <v>1223.0899999999999</v>
      </c>
      <c r="Z428" s="2">
        <v>1224.82</v>
      </c>
      <c r="AA428" s="2">
        <v>1223.3499999999999</v>
      </c>
      <c r="AB428" s="2">
        <v>1039.3699999999999</v>
      </c>
      <c r="AC428" s="2">
        <v>1044.3499999999999</v>
      </c>
      <c r="AD428" s="7">
        <v>1069.67</v>
      </c>
      <c r="AE428" s="91">
        <v>1122.67</v>
      </c>
      <c r="AF428" s="92">
        <v>1170.54</v>
      </c>
      <c r="AG428" s="2">
        <v>1244.6300000000001</v>
      </c>
      <c r="AH428" s="2">
        <v>1316.26</v>
      </c>
      <c r="AI428" s="7">
        <v>1372.66</v>
      </c>
      <c r="AJ428" s="2">
        <v>1409.560903934741</v>
      </c>
    </row>
    <row r="429" spans="1:36" s="5" customFormat="1" x14ac:dyDescent="0.2">
      <c r="A429" s="86" t="s">
        <v>1330</v>
      </c>
      <c r="B429" s="20" t="s">
        <v>653</v>
      </c>
      <c r="C429" s="34"/>
      <c r="D429" s="34" t="s">
        <v>654</v>
      </c>
      <c r="E429" s="34" t="s">
        <v>710</v>
      </c>
      <c r="F429" s="34" t="s">
        <v>705</v>
      </c>
      <c r="G429" s="34"/>
      <c r="H429" s="2">
        <v>450</v>
      </c>
      <c r="I429" s="2">
        <v>441.66</v>
      </c>
      <c r="J429" s="2">
        <v>458.17</v>
      </c>
      <c r="K429" s="2">
        <v>484.1</v>
      </c>
      <c r="L429" s="2">
        <v>510.71</v>
      </c>
      <c r="M429" s="2">
        <v>557.96</v>
      </c>
      <c r="N429" s="2">
        <v>612</v>
      </c>
      <c r="O429" s="2">
        <v>669.71</v>
      </c>
      <c r="P429" s="2">
        <v>726.66</v>
      </c>
      <c r="Q429" s="2">
        <v>808.72</v>
      </c>
      <c r="R429" s="2">
        <v>902.83</v>
      </c>
      <c r="S429" s="2">
        <v>980.51</v>
      </c>
      <c r="T429" s="2">
        <v>1013.36</v>
      </c>
      <c r="U429" s="9">
        <v>1057.49</v>
      </c>
      <c r="V429" s="9">
        <v>1103.9000000000001</v>
      </c>
      <c r="W429" s="9">
        <v>1149.6300000000001</v>
      </c>
      <c r="X429" s="9">
        <v>1184.7592654986522</v>
      </c>
      <c r="Y429" s="2">
        <v>1213.7</v>
      </c>
      <c r="Z429" s="2">
        <v>1216.68</v>
      </c>
      <c r="AA429" s="2">
        <v>1226.98</v>
      </c>
      <c r="AB429" s="2">
        <v>1039.01</v>
      </c>
      <c r="AC429" s="2">
        <v>1064.95</v>
      </c>
      <c r="AD429" s="7">
        <v>1108.98</v>
      </c>
      <c r="AE429" s="91">
        <v>1172.69</v>
      </c>
      <c r="AF429" s="92">
        <v>1202.4100000000001</v>
      </c>
      <c r="AG429" s="2">
        <v>1265.45</v>
      </c>
      <c r="AH429" s="2">
        <v>1329.94</v>
      </c>
      <c r="AI429" s="7">
        <v>1383.07</v>
      </c>
      <c r="AJ429" s="2">
        <v>1417.821219860612</v>
      </c>
    </row>
    <row r="430" spans="1:36" s="5" customFormat="1" x14ac:dyDescent="0.2">
      <c r="A430" s="86" t="s">
        <v>657</v>
      </c>
      <c r="B430" s="82" t="s">
        <v>832</v>
      </c>
      <c r="C430" s="27"/>
      <c r="D430" s="34" t="s">
        <v>692</v>
      </c>
      <c r="E430" s="5" t="s">
        <v>711</v>
      </c>
      <c r="F430" s="5" t="s">
        <v>705</v>
      </c>
      <c r="G430" s="34"/>
      <c r="H430" s="2">
        <v>376</v>
      </c>
      <c r="I430" s="2">
        <v>407.1</v>
      </c>
      <c r="J430" s="2">
        <v>427.81</v>
      </c>
      <c r="K430" s="20" t="s">
        <v>657</v>
      </c>
      <c r="L430" s="20" t="s">
        <v>657</v>
      </c>
      <c r="M430" s="20" t="s">
        <v>657</v>
      </c>
      <c r="N430" s="20" t="s">
        <v>657</v>
      </c>
      <c r="O430" s="20" t="s">
        <v>657</v>
      </c>
      <c r="P430" s="20" t="s">
        <v>657</v>
      </c>
      <c r="Q430" s="20" t="s">
        <v>657</v>
      </c>
      <c r="R430" s="20" t="s">
        <v>657</v>
      </c>
      <c r="S430" s="20" t="s">
        <v>657</v>
      </c>
      <c r="T430" s="20" t="s">
        <v>657</v>
      </c>
      <c r="U430" s="20" t="s">
        <v>657</v>
      </c>
      <c r="V430" s="20" t="s">
        <v>657</v>
      </c>
      <c r="W430" s="20" t="s">
        <v>657</v>
      </c>
      <c r="X430" s="20" t="s">
        <v>657</v>
      </c>
      <c r="Y430" s="2" t="s">
        <v>657</v>
      </c>
      <c r="Z430" s="2" t="s">
        <v>657</v>
      </c>
      <c r="AA430" s="2" t="s">
        <v>657</v>
      </c>
      <c r="AB430" s="2" t="s">
        <v>657</v>
      </c>
      <c r="AC430" s="2" t="s">
        <v>657</v>
      </c>
      <c r="AD430" s="7" t="s">
        <v>657</v>
      </c>
      <c r="AE430" s="91" t="s">
        <v>657</v>
      </c>
      <c r="AF430" s="92" t="s">
        <v>657</v>
      </c>
      <c r="AG430" s="2" t="s">
        <v>657</v>
      </c>
      <c r="AH430" s="2" t="s">
        <v>657</v>
      </c>
      <c r="AI430" s="7" t="s">
        <v>657</v>
      </c>
      <c r="AJ430" s="2" t="s">
        <v>657</v>
      </c>
    </row>
    <row r="431" spans="1:36" x14ac:dyDescent="0.2">
      <c r="A431" s="86" t="s">
        <v>1331</v>
      </c>
      <c r="B431" s="20" t="s">
        <v>655</v>
      </c>
      <c r="C431" s="34"/>
      <c r="D431" s="34" t="s">
        <v>876</v>
      </c>
      <c r="E431" s="34" t="s">
        <v>710</v>
      </c>
      <c r="F431" s="34" t="s">
        <v>708</v>
      </c>
      <c r="G431" s="34"/>
      <c r="H431" s="2" t="s">
        <v>657</v>
      </c>
      <c r="I431" s="2" t="s">
        <v>657</v>
      </c>
      <c r="J431" s="2" t="s">
        <v>657</v>
      </c>
      <c r="K431" s="2">
        <v>767.39</v>
      </c>
      <c r="L431" s="2">
        <v>483.6</v>
      </c>
      <c r="M431" s="2">
        <v>540.61</v>
      </c>
      <c r="N431" s="2">
        <v>561.63</v>
      </c>
      <c r="O431" s="2">
        <v>607.15</v>
      </c>
      <c r="P431" s="2">
        <v>645.54</v>
      </c>
      <c r="Q431" s="2">
        <v>711.86</v>
      </c>
      <c r="R431" s="2">
        <v>801.04</v>
      </c>
      <c r="S431" s="2">
        <v>886.73</v>
      </c>
      <c r="T431" s="2">
        <v>927.45</v>
      </c>
      <c r="U431" s="9">
        <v>970.68</v>
      </c>
      <c r="V431" s="9">
        <v>1012.25</v>
      </c>
      <c r="W431" s="9">
        <v>1066.07</v>
      </c>
      <c r="X431" s="9">
        <v>1098.116679973896</v>
      </c>
      <c r="Y431" s="2">
        <v>1130.51</v>
      </c>
      <c r="Z431" s="2">
        <v>1136.75</v>
      </c>
      <c r="AA431" s="2">
        <v>1164.74</v>
      </c>
      <c r="AB431" s="2">
        <v>1066.8800000000001</v>
      </c>
      <c r="AC431" s="2">
        <v>1088.82</v>
      </c>
      <c r="AD431" s="7">
        <v>1103.72</v>
      </c>
      <c r="AE431" s="91">
        <v>1160.19</v>
      </c>
      <c r="AF431" s="92">
        <v>1214.1500000000001</v>
      </c>
      <c r="AG431" s="2">
        <v>1266.69</v>
      </c>
      <c r="AH431" s="2">
        <v>1327.25</v>
      </c>
      <c r="AI431" s="7">
        <v>1380.4</v>
      </c>
      <c r="AJ431" s="2">
        <v>1430.9482654266039</v>
      </c>
    </row>
    <row r="432" spans="1:36" x14ac:dyDescent="0.2">
      <c r="C432" s="34"/>
      <c r="D432" s="78"/>
      <c r="E432" s="34"/>
      <c r="F432" s="34"/>
      <c r="G432" s="34"/>
      <c r="H432" s="2"/>
      <c r="I432" s="2"/>
      <c r="J432" s="2"/>
      <c r="K432" s="2"/>
      <c r="L432" s="2"/>
      <c r="M432" s="2"/>
      <c r="N432" s="2"/>
      <c r="O432" s="2"/>
      <c r="P432" s="2"/>
      <c r="Q432" s="2"/>
      <c r="R432" s="2"/>
      <c r="S432" s="2"/>
      <c r="T432" s="2"/>
      <c r="U432" s="9"/>
      <c r="V432" s="9"/>
      <c r="W432" s="9"/>
      <c r="X432" s="9"/>
    </row>
    <row r="433" spans="1:44" x14ac:dyDescent="0.2">
      <c r="D433" s="35"/>
    </row>
    <row r="434" spans="1:44" x14ac:dyDescent="0.2">
      <c r="C434" s="34"/>
      <c r="D434" s="96" t="s">
        <v>1344</v>
      </c>
      <c r="E434" s="34"/>
      <c r="F434" s="34"/>
      <c r="G434" s="34"/>
      <c r="H434" s="2"/>
      <c r="I434" s="2"/>
      <c r="J434" s="2"/>
      <c r="K434" s="2"/>
      <c r="L434" s="2"/>
      <c r="M434" s="2"/>
      <c r="N434" s="2"/>
      <c r="O434" s="2"/>
      <c r="P434" s="2"/>
      <c r="Q434" s="2"/>
      <c r="R434" s="2"/>
      <c r="S434" s="2"/>
      <c r="T434" s="2"/>
      <c r="U434" s="9"/>
      <c r="V434" s="9"/>
      <c r="W434" s="9"/>
      <c r="X434" s="93"/>
    </row>
    <row r="435" spans="1:44" x14ac:dyDescent="0.2">
      <c r="C435" s="34"/>
      <c r="D435" s="96" t="s">
        <v>1345</v>
      </c>
      <c r="E435" s="34"/>
      <c r="F435" s="34"/>
      <c r="G435" s="34"/>
      <c r="H435" s="2"/>
      <c r="I435" s="2"/>
      <c r="J435" s="2"/>
      <c r="K435" s="2"/>
      <c r="L435" s="2"/>
      <c r="M435" s="2"/>
      <c r="N435" s="2"/>
      <c r="O435" s="2"/>
      <c r="P435" s="2"/>
      <c r="Q435" s="2"/>
      <c r="R435" s="2"/>
      <c r="S435" s="2"/>
      <c r="T435" s="2"/>
      <c r="U435" s="9"/>
      <c r="V435" s="9"/>
      <c r="W435" s="9"/>
      <c r="X435" s="39"/>
      <c r="Y435" s="9"/>
      <c r="Z435" s="9"/>
      <c r="AA435" s="9"/>
      <c r="AB435" s="9"/>
      <c r="AC435" s="9"/>
      <c r="AD435" s="9"/>
    </row>
    <row r="436" spans="1:44" ht="14.25" x14ac:dyDescent="0.2">
      <c r="C436" s="110"/>
      <c r="D436" s="96" t="s">
        <v>1346</v>
      </c>
      <c r="E436" s="34"/>
      <c r="F436" s="34"/>
      <c r="G436" s="34"/>
      <c r="H436" s="2"/>
      <c r="I436" s="2"/>
      <c r="J436" s="2"/>
      <c r="K436" s="2"/>
      <c r="L436" s="2"/>
      <c r="M436" s="2"/>
      <c r="N436" s="2"/>
      <c r="O436" s="2"/>
      <c r="P436" s="2"/>
      <c r="Q436" s="2"/>
      <c r="R436" s="2"/>
      <c r="S436" s="2"/>
      <c r="T436" s="2"/>
      <c r="U436" s="9"/>
      <c r="V436" s="9"/>
      <c r="W436" s="9"/>
      <c r="X436" s="39"/>
      <c r="Y436" s="9"/>
      <c r="Z436" s="9"/>
      <c r="AA436" s="9"/>
      <c r="AB436" s="9"/>
      <c r="AC436" s="9"/>
      <c r="AD436" s="9"/>
    </row>
    <row r="437" spans="1:44" x14ac:dyDescent="0.2">
      <c r="C437" s="34"/>
      <c r="D437" s="35" t="s">
        <v>1348</v>
      </c>
      <c r="E437" s="34"/>
      <c r="F437" s="34"/>
      <c r="G437" s="34"/>
      <c r="H437" s="2"/>
      <c r="I437" s="2"/>
      <c r="J437" s="2"/>
      <c r="K437" s="2"/>
      <c r="L437" s="2"/>
      <c r="M437" s="2"/>
      <c r="N437" s="2"/>
      <c r="O437" s="2"/>
      <c r="P437" s="2"/>
      <c r="Q437" s="2"/>
      <c r="R437" s="2"/>
      <c r="S437" s="2"/>
      <c r="T437" s="2"/>
      <c r="U437" s="9"/>
      <c r="V437" s="9"/>
      <c r="W437" s="9"/>
      <c r="X437" s="39"/>
      <c r="Y437" s="9"/>
      <c r="Z437" s="9"/>
      <c r="AA437" s="9"/>
      <c r="AB437" s="9"/>
      <c r="AC437" s="9"/>
      <c r="AD437" s="9"/>
    </row>
    <row r="438" spans="1:44" s="50" customFormat="1" x14ac:dyDescent="0.2">
      <c r="A438" s="116"/>
      <c r="B438" s="117"/>
      <c r="C438" s="116"/>
      <c r="D438" s="118"/>
      <c r="E438" s="116"/>
      <c r="F438" s="116"/>
      <c r="G438" s="116"/>
      <c r="H438" s="119"/>
      <c r="I438" s="119"/>
      <c r="J438" s="119"/>
      <c r="K438" s="119"/>
      <c r="L438" s="119"/>
      <c r="M438" s="119"/>
      <c r="N438" s="119"/>
      <c r="O438" s="119"/>
      <c r="P438" s="119"/>
      <c r="Q438" s="119"/>
      <c r="R438" s="119"/>
      <c r="S438" s="119"/>
      <c r="T438" s="119"/>
      <c r="U438" s="113"/>
      <c r="V438" s="113"/>
      <c r="W438" s="113"/>
      <c r="X438" s="120"/>
      <c r="Y438" s="113"/>
      <c r="Z438" s="113"/>
      <c r="AA438" s="113"/>
      <c r="AB438" s="113"/>
      <c r="AC438" s="113"/>
      <c r="AD438" s="113"/>
      <c r="AE438" s="89"/>
      <c r="AF438" s="113"/>
      <c r="AG438" s="89"/>
      <c r="AH438" s="89"/>
      <c r="AI438" s="89"/>
      <c r="AJ438" s="89"/>
      <c r="AK438" s="89"/>
      <c r="AL438" s="89"/>
      <c r="AM438" s="89"/>
      <c r="AN438" s="89"/>
      <c r="AO438" s="89"/>
      <c r="AP438" s="89"/>
      <c r="AQ438" s="89"/>
      <c r="AR438" s="89"/>
    </row>
    <row r="439" spans="1:44" s="50" customFormat="1" x14ac:dyDescent="0.2">
      <c r="A439" s="116"/>
      <c r="B439" s="117"/>
      <c r="C439" s="116"/>
      <c r="D439" s="121"/>
      <c r="E439" s="116"/>
      <c r="F439" s="116"/>
      <c r="G439" s="116"/>
      <c r="H439" s="119"/>
      <c r="I439" s="119"/>
      <c r="J439" s="119"/>
      <c r="K439" s="119"/>
      <c r="L439" s="119"/>
      <c r="M439" s="119"/>
      <c r="N439" s="119"/>
      <c r="O439" s="119"/>
      <c r="P439" s="119"/>
      <c r="Q439" s="119"/>
      <c r="R439" s="119"/>
      <c r="S439" s="119"/>
      <c r="T439" s="119"/>
      <c r="U439" s="113"/>
      <c r="V439" s="113"/>
      <c r="W439" s="113"/>
      <c r="X439" s="120"/>
      <c r="Y439" s="113"/>
      <c r="Z439" s="113"/>
      <c r="AA439" s="113"/>
      <c r="AB439" s="113"/>
      <c r="AC439" s="113"/>
      <c r="AD439" s="113"/>
      <c r="AE439" s="89"/>
      <c r="AF439" s="113"/>
      <c r="AG439" s="89"/>
      <c r="AH439" s="89"/>
      <c r="AI439" s="89"/>
      <c r="AJ439" s="89"/>
      <c r="AK439" s="89"/>
      <c r="AL439" s="89"/>
      <c r="AM439" s="89"/>
      <c r="AN439" s="89"/>
      <c r="AO439" s="89"/>
      <c r="AP439" s="89"/>
      <c r="AQ439" s="89"/>
      <c r="AR439" s="89"/>
    </row>
    <row r="440" spans="1:44" s="50" customFormat="1" x14ac:dyDescent="0.2">
      <c r="A440" s="116"/>
      <c r="B440" s="117"/>
      <c r="C440" s="116"/>
      <c r="D440" s="121"/>
      <c r="E440" s="116"/>
      <c r="F440" s="116"/>
      <c r="G440" s="116"/>
      <c r="H440" s="119"/>
      <c r="I440" s="119"/>
      <c r="J440" s="119"/>
      <c r="K440" s="119"/>
      <c r="L440" s="119"/>
      <c r="M440" s="119"/>
      <c r="N440" s="119"/>
      <c r="O440" s="119"/>
      <c r="P440" s="119"/>
      <c r="Q440" s="119"/>
      <c r="R440" s="119"/>
      <c r="S440" s="119"/>
      <c r="T440" s="119"/>
      <c r="U440" s="113"/>
      <c r="V440" s="113"/>
      <c r="W440" s="113"/>
      <c r="X440" s="122"/>
      <c r="Y440" s="113"/>
      <c r="Z440" s="113"/>
      <c r="AA440" s="113"/>
      <c r="AB440" s="113"/>
      <c r="AC440" s="113"/>
      <c r="AD440" s="113"/>
      <c r="AE440" s="89"/>
      <c r="AF440" s="113"/>
      <c r="AG440" s="89"/>
      <c r="AH440" s="89"/>
      <c r="AI440" s="89"/>
      <c r="AJ440" s="89"/>
      <c r="AK440" s="89"/>
      <c r="AL440" s="89"/>
      <c r="AM440" s="89"/>
      <c r="AN440" s="89"/>
      <c r="AO440" s="89"/>
      <c r="AP440" s="89"/>
      <c r="AQ440" s="89"/>
      <c r="AR440" s="89"/>
    </row>
    <row r="441" spans="1:44" s="50" customFormat="1" x14ac:dyDescent="0.2">
      <c r="A441" s="116"/>
      <c r="B441" s="117"/>
      <c r="C441" s="116"/>
      <c r="D441" s="121"/>
      <c r="E441" s="116"/>
      <c r="F441" s="116"/>
      <c r="G441" s="116"/>
      <c r="H441" s="119"/>
      <c r="I441" s="119"/>
      <c r="J441" s="119"/>
      <c r="K441" s="119"/>
      <c r="L441" s="119"/>
      <c r="M441" s="119"/>
      <c r="N441" s="119"/>
      <c r="O441" s="119"/>
      <c r="P441" s="119"/>
      <c r="Q441" s="119"/>
      <c r="R441" s="119"/>
      <c r="S441" s="119"/>
      <c r="T441" s="119"/>
      <c r="U441" s="113"/>
      <c r="V441" s="113"/>
      <c r="W441" s="113"/>
      <c r="X441" s="122"/>
      <c r="Y441" s="113"/>
      <c r="Z441" s="113"/>
      <c r="AA441" s="113"/>
      <c r="AB441" s="113"/>
      <c r="AC441" s="113"/>
      <c r="AD441" s="113"/>
      <c r="AE441" s="89"/>
      <c r="AF441" s="113"/>
      <c r="AG441" s="89"/>
      <c r="AH441" s="89"/>
      <c r="AI441" s="89"/>
      <c r="AJ441" s="89"/>
      <c r="AK441" s="89"/>
      <c r="AL441" s="89"/>
      <c r="AM441" s="89"/>
      <c r="AN441" s="89"/>
      <c r="AO441" s="89"/>
      <c r="AP441" s="89"/>
      <c r="AQ441" s="89"/>
      <c r="AR441" s="89"/>
    </row>
    <row r="442" spans="1:44" s="50" customFormat="1" x14ac:dyDescent="0.2">
      <c r="A442" s="116"/>
      <c r="B442" s="117"/>
      <c r="C442" s="116"/>
      <c r="D442" s="121"/>
      <c r="E442" s="116"/>
      <c r="F442" s="116"/>
      <c r="G442" s="116"/>
      <c r="H442" s="119"/>
      <c r="I442" s="119"/>
      <c r="J442" s="119"/>
      <c r="K442" s="119"/>
      <c r="L442" s="119"/>
      <c r="M442" s="119"/>
      <c r="N442" s="119"/>
      <c r="O442" s="119"/>
      <c r="P442" s="119"/>
      <c r="Q442" s="119"/>
      <c r="R442" s="119"/>
      <c r="S442" s="119"/>
      <c r="T442" s="119"/>
      <c r="U442" s="113"/>
      <c r="V442" s="113"/>
      <c r="W442" s="113"/>
      <c r="X442" s="122"/>
      <c r="Y442" s="113"/>
      <c r="Z442" s="113"/>
      <c r="AA442" s="113"/>
      <c r="AB442" s="113"/>
      <c r="AC442" s="113"/>
      <c r="AD442" s="113"/>
      <c r="AE442" s="89"/>
      <c r="AF442" s="113"/>
      <c r="AG442" s="89"/>
      <c r="AH442" s="89"/>
      <c r="AI442" s="89"/>
      <c r="AJ442" s="89"/>
      <c r="AK442" s="89"/>
      <c r="AL442" s="89"/>
      <c r="AM442" s="89"/>
      <c r="AN442" s="89"/>
      <c r="AO442" s="89"/>
      <c r="AP442" s="89"/>
      <c r="AQ442" s="89"/>
      <c r="AR442" s="89"/>
    </row>
    <row r="443" spans="1:44" s="50" customFormat="1" x14ac:dyDescent="0.2">
      <c r="A443" s="116"/>
      <c r="B443" s="117"/>
      <c r="C443" s="116"/>
      <c r="D443" s="121"/>
      <c r="E443" s="116"/>
      <c r="F443" s="116"/>
      <c r="G443" s="116"/>
      <c r="H443" s="119"/>
      <c r="I443" s="119"/>
      <c r="J443" s="119"/>
      <c r="K443" s="119"/>
      <c r="L443" s="119"/>
      <c r="M443" s="119"/>
      <c r="N443" s="119"/>
      <c r="O443" s="119"/>
      <c r="P443" s="119"/>
      <c r="Q443" s="119"/>
      <c r="R443" s="119"/>
      <c r="S443" s="119"/>
      <c r="T443" s="119"/>
      <c r="U443" s="113"/>
      <c r="V443" s="113"/>
      <c r="W443" s="113"/>
      <c r="X443" s="122"/>
      <c r="Y443" s="113"/>
      <c r="Z443" s="113"/>
      <c r="AA443" s="113"/>
      <c r="AB443" s="113"/>
      <c r="AC443" s="113"/>
      <c r="AD443" s="113"/>
      <c r="AE443" s="89"/>
      <c r="AF443" s="113"/>
      <c r="AG443" s="89"/>
      <c r="AH443" s="89"/>
      <c r="AI443" s="89"/>
      <c r="AJ443" s="89"/>
      <c r="AK443" s="89"/>
      <c r="AL443" s="89"/>
      <c r="AM443" s="89"/>
      <c r="AN443" s="89"/>
      <c r="AO443" s="89"/>
      <c r="AP443" s="89"/>
      <c r="AQ443" s="89"/>
      <c r="AR443" s="89"/>
    </row>
    <row r="444" spans="1:44" s="50" customFormat="1" x14ac:dyDescent="0.2">
      <c r="A444" s="116"/>
      <c r="B444" s="117"/>
      <c r="C444" s="116"/>
      <c r="D444" s="121"/>
      <c r="E444" s="116"/>
      <c r="F444" s="116"/>
      <c r="G444" s="116"/>
      <c r="H444" s="119"/>
      <c r="I444" s="119"/>
      <c r="J444" s="119"/>
      <c r="K444" s="119"/>
      <c r="L444" s="119"/>
      <c r="M444" s="119"/>
      <c r="N444" s="119"/>
      <c r="O444" s="119"/>
      <c r="P444" s="119"/>
      <c r="Q444" s="119"/>
      <c r="R444" s="119"/>
      <c r="S444" s="119"/>
      <c r="T444" s="119"/>
      <c r="U444" s="113"/>
      <c r="V444" s="113"/>
      <c r="W444" s="113"/>
      <c r="X444" s="122"/>
      <c r="Y444" s="113"/>
      <c r="Z444" s="113"/>
      <c r="AA444" s="113"/>
      <c r="AB444" s="113"/>
      <c r="AC444" s="113"/>
      <c r="AD444" s="113"/>
      <c r="AE444" s="89"/>
      <c r="AF444" s="113"/>
      <c r="AG444" s="89"/>
      <c r="AH444" s="89"/>
      <c r="AI444" s="123"/>
      <c r="AJ444" s="89"/>
      <c r="AK444" s="89"/>
      <c r="AL444" s="89"/>
      <c r="AM444" s="89"/>
      <c r="AN444" s="89"/>
      <c r="AO444" s="89"/>
      <c r="AP444" s="89"/>
      <c r="AQ444" s="89"/>
      <c r="AR444" s="89"/>
    </row>
    <row r="445" spans="1:44" s="50" customFormat="1" ht="15" x14ac:dyDescent="0.25">
      <c r="A445" s="116"/>
      <c r="B445" s="117"/>
      <c r="C445" s="116"/>
      <c r="D445" s="121"/>
      <c r="E445" s="116"/>
      <c r="F445" s="116"/>
      <c r="G445" s="116"/>
      <c r="H445" s="119"/>
      <c r="I445" s="119"/>
      <c r="J445" s="119"/>
      <c r="K445" s="119"/>
      <c r="L445" s="119"/>
      <c r="M445" s="119"/>
      <c r="N445" s="119"/>
      <c r="O445" s="119"/>
      <c r="P445" s="119"/>
      <c r="Q445" s="119"/>
      <c r="R445" s="119"/>
      <c r="S445" s="119"/>
      <c r="T445" s="119"/>
      <c r="U445" s="113"/>
      <c r="V445" s="113"/>
      <c r="W445" s="124"/>
      <c r="X445" s="122"/>
      <c r="Y445" s="113"/>
      <c r="Z445" s="113"/>
      <c r="AA445" s="113"/>
      <c r="AB445" s="113"/>
      <c r="AC445" s="113"/>
      <c r="AD445" s="113"/>
      <c r="AE445" s="89"/>
      <c r="AF445" s="113"/>
      <c r="AG445" s="89"/>
      <c r="AH445" s="89"/>
      <c r="AI445" s="89"/>
      <c r="AJ445" s="89"/>
      <c r="AK445" s="89"/>
      <c r="AL445" s="89"/>
      <c r="AM445" s="89"/>
      <c r="AN445" s="89"/>
      <c r="AO445" s="89"/>
      <c r="AP445" s="89"/>
      <c r="AQ445" s="89"/>
      <c r="AR445" s="89"/>
    </row>
    <row r="446" spans="1:44" s="50" customFormat="1" ht="15" x14ac:dyDescent="0.25">
      <c r="A446" s="116"/>
      <c r="B446" s="117"/>
      <c r="C446" s="116"/>
      <c r="D446" s="121"/>
      <c r="E446" s="116"/>
      <c r="F446" s="116"/>
      <c r="G446" s="116"/>
      <c r="H446" s="119"/>
      <c r="I446" s="119"/>
      <c r="J446" s="119"/>
      <c r="K446" s="119"/>
      <c r="L446" s="119"/>
      <c r="M446" s="119"/>
      <c r="N446" s="119"/>
      <c r="O446" s="119"/>
      <c r="P446" s="119"/>
      <c r="Q446" s="119"/>
      <c r="R446" s="119"/>
      <c r="S446" s="119"/>
      <c r="T446" s="119"/>
      <c r="U446" s="113"/>
      <c r="V446" s="113"/>
      <c r="W446" s="124"/>
      <c r="X446" s="122"/>
      <c r="Y446" s="124"/>
      <c r="Z446" s="124"/>
      <c r="AA446" s="124"/>
      <c r="AB446" s="124"/>
      <c r="AC446" s="124"/>
      <c r="AD446" s="124"/>
      <c r="AE446" s="124"/>
      <c r="AF446" s="124"/>
      <c r="AG446" s="124"/>
      <c r="AH446" s="124"/>
      <c r="AI446" s="89"/>
      <c r="AJ446" s="89"/>
      <c r="AK446" s="89"/>
      <c r="AL446" s="89"/>
      <c r="AM446" s="89"/>
      <c r="AN446" s="89"/>
      <c r="AO446" s="89"/>
      <c r="AP446" s="89"/>
      <c r="AQ446" s="89"/>
      <c r="AR446" s="89"/>
    </row>
    <row r="447" spans="1:44" s="50" customFormat="1" ht="15" x14ac:dyDescent="0.25">
      <c r="A447" s="116"/>
      <c r="B447" s="117"/>
      <c r="C447" s="116"/>
      <c r="D447" s="121"/>
      <c r="E447" s="116"/>
      <c r="F447" s="116"/>
      <c r="G447" s="116"/>
      <c r="H447" s="119"/>
      <c r="I447" s="119"/>
      <c r="J447" s="119"/>
      <c r="K447" s="119"/>
      <c r="L447" s="119"/>
      <c r="M447" s="119"/>
      <c r="N447" s="119"/>
      <c r="O447" s="119"/>
      <c r="P447" s="119"/>
      <c r="Q447" s="119"/>
      <c r="R447" s="119"/>
      <c r="S447" s="119"/>
      <c r="T447" s="119"/>
      <c r="U447" s="113"/>
      <c r="V447" s="113"/>
      <c r="W447" s="124"/>
      <c r="X447" s="122"/>
      <c r="Y447" s="113"/>
      <c r="Z447" s="113"/>
      <c r="AA447" s="113"/>
      <c r="AB447" s="113"/>
      <c r="AC447" s="113"/>
      <c r="AD447" s="113"/>
      <c r="AE447" s="113"/>
      <c r="AF447" s="113"/>
      <c r="AG447" s="113"/>
      <c r="AH447" s="89"/>
      <c r="AI447" s="89"/>
      <c r="AJ447" s="89"/>
      <c r="AK447" s="89"/>
      <c r="AL447" s="89"/>
      <c r="AM447" s="89"/>
      <c r="AN447" s="89"/>
      <c r="AO447" s="89"/>
      <c r="AP447" s="89"/>
      <c r="AQ447" s="89"/>
      <c r="AR447" s="89"/>
    </row>
    <row r="448" spans="1:44" s="50" customFormat="1" ht="15" x14ac:dyDescent="0.25">
      <c r="A448" s="116"/>
      <c r="B448" s="117"/>
      <c r="C448" s="116"/>
      <c r="D448" s="121"/>
      <c r="E448" s="116"/>
      <c r="F448" s="116"/>
      <c r="G448" s="116"/>
      <c r="H448" s="119"/>
      <c r="I448" s="119"/>
      <c r="J448" s="119"/>
      <c r="K448" s="119"/>
      <c r="L448" s="119"/>
      <c r="M448" s="119"/>
      <c r="N448" s="119"/>
      <c r="O448" s="119"/>
      <c r="P448" s="119"/>
      <c r="Q448" s="119"/>
      <c r="R448" s="119"/>
      <c r="S448" s="119"/>
      <c r="T448" s="119"/>
      <c r="U448" s="113"/>
      <c r="V448" s="113"/>
      <c r="W448" s="124"/>
      <c r="X448" s="122"/>
      <c r="Y448" s="113"/>
      <c r="Z448" s="113"/>
      <c r="AA448" s="113"/>
      <c r="AB448" s="113"/>
      <c r="AC448" s="113"/>
      <c r="AD448" s="113"/>
      <c r="AE448" s="89"/>
      <c r="AF448" s="113"/>
      <c r="AG448" s="89"/>
      <c r="AH448" s="89"/>
      <c r="AI448" s="89"/>
      <c r="AJ448" s="89"/>
      <c r="AK448" s="89"/>
      <c r="AL448" s="89"/>
      <c r="AM448" s="89"/>
      <c r="AN448" s="89"/>
      <c r="AO448" s="89"/>
      <c r="AP448" s="89"/>
      <c r="AQ448" s="89"/>
      <c r="AR448" s="89"/>
    </row>
    <row r="449" spans="1:44" s="50" customFormat="1" ht="15" x14ac:dyDescent="0.25">
      <c r="A449" s="116"/>
      <c r="B449" s="117"/>
      <c r="C449" s="116"/>
      <c r="D449" s="121"/>
      <c r="E449" s="116"/>
      <c r="F449" s="116"/>
      <c r="G449" s="116"/>
      <c r="H449" s="119"/>
      <c r="I449" s="119"/>
      <c r="J449" s="119"/>
      <c r="K449" s="119"/>
      <c r="L449" s="119"/>
      <c r="M449" s="119"/>
      <c r="N449" s="119"/>
      <c r="O449" s="119"/>
      <c r="P449" s="119"/>
      <c r="Q449" s="119"/>
      <c r="R449" s="119"/>
      <c r="S449" s="119"/>
      <c r="T449" s="119"/>
      <c r="U449" s="113"/>
      <c r="V449" s="113"/>
      <c r="W449" s="124"/>
      <c r="X449" s="120"/>
      <c r="Y449" s="113"/>
      <c r="Z449" s="113"/>
      <c r="AA449" s="113"/>
      <c r="AB449" s="113"/>
      <c r="AC449" s="113"/>
      <c r="AD449" s="113"/>
      <c r="AE449" s="113"/>
      <c r="AF449" s="113"/>
      <c r="AG449" s="113"/>
      <c r="AH449" s="89"/>
      <c r="AI449" s="89"/>
      <c r="AJ449" s="89"/>
      <c r="AK449" s="89"/>
      <c r="AL449" s="89"/>
      <c r="AM449" s="89"/>
      <c r="AN449" s="89"/>
      <c r="AO449" s="89"/>
      <c r="AP449" s="89"/>
      <c r="AQ449" s="89"/>
      <c r="AR449" s="89"/>
    </row>
    <row r="450" spans="1:44" s="50" customFormat="1" ht="15" x14ac:dyDescent="0.25">
      <c r="A450" s="116"/>
      <c r="B450" s="117"/>
      <c r="C450" s="116"/>
      <c r="D450" s="121"/>
      <c r="E450" s="116"/>
      <c r="F450" s="116"/>
      <c r="G450" s="116"/>
      <c r="H450" s="119"/>
      <c r="I450" s="119"/>
      <c r="J450" s="119"/>
      <c r="K450" s="119"/>
      <c r="L450" s="119"/>
      <c r="M450" s="119"/>
      <c r="N450" s="119"/>
      <c r="O450" s="119"/>
      <c r="P450" s="119"/>
      <c r="Q450" s="119"/>
      <c r="R450" s="119"/>
      <c r="S450" s="119"/>
      <c r="T450" s="119"/>
      <c r="U450" s="113"/>
      <c r="V450" s="113"/>
      <c r="W450" s="124"/>
      <c r="X450" s="120"/>
      <c r="Y450" s="113"/>
      <c r="Z450" s="113"/>
      <c r="AA450" s="113"/>
      <c r="AB450" s="113"/>
      <c r="AC450" s="113"/>
      <c r="AD450" s="113"/>
      <c r="AE450" s="89"/>
      <c r="AF450" s="113"/>
      <c r="AG450" s="89"/>
      <c r="AH450" s="89"/>
      <c r="AI450" s="89"/>
      <c r="AJ450" s="89"/>
      <c r="AK450" s="89"/>
      <c r="AL450" s="89"/>
      <c r="AM450" s="89"/>
      <c r="AN450" s="89"/>
      <c r="AO450" s="89"/>
      <c r="AP450" s="89"/>
      <c r="AQ450" s="89"/>
      <c r="AR450" s="89"/>
    </row>
    <row r="451" spans="1:44" s="50" customFormat="1" ht="15" x14ac:dyDescent="0.25">
      <c r="A451" s="116"/>
      <c r="B451" s="117"/>
      <c r="C451" s="116"/>
      <c r="D451" s="121"/>
      <c r="E451" s="116"/>
      <c r="F451" s="116"/>
      <c r="G451" s="116"/>
      <c r="H451" s="119"/>
      <c r="I451" s="119"/>
      <c r="J451" s="119"/>
      <c r="K451" s="119"/>
      <c r="L451" s="119"/>
      <c r="M451" s="119"/>
      <c r="N451" s="119"/>
      <c r="O451" s="119"/>
      <c r="P451" s="119"/>
      <c r="Q451" s="119"/>
      <c r="R451" s="119"/>
      <c r="S451" s="119"/>
      <c r="T451" s="119"/>
      <c r="U451" s="113"/>
      <c r="V451" s="113"/>
      <c r="W451" s="124"/>
      <c r="X451" s="122"/>
      <c r="Y451" s="113"/>
      <c r="Z451" s="113"/>
      <c r="AA451" s="113"/>
      <c r="AB451" s="113"/>
      <c r="AC451" s="113"/>
      <c r="AD451" s="113"/>
      <c r="AE451" s="89"/>
      <c r="AF451" s="113"/>
      <c r="AG451" s="89"/>
      <c r="AH451" s="89"/>
      <c r="AI451" s="89"/>
      <c r="AJ451" s="89"/>
      <c r="AK451" s="89"/>
      <c r="AL451" s="89"/>
      <c r="AM451" s="89"/>
      <c r="AN451" s="89"/>
      <c r="AO451" s="89"/>
      <c r="AP451" s="89"/>
      <c r="AQ451" s="89"/>
      <c r="AR451" s="89"/>
    </row>
    <row r="452" spans="1:44" s="50" customFormat="1" ht="15" x14ac:dyDescent="0.25">
      <c r="A452" s="116"/>
      <c r="B452" s="117"/>
      <c r="C452" s="116"/>
      <c r="D452" s="121"/>
      <c r="E452" s="116"/>
      <c r="F452" s="116"/>
      <c r="G452" s="116"/>
      <c r="H452" s="119"/>
      <c r="I452" s="119"/>
      <c r="J452" s="119"/>
      <c r="K452" s="119"/>
      <c r="L452" s="119"/>
      <c r="M452" s="119"/>
      <c r="N452" s="119"/>
      <c r="O452" s="119"/>
      <c r="P452" s="119"/>
      <c r="Q452" s="119"/>
      <c r="R452" s="119"/>
      <c r="S452" s="119"/>
      <c r="T452" s="119"/>
      <c r="U452" s="113"/>
      <c r="V452" s="113"/>
      <c r="W452" s="124"/>
      <c r="X452" s="122"/>
      <c r="Y452" s="113"/>
      <c r="Z452" s="113"/>
      <c r="AA452" s="113"/>
      <c r="AB452" s="113"/>
      <c r="AC452" s="113"/>
      <c r="AD452" s="113"/>
      <c r="AE452" s="113"/>
      <c r="AF452" s="113"/>
      <c r="AG452" s="113"/>
      <c r="AH452" s="113"/>
      <c r="AI452" s="113"/>
      <c r="AJ452" s="89"/>
      <c r="AK452" s="89"/>
      <c r="AL452" s="89"/>
      <c r="AM452" s="89"/>
      <c r="AN452" s="89"/>
      <c r="AO452" s="89"/>
      <c r="AP452" s="89"/>
      <c r="AQ452" s="89"/>
      <c r="AR452" s="89"/>
    </row>
    <row r="453" spans="1:44" s="50" customFormat="1" ht="15" x14ac:dyDescent="0.25">
      <c r="A453" s="116"/>
      <c r="B453" s="117"/>
      <c r="C453" s="116"/>
      <c r="D453" s="121"/>
      <c r="E453" s="116"/>
      <c r="F453" s="116"/>
      <c r="G453" s="116"/>
      <c r="H453" s="119"/>
      <c r="I453" s="119"/>
      <c r="J453" s="119"/>
      <c r="K453" s="119"/>
      <c r="L453" s="119"/>
      <c r="M453" s="125"/>
      <c r="N453" s="119"/>
      <c r="O453" s="119"/>
      <c r="P453" s="119"/>
      <c r="Q453" s="119"/>
      <c r="R453" s="119"/>
      <c r="S453" s="119"/>
      <c r="T453" s="119"/>
      <c r="U453" s="113"/>
      <c r="V453" s="113"/>
      <c r="W453" s="124"/>
      <c r="X453" s="122"/>
      <c r="Y453" s="113"/>
      <c r="Z453" s="113"/>
      <c r="AA453" s="113"/>
      <c r="AB453" s="113"/>
      <c r="AC453" s="113"/>
      <c r="AD453" s="113"/>
      <c r="AE453" s="113"/>
      <c r="AF453" s="113"/>
      <c r="AG453" s="113"/>
      <c r="AH453" s="113"/>
      <c r="AI453" s="113"/>
      <c r="AJ453" s="89"/>
      <c r="AK453" s="89"/>
      <c r="AL453" s="89"/>
      <c r="AM453" s="89"/>
      <c r="AN453" s="89"/>
      <c r="AO453" s="89"/>
      <c r="AP453" s="89"/>
      <c r="AQ453" s="89"/>
      <c r="AR453" s="89"/>
    </row>
    <row r="454" spans="1:44" s="132" customFormat="1" ht="15" x14ac:dyDescent="0.25">
      <c r="A454" s="126"/>
      <c r="B454" s="127"/>
      <c r="C454" s="126"/>
      <c r="D454" s="128"/>
      <c r="E454" s="126"/>
      <c r="F454" s="126"/>
      <c r="G454" s="126"/>
      <c r="H454" s="129"/>
      <c r="I454" s="129"/>
      <c r="J454" s="129"/>
      <c r="K454" s="129"/>
      <c r="L454" s="129"/>
      <c r="M454" s="129"/>
      <c r="N454" s="129"/>
      <c r="O454" s="129"/>
      <c r="P454" s="129"/>
      <c r="Q454" s="129"/>
      <c r="R454" s="129"/>
      <c r="S454" s="129"/>
      <c r="T454" s="129"/>
      <c r="U454" s="129"/>
      <c r="V454" s="129"/>
      <c r="W454" s="124"/>
      <c r="X454" s="31"/>
      <c r="Y454" s="127"/>
      <c r="Z454" s="127"/>
      <c r="AA454" s="127"/>
      <c r="AB454" s="127"/>
      <c r="AC454" s="127"/>
      <c r="AD454" s="127"/>
      <c r="AE454" s="130"/>
      <c r="AF454" s="131"/>
      <c r="AG454" s="130"/>
      <c r="AH454" s="130"/>
      <c r="AI454" s="130"/>
      <c r="AJ454" s="130"/>
      <c r="AK454" s="130"/>
      <c r="AL454" s="130"/>
      <c r="AM454" s="130"/>
      <c r="AN454" s="130"/>
      <c r="AO454" s="130"/>
      <c r="AP454" s="130"/>
      <c r="AQ454" s="130"/>
      <c r="AR454" s="130"/>
    </row>
    <row r="455" spans="1:44" s="50" customFormat="1" x14ac:dyDescent="0.2">
      <c r="A455" s="116"/>
      <c r="B455" s="117"/>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33"/>
      <c r="Z455" s="133"/>
      <c r="AA455" s="133"/>
      <c r="AB455" s="133"/>
      <c r="AC455" s="133"/>
      <c r="AD455" s="133"/>
      <c r="AE455" s="133"/>
      <c r="AF455" s="133"/>
      <c r="AG455" s="133"/>
      <c r="AH455" s="133"/>
      <c r="AI455" s="133"/>
      <c r="AJ455" s="89"/>
      <c r="AK455" s="89"/>
      <c r="AL455" s="89"/>
      <c r="AM455" s="89"/>
      <c r="AN455" s="89"/>
      <c r="AO455" s="89"/>
      <c r="AP455" s="89"/>
      <c r="AQ455" s="89"/>
      <c r="AR455" s="89"/>
    </row>
    <row r="456" spans="1:44" s="50" customFormat="1" x14ac:dyDescent="0.2">
      <c r="A456" s="116"/>
      <c r="B456" s="117"/>
      <c r="C456" s="116"/>
      <c r="D456" s="116"/>
      <c r="E456" s="116"/>
      <c r="F456" s="116"/>
      <c r="G456" s="116"/>
      <c r="H456" s="119"/>
      <c r="I456" s="119"/>
      <c r="J456" s="119"/>
      <c r="K456" s="119"/>
      <c r="L456" s="119"/>
      <c r="M456" s="119"/>
      <c r="N456" s="119"/>
      <c r="O456" s="119"/>
      <c r="P456" s="119"/>
      <c r="Q456" s="119"/>
      <c r="R456" s="119"/>
      <c r="S456" s="119"/>
      <c r="T456" s="119"/>
      <c r="U456" s="113"/>
      <c r="V456" s="113"/>
      <c r="W456" s="113"/>
      <c r="X456" s="113"/>
      <c r="Y456" s="89"/>
      <c r="Z456" s="89"/>
      <c r="AA456" s="89"/>
      <c r="AB456" s="89"/>
      <c r="AC456" s="89"/>
      <c r="AD456" s="89"/>
      <c r="AE456" s="89"/>
      <c r="AF456" s="113"/>
      <c r="AG456" s="89"/>
      <c r="AH456" s="89"/>
      <c r="AI456" s="89"/>
      <c r="AJ456" s="89"/>
      <c r="AK456" s="89"/>
      <c r="AL456" s="89"/>
      <c r="AM456" s="89"/>
      <c r="AN456" s="89"/>
      <c r="AO456" s="89"/>
      <c r="AP456" s="89"/>
      <c r="AQ456" s="89"/>
      <c r="AR456" s="89"/>
    </row>
    <row r="457" spans="1:44" s="50" customFormat="1" x14ac:dyDescent="0.2">
      <c r="A457" s="116"/>
      <c r="B457" s="117"/>
      <c r="C457" s="116"/>
      <c r="D457" s="116"/>
      <c r="E457" s="116"/>
      <c r="F457" s="116"/>
      <c r="G457" s="116"/>
      <c r="H457" s="119"/>
      <c r="I457" s="119"/>
      <c r="J457" s="119"/>
      <c r="K457" s="119"/>
      <c r="L457" s="119"/>
      <c r="M457" s="119"/>
      <c r="N457" s="119"/>
      <c r="O457" s="119"/>
      <c r="P457" s="119"/>
      <c r="Q457" s="119"/>
      <c r="R457" s="119"/>
      <c r="S457" s="119"/>
      <c r="T457" s="119"/>
      <c r="U457" s="89"/>
      <c r="V457" s="89"/>
      <c r="W457" s="89"/>
      <c r="X457" s="89"/>
      <c r="Y457" s="89"/>
      <c r="Z457" s="89"/>
      <c r="AA457" s="89"/>
      <c r="AB457" s="89"/>
      <c r="AC457" s="89"/>
      <c r="AD457" s="89"/>
      <c r="AE457" s="89"/>
      <c r="AF457" s="113"/>
      <c r="AG457" s="89"/>
      <c r="AH457" s="89"/>
      <c r="AI457" s="89"/>
      <c r="AJ457" s="89"/>
      <c r="AK457" s="89"/>
      <c r="AL457" s="89"/>
      <c r="AM457" s="89"/>
      <c r="AN457" s="89"/>
      <c r="AO457" s="89"/>
      <c r="AP457" s="89"/>
      <c r="AQ457" s="89"/>
      <c r="AR457" s="89"/>
    </row>
    <row r="458" spans="1:44" s="50" customFormat="1" ht="15" x14ac:dyDescent="0.25">
      <c r="A458" s="116"/>
      <c r="B458" s="117"/>
      <c r="C458" s="89"/>
      <c r="D458" s="89"/>
      <c r="E458" s="89"/>
      <c r="F458" s="89"/>
      <c r="G458" s="89"/>
      <c r="H458" s="89"/>
      <c r="I458" s="89"/>
      <c r="J458" s="89"/>
      <c r="K458" s="89"/>
      <c r="L458" s="89"/>
      <c r="M458" s="134"/>
      <c r="N458" s="134"/>
      <c r="O458" s="89"/>
      <c r="P458" s="89"/>
      <c r="Q458" s="89"/>
      <c r="R458" s="89"/>
      <c r="S458" s="89"/>
      <c r="T458" s="89"/>
      <c r="U458" s="89"/>
      <c r="V458" s="89"/>
      <c r="W458" s="89"/>
      <c r="X458" s="89"/>
      <c r="Y458" s="111"/>
      <c r="Z458" s="112"/>
      <c r="AA458" s="112"/>
      <c r="AB458" s="112"/>
      <c r="AC458" s="112"/>
      <c r="AD458" s="112"/>
      <c r="AE458" s="112"/>
      <c r="AF458" s="112"/>
      <c r="AG458" s="112"/>
      <c r="AH458" s="112"/>
      <c r="AI458" s="112"/>
      <c r="AJ458" s="89"/>
      <c r="AK458" s="89"/>
      <c r="AL458" s="89"/>
      <c r="AM458" s="89"/>
      <c r="AN458" s="89"/>
      <c r="AO458" s="89"/>
      <c r="AP458" s="89"/>
      <c r="AQ458" s="89"/>
      <c r="AR458" s="89"/>
    </row>
    <row r="459" spans="1:44" s="50" customFormat="1" x14ac:dyDescent="0.2">
      <c r="A459" s="116"/>
      <c r="B459" s="117"/>
      <c r="C459" s="89"/>
      <c r="D459" s="89"/>
      <c r="E459" s="89"/>
      <c r="F459" s="89"/>
      <c r="G459" s="89"/>
      <c r="H459" s="89"/>
      <c r="I459" s="89"/>
      <c r="J459" s="89"/>
      <c r="K459" s="89"/>
      <c r="L459" s="89"/>
      <c r="M459" s="134"/>
      <c r="N459" s="134"/>
      <c r="O459" s="89"/>
      <c r="P459" s="89"/>
      <c r="Q459" s="89"/>
      <c r="R459" s="89"/>
      <c r="S459" s="89"/>
      <c r="T459" s="89"/>
      <c r="U459" s="89"/>
      <c r="V459" s="89"/>
      <c r="W459" s="89"/>
      <c r="X459" s="89"/>
      <c r="Y459" s="89"/>
      <c r="Z459" s="89"/>
      <c r="AA459" s="89"/>
      <c r="AB459" s="89"/>
      <c r="AC459" s="89"/>
      <c r="AD459" s="89"/>
      <c r="AE459" s="89"/>
      <c r="AF459" s="113"/>
      <c r="AG459" s="89"/>
      <c r="AH459" s="89"/>
      <c r="AI459" s="89"/>
      <c r="AJ459" s="89"/>
      <c r="AK459" s="89"/>
      <c r="AL459" s="89"/>
      <c r="AM459" s="89"/>
      <c r="AN459" s="89"/>
      <c r="AO459" s="89"/>
      <c r="AP459" s="89"/>
      <c r="AQ459" s="89"/>
      <c r="AR459" s="89"/>
    </row>
    <row r="460" spans="1:44" s="50" customFormat="1" x14ac:dyDescent="0.2">
      <c r="A460" s="116"/>
      <c r="B460" s="117"/>
      <c r="C460" s="89"/>
      <c r="D460" s="135"/>
      <c r="E460" s="89"/>
      <c r="F460" s="89"/>
      <c r="G460" s="89"/>
      <c r="H460" s="89"/>
      <c r="I460" s="89"/>
      <c r="J460" s="89"/>
      <c r="K460" s="89"/>
      <c r="L460" s="89"/>
      <c r="M460" s="134"/>
      <c r="N460" s="134"/>
      <c r="O460" s="89"/>
      <c r="P460" s="89"/>
      <c r="Q460" s="89"/>
      <c r="R460" s="89"/>
      <c r="S460" s="89"/>
      <c r="T460" s="89"/>
      <c r="U460" s="89"/>
      <c r="V460" s="89"/>
      <c r="W460" s="89"/>
      <c r="X460" s="31"/>
      <c r="Y460" s="89"/>
      <c r="Z460" s="89"/>
      <c r="AA460" s="89"/>
      <c r="AB460" s="89"/>
      <c r="AC460" s="89"/>
      <c r="AD460" s="89"/>
      <c r="AE460" s="89"/>
      <c r="AF460" s="113"/>
      <c r="AG460" s="89"/>
      <c r="AH460" s="89"/>
      <c r="AI460" s="89"/>
      <c r="AJ460" s="89"/>
      <c r="AK460" s="89"/>
      <c r="AL460" s="89"/>
      <c r="AM460" s="89"/>
      <c r="AN460" s="89"/>
      <c r="AO460" s="89"/>
      <c r="AP460" s="89"/>
      <c r="AQ460" s="89"/>
      <c r="AR460" s="89"/>
    </row>
    <row r="461" spans="1:44" s="50" customFormat="1" x14ac:dyDescent="0.2">
      <c r="A461" s="116"/>
      <c r="B461" s="117"/>
      <c r="C461" s="89"/>
      <c r="D461" s="89"/>
      <c r="E461" s="89"/>
      <c r="F461" s="89"/>
      <c r="G461" s="89"/>
      <c r="H461" s="89"/>
      <c r="I461" s="89"/>
      <c r="J461" s="89"/>
      <c r="K461" s="89"/>
      <c r="L461" s="89"/>
      <c r="M461" s="134"/>
      <c r="N461" s="134"/>
      <c r="O461" s="89"/>
      <c r="P461" s="89"/>
      <c r="Q461" s="89"/>
      <c r="R461" s="89"/>
      <c r="S461" s="89"/>
      <c r="T461" s="89"/>
      <c r="U461" s="89"/>
      <c r="V461" s="89"/>
      <c r="W461" s="89"/>
      <c r="X461" s="31"/>
      <c r="Y461" s="89"/>
      <c r="Z461" s="89"/>
      <c r="AA461" s="89"/>
      <c r="AB461" s="89"/>
      <c r="AC461" s="89"/>
      <c r="AD461" s="89"/>
      <c r="AE461" s="89"/>
      <c r="AF461" s="113"/>
      <c r="AG461" s="89"/>
      <c r="AH461" s="89"/>
      <c r="AI461" s="114"/>
      <c r="AJ461" s="114"/>
      <c r="AK461" s="89"/>
      <c r="AL461" s="89"/>
      <c r="AM461" s="89"/>
      <c r="AN461" s="89"/>
      <c r="AO461" s="89"/>
      <c r="AP461" s="89"/>
      <c r="AQ461" s="89"/>
      <c r="AR461" s="89"/>
    </row>
    <row r="462" spans="1:44" s="50" customFormat="1" x14ac:dyDescent="0.2">
      <c r="A462" s="116"/>
      <c r="B462" s="117"/>
      <c r="C462" s="89"/>
      <c r="D462" s="89"/>
      <c r="E462" s="89"/>
      <c r="F462" s="89"/>
      <c r="G462" s="89"/>
      <c r="H462" s="89"/>
      <c r="I462" s="89"/>
      <c r="J462" s="89"/>
      <c r="K462" s="89"/>
      <c r="L462" s="89"/>
      <c r="M462" s="134"/>
      <c r="N462" s="134"/>
      <c r="O462" s="89"/>
      <c r="P462" s="89"/>
      <c r="Q462" s="89"/>
      <c r="R462" s="89"/>
      <c r="S462" s="89"/>
      <c r="T462" s="89"/>
      <c r="U462" s="89"/>
      <c r="V462" s="89"/>
      <c r="W462" s="89"/>
      <c r="X462" s="31"/>
      <c r="Y462" s="89"/>
      <c r="Z462" s="89"/>
      <c r="AA462" s="89"/>
      <c r="AB462" s="89"/>
      <c r="AC462" s="89"/>
      <c r="AD462" s="89"/>
      <c r="AE462" s="89"/>
      <c r="AF462" s="113"/>
      <c r="AG462" s="89"/>
      <c r="AH462" s="89"/>
      <c r="AI462" s="115"/>
      <c r="AJ462" s="89"/>
      <c r="AK462" s="89"/>
      <c r="AL462" s="89"/>
      <c r="AM462" s="89"/>
      <c r="AN462" s="89"/>
      <c r="AO462" s="89"/>
      <c r="AP462" s="89"/>
      <c r="AQ462" s="89"/>
      <c r="AR462" s="89"/>
    </row>
    <row r="463" spans="1:44" s="50" customFormat="1" x14ac:dyDescent="0.2">
      <c r="A463" s="116"/>
      <c r="B463" s="117"/>
      <c r="C463" s="89"/>
      <c r="D463" s="89"/>
      <c r="E463" s="89"/>
      <c r="F463" s="89"/>
      <c r="G463" s="89"/>
      <c r="H463" s="89"/>
      <c r="I463" s="89"/>
      <c r="J463" s="89"/>
      <c r="K463" s="89"/>
      <c r="L463" s="89"/>
      <c r="M463" s="134"/>
      <c r="N463" s="134"/>
      <c r="O463" s="89"/>
      <c r="P463" s="89"/>
      <c r="Q463" s="89"/>
      <c r="R463" s="89"/>
      <c r="S463" s="89"/>
      <c r="T463" s="89"/>
      <c r="U463" s="89"/>
      <c r="V463" s="89"/>
      <c r="W463" s="89"/>
      <c r="X463" s="31"/>
      <c r="Y463" s="89"/>
      <c r="Z463" s="89"/>
      <c r="AA463" s="89"/>
      <c r="AB463" s="89"/>
      <c r="AC463" s="89"/>
      <c r="AD463" s="89"/>
      <c r="AE463" s="89"/>
      <c r="AF463" s="113"/>
      <c r="AG463" s="89"/>
      <c r="AH463" s="89"/>
      <c r="AI463" s="89"/>
      <c r="AJ463" s="89"/>
      <c r="AK463" s="89"/>
      <c r="AL463" s="89"/>
      <c r="AM463" s="89"/>
      <c r="AN463" s="89"/>
      <c r="AO463" s="89"/>
      <c r="AP463" s="89"/>
      <c r="AQ463" s="89"/>
      <c r="AR463" s="89"/>
    </row>
    <row r="464" spans="1:44" s="50" customFormat="1" x14ac:dyDescent="0.2">
      <c r="A464" s="116"/>
      <c r="B464" s="117"/>
      <c r="C464" s="89"/>
      <c r="D464" s="89"/>
      <c r="E464" s="89"/>
      <c r="F464" s="89"/>
      <c r="G464" s="89"/>
      <c r="H464" s="89"/>
      <c r="I464" s="89"/>
      <c r="J464" s="89"/>
      <c r="K464" s="89"/>
      <c r="L464" s="89"/>
      <c r="M464" s="134"/>
      <c r="N464" s="134"/>
      <c r="O464" s="89"/>
      <c r="P464" s="89"/>
      <c r="Q464" s="89"/>
      <c r="R464" s="89"/>
      <c r="S464" s="89"/>
      <c r="T464" s="89"/>
      <c r="U464" s="89"/>
      <c r="V464" s="89"/>
      <c r="W464" s="89"/>
      <c r="X464" s="89"/>
      <c r="Y464" s="89"/>
      <c r="Z464" s="89"/>
      <c r="AA464" s="89"/>
      <c r="AB464" s="89"/>
      <c r="AC464" s="89"/>
      <c r="AD464" s="89"/>
      <c r="AE464" s="89"/>
      <c r="AF464" s="113"/>
      <c r="AG464" s="89"/>
      <c r="AH464" s="89"/>
      <c r="AI464" s="115"/>
      <c r="AJ464" s="89"/>
      <c r="AK464" s="89"/>
      <c r="AL464" s="89"/>
      <c r="AM464" s="89"/>
      <c r="AN464" s="89"/>
      <c r="AO464" s="89"/>
      <c r="AP464" s="89"/>
      <c r="AQ464" s="89"/>
      <c r="AR464" s="89"/>
    </row>
    <row r="465" spans="1:44" s="50" customFormat="1" x14ac:dyDescent="0.2">
      <c r="A465" s="116"/>
      <c r="B465" s="117"/>
      <c r="C465" s="89"/>
      <c r="D465" s="89"/>
      <c r="E465" s="89"/>
      <c r="F465" s="89"/>
      <c r="G465" s="89"/>
      <c r="H465" s="89"/>
      <c r="I465" s="89"/>
      <c r="J465" s="89"/>
      <c r="K465" s="89"/>
      <c r="L465" s="89"/>
      <c r="M465" s="134"/>
      <c r="N465" s="134"/>
      <c r="O465" s="89"/>
      <c r="P465" s="89"/>
      <c r="Q465" s="89"/>
      <c r="R465" s="89"/>
      <c r="S465" s="89"/>
      <c r="T465" s="89"/>
      <c r="U465" s="89"/>
      <c r="V465" s="89"/>
      <c r="W465" s="89"/>
      <c r="X465" s="89"/>
      <c r="Y465" s="89"/>
      <c r="Z465" s="89"/>
      <c r="AA465" s="89"/>
      <c r="AB465" s="89"/>
      <c r="AC465" s="89"/>
      <c r="AD465" s="89"/>
      <c r="AE465" s="89"/>
      <c r="AF465" s="113"/>
      <c r="AG465" s="89"/>
      <c r="AH465" s="89"/>
      <c r="AI465" s="89"/>
      <c r="AJ465" s="89"/>
      <c r="AK465" s="89"/>
      <c r="AL465" s="89"/>
      <c r="AM465" s="89"/>
      <c r="AN465" s="89"/>
      <c r="AO465" s="89"/>
      <c r="AP465" s="89"/>
      <c r="AQ465" s="89"/>
      <c r="AR465" s="89"/>
    </row>
    <row r="466" spans="1:44" s="50" customFormat="1" x14ac:dyDescent="0.2">
      <c r="A466" s="116"/>
      <c r="B466" s="117"/>
      <c r="C466" s="89"/>
      <c r="D466" s="89"/>
      <c r="E466" s="89"/>
      <c r="F466" s="89"/>
      <c r="G466" s="89"/>
      <c r="H466" s="89"/>
      <c r="I466" s="89"/>
      <c r="J466" s="89"/>
      <c r="K466" s="89"/>
      <c r="L466" s="89"/>
      <c r="M466" s="134"/>
      <c r="N466" s="134"/>
      <c r="O466" s="89"/>
      <c r="P466" s="89"/>
      <c r="Q466" s="89"/>
      <c r="R466" s="89"/>
      <c r="S466" s="89"/>
      <c r="T466" s="89"/>
      <c r="U466" s="89"/>
      <c r="V466" s="89"/>
      <c r="W466" s="89"/>
      <c r="X466" s="89"/>
      <c r="Y466" s="89"/>
      <c r="Z466" s="89"/>
      <c r="AA466" s="89"/>
      <c r="AB466" s="89"/>
      <c r="AC466" s="89"/>
      <c r="AD466" s="89"/>
      <c r="AE466" s="89"/>
      <c r="AF466" s="113"/>
      <c r="AG466" s="89"/>
      <c r="AH466" s="89"/>
      <c r="AI466" s="89"/>
      <c r="AJ466" s="89"/>
      <c r="AK466" s="89"/>
      <c r="AL466" s="89"/>
      <c r="AM466" s="89"/>
      <c r="AN466" s="89"/>
      <c r="AO466" s="89"/>
      <c r="AP466" s="89"/>
      <c r="AQ466" s="89"/>
      <c r="AR466" s="89"/>
    </row>
    <row r="467" spans="1:44" s="50" customFormat="1" x14ac:dyDescent="0.2">
      <c r="A467" s="116"/>
      <c r="B467" s="117"/>
      <c r="C467" s="89"/>
      <c r="D467" s="135"/>
      <c r="E467" s="89"/>
      <c r="F467" s="89"/>
      <c r="G467" s="89"/>
      <c r="H467" s="89"/>
      <c r="I467" s="89"/>
      <c r="J467" s="89"/>
      <c r="K467" s="89"/>
      <c r="L467" s="89"/>
      <c r="M467" s="134"/>
      <c r="N467" s="89"/>
      <c r="O467" s="89"/>
      <c r="P467" s="89"/>
      <c r="Q467" s="89"/>
      <c r="R467" s="89"/>
      <c r="S467" s="89"/>
      <c r="T467" s="89"/>
      <c r="U467" s="89"/>
      <c r="V467" s="89"/>
      <c r="W467" s="89"/>
      <c r="X467" s="31"/>
      <c r="Y467" s="89"/>
      <c r="Z467" s="89"/>
      <c r="AA467" s="89"/>
      <c r="AB467" s="89"/>
      <c r="AC467" s="89"/>
      <c r="AD467" s="89"/>
      <c r="AE467" s="89"/>
      <c r="AF467" s="113"/>
      <c r="AG467" s="31"/>
      <c r="AH467" s="31"/>
      <c r="AI467" s="89"/>
      <c r="AJ467" s="31"/>
      <c r="AK467" s="89"/>
      <c r="AL467" s="89"/>
      <c r="AM467" s="89"/>
      <c r="AN467" s="89"/>
      <c r="AO467" s="89"/>
      <c r="AP467" s="89"/>
      <c r="AQ467" s="89"/>
      <c r="AR467" s="89"/>
    </row>
    <row r="468" spans="1:44" s="50" customFormat="1" x14ac:dyDescent="0.2">
      <c r="A468" s="116"/>
      <c r="B468" s="117"/>
      <c r="C468" s="89"/>
      <c r="D468" s="89"/>
      <c r="E468" s="89"/>
      <c r="F468" s="89"/>
      <c r="G468" s="89"/>
      <c r="H468" s="89"/>
      <c r="I468" s="89"/>
      <c r="J468" s="89"/>
      <c r="K468" s="89"/>
      <c r="L468" s="89"/>
      <c r="M468" s="134"/>
      <c r="N468" s="89"/>
      <c r="O468" s="89"/>
      <c r="P468" s="89"/>
      <c r="Q468" s="89"/>
      <c r="R468" s="89"/>
      <c r="S468" s="89"/>
      <c r="T468" s="89"/>
      <c r="U468" s="89"/>
      <c r="V468" s="89"/>
      <c r="W468" s="89"/>
      <c r="X468" s="31"/>
      <c r="Y468" s="89"/>
      <c r="Z468" s="89"/>
      <c r="AA468" s="89"/>
      <c r="AB468" s="89"/>
      <c r="AC468" s="89"/>
      <c r="AD468" s="89"/>
      <c r="AE468" s="89"/>
      <c r="AF468" s="113"/>
      <c r="AG468" s="89"/>
      <c r="AH468" s="89"/>
      <c r="AI468" s="89"/>
      <c r="AJ468" s="89"/>
      <c r="AK468" s="89"/>
      <c r="AL468" s="89"/>
      <c r="AM468" s="89"/>
      <c r="AN468" s="89"/>
      <c r="AO468" s="89"/>
      <c r="AP468" s="89"/>
      <c r="AQ468" s="89"/>
      <c r="AR468" s="89"/>
    </row>
    <row r="469" spans="1:44" s="50" customFormat="1" x14ac:dyDescent="0.2">
      <c r="A469" s="116"/>
      <c r="B469" s="117"/>
      <c r="C469" s="89"/>
      <c r="D469" s="89"/>
      <c r="E469" s="89"/>
      <c r="F469" s="89"/>
      <c r="G469" s="89"/>
      <c r="H469" s="89"/>
      <c r="I469" s="89"/>
      <c r="J469" s="89"/>
      <c r="K469" s="89"/>
      <c r="L469" s="89"/>
      <c r="M469" s="134"/>
      <c r="N469" s="89"/>
      <c r="O469" s="89"/>
      <c r="P469" s="89"/>
      <c r="Q469" s="89"/>
      <c r="R469" s="89"/>
      <c r="S469" s="89"/>
      <c r="T469" s="89"/>
      <c r="U469" s="89"/>
      <c r="V469" s="89"/>
      <c r="W469" s="89"/>
      <c r="X469" s="31"/>
      <c r="Y469" s="89"/>
      <c r="Z469" s="89"/>
      <c r="AA469" s="89"/>
      <c r="AB469" s="89"/>
      <c r="AC469" s="89"/>
      <c r="AD469" s="89"/>
      <c r="AE469" s="89"/>
      <c r="AF469" s="113"/>
      <c r="AG469" s="89"/>
      <c r="AH469" s="89"/>
      <c r="AI469" s="89"/>
      <c r="AJ469" s="89"/>
      <c r="AK469" s="89"/>
      <c r="AL469" s="89"/>
      <c r="AM469" s="89"/>
      <c r="AN469" s="89"/>
      <c r="AO469" s="89"/>
      <c r="AP469" s="89"/>
      <c r="AQ469" s="89"/>
      <c r="AR469" s="89"/>
    </row>
    <row r="470" spans="1:44" s="50" customFormat="1" x14ac:dyDescent="0.2">
      <c r="A470" s="116"/>
      <c r="B470" s="117"/>
      <c r="C470" s="89"/>
      <c r="D470" s="89"/>
      <c r="E470" s="89"/>
      <c r="F470" s="89"/>
      <c r="G470" s="89"/>
      <c r="H470" s="89"/>
      <c r="I470" s="89"/>
      <c r="J470" s="89"/>
      <c r="K470" s="89"/>
      <c r="L470" s="89"/>
      <c r="M470" s="89"/>
      <c r="N470" s="89"/>
      <c r="O470" s="89"/>
      <c r="P470" s="89"/>
      <c r="Q470" s="89"/>
      <c r="R470" s="89"/>
      <c r="S470" s="89"/>
      <c r="T470" s="89"/>
      <c r="U470" s="89"/>
      <c r="V470" s="89"/>
      <c r="W470" s="89"/>
      <c r="X470" s="31"/>
      <c r="Y470" s="89"/>
      <c r="Z470" s="89"/>
      <c r="AA470" s="89"/>
      <c r="AB470" s="89"/>
      <c r="AC470" s="89"/>
      <c r="AD470" s="89"/>
      <c r="AE470" s="89"/>
      <c r="AF470" s="113"/>
      <c r="AG470" s="89"/>
      <c r="AH470" s="89"/>
      <c r="AI470" s="136"/>
      <c r="AJ470" s="89"/>
      <c r="AK470" s="89"/>
      <c r="AL470" s="89"/>
      <c r="AM470" s="89"/>
      <c r="AN470" s="89"/>
      <c r="AO470" s="89"/>
      <c r="AP470" s="89"/>
      <c r="AQ470" s="89"/>
      <c r="AR470" s="89"/>
    </row>
    <row r="471" spans="1:44" s="50" customFormat="1" x14ac:dyDescent="0.2">
      <c r="A471" s="116"/>
      <c r="B471" s="117"/>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c r="AA471" s="89"/>
      <c r="AB471" s="89"/>
      <c r="AC471" s="89"/>
      <c r="AD471" s="89"/>
      <c r="AE471" s="89"/>
      <c r="AF471" s="113"/>
      <c r="AG471" s="89"/>
      <c r="AH471" s="89"/>
      <c r="AI471" s="89"/>
      <c r="AJ471" s="89"/>
      <c r="AK471" s="89"/>
      <c r="AL471" s="89"/>
      <c r="AM471" s="89"/>
      <c r="AN471" s="89"/>
      <c r="AO471" s="89"/>
      <c r="AP471" s="89"/>
      <c r="AQ471" s="89"/>
      <c r="AR471" s="89"/>
    </row>
    <row r="472" spans="1:44" s="50" customFormat="1" x14ac:dyDescent="0.2">
      <c r="A472" s="116"/>
      <c r="B472" s="117"/>
      <c r="C472" s="89"/>
      <c r="D472" s="22"/>
      <c r="E472" s="89"/>
      <c r="F472" s="89"/>
      <c r="G472" s="89"/>
      <c r="H472" s="89"/>
      <c r="I472" s="89"/>
      <c r="J472" s="89"/>
      <c r="K472" s="89"/>
      <c r="L472" s="89"/>
      <c r="M472" s="89"/>
      <c r="N472" s="89"/>
      <c r="O472" s="89"/>
      <c r="P472" s="89"/>
      <c r="Q472" s="89"/>
      <c r="R472" s="89"/>
      <c r="S472" s="89"/>
      <c r="T472" s="89"/>
      <c r="U472" s="89"/>
      <c r="V472" s="89"/>
      <c r="W472" s="89"/>
      <c r="X472" s="89"/>
      <c r="Y472" s="89"/>
      <c r="Z472" s="89"/>
      <c r="AA472" s="89"/>
      <c r="AB472" s="89"/>
      <c r="AC472" s="89"/>
      <c r="AD472" s="89"/>
      <c r="AE472" s="89"/>
      <c r="AF472" s="113"/>
      <c r="AG472" s="89"/>
      <c r="AH472" s="89"/>
      <c r="AI472" s="89"/>
      <c r="AJ472" s="89"/>
      <c r="AK472" s="89"/>
      <c r="AL472" s="89"/>
      <c r="AM472" s="89"/>
      <c r="AN472" s="89"/>
      <c r="AO472" s="89"/>
      <c r="AP472" s="89"/>
      <c r="AQ472" s="89"/>
      <c r="AR472" s="89"/>
    </row>
    <row r="473" spans="1:44" s="50" customFormat="1" x14ac:dyDescent="0.2">
      <c r="A473" s="116"/>
      <c r="B473" s="117"/>
      <c r="C473" s="89"/>
      <c r="D473" s="23"/>
      <c r="E473" s="89"/>
      <c r="F473" s="89"/>
      <c r="G473" s="89"/>
      <c r="H473" s="89"/>
      <c r="I473" s="89"/>
      <c r="J473" s="89"/>
      <c r="K473" s="89"/>
      <c r="L473" s="89"/>
      <c r="M473" s="89"/>
      <c r="N473" s="89"/>
      <c r="O473" s="89"/>
      <c r="P473" s="89"/>
      <c r="Q473" s="89"/>
      <c r="R473" s="89"/>
      <c r="S473" s="89"/>
      <c r="T473" s="89"/>
      <c r="U473" s="89"/>
      <c r="V473" s="89"/>
      <c r="W473" s="89"/>
      <c r="X473" s="89"/>
      <c r="Y473" s="89"/>
      <c r="Z473" s="89"/>
      <c r="AA473" s="89"/>
      <c r="AB473" s="89"/>
      <c r="AC473" s="89"/>
      <c r="AD473" s="89"/>
      <c r="AE473" s="89"/>
      <c r="AF473" s="113"/>
      <c r="AG473" s="89"/>
      <c r="AH473" s="89"/>
      <c r="AI473" s="89"/>
      <c r="AJ473" s="89"/>
      <c r="AK473" s="89"/>
      <c r="AL473" s="89"/>
      <c r="AM473" s="89"/>
      <c r="AN473" s="89"/>
      <c r="AO473" s="89"/>
      <c r="AP473" s="89"/>
      <c r="AQ473" s="89"/>
      <c r="AR473" s="89"/>
    </row>
    <row r="474" spans="1:44" s="50" customFormat="1" x14ac:dyDescent="0.2">
      <c r="A474" s="116"/>
      <c r="B474" s="117"/>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c r="AA474" s="89"/>
      <c r="AB474" s="89"/>
      <c r="AC474" s="89"/>
      <c r="AD474" s="89"/>
      <c r="AE474" s="89"/>
      <c r="AF474" s="113"/>
      <c r="AG474" s="89"/>
      <c r="AH474" s="89"/>
      <c r="AI474" s="89"/>
      <c r="AJ474" s="89"/>
      <c r="AK474" s="89"/>
      <c r="AL474" s="89"/>
      <c r="AM474" s="89"/>
      <c r="AN474" s="89"/>
      <c r="AO474" s="89"/>
      <c r="AP474" s="89"/>
      <c r="AQ474" s="89"/>
      <c r="AR474" s="89"/>
    </row>
    <row r="475" spans="1:44" s="50" customFormat="1" x14ac:dyDescent="0.2">
      <c r="A475" s="116"/>
      <c r="B475" s="117"/>
      <c r="C475" s="89"/>
      <c r="D475" s="24"/>
      <c r="E475" s="89"/>
      <c r="F475" s="89"/>
      <c r="G475" s="89"/>
      <c r="H475" s="89"/>
      <c r="I475" s="89"/>
      <c r="J475" s="89"/>
      <c r="K475" s="89"/>
      <c r="L475" s="89"/>
      <c r="M475" s="89"/>
      <c r="N475" s="89"/>
      <c r="O475" s="89"/>
      <c r="P475" s="89"/>
      <c r="Q475" s="89"/>
      <c r="R475" s="89"/>
      <c r="S475" s="89"/>
      <c r="T475" s="89"/>
      <c r="U475" s="89"/>
      <c r="V475" s="89"/>
      <c r="W475" s="89"/>
      <c r="X475" s="89"/>
      <c r="Y475" s="89"/>
      <c r="Z475" s="89"/>
      <c r="AA475" s="89"/>
      <c r="AB475" s="89"/>
      <c r="AC475" s="89"/>
      <c r="AD475" s="89"/>
      <c r="AE475" s="89"/>
      <c r="AF475" s="113"/>
      <c r="AG475" s="89"/>
      <c r="AH475" s="89"/>
      <c r="AI475" s="89"/>
      <c r="AJ475" s="89"/>
      <c r="AK475" s="89"/>
      <c r="AL475" s="89"/>
      <c r="AM475" s="89"/>
      <c r="AN475" s="89"/>
      <c r="AO475" s="89"/>
      <c r="AP475" s="89"/>
      <c r="AQ475" s="89"/>
      <c r="AR475" s="89"/>
    </row>
  </sheetData>
  <autoFilter ref="A5:F431" xr:uid="{0320388C-9508-43BB-AB1E-27E4B66D21E6}"/>
  <phoneticPr fontId="0" type="noConversion"/>
  <conditionalFormatting sqref="AJ7:AJ431">
    <cfRule type="cellIs" dxfId="0" priority="1" operator="equal">
      <formula>0</formula>
    </cfRule>
  </conditionalFormatting>
  <pageMargins left="0.75" right="0.75" top="0.72" bottom="0.51" header="0.5" footer="0.5"/>
  <pageSetup paperSize="9" scale="37" fitToHeight="6"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1373"/>
  <sheetViews>
    <sheetView showFormulas="1" topLeftCell="A4" workbookViewId="0"/>
  </sheetViews>
  <sheetFormatPr defaultColWidth="9.140625" defaultRowHeight="12.75" x14ac:dyDescent="0.2"/>
  <cols>
    <col min="1" max="1" width="40.42578125" style="5" bestFit="1" customWidth="1"/>
    <col min="2" max="2" width="7.7109375" style="5" bestFit="1" customWidth="1"/>
    <col min="3" max="3" width="5.7109375" style="5" bestFit="1" customWidth="1"/>
    <col min="4" max="4" width="4.5703125" style="5" bestFit="1" customWidth="1"/>
    <col min="5" max="5" width="2.5703125" style="5" customWidth="1"/>
    <col min="6" max="6" width="47.42578125" style="5" bestFit="1" customWidth="1"/>
    <col min="7" max="7" width="2.42578125" style="5" customWidth="1"/>
    <col min="8" max="8" width="7.7109375" style="40" bestFit="1" customWidth="1"/>
    <col min="9" max="9" width="51.42578125" style="40" customWidth="1"/>
    <col min="10" max="10" width="1.5703125" style="5" customWidth="1"/>
    <col min="11" max="11" width="5.7109375" style="5" bestFit="1" customWidth="1"/>
    <col min="12" max="12" width="51.42578125" style="5" customWidth="1"/>
    <col min="13" max="16384" width="9.140625" style="5"/>
  </cols>
  <sheetData>
    <row r="1" spans="1:12" x14ac:dyDescent="0.2">
      <c r="A1" s="44" t="s">
        <v>736</v>
      </c>
      <c r="F1" s="44" t="s">
        <v>737</v>
      </c>
      <c r="H1" s="44" t="s">
        <v>738</v>
      </c>
    </row>
    <row r="2" spans="1:12" x14ac:dyDescent="0.2">
      <c r="A2" s="44"/>
    </row>
    <row r="3" spans="1:12" x14ac:dyDescent="0.2">
      <c r="A3" s="45" t="s">
        <v>881</v>
      </c>
      <c r="B3" s="45" t="s">
        <v>882</v>
      </c>
      <c r="C3" s="45" t="s">
        <v>704</v>
      </c>
      <c r="D3" s="45" t="s">
        <v>883</v>
      </c>
      <c r="F3" s="45" t="s">
        <v>884</v>
      </c>
      <c r="H3" s="46" t="s">
        <v>740</v>
      </c>
      <c r="I3" s="46" t="s">
        <v>748</v>
      </c>
      <c r="K3" s="13" t="s">
        <v>739</v>
      </c>
      <c r="L3" s="16" t="s">
        <v>715</v>
      </c>
    </row>
    <row r="4" spans="1:12" x14ac:dyDescent="0.2">
      <c r="A4" s="34" t="s">
        <v>1</v>
      </c>
      <c r="B4" s="34" t="s">
        <v>710</v>
      </c>
      <c r="C4" s="34" t="s">
        <v>705</v>
      </c>
      <c r="D4" s="34" t="s">
        <v>694</v>
      </c>
      <c r="F4" s="9" t="s">
        <v>1</v>
      </c>
      <c r="H4" s="13"/>
      <c r="I4" s="17" t="s">
        <v>930</v>
      </c>
      <c r="K4" s="9">
        <f>VLOOKUP(Summary!B5,'Average per Dwelling'!D:G,4,FALSE)</f>
        <v>0</v>
      </c>
      <c r="L4" s="5" t="str">
        <f>IF(ISNA(VLOOKUP(K4,H6:I14,2,FALSE)),"-",VLOOKUP(K4,H6:I14,2,FALSE))</f>
        <v>-</v>
      </c>
    </row>
    <row r="5" spans="1:12" x14ac:dyDescent="0.2">
      <c r="A5" s="34" t="s">
        <v>3</v>
      </c>
      <c r="B5" s="34" t="s">
        <v>710</v>
      </c>
      <c r="C5" s="34" t="s">
        <v>705</v>
      </c>
      <c r="D5" s="34" t="s">
        <v>695</v>
      </c>
      <c r="F5" s="9" t="s">
        <v>3</v>
      </c>
      <c r="H5" s="13" t="s">
        <v>739</v>
      </c>
      <c r="I5" s="16" t="s">
        <v>715</v>
      </c>
      <c r="K5" s="47" t="str">
        <f>IF(K4="NW","M","-")</f>
        <v>-</v>
      </c>
      <c r="L5" s="48" t="str">
        <f>IF(K5="M","Merseyside","-")</f>
        <v>-</v>
      </c>
    </row>
    <row r="6" spans="1:12" x14ac:dyDescent="0.2">
      <c r="A6" s="34" t="s">
        <v>5</v>
      </c>
      <c r="B6" s="34" t="s">
        <v>711</v>
      </c>
      <c r="C6" s="34" t="s">
        <v>705</v>
      </c>
      <c r="D6" s="34" t="s">
        <v>696</v>
      </c>
      <c r="F6" s="9" t="s">
        <v>5</v>
      </c>
      <c r="H6" s="6" t="s">
        <v>696</v>
      </c>
      <c r="I6" s="6" t="s">
        <v>716</v>
      </c>
      <c r="K6" s="9"/>
    </row>
    <row r="7" spans="1:12" x14ac:dyDescent="0.2">
      <c r="A7" s="34" t="s">
        <v>7</v>
      </c>
      <c r="B7" s="34" t="s">
        <v>710</v>
      </c>
      <c r="C7" s="34" t="s">
        <v>705</v>
      </c>
      <c r="D7" s="34" t="s">
        <v>697</v>
      </c>
      <c r="F7" s="9" t="s">
        <v>7</v>
      </c>
      <c r="H7" s="6" t="s">
        <v>695</v>
      </c>
      <c r="I7" s="6" t="s">
        <v>717</v>
      </c>
      <c r="L7" s="5" t="str">
        <f>IF(ISNA(VLOOKUP(K4,H6:I14,2,FALSE)),"",VLOOKUP(K4,H6:I14,2,FALSE))</f>
        <v/>
      </c>
    </row>
    <row r="8" spans="1:12" x14ac:dyDescent="0.2">
      <c r="A8" s="34" t="s">
        <v>9</v>
      </c>
      <c r="B8" s="34" t="s">
        <v>710</v>
      </c>
      <c r="C8" s="34" t="s">
        <v>705</v>
      </c>
      <c r="D8" s="34" t="s">
        <v>694</v>
      </c>
      <c r="F8" s="9" t="s">
        <v>9</v>
      </c>
      <c r="H8" s="6" t="s">
        <v>700</v>
      </c>
      <c r="I8" s="16" t="s">
        <v>735</v>
      </c>
      <c r="L8" s="5" t="s">
        <v>885</v>
      </c>
    </row>
    <row r="9" spans="1:12" x14ac:dyDescent="0.2">
      <c r="A9" s="34" t="s">
        <v>11</v>
      </c>
      <c r="B9" s="34" t="s">
        <v>710</v>
      </c>
      <c r="C9" s="34" t="s">
        <v>705</v>
      </c>
      <c r="D9" s="34" t="s">
        <v>697</v>
      </c>
      <c r="F9" s="9" t="s">
        <v>11</v>
      </c>
      <c r="H9" s="6" t="s">
        <v>697</v>
      </c>
      <c r="I9" s="6" t="s">
        <v>718</v>
      </c>
    </row>
    <row r="10" spans="1:12" x14ac:dyDescent="0.2">
      <c r="A10" s="34" t="s">
        <v>13</v>
      </c>
      <c r="B10" s="34" t="s">
        <v>710</v>
      </c>
      <c r="C10" s="34" t="s">
        <v>705</v>
      </c>
      <c r="D10" s="34" t="s">
        <v>694</v>
      </c>
      <c r="F10" s="9" t="s">
        <v>13</v>
      </c>
      <c r="H10" s="6" t="s">
        <v>702</v>
      </c>
      <c r="I10" s="6" t="s">
        <v>719</v>
      </c>
    </row>
    <row r="11" spans="1:12" x14ac:dyDescent="0.2">
      <c r="A11" s="34" t="s">
        <v>15</v>
      </c>
      <c r="B11" s="35" t="s">
        <v>711</v>
      </c>
      <c r="C11" s="34" t="s">
        <v>705</v>
      </c>
      <c r="D11" s="34" t="s">
        <v>694</v>
      </c>
      <c r="F11" s="9" t="s">
        <v>15</v>
      </c>
      <c r="H11" s="6" t="s">
        <v>698</v>
      </c>
      <c r="I11" s="6" t="s">
        <v>720</v>
      </c>
    </row>
    <row r="12" spans="1:12" x14ac:dyDescent="0.2">
      <c r="A12" s="34" t="s">
        <v>17</v>
      </c>
      <c r="B12" s="34" t="s">
        <v>710</v>
      </c>
      <c r="C12" s="34" t="s">
        <v>705</v>
      </c>
      <c r="D12" s="34" t="s">
        <v>698</v>
      </c>
      <c r="F12" s="9" t="s">
        <v>17</v>
      </c>
      <c r="H12" s="6" t="s">
        <v>699</v>
      </c>
      <c r="I12" s="6" t="s">
        <v>721</v>
      </c>
    </row>
    <row r="13" spans="1:12" x14ac:dyDescent="0.2">
      <c r="A13" s="34" t="s">
        <v>19</v>
      </c>
      <c r="B13" s="34" t="s">
        <v>710</v>
      </c>
      <c r="C13" s="34" t="s">
        <v>706</v>
      </c>
      <c r="D13" s="34" t="s">
        <v>699</v>
      </c>
      <c r="F13" s="9" t="s">
        <v>19</v>
      </c>
      <c r="H13" s="6" t="s">
        <v>694</v>
      </c>
      <c r="I13" s="6" t="s">
        <v>722</v>
      </c>
    </row>
    <row r="14" spans="1:12" x14ac:dyDescent="0.2">
      <c r="A14" s="34" t="s">
        <v>21</v>
      </c>
      <c r="B14" s="34" t="s">
        <v>710</v>
      </c>
      <c r="C14" s="34" t="s">
        <v>706</v>
      </c>
      <c r="D14" s="34" t="s">
        <v>699</v>
      </c>
      <c r="F14" s="9" t="s">
        <v>21</v>
      </c>
      <c r="H14" s="6" t="s">
        <v>701</v>
      </c>
      <c r="I14" s="17" t="s">
        <v>723</v>
      </c>
    </row>
    <row r="15" spans="1:12" x14ac:dyDescent="0.2">
      <c r="A15" s="34" t="s">
        <v>23</v>
      </c>
      <c r="B15" s="34" t="s">
        <v>710</v>
      </c>
      <c r="C15" s="34" t="s">
        <v>707</v>
      </c>
      <c r="D15" s="34" t="s">
        <v>700</v>
      </c>
      <c r="F15" s="9" t="s">
        <v>23</v>
      </c>
      <c r="H15" s="1" t="s">
        <v>657</v>
      </c>
      <c r="I15" s="6" t="s">
        <v>657</v>
      </c>
    </row>
    <row r="16" spans="1:12" x14ac:dyDescent="0.2">
      <c r="A16" s="34" t="s">
        <v>25</v>
      </c>
      <c r="B16" s="34" t="s">
        <v>710</v>
      </c>
      <c r="C16" s="34" t="s">
        <v>705</v>
      </c>
      <c r="D16" s="34" t="s">
        <v>695</v>
      </c>
      <c r="F16" s="9" t="s">
        <v>25</v>
      </c>
      <c r="H16" s="5"/>
      <c r="I16" s="16"/>
    </row>
    <row r="17" spans="1:9" x14ac:dyDescent="0.2">
      <c r="A17" s="34" t="s">
        <v>27</v>
      </c>
      <c r="B17" s="34" t="s">
        <v>710</v>
      </c>
      <c r="C17" s="34" t="s">
        <v>705</v>
      </c>
      <c r="D17" s="34" t="s">
        <v>698</v>
      </c>
      <c r="F17" s="9" t="s">
        <v>27</v>
      </c>
      <c r="H17" s="5"/>
      <c r="I17" s="9"/>
    </row>
    <row r="18" spans="1:9" x14ac:dyDescent="0.2">
      <c r="A18" s="34" t="s">
        <v>29</v>
      </c>
      <c r="B18" s="34" t="s">
        <v>710</v>
      </c>
      <c r="C18" s="34" t="s">
        <v>705</v>
      </c>
      <c r="D18" s="34" t="s">
        <v>694</v>
      </c>
      <c r="F18" s="9" t="s">
        <v>29</v>
      </c>
      <c r="I18" s="9"/>
    </row>
    <row r="19" spans="1:9" x14ac:dyDescent="0.2">
      <c r="A19" s="34" t="s">
        <v>31</v>
      </c>
      <c r="B19" s="34" t="s">
        <v>710</v>
      </c>
      <c r="C19" s="34" t="s">
        <v>705</v>
      </c>
      <c r="D19" s="34" t="s">
        <v>697</v>
      </c>
      <c r="F19" s="9" t="s">
        <v>31</v>
      </c>
      <c r="I19" s="9"/>
    </row>
    <row r="20" spans="1:9" x14ac:dyDescent="0.2">
      <c r="A20" s="34" t="s">
        <v>752</v>
      </c>
      <c r="B20" s="34" t="s">
        <v>711</v>
      </c>
      <c r="C20" s="34" t="s">
        <v>705</v>
      </c>
      <c r="D20" s="34" t="s">
        <v>701</v>
      </c>
      <c r="F20" s="9" t="s">
        <v>752</v>
      </c>
      <c r="I20" s="9"/>
    </row>
    <row r="21" spans="1:9" x14ac:dyDescent="0.2">
      <c r="A21" s="34" t="s">
        <v>834</v>
      </c>
      <c r="B21" s="34" t="s">
        <v>710</v>
      </c>
      <c r="C21" s="34" t="s">
        <v>708</v>
      </c>
      <c r="D21" s="34" t="s">
        <v>701</v>
      </c>
      <c r="F21" s="9" t="s">
        <v>834</v>
      </c>
      <c r="I21" s="9"/>
    </row>
    <row r="22" spans="1:9" x14ac:dyDescent="0.2">
      <c r="A22" s="34" t="s">
        <v>34</v>
      </c>
      <c r="B22" s="34" t="s">
        <v>711</v>
      </c>
      <c r="C22" s="34" t="s">
        <v>705</v>
      </c>
      <c r="D22" s="34" t="s">
        <v>698</v>
      </c>
      <c r="F22" s="9" t="s">
        <v>34</v>
      </c>
      <c r="I22" s="9"/>
    </row>
    <row r="23" spans="1:9" x14ac:dyDescent="0.2">
      <c r="A23" s="34" t="s">
        <v>907</v>
      </c>
      <c r="B23" s="34" t="s">
        <v>710</v>
      </c>
      <c r="C23" s="34" t="s">
        <v>708</v>
      </c>
      <c r="D23" s="34" t="s">
        <v>698</v>
      </c>
      <c r="F23" s="9" t="s">
        <v>907</v>
      </c>
      <c r="H23" s="5"/>
      <c r="I23" s="16"/>
    </row>
    <row r="24" spans="1:9" x14ac:dyDescent="0.2">
      <c r="A24" s="34" t="s">
        <v>36</v>
      </c>
      <c r="B24" s="34" t="s">
        <v>711</v>
      </c>
      <c r="C24" s="34" t="s">
        <v>705</v>
      </c>
      <c r="D24" s="34" t="s">
        <v>696</v>
      </c>
      <c r="F24" s="9" t="s">
        <v>36</v>
      </c>
      <c r="H24" s="5"/>
      <c r="I24" s="6"/>
    </row>
    <row r="25" spans="1:9" x14ac:dyDescent="0.2">
      <c r="A25" s="34" t="s">
        <v>754</v>
      </c>
      <c r="B25" s="34" t="s">
        <v>711</v>
      </c>
      <c r="C25" s="34" t="s">
        <v>705</v>
      </c>
      <c r="D25" s="34" t="s">
        <v>700</v>
      </c>
      <c r="F25" s="9" t="s">
        <v>754</v>
      </c>
      <c r="H25" s="5"/>
      <c r="I25" s="16"/>
    </row>
    <row r="26" spans="1:9" x14ac:dyDescent="0.2">
      <c r="A26" s="34" t="s">
        <v>38</v>
      </c>
      <c r="B26" s="34" t="s">
        <v>710</v>
      </c>
      <c r="C26" s="34" t="s">
        <v>706</v>
      </c>
      <c r="D26" s="34" t="s">
        <v>699</v>
      </c>
      <c r="F26" s="9" t="s">
        <v>38</v>
      </c>
      <c r="H26" s="5"/>
      <c r="I26" s="6"/>
    </row>
    <row r="27" spans="1:9" x14ac:dyDescent="0.2">
      <c r="A27" s="34" t="s">
        <v>40</v>
      </c>
      <c r="B27" s="34" t="s">
        <v>710</v>
      </c>
      <c r="C27" s="34" t="s">
        <v>707</v>
      </c>
      <c r="D27" s="34" t="s">
        <v>702</v>
      </c>
      <c r="F27" s="9" t="s">
        <v>40</v>
      </c>
      <c r="H27" s="5"/>
      <c r="I27" s="6"/>
    </row>
    <row r="28" spans="1:9" x14ac:dyDescent="0.2">
      <c r="A28" s="34" t="s">
        <v>42</v>
      </c>
      <c r="B28" s="34" t="s">
        <v>710</v>
      </c>
      <c r="C28" s="34" t="s">
        <v>705</v>
      </c>
      <c r="D28" s="34" t="s">
        <v>697</v>
      </c>
      <c r="F28" s="9" t="s">
        <v>42</v>
      </c>
      <c r="H28" s="1"/>
      <c r="I28" s="1"/>
    </row>
    <row r="29" spans="1:9" x14ac:dyDescent="0.2">
      <c r="A29" s="34" t="s">
        <v>756</v>
      </c>
      <c r="B29" s="34" t="s">
        <v>711</v>
      </c>
      <c r="C29" s="34" t="s">
        <v>705</v>
      </c>
      <c r="D29" s="34" t="s">
        <v>695</v>
      </c>
      <c r="F29" s="9" t="s">
        <v>756</v>
      </c>
      <c r="H29" s="1"/>
      <c r="I29" s="16"/>
    </row>
    <row r="30" spans="1:9" x14ac:dyDescent="0.2">
      <c r="A30" s="35" t="s">
        <v>957</v>
      </c>
      <c r="B30" s="34" t="s">
        <v>710</v>
      </c>
      <c r="C30" s="34" t="s">
        <v>708</v>
      </c>
      <c r="D30" s="34" t="s">
        <v>695</v>
      </c>
      <c r="F30" s="9" t="s">
        <v>886</v>
      </c>
      <c r="H30" s="1"/>
      <c r="I30" s="16"/>
    </row>
    <row r="31" spans="1:9" x14ac:dyDescent="0.2">
      <c r="A31" s="34" t="s">
        <v>835</v>
      </c>
      <c r="B31" s="34" t="s">
        <v>710</v>
      </c>
      <c r="C31" s="34" t="s">
        <v>708</v>
      </c>
      <c r="D31" s="34" t="s">
        <v>695</v>
      </c>
      <c r="F31" s="9" t="s">
        <v>887</v>
      </c>
      <c r="H31" s="1"/>
      <c r="I31" s="16"/>
    </row>
    <row r="32" spans="1:9" x14ac:dyDescent="0.2">
      <c r="A32" s="34" t="s">
        <v>46</v>
      </c>
      <c r="B32" s="34" t="s">
        <v>711</v>
      </c>
      <c r="C32" s="34" t="s">
        <v>705</v>
      </c>
      <c r="D32" s="34" t="s">
        <v>696</v>
      </c>
      <c r="F32" s="9" t="s">
        <v>835</v>
      </c>
      <c r="H32" s="1"/>
      <c r="I32" s="16"/>
    </row>
    <row r="33" spans="1:9" x14ac:dyDescent="0.2">
      <c r="A33" s="34" t="s">
        <v>48</v>
      </c>
      <c r="B33" s="34" t="s">
        <v>710</v>
      </c>
      <c r="C33" s="34" t="s">
        <v>705</v>
      </c>
      <c r="D33" s="34" t="s">
        <v>697</v>
      </c>
      <c r="F33" s="9" t="s">
        <v>46</v>
      </c>
      <c r="H33" s="1"/>
      <c r="I33" s="16"/>
    </row>
    <row r="34" spans="1:9" x14ac:dyDescent="0.2">
      <c r="A34" s="34" t="s">
        <v>50</v>
      </c>
      <c r="B34" s="34" t="s">
        <v>710</v>
      </c>
      <c r="C34" s="34" t="s">
        <v>707</v>
      </c>
      <c r="D34" s="34" t="s">
        <v>695</v>
      </c>
      <c r="F34" s="9" t="s">
        <v>48</v>
      </c>
      <c r="H34" s="1"/>
      <c r="I34" s="16"/>
    </row>
    <row r="35" spans="1:9" x14ac:dyDescent="0.2">
      <c r="A35" s="34" t="s">
        <v>759</v>
      </c>
      <c r="B35" s="34" t="s">
        <v>711</v>
      </c>
      <c r="C35" s="34" t="s">
        <v>705</v>
      </c>
      <c r="D35" s="34" t="s">
        <v>700</v>
      </c>
      <c r="F35" s="9" t="s">
        <v>50</v>
      </c>
    </row>
    <row r="36" spans="1:9" x14ac:dyDescent="0.2">
      <c r="A36" s="34" t="s">
        <v>52</v>
      </c>
      <c r="B36" s="34" t="s">
        <v>710</v>
      </c>
      <c r="C36" s="34" t="s">
        <v>705</v>
      </c>
      <c r="D36" s="34" t="s">
        <v>697</v>
      </c>
      <c r="F36" s="9" t="s">
        <v>759</v>
      </c>
      <c r="H36" s="5"/>
      <c r="I36" s="5"/>
    </row>
    <row r="37" spans="1:9" x14ac:dyDescent="0.2">
      <c r="A37" s="34" t="s">
        <v>836</v>
      </c>
      <c r="B37" s="35" t="s">
        <v>711</v>
      </c>
      <c r="C37" s="34" t="s">
        <v>708</v>
      </c>
      <c r="D37" s="34" t="s">
        <v>701</v>
      </c>
      <c r="F37" s="9" t="s">
        <v>52</v>
      </c>
      <c r="H37" s="5"/>
      <c r="I37" s="5"/>
    </row>
    <row r="38" spans="1:9" x14ac:dyDescent="0.2">
      <c r="A38" s="35" t="s">
        <v>956</v>
      </c>
      <c r="B38" s="35" t="s">
        <v>710</v>
      </c>
      <c r="C38" s="35" t="s">
        <v>708</v>
      </c>
      <c r="D38" s="35" t="s">
        <v>701</v>
      </c>
      <c r="F38" s="9" t="s">
        <v>888</v>
      </c>
      <c r="H38" s="5"/>
      <c r="I38" s="5"/>
    </row>
    <row r="39" spans="1:9" x14ac:dyDescent="0.2">
      <c r="A39" s="34" t="s">
        <v>837</v>
      </c>
      <c r="B39" s="34" t="s">
        <v>710</v>
      </c>
      <c r="C39" s="34" t="s">
        <v>708</v>
      </c>
      <c r="D39" s="34" t="s">
        <v>694</v>
      </c>
      <c r="F39" s="9" t="s">
        <v>836</v>
      </c>
      <c r="H39" s="5"/>
      <c r="I39" s="5"/>
    </row>
    <row r="40" spans="1:9" x14ac:dyDescent="0.2">
      <c r="A40" s="34" t="s">
        <v>56</v>
      </c>
      <c r="B40" s="34" t="s">
        <v>710</v>
      </c>
      <c r="C40" s="34" t="s">
        <v>707</v>
      </c>
      <c r="D40" s="34" t="s">
        <v>700</v>
      </c>
      <c r="F40" s="21" t="s">
        <v>956</v>
      </c>
      <c r="H40" s="5"/>
      <c r="I40" s="5"/>
    </row>
    <row r="41" spans="1:9" x14ac:dyDescent="0.2">
      <c r="A41" s="34" t="s">
        <v>58</v>
      </c>
      <c r="B41" s="34" t="s">
        <v>710</v>
      </c>
      <c r="C41" s="34" t="s">
        <v>705</v>
      </c>
      <c r="D41" s="34" t="s">
        <v>698</v>
      </c>
      <c r="F41" s="9" t="s">
        <v>889</v>
      </c>
      <c r="H41" s="5"/>
      <c r="I41" s="5"/>
    </row>
    <row r="42" spans="1:9" x14ac:dyDescent="0.2">
      <c r="A42" s="34" t="s">
        <v>60</v>
      </c>
      <c r="B42" s="34" t="s">
        <v>710</v>
      </c>
      <c r="C42" s="34" t="s">
        <v>705</v>
      </c>
      <c r="D42" s="34" t="s">
        <v>698</v>
      </c>
      <c r="F42" s="9" t="s">
        <v>837</v>
      </c>
      <c r="H42" s="5"/>
      <c r="I42" s="5"/>
    </row>
    <row r="43" spans="1:9" x14ac:dyDescent="0.2">
      <c r="A43" s="34" t="s">
        <v>62</v>
      </c>
      <c r="B43" s="34" t="s">
        <v>710</v>
      </c>
      <c r="C43" s="34" t="s">
        <v>706</v>
      </c>
      <c r="D43" s="34" t="s">
        <v>699</v>
      </c>
      <c r="F43" s="9" t="s">
        <v>56</v>
      </c>
      <c r="H43" s="5"/>
      <c r="I43" s="5"/>
    </row>
    <row r="44" spans="1:9" x14ac:dyDescent="0.2">
      <c r="A44" s="34" t="s">
        <v>64</v>
      </c>
      <c r="B44" s="34" t="s">
        <v>710</v>
      </c>
      <c r="C44" s="34" t="s">
        <v>705</v>
      </c>
      <c r="D44" s="34" t="s">
        <v>698</v>
      </c>
      <c r="F44" s="9" t="s">
        <v>58</v>
      </c>
      <c r="H44" s="5"/>
      <c r="I44" s="5"/>
    </row>
    <row r="45" spans="1:9" x14ac:dyDescent="0.2">
      <c r="A45" s="34" t="s">
        <v>66</v>
      </c>
      <c r="B45" s="34" t="s">
        <v>711</v>
      </c>
      <c r="C45" s="34" t="s">
        <v>705</v>
      </c>
      <c r="D45" s="34" t="s">
        <v>702</v>
      </c>
      <c r="F45" s="9" t="s">
        <v>60</v>
      </c>
      <c r="H45" s="5"/>
      <c r="I45" s="5"/>
    </row>
    <row r="46" spans="1:9" x14ac:dyDescent="0.2">
      <c r="A46" s="34" t="s">
        <v>762</v>
      </c>
      <c r="B46" s="34" t="s">
        <v>711</v>
      </c>
      <c r="C46" s="34" t="s">
        <v>705</v>
      </c>
      <c r="D46" s="34" t="s">
        <v>694</v>
      </c>
      <c r="F46" s="9" t="s">
        <v>62</v>
      </c>
      <c r="H46" s="5"/>
      <c r="I46" s="5"/>
    </row>
    <row r="47" spans="1:9" x14ac:dyDescent="0.2">
      <c r="A47" s="34" t="s">
        <v>838</v>
      </c>
      <c r="B47" s="34" t="s">
        <v>710</v>
      </c>
      <c r="C47" s="34" t="s">
        <v>708</v>
      </c>
      <c r="D47" s="34" t="s">
        <v>694</v>
      </c>
      <c r="F47" s="9" t="s">
        <v>64</v>
      </c>
    </row>
    <row r="48" spans="1:9" x14ac:dyDescent="0.2">
      <c r="A48" s="34" t="s">
        <v>687</v>
      </c>
      <c r="B48" s="5" t="s">
        <v>711</v>
      </c>
      <c r="C48" s="5" t="s">
        <v>705</v>
      </c>
      <c r="D48" s="34" t="s">
        <v>701</v>
      </c>
      <c r="F48" s="9" t="s">
        <v>66</v>
      </c>
    </row>
    <row r="49" spans="1:6" x14ac:dyDescent="0.2">
      <c r="A49" s="34" t="s">
        <v>839</v>
      </c>
      <c r="B49" s="34" t="s">
        <v>710</v>
      </c>
      <c r="C49" s="34" t="s">
        <v>708</v>
      </c>
      <c r="D49" s="34" t="s">
        <v>701</v>
      </c>
      <c r="F49" s="9" t="s">
        <v>762</v>
      </c>
    </row>
    <row r="50" spans="1:6" x14ac:dyDescent="0.2">
      <c r="A50" s="34" t="s">
        <v>70</v>
      </c>
      <c r="B50" s="34" t="s">
        <v>710</v>
      </c>
      <c r="C50" s="34" t="s">
        <v>705</v>
      </c>
      <c r="D50" s="34" t="s">
        <v>698</v>
      </c>
      <c r="F50" s="9" t="s">
        <v>838</v>
      </c>
    </row>
    <row r="51" spans="1:6" x14ac:dyDescent="0.2">
      <c r="A51" s="34" t="s">
        <v>72</v>
      </c>
      <c r="B51" s="34" t="s">
        <v>710</v>
      </c>
      <c r="C51" s="34" t="s">
        <v>706</v>
      </c>
      <c r="D51" s="34" t="s">
        <v>699</v>
      </c>
      <c r="F51" s="9" t="s">
        <v>839</v>
      </c>
    </row>
    <row r="52" spans="1:6" x14ac:dyDescent="0.2">
      <c r="A52" s="34" t="s">
        <v>74</v>
      </c>
      <c r="B52" s="34" t="s">
        <v>710</v>
      </c>
      <c r="C52" s="34" t="s">
        <v>705</v>
      </c>
      <c r="D52" s="34" t="s">
        <v>702</v>
      </c>
      <c r="F52" s="9" t="s">
        <v>70</v>
      </c>
    </row>
    <row r="53" spans="1:6" x14ac:dyDescent="0.2">
      <c r="A53" s="34" t="s">
        <v>76</v>
      </c>
      <c r="B53" s="34" t="s">
        <v>710</v>
      </c>
      <c r="C53" s="34" t="s">
        <v>705</v>
      </c>
      <c r="D53" s="34" t="s">
        <v>698</v>
      </c>
      <c r="F53" s="9" t="s">
        <v>72</v>
      </c>
    </row>
    <row r="54" spans="1:6" x14ac:dyDescent="0.2">
      <c r="A54" s="34" t="s">
        <v>78</v>
      </c>
      <c r="B54" s="34" t="s">
        <v>710</v>
      </c>
      <c r="C54" s="34" t="s">
        <v>705</v>
      </c>
      <c r="D54" s="34" t="s">
        <v>697</v>
      </c>
      <c r="F54" s="9" t="s">
        <v>74</v>
      </c>
    </row>
    <row r="55" spans="1:6" x14ac:dyDescent="0.2">
      <c r="A55" s="35" t="s">
        <v>962</v>
      </c>
      <c r="B55" s="35" t="s">
        <v>710</v>
      </c>
      <c r="C55" s="35" t="s">
        <v>708</v>
      </c>
      <c r="D55" s="35" t="s">
        <v>694</v>
      </c>
      <c r="F55" s="9" t="s">
        <v>76</v>
      </c>
    </row>
    <row r="56" spans="1:6" x14ac:dyDescent="0.2">
      <c r="A56" s="34" t="s">
        <v>80</v>
      </c>
      <c r="B56" s="34" t="s">
        <v>710</v>
      </c>
      <c r="C56" s="34" t="s">
        <v>705</v>
      </c>
      <c r="D56" s="34" t="s">
        <v>695</v>
      </c>
      <c r="F56" s="9" t="s">
        <v>78</v>
      </c>
    </row>
    <row r="57" spans="1:6" x14ac:dyDescent="0.2">
      <c r="A57" s="34" t="s">
        <v>82</v>
      </c>
      <c r="B57" s="34" t="s">
        <v>710</v>
      </c>
      <c r="C57" s="34" t="s">
        <v>707</v>
      </c>
      <c r="D57" s="34" t="s">
        <v>695</v>
      </c>
      <c r="F57" s="21" t="s">
        <v>962</v>
      </c>
    </row>
    <row r="58" spans="1:6" x14ac:dyDescent="0.2">
      <c r="A58" s="34" t="s">
        <v>84</v>
      </c>
      <c r="B58" s="34" t="s">
        <v>710</v>
      </c>
      <c r="C58" s="34" t="s">
        <v>707</v>
      </c>
      <c r="D58" s="34" t="s">
        <v>700</v>
      </c>
      <c r="F58" s="9" t="s">
        <v>80</v>
      </c>
    </row>
    <row r="59" spans="1:6" x14ac:dyDescent="0.2">
      <c r="A59" s="34" t="s">
        <v>86</v>
      </c>
      <c r="B59" s="34" t="s">
        <v>710</v>
      </c>
      <c r="C59" s="34" t="s">
        <v>705</v>
      </c>
      <c r="D59" s="34" t="s">
        <v>698</v>
      </c>
      <c r="F59" s="9" t="s">
        <v>82</v>
      </c>
    </row>
    <row r="60" spans="1:6" x14ac:dyDescent="0.2">
      <c r="A60" s="34" t="s">
        <v>88</v>
      </c>
      <c r="B60" s="34" t="s">
        <v>710</v>
      </c>
      <c r="C60" s="34" t="s">
        <v>709</v>
      </c>
      <c r="D60" s="34" t="s">
        <v>699</v>
      </c>
      <c r="F60" s="9" t="s">
        <v>84</v>
      </c>
    </row>
    <row r="61" spans="1:6" x14ac:dyDescent="0.2">
      <c r="A61" s="34" t="s">
        <v>90</v>
      </c>
      <c r="B61" s="34" t="s">
        <v>710</v>
      </c>
      <c r="C61" s="34" t="s">
        <v>705</v>
      </c>
      <c r="D61" s="34" t="s">
        <v>702</v>
      </c>
      <c r="F61" s="9" t="s">
        <v>86</v>
      </c>
    </row>
    <row r="62" spans="1:6" x14ac:dyDescent="0.2">
      <c r="A62" s="34" t="s">
        <v>92</v>
      </c>
      <c r="B62" s="34" t="s">
        <v>710</v>
      </c>
      <c r="C62" s="34" t="s">
        <v>705</v>
      </c>
      <c r="D62" s="34" t="s">
        <v>694</v>
      </c>
      <c r="F62" s="9" t="s">
        <v>88</v>
      </c>
    </row>
    <row r="63" spans="1:6" x14ac:dyDescent="0.2">
      <c r="A63" s="34" t="s">
        <v>94</v>
      </c>
      <c r="B63" s="34" t="s">
        <v>711</v>
      </c>
      <c r="C63" s="34" t="s">
        <v>705</v>
      </c>
      <c r="D63" s="34" t="s">
        <v>701</v>
      </c>
      <c r="F63" s="9" t="s">
        <v>90</v>
      </c>
    </row>
    <row r="64" spans="1:6" x14ac:dyDescent="0.2">
      <c r="A64" s="34" t="s">
        <v>96</v>
      </c>
      <c r="B64" s="34" t="s">
        <v>710</v>
      </c>
      <c r="C64" s="34" t="s">
        <v>705</v>
      </c>
      <c r="D64" s="34" t="s">
        <v>695</v>
      </c>
      <c r="F64" s="9" t="s">
        <v>92</v>
      </c>
    </row>
    <row r="65" spans="1:6" x14ac:dyDescent="0.2">
      <c r="A65" s="34" t="s">
        <v>98</v>
      </c>
      <c r="B65" s="34" t="s">
        <v>711</v>
      </c>
      <c r="C65" s="34" t="s">
        <v>705</v>
      </c>
      <c r="D65" s="34" t="s">
        <v>701</v>
      </c>
      <c r="F65" s="9" t="s">
        <v>94</v>
      </c>
    </row>
    <row r="66" spans="1:6" x14ac:dyDescent="0.2">
      <c r="A66" s="34" t="s">
        <v>100</v>
      </c>
      <c r="B66" s="34" t="s">
        <v>711</v>
      </c>
      <c r="C66" s="34" t="s">
        <v>705</v>
      </c>
      <c r="D66" s="34" t="s">
        <v>696</v>
      </c>
      <c r="F66" s="9" t="s">
        <v>96</v>
      </c>
    </row>
    <row r="67" spans="1:6" x14ac:dyDescent="0.2">
      <c r="A67" s="34" t="s">
        <v>102</v>
      </c>
      <c r="B67" s="34" t="s">
        <v>710</v>
      </c>
      <c r="C67" s="34" t="s">
        <v>705</v>
      </c>
      <c r="D67" s="34" t="s">
        <v>698</v>
      </c>
      <c r="F67" s="9" t="s">
        <v>98</v>
      </c>
    </row>
    <row r="68" spans="1:6" x14ac:dyDescent="0.2">
      <c r="A68" s="34" t="s">
        <v>920</v>
      </c>
      <c r="B68" s="34" t="s">
        <v>710</v>
      </c>
      <c r="C68" s="34" t="s">
        <v>708</v>
      </c>
      <c r="D68" s="34" t="s">
        <v>698</v>
      </c>
      <c r="F68" s="9" t="s">
        <v>100</v>
      </c>
    </row>
    <row r="69" spans="1:6" x14ac:dyDescent="0.2">
      <c r="A69" s="34" t="s">
        <v>104</v>
      </c>
      <c r="B69" s="34" t="s">
        <v>710</v>
      </c>
      <c r="C69" s="34" t="s">
        <v>705</v>
      </c>
      <c r="D69" s="34" t="s">
        <v>697</v>
      </c>
      <c r="F69" s="9" t="s">
        <v>102</v>
      </c>
    </row>
    <row r="70" spans="1:6" x14ac:dyDescent="0.2">
      <c r="A70" s="34" t="s">
        <v>106</v>
      </c>
      <c r="B70" s="34" t="s">
        <v>710</v>
      </c>
      <c r="C70" s="34" t="s">
        <v>705</v>
      </c>
      <c r="D70" s="34" t="s">
        <v>698</v>
      </c>
      <c r="F70" s="9" t="s">
        <v>920</v>
      </c>
    </row>
    <row r="71" spans="1:6" x14ac:dyDescent="0.2">
      <c r="A71" s="34" t="s">
        <v>108</v>
      </c>
      <c r="B71" s="34" t="s">
        <v>710</v>
      </c>
      <c r="C71" s="34" t="s">
        <v>705</v>
      </c>
      <c r="D71" s="34" t="s">
        <v>701</v>
      </c>
      <c r="F71" s="9" t="s">
        <v>104</v>
      </c>
    </row>
    <row r="72" spans="1:6" x14ac:dyDescent="0.2">
      <c r="A72" s="34" t="s">
        <v>110</v>
      </c>
      <c r="B72" s="34" t="s">
        <v>710</v>
      </c>
      <c r="C72" s="34" t="s">
        <v>705</v>
      </c>
      <c r="D72" s="34" t="s">
        <v>694</v>
      </c>
      <c r="F72" s="9" t="s">
        <v>106</v>
      </c>
    </row>
    <row r="73" spans="1:6" x14ac:dyDescent="0.2">
      <c r="A73" s="34" t="s">
        <v>908</v>
      </c>
      <c r="B73" s="34" t="s">
        <v>710</v>
      </c>
      <c r="C73" s="34" t="s">
        <v>708</v>
      </c>
      <c r="D73" s="34" t="s">
        <v>695</v>
      </c>
      <c r="F73" s="9" t="s">
        <v>108</v>
      </c>
    </row>
    <row r="74" spans="1:6" x14ac:dyDescent="0.2">
      <c r="A74" s="34" t="s">
        <v>909</v>
      </c>
      <c r="B74" s="34" t="s">
        <v>710</v>
      </c>
      <c r="C74" s="34" t="s">
        <v>708</v>
      </c>
      <c r="D74" s="34" t="s">
        <v>695</v>
      </c>
      <c r="F74" s="9" t="s">
        <v>110</v>
      </c>
    </row>
    <row r="75" spans="1:6" x14ac:dyDescent="0.2">
      <c r="A75" s="34" t="s">
        <v>112</v>
      </c>
      <c r="B75" s="34" t="s">
        <v>711</v>
      </c>
      <c r="C75" s="34" t="s">
        <v>705</v>
      </c>
      <c r="D75" s="34" t="s">
        <v>695</v>
      </c>
      <c r="F75" s="9" t="s">
        <v>908</v>
      </c>
    </row>
    <row r="76" spans="1:6" x14ac:dyDescent="0.2">
      <c r="A76" s="34" t="s">
        <v>116</v>
      </c>
      <c r="B76" s="34" t="s">
        <v>711</v>
      </c>
      <c r="C76" s="34" t="s">
        <v>705</v>
      </c>
      <c r="D76" s="34" t="s">
        <v>696</v>
      </c>
      <c r="F76" s="9" t="s">
        <v>909</v>
      </c>
    </row>
    <row r="77" spans="1:6" x14ac:dyDescent="0.2">
      <c r="A77" s="34" t="s">
        <v>114</v>
      </c>
      <c r="B77" s="34" t="s">
        <v>710</v>
      </c>
      <c r="C77" s="34" t="s">
        <v>705</v>
      </c>
      <c r="D77" s="34" t="s">
        <v>697</v>
      </c>
      <c r="F77" s="9" t="s">
        <v>112</v>
      </c>
    </row>
    <row r="78" spans="1:6" x14ac:dyDescent="0.2">
      <c r="A78" s="34" t="s">
        <v>118</v>
      </c>
      <c r="B78" s="34" t="s">
        <v>710</v>
      </c>
      <c r="C78" s="34" t="s">
        <v>705</v>
      </c>
      <c r="D78" s="34" t="s">
        <v>694</v>
      </c>
      <c r="F78" s="9" t="s">
        <v>114</v>
      </c>
    </row>
    <row r="79" spans="1:6" x14ac:dyDescent="0.2">
      <c r="A79" s="34" t="s">
        <v>120</v>
      </c>
      <c r="B79" s="35" t="s">
        <v>711</v>
      </c>
      <c r="C79" s="34" t="s">
        <v>705</v>
      </c>
      <c r="D79" s="34" t="s">
        <v>694</v>
      </c>
      <c r="F79" s="9" t="s">
        <v>116</v>
      </c>
    </row>
    <row r="80" spans="1:6" x14ac:dyDescent="0.2">
      <c r="A80" s="34" t="s">
        <v>122</v>
      </c>
      <c r="B80" s="34" t="s">
        <v>710</v>
      </c>
      <c r="C80" s="34" t="s">
        <v>705</v>
      </c>
      <c r="D80" s="34" t="s">
        <v>695</v>
      </c>
      <c r="F80" s="9" t="s">
        <v>118</v>
      </c>
    </row>
    <row r="81" spans="1:6" x14ac:dyDescent="0.2">
      <c r="A81" s="34" t="s">
        <v>124</v>
      </c>
      <c r="B81" s="35" t="s">
        <v>711</v>
      </c>
      <c r="C81" s="34" t="s">
        <v>705</v>
      </c>
      <c r="D81" s="34" t="s">
        <v>701</v>
      </c>
      <c r="F81" s="9" t="s">
        <v>120</v>
      </c>
    </row>
    <row r="82" spans="1:6" x14ac:dyDescent="0.2">
      <c r="A82" s="34" t="s">
        <v>126</v>
      </c>
      <c r="B82" s="34" t="s">
        <v>710</v>
      </c>
      <c r="C82" s="34" t="s">
        <v>709</v>
      </c>
      <c r="D82" s="34" t="s">
        <v>699</v>
      </c>
      <c r="F82" s="9" t="s">
        <v>122</v>
      </c>
    </row>
    <row r="83" spans="1:6" x14ac:dyDescent="0.2">
      <c r="A83" s="34" t="s">
        <v>765</v>
      </c>
      <c r="B83" s="34" t="s">
        <v>711</v>
      </c>
      <c r="C83" s="34" t="s">
        <v>705</v>
      </c>
      <c r="D83" s="34" t="s">
        <v>697</v>
      </c>
      <c r="F83" s="9" t="s">
        <v>124</v>
      </c>
    </row>
    <row r="84" spans="1:6" x14ac:dyDescent="0.2">
      <c r="A84" s="34" t="s">
        <v>129</v>
      </c>
      <c r="B84" s="34" t="s">
        <v>710</v>
      </c>
      <c r="C84" s="34" t="s">
        <v>705</v>
      </c>
      <c r="D84" s="34" t="s">
        <v>698</v>
      </c>
      <c r="F84" s="9" t="s">
        <v>126</v>
      </c>
    </row>
    <row r="85" spans="1:6" x14ac:dyDescent="0.2">
      <c r="A85" s="34" t="s">
        <v>131</v>
      </c>
      <c r="B85" s="34" t="s">
        <v>711</v>
      </c>
      <c r="C85" s="34" t="s">
        <v>705</v>
      </c>
      <c r="D85" s="34" t="s">
        <v>695</v>
      </c>
      <c r="F85" s="9" t="s">
        <v>890</v>
      </c>
    </row>
    <row r="86" spans="1:6" x14ac:dyDescent="0.2">
      <c r="A86" s="34" t="s">
        <v>133</v>
      </c>
      <c r="B86" s="34" t="s">
        <v>710</v>
      </c>
      <c r="C86" s="34" t="s">
        <v>705</v>
      </c>
      <c r="D86" s="34" t="s">
        <v>695</v>
      </c>
      <c r="F86" s="9" t="s">
        <v>765</v>
      </c>
    </row>
    <row r="87" spans="1:6" x14ac:dyDescent="0.2">
      <c r="A87" s="34" t="s">
        <v>135</v>
      </c>
      <c r="B87" s="34" t="s">
        <v>711</v>
      </c>
      <c r="C87" s="34" t="s">
        <v>705</v>
      </c>
      <c r="D87" s="34" t="s">
        <v>697</v>
      </c>
      <c r="F87" s="9" t="s">
        <v>129</v>
      </c>
    </row>
    <row r="88" spans="1:6" x14ac:dyDescent="0.2">
      <c r="A88" s="34" t="s">
        <v>910</v>
      </c>
      <c r="B88" s="34" t="s">
        <v>710</v>
      </c>
      <c r="C88" s="34" t="s">
        <v>708</v>
      </c>
      <c r="D88" s="34" t="s">
        <v>701</v>
      </c>
      <c r="F88" s="9" t="s">
        <v>131</v>
      </c>
    </row>
    <row r="89" spans="1:6" x14ac:dyDescent="0.2">
      <c r="A89" s="34" t="s">
        <v>137</v>
      </c>
      <c r="B89" s="34" t="s">
        <v>710</v>
      </c>
      <c r="C89" s="34" t="s">
        <v>705</v>
      </c>
      <c r="D89" s="34" t="s">
        <v>701</v>
      </c>
      <c r="F89" s="9" t="s">
        <v>133</v>
      </c>
    </row>
    <row r="90" spans="1:6" x14ac:dyDescent="0.2">
      <c r="A90" s="34" t="s">
        <v>139</v>
      </c>
      <c r="B90" s="34" t="s">
        <v>710</v>
      </c>
      <c r="C90" s="34" t="s">
        <v>707</v>
      </c>
      <c r="D90" s="34" t="s">
        <v>702</v>
      </c>
      <c r="F90" s="9" t="s">
        <v>135</v>
      </c>
    </row>
    <row r="91" spans="1:6" x14ac:dyDescent="0.2">
      <c r="A91" s="34" t="s">
        <v>141</v>
      </c>
      <c r="B91" s="34" t="s">
        <v>710</v>
      </c>
      <c r="C91" s="34" t="s">
        <v>705</v>
      </c>
      <c r="D91" s="34" t="s">
        <v>700</v>
      </c>
      <c r="F91" s="9" t="s">
        <v>910</v>
      </c>
    </row>
    <row r="92" spans="1:6" x14ac:dyDescent="0.2">
      <c r="A92" s="34" t="s">
        <v>143</v>
      </c>
      <c r="B92" s="34" t="s">
        <v>710</v>
      </c>
      <c r="C92" s="34" t="s">
        <v>705</v>
      </c>
      <c r="D92" s="34" t="s">
        <v>694</v>
      </c>
      <c r="F92" s="9" t="s">
        <v>137</v>
      </c>
    </row>
    <row r="93" spans="1:6" x14ac:dyDescent="0.2">
      <c r="A93" s="34" t="s">
        <v>145</v>
      </c>
      <c r="B93" s="34" t="s">
        <v>711</v>
      </c>
      <c r="C93" s="34" t="s">
        <v>705</v>
      </c>
      <c r="D93" s="34" t="s">
        <v>695</v>
      </c>
      <c r="F93" s="9" t="s">
        <v>139</v>
      </c>
    </row>
    <row r="94" spans="1:6" x14ac:dyDescent="0.2">
      <c r="A94" s="34" t="s">
        <v>147</v>
      </c>
      <c r="B94" s="34" t="s">
        <v>710</v>
      </c>
      <c r="C94" s="34" t="s">
        <v>706</v>
      </c>
      <c r="D94" s="34" t="s">
        <v>699</v>
      </c>
      <c r="F94" s="9" t="s">
        <v>141</v>
      </c>
    </row>
    <row r="95" spans="1:6" x14ac:dyDescent="0.2">
      <c r="A95" s="34" t="s">
        <v>149</v>
      </c>
      <c r="B95" s="34" t="s">
        <v>710</v>
      </c>
      <c r="C95" s="34" t="s">
        <v>705</v>
      </c>
      <c r="D95" s="34" t="s">
        <v>698</v>
      </c>
      <c r="F95" s="9" t="s">
        <v>143</v>
      </c>
    </row>
    <row r="96" spans="1:6" x14ac:dyDescent="0.2">
      <c r="A96" s="35" t="s">
        <v>670</v>
      </c>
      <c r="B96" s="36" t="s">
        <v>711</v>
      </c>
      <c r="C96" s="36" t="s">
        <v>705</v>
      </c>
      <c r="D96" s="35" t="s">
        <v>696</v>
      </c>
      <c r="F96" s="9" t="s">
        <v>145</v>
      </c>
    </row>
    <row r="97" spans="1:6" x14ac:dyDescent="0.2">
      <c r="A97" s="34" t="s">
        <v>840</v>
      </c>
      <c r="B97" s="34" t="s">
        <v>710</v>
      </c>
      <c r="C97" s="34" t="s">
        <v>708</v>
      </c>
      <c r="D97" s="34" t="s">
        <v>696</v>
      </c>
      <c r="F97" s="9" t="s">
        <v>147</v>
      </c>
    </row>
    <row r="98" spans="1:6" x14ac:dyDescent="0.2">
      <c r="A98" s="34" t="s">
        <v>152</v>
      </c>
      <c r="B98" s="34" t="s">
        <v>710</v>
      </c>
      <c r="C98" s="34" t="s">
        <v>705</v>
      </c>
      <c r="D98" s="34" t="s">
        <v>694</v>
      </c>
      <c r="F98" s="9" t="s">
        <v>149</v>
      </c>
    </row>
    <row r="99" spans="1:6" x14ac:dyDescent="0.2">
      <c r="A99" s="34" t="s">
        <v>154</v>
      </c>
      <c r="B99" s="34" t="s">
        <v>711</v>
      </c>
      <c r="C99" s="34" t="s">
        <v>705</v>
      </c>
      <c r="D99" s="34" t="s">
        <v>697</v>
      </c>
      <c r="F99" s="9" t="s">
        <v>670</v>
      </c>
    </row>
    <row r="100" spans="1:6" x14ac:dyDescent="0.2">
      <c r="A100" s="34" t="s">
        <v>768</v>
      </c>
      <c r="B100" s="34" t="s">
        <v>711</v>
      </c>
      <c r="C100" s="34" t="s">
        <v>705</v>
      </c>
      <c r="D100" s="34" t="s">
        <v>697</v>
      </c>
      <c r="F100" s="9" t="s">
        <v>840</v>
      </c>
    </row>
    <row r="101" spans="1:6" x14ac:dyDescent="0.2">
      <c r="A101" s="34" t="s">
        <v>841</v>
      </c>
      <c r="B101" s="35" t="s">
        <v>710</v>
      </c>
      <c r="C101" s="35" t="s">
        <v>708</v>
      </c>
      <c r="D101" s="35" t="s">
        <v>697</v>
      </c>
      <c r="F101" s="9" t="s">
        <v>152</v>
      </c>
    </row>
    <row r="102" spans="1:6" x14ac:dyDescent="0.2">
      <c r="A102" s="34" t="s">
        <v>157</v>
      </c>
      <c r="B102" s="34" t="s">
        <v>710</v>
      </c>
      <c r="C102" s="34" t="s">
        <v>705</v>
      </c>
      <c r="D102" s="34" t="s">
        <v>697</v>
      </c>
      <c r="F102" s="9" t="s">
        <v>154</v>
      </c>
    </row>
    <row r="103" spans="1:6" x14ac:dyDescent="0.2">
      <c r="A103" s="34" t="s">
        <v>159</v>
      </c>
      <c r="B103" s="34" t="s">
        <v>711</v>
      </c>
      <c r="C103" s="34" t="s">
        <v>705</v>
      </c>
      <c r="D103" s="34" t="s">
        <v>696</v>
      </c>
      <c r="F103" s="9" t="s">
        <v>891</v>
      </c>
    </row>
    <row r="104" spans="1:6" x14ac:dyDescent="0.2">
      <c r="A104" s="34" t="s">
        <v>161</v>
      </c>
      <c r="B104" s="34" t="s">
        <v>710</v>
      </c>
      <c r="C104" s="34" t="s">
        <v>707</v>
      </c>
      <c r="D104" s="34" t="s">
        <v>700</v>
      </c>
      <c r="F104" s="9" t="s">
        <v>157</v>
      </c>
    </row>
    <row r="105" spans="1:6" x14ac:dyDescent="0.2">
      <c r="A105" s="35" t="s">
        <v>948</v>
      </c>
      <c r="B105" s="35" t="s">
        <v>710</v>
      </c>
      <c r="C105" s="35" t="s">
        <v>708</v>
      </c>
      <c r="D105" s="35" t="s">
        <v>701</v>
      </c>
      <c r="F105" s="9" t="s">
        <v>159</v>
      </c>
    </row>
    <row r="106" spans="1:6" x14ac:dyDescent="0.2">
      <c r="A106" s="34" t="s">
        <v>163</v>
      </c>
      <c r="B106" s="34" t="s">
        <v>710</v>
      </c>
      <c r="C106" s="34" t="s">
        <v>705</v>
      </c>
      <c r="D106" s="34" t="s">
        <v>694</v>
      </c>
      <c r="F106" s="9" t="s">
        <v>161</v>
      </c>
    </row>
    <row r="107" spans="1:6" x14ac:dyDescent="0.2">
      <c r="A107" s="34" t="s">
        <v>165</v>
      </c>
      <c r="B107" s="34" t="s">
        <v>710</v>
      </c>
      <c r="C107" s="34" t="s">
        <v>707</v>
      </c>
      <c r="D107" s="34" t="s">
        <v>702</v>
      </c>
      <c r="F107" s="21" t="s">
        <v>948</v>
      </c>
    </row>
    <row r="108" spans="1:6" x14ac:dyDescent="0.2">
      <c r="A108" s="34" t="s">
        <v>167</v>
      </c>
      <c r="B108" s="37" t="s">
        <v>711</v>
      </c>
      <c r="C108" s="37" t="s">
        <v>705</v>
      </c>
      <c r="D108" s="37" t="s">
        <v>696</v>
      </c>
      <c r="F108" s="9" t="s">
        <v>163</v>
      </c>
    </row>
    <row r="109" spans="1:6" x14ac:dyDescent="0.2">
      <c r="A109" s="34" t="s">
        <v>911</v>
      </c>
      <c r="B109" s="37" t="s">
        <v>710</v>
      </c>
      <c r="C109" s="37" t="s">
        <v>708</v>
      </c>
      <c r="D109" s="37" t="s">
        <v>696</v>
      </c>
      <c r="F109" s="9" t="s">
        <v>165</v>
      </c>
    </row>
    <row r="110" spans="1:6" x14ac:dyDescent="0.2">
      <c r="A110" s="34" t="s">
        <v>169</v>
      </c>
      <c r="B110" s="34" t="s">
        <v>710</v>
      </c>
      <c r="C110" s="34" t="s">
        <v>706</v>
      </c>
      <c r="D110" s="34" t="s">
        <v>699</v>
      </c>
      <c r="F110" s="9" t="s">
        <v>167</v>
      </c>
    </row>
    <row r="111" spans="1:6" x14ac:dyDescent="0.2">
      <c r="A111" s="34" t="s">
        <v>171</v>
      </c>
      <c r="B111" s="34" t="s">
        <v>711</v>
      </c>
      <c r="C111" s="34" t="s">
        <v>705</v>
      </c>
      <c r="D111" s="34" t="s">
        <v>696</v>
      </c>
      <c r="F111" s="9" t="s">
        <v>911</v>
      </c>
    </row>
    <row r="112" spans="1:6" x14ac:dyDescent="0.2">
      <c r="A112" s="34" t="s">
        <v>173</v>
      </c>
      <c r="B112" s="34" t="s">
        <v>710</v>
      </c>
      <c r="C112" s="34" t="s">
        <v>705</v>
      </c>
      <c r="D112" s="34" t="s">
        <v>698</v>
      </c>
      <c r="F112" s="9" t="s">
        <v>169</v>
      </c>
    </row>
    <row r="113" spans="1:6" x14ac:dyDescent="0.2">
      <c r="A113" s="34" t="s">
        <v>175</v>
      </c>
      <c r="B113" s="34" t="s">
        <v>710</v>
      </c>
      <c r="C113" s="34" t="s">
        <v>705</v>
      </c>
      <c r="D113" s="34" t="s">
        <v>701</v>
      </c>
      <c r="F113" s="9" t="s">
        <v>171</v>
      </c>
    </row>
    <row r="114" spans="1:6" x14ac:dyDescent="0.2">
      <c r="A114" s="34" t="s">
        <v>177</v>
      </c>
      <c r="B114" s="35" t="s">
        <v>711</v>
      </c>
      <c r="C114" s="34" t="s">
        <v>705</v>
      </c>
      <c r="D114" s="34" t="s">
        <v>701</v>
      </c>
      <c r="F114" s="9" t="s">
        <v>173</v>
      </c>
    </row>
    <row r="115" spans="1:6" x14ac:dyDescent="0.2">
      <c r="A115" s="34" t="s">
        <v>179</v>
      </c>
      <c r="B115" s="34" t="s">
        <v>710</v>
      </c>
      <c r="C115" s="34" t="s">
        <v>705</v>
      </c>
      <c r="D115" s="34" t="s">
        <v>694</v>
      </c>
      <c r="F115" s="9" t="s">
        <v>175</v>
      </c>
    </row>
    <row r="116" spans="1:6" x14ac:dyDescent="0.2">
      <c r="A116" s="34" t="s">
        <v>181</v>
      </c>
      <c r="B116" s="34" t="s">
        <v>710</v>
      </c>
      <c r="C116" s="34" t="s">
        <v>705</v>
      </c>
      <c r="D116" s="34" t="s">
        <v>698</v>
      </c>
      <c r="F116" s="9" t="s">
        <v>177</v>
      </c>
    </row>
    <row r="117" spans="1:6" x14ac:dyDescent="0.2">
      <c r="A117" s="34" t="s">
        <v>183</v>
      </c>
      <c r="B117" s="34" t="s">
        <v>710</v>
      </c>
      <c r="C117" s="34" t="s">
        <v>705</v>
      </c>
      <c r="D117" s="34" t="s">
        <v>697</v>
      </c>
      <c r="F117" s="9" t="s">
        <v>179</v>
      </c>
    </row>
    <row r="118" spans="1:6" x14ac:dyDescent="0.2">
      <c r="A118" s="34" t="s">
        <v>185</v>
      </c>
      <c r="B118" s="34" t="s">
        <v>711</v>
      </c>
      <c r="C118" s="34" t="s">
        <v>705</v>
      </c>
      <c r="D118" s="34" t="s">
        <v>697</v>
      </c>
      <c r="F118" s="9" t="s">
        <v>181</v>
      </c>
    </row>
    <row r="119" spans="1:6" x14ac:dyDescent="0.2">
      <c r="A119" s="34" t="s">
        <v>842</v>
      </c>
      <c r="B119" s="34" t="s">
        <v>710</v>
      </c>
      <c r="C119" s="34" t="s">
        <v>708</v>
      </c>
      <c r="D119" s="34" t="s">
        <v>700</v>
      </c>
      <c r="F119" s="9" t="s">
        <v>183</v>
      </c>
    </row>
    <row r="120" spans="1:6" x14ac:dyDescent="0.2">
      <c r="A120" s="35" t="s">
        <v>952</v>
      </c>
      <c r="B120" s="35" t="s">
        <v>710</v>
      </c>
      <c r="C120" s="35" t="s">
        <v>705</v>
      </c>
      <c r="D120" s="35" t="s">
        <v>698</v>
      </c>
      <c r="F120" s="9" t="s">
        <v>185</v>
      </c>
    </row>
    <row r="121" spans="1:6" x14ac:dyDescent="0.2">
      <c r="A121" s="34" t="s">
        <v>188</v>
      </c>
      <c r="B121" s="34" t="s">
        <v>710</v>
      </c>
      <c r="C121" s="34" t="s">
        <v>705</v>
      </c>
      <c r="D121" s="34" t="s">
        <v>702</v>
      </c>
      <c r="F121" s="9" t="s">
        <v>842</v>
      </c>
    </row>
    <row r="122" spans="1:6" x14ac:dyDescent="0.2">
      <c r="A122" s="34" t="s">
        <v>770</v>
      </c>
      <c r="B122" s="34" t="s">
        <v>711</v>
      </c>
      <c r="C122" s="34" t="s">
        <v>705</v>
      </c>
      <c r="D122" s="34" t="s">
        <v>700</v>
      </c>
      <c r="F122" s="9" t="s">
        <v>188</v>
      </c>
    </row>
    <row r="123" spans="1:6" x14ac:dyDescent="0.2">
      <c r="A123" s="34" t="s">
        <v>190</v>
      </c>
      <c r="B123" s="34" t="s">
        <v>710</v>
      </c>
      <c r="C123" s="34" t="s">
        <v>705</v>
      </c>
      <c r="D123" s="34" t="s">
        <v>694</v>
      </c>
      <c r="F123" s="21" t="s">
        <v>952</v>
      </c>
    </row>
    <row r="124" spans="1:6" x14ac:dyDescent="0.2">
      <c r="A124" s="34" t="s">
        <v>192</v>
      </c>
      <c r="B124" s="34" t="s">
        <v>710</v>
      </c>
      <c r="C124" s="34" t="s">
        <v>705</v>
      </c>
      <c r="D124" s="34" t="s">
        <v>694</v>
      </c>
      <c r="F124" s="9" t="s">
        <v>770</v>
      </c>
    </row>
    <row r="125" spans="1:6" x14ac:dyDescent="0.2">
      <c r="A125" s="34" t="s">
        <v>194</v>
      </c>
      <c r="B125" s="34" t="s">
        <v>710</v>
      </c>
      <c r="C125" s="34" t="s">
        <v>705</v>
      </c>
      <c r="D125" s="34" t="s">
        <v>695</v>
      </c>
      <c r="F125" s="9" t="s">
        <v>190</v>
      </c>
    </row>
    <row r="126" spans="1:6" x14ac:dyDescent="0.2">
      <c r="A126" s="34" t="s">
        <v>196</v>
      </c>
      <c r="B126" s="34" t="s">
        <v>711</v>
      </c>
      <c r="C126" s="34" t="s">
        <v>705</v>
      </c>
      <c r="D126" s="34" t="s">
        <v>695</v>
      </c>
      <c r="F126" s="9" t="s">
        <v>192</v>
      </c>
    </row>
    <row r="127" spans="1:6" x14ac:dyDescent="0.2">
      <c r="A127" s="34" t="s">
        <v>198</v>
      </c>
      <c r="B127" s="34" t="s">
        <v>710</v>
      </c>
      <c r="C127" s="34" t="s">
        <v>705</v>
      </c>
      <c r="D127" s="34" t="s">
        <v>694</v>
      </c>
      <c r="F127" s="9" t="s">
        <v>194</v>
      </c>
    </row>
    <row r="128" spans="1:6" x14ac:dyDescent="0.2">
      <c r="A128" s="34" t="s">
        <v>200</v>
      </c>
      <c r="B128" s="34" t="s">
        <v>710</v>
      </c>
      <c r="C128" s="34" t="s">
        <v>706</v>
      </c>
      <c r="D128" s="34" t="s">
        <v>699</v>
      </c>
      <c r="F128" s="9" t="s">
        <v>196</v>
      </c>
    </row>
    <row r="129" spans="1:6" x14ac:dyDescent="0.2">
      <c r="A129" s="34" t="s">
        <v>202</v>
      </c>
      <c r="B129" s="34" t="s">
        <v>710</v>
      </c>
      <c r="C129" s="34" t="s">
        <v>705</v>
      </c>
      <c r="D129" s="34" t="s">
        <v>698</v>
      </c>
      <c r="F129" s="9" t="s">
        <v>198</v>
      </c>
    </row>
    <row r="130" spans="1:6" x14ac:dyDescent="0.2">
      <c r="A130" s="34" t="s">
        <v>204</v>
      </c>
      <c r="B130" s="34" t="s">
        <v>710</v>
      </c>
      <c r="C130" s="34" t="s">
        <v>705</v>
      </c>
      <c r="D130" s="34" t="s">
        <v>694</v>
      </c>
      <c r="F130" s="9" t="s">
        <v>200</v>
      </c>
    </row>
    <row r="131" spans="1:6" x14ac:dyDescent="0.2">
      <c r="A131" s="34" t="s">
        <v>206</v>
      </c>
      <c r="B131" s="34" t="s">
        <v>710</v>
      </c>
      <c r="C131" s="34" t="s">
        <v>705</v>
      </c>
      <c r="D131" s="34" t="s">
        <v>697</v>
      </c>
      <c r="F131" s="9" t="s">
        <v>202</v>
      </c>
    </row>
    <row r="132" spans="1:6" x14ac:dyDescent="0.2">
      <c r="A132" s="34" t="s">
        <v>208</v>
      </c>
      <c r="B132" s="34" t="s">
        <v>710</v>
      </c>
      <c r="C132" s="34" t="s">
        <v>705</v>
      </c>
      <c r="D132" s="34" t="s">
        <v>701</v>
      </c>
      <c r="F132" s="9" t="s">
        <v>204</v>
      </c>
    </row>
    <row r="133" spans="1:6" x14ac:dyDescent="0.2">
      <c r="A133" s="34" t="s">
        <v>210</v>
      </c>
      <c r="B133" s="34" t="s">
        <v>710</v>
      </c>
      <c r="C133" s="34" t="s">
        <v>705</v>
      </c>
      <c r="D133" s="34" t="s">
        <v>694</v>
      </c>
      <c r="F133" s="9" t="s">
        <v>206</v>
      </c>
    </row>
    <row r="134" spans="1:6" x14ac:dyDescent="0.2">
      <c r="A134" s="34" t="s">
        <v>212</v>
      </c>
      <c r="B134" s="34" t="s">
        <v>710</v>
      </c>
      <c r="C134" s="34" t="s">
        <v>705</v>
      </c>
      <c r="D134" s="34" t="s">
        <v>698</v>
      </c>
      <c r="F134" s="9" t="s">
        <v>208</v>
      </c>
    </row>
    <row r="135" spans="1:6" x14ac:dyDescent="0.2">
      <c r="A135" s="35" t="s">
        <v>946</v>
      </c>
      <c r="B135" s="34" t="s">
        <v>710</v>
      </c>
      <c r="C135" s="34" t="s">
        <v>705</v>
      </c>
      <c r="D135" s="34" t="s">
        <v>694</v>
      </c>
      <c r="F135" s="9" t="s">
        <v>210</v>
      </c>
    </row>
    <row r="136" spans="1:6" x14ac:dyDescent="0.2">
      <c r="A136" s="34" t="s">
        <v>214</v>
      </c>
      <c r="B136" s="35" t="s">
        <v>711</v>
      </c>
      <c r="C136" s="34" t="s">
        <v>705</v>
      </c>
      <c r="D136" s="34" t="s">
        <v>698</v>
      </c>
      <c r="F136" s="9" t="s">
        <v>212</v>
      </c>
    </row>
    <row r="137" spans="1:6" x14ac:dyDescent="0.2">
      <c r="A137" s="34" t="s">
        <v>216</v>
      </c>
      <c r="B137" s="34" t="s">
        <v>710</v>
      </c>
      <c r="C137" s="34" t="s">
        <v>705</v>
      </c>
      <c r="D137" s="34" t="s">
        <v>701</v>
      </c>
      <c r="F137" s="21" t="s">
        <v>961</v>
      </c>
    </row>
    <row r="138" spans="1:6" x14ac:dyDescent="0.2">
      <c r="A138" s="34" t="s">
        <v>218</v>
      </c>
      <c r="B138" s="34" t="s">
        <v>710</v>
      </c>
      <c r="C138" s="34" t="s">
        <v>705</v>
      </c>
      <c r="D138" s="34" t="s">
        <v>695</v>
      </c>
      <c r="F138" s="9" t="s">
        <v>214</v>
      </c>
    </row>
    <row r="139" spans="1:6" x14ac:dyDescent="0.2">
      <c r="A139" s="34" t="s">
        <v>220</v>
      </c>
      <c r="B139" s="34" t="s">
        <v>710</v>
      </c>
      <c r="C139" s="34" t="s">
        <v>707</v>
      </c>
      <c r="D139" s="34" t="s">
        <v>696</v>
      </c>
      <c r="F139" s="9" t="s">
        <v>216</v>
      </c>
    </row>
    <row r="140" spans="1:6" x14ac:dyDescent="0.2">
      <c r="A140" s="34" t="s">
        <v>222</v>
      </c>
      <c r="B140" s="34" t="s">
        <v>710</v>
      </c>
      <c r="C140" s="34" t="s">
        <v>705</v>
      </c>
      <c r="D140" s="34" t="s">
        <v>697</v>
      </c>
      <c r="F140" s="9" t="s">
        <v>218</v>
      </c>
    </row>
    <row r="141" spans="1:6" x14ac:dyDescent="0.2">
      <c r="A141" s="34" t="s">
        <v>772</v>
      </c>
      <c r="B141" s="34" t="s">
        <v>711</v>
      </c>
      <c r="C141" s="34" t="s">
        <v>705</v>
      </c>
      <c r="D141" s="34" t="s">
        <v>694</v>
      </c>
      <c r="F141" s="9" t="s">
        <v>220</v>
      </c>
    </row>
    <row r="142" spans="1:6" x14ac:dyDescent="0.2">
      <c r="A142" s="34" t="s">
        <v>774</v>
      </c>
      <c r="B142" s="34" t="s">
        <v>711</v>
      </c>
      <c r="C142" s="34" t="s">
        <v>705</v>
      </c>
      <c r="D142" s="34" t="s">
        <v>700</v>
      </c>
      <c r="F142" s="9" t="s">
        <v>222</v>
      </c>
    </row>
    <row r="143" spans="1:6" x14ac:dyDescent="0.2">
      <c r="A143" s="34" t="s">
        <v>224</v>
      </c>
      <c r="B143" s="34" t="s">
        <v>710</v>
      </c>
      <c r="C143" s="34" t="s">
        <v>705</v>
      </c>
      <c r="D143" s="34" t="s">
        <v>701</v>
      </c>
      <c r="F143" s="9" t="s">
        <v>772</v>
      </c>
    </row>
    <row r="144" spans="1:6" x14ac:dyDescent="0.2">
      <c r="A144" s="34" t="s">
        <v>226</v>
      </c>
      <c r="B144" s="34" t="s">
        <v>710</v>
      </c>
      <c r="C144" s="34" t="s">
        <v>705</v>
      </c>
      <c r="D144" s="34" t="s">
        <v>694</v>
      </c>
      <c r="F144" s="9" t="s">
        <v>774</v>
      </c>
    </row>
    <row r="145" spans="1:6" x14ac:dyDescent="0.2">
      <c r="A145" s="34" t="s">
        <v>228</v>
      </c>
      <c r="B145" s="34" t="s">
        <v>710</v>
      </c>
      <c r="C145" s="34" t="s">
        <v>705</v>
      </c>
      <c r="D145" s="34" t="s">
        <v>694</v>
      </c>
      <c r="F145" s="9" t="s">
        <v>224</v>
      </c>
    </row>
    <row r="146" spans="1:6" x14ac:dyDescent="0.2">
      <c r="A146" s="34" t="s">
        <v>776</v>
      </c>
      <c r="B146" s="34" t="s">
        <v>711</v>
      </c>
      <c r="C146" s="34" t="s">
        <v>705</v>
      </c>
      <c r="D146" s="34" t="s">
        <v>700</v>
      </c>
      <c r="F146" s="9" t="s">
        <v>226</v>
      </c>
    </row>
    <row r="147" spans="1:6" x14ac:dyDescent="0.2">
      <c r="A147" s="34" t="s">
        <v>230</v>
      </c>
      <c r="B147" s="34" t="s">
        <v>710</v>
      </c>
      <c r="C147" s="34" t="s">
        <v>705</v>
      </c>
      <c r="D147" s="34" t="s">
        <v>698</v>
      </c>
      <c r="F147" s="9" t="s">
        <v>228</v>
      </c>
    </row>
    <row r="148" spans="1:6" x14ac:dyDescent="0.2">
      <c r="A148" s="34" t="s">
        <v>232</v>
      </c>
      <c r="B148" s="34" t="s">
        <v>710</v>
      </c>
      <c r="C148" s="34" t="s">
        <v>709</v>
      </c>
      <c r="D148" s="34" t="s">
        <v>699</v>
      </c>
      <c r="F148" s="9" t="s">
        <v>776</v>
      </c>
    </row>
    <row r="149" spans="1:6" x14ac:dyDescent="0.2">
      <c r="A149" s="34" t="s">
        <v>234</v>
      </c>
      <c r="B149" s="34" t="s">
        <v>710</v>
      </c>
      <c r="C149" s="34" t="s">
        <v>705</v>
      </c>
      <c r="D149" s="34" t="s">
        <v>694</v>
      </c>
      <c r="F149" s="9" t="s">
        <v>230</v>
      </c>
    </row>
    <row r="150" spans="1:6" x14ac:dyDescent="0.2">
      <c r="A150" s="34" t="s">
        <v>236</v>
      </c>
      <c r="B150" s="34" t="s">
        <v>710</v>
      </c>
      <c r="C150" s="34" t="s">
        <v>709</v>
      </c>
      <c r="D150" s="34" t="s">
        <v>699</v>
      </c>
      <c r="F150" s="9" t="s">
        <v>232</v>
      </c>
    </row>
    <row r="151" spans="1:6" x14ac:dyDescent="0.2">
      <c r="A151" s="34" t="s">
        <v>843</v>
      </c>
      <c r="B151" s="34" t="s">
        <v>710</v>
      </c>
      <c r="C151" s="34" t="s">
        <v>708</v>
      </c>
      <c r="D151" s="34" t="s">
        <v>695</v>
      </c>
      <c r="F151" s="9" t="s">
        <v>234</v>
      </c>
    </row>
    <row r="152" spans="1:6" x14ac:dyDescent="0.2">
      <c r="A152" s="34" t="s">
        <v>239</v>
      </c>
      <c r="B152" s="34" t="s">
        <v>710</v>
      </c>
      <c r="C152" s="34" t="s">
        <v>705</v>
      </c>
      <c r="D152" s="34" t="s">
        <v>700</v>
      </c>
      <c r="F152" s="9" t="s">
        <v>236</v>
      </c>
    </row>
    <row r="153" spans="1:6" x14ac:dyDescent="0.2">
      <c r="A153" s="34" t="s">
        <v>241</v>
      </c>
      <c r="B153" s="34" t="s">
        <v>710</v>
      </c>
      <c r="C153" s="34" t="s">
        <v>709</v>
      </c>
      <c r="D153" s="34" t="s">
        <v>699</v>
      </c>
      <c r="F153" s="9" t="s">
        <v>892</v>
      </c>
    </row>
    <row r="154" spans="1:6" x14ac:dyDescent="0.2">
      <c r="A154" s="34" t="s">
        <v>243</v>
      </c>
      <c r="B154" s="34" t="s">
        <v>710</v>
      </c>
      <c r="C154" s="34" t="s">
        <v>705</v>
      </c>
      <c r="D154" s="34" t="s">
        <v>697</v>
      </c>
      <c r="F154" s="9" t="s">
        <v>843</v>
      </c>
    </row>
    <row r="155" spans="1:6" x14ac:dyDescent="0.2">
      <c r="A155" s="34" t="s">
        <v>245</v>
      </c>
      <c r="B155" s="34" t="s">
        <v>710</v>
      </c>
      <c r="C155" s="34" t="s">
        <v>706</v>
      </c>
      <c r="D155" s="34" t="s">
        <v>699</v>
      </c>
      <c r="F155" s="9" t="s">
        <v>239</v>
      </c>
    </row>
    <row r="156" spans="1:6" x14ac:dyDescent="0.2">
      <c r="A156" s="34" t="s">
        <v>247</v>
      </c>
      <c r="B156" s="34" t="s">
        <v>710</v>
      </c>
      <c r="C156" s="34" t="s">
        <v>705</v>
      </c>
      <c r="D156" s="34" t="s">
        <v>698</v>
      </c>
      <c r="F156" s="9" t="s">
        <v>241</v>
      </c>
    </row>
    <row r="157" spans="1:6" x14ac:dyDescent="0.2">
      <c r="A157" s="34" t="s">
        <v>249</v>
      </c>
      <c r="B157" s="34" t="s">
        <v>710</v>
      </c>
      <c r="C157" s="34" t="s">
        <v>705</v>
      </c>
      <c r="D157" s="34" t="s">
        <v>700</v>
      </c>
      <c r="F157" s="9" t="s">
        <v>243</v>
      </c>
    </row>
    <row r="158" spans="1:6" x14ac:dyDescent="0.2">
      <c r="A158" s="34" t="s">
        <v>251</v>
      </c>
      <c r="B158" s="34" t="s">
        <v>710</v>
      </c>
      <c r="C158" s="34" t="s">
        <v>706</v>
      </c>
      <c r="D158" s="34" t="s">
        <v>699</v>
      </c>
      <c r="F158" s="9" t="s">
        <v>245</v>
      </c>
    </row>
    <row r="159" spans="1:6" x14ac:dyDescent="0.2">
      <c r="A159" s="34" t="s">
        <v>253</v>
      </c>
      <c r="B159" s="34" t="s">
        <v>710</v>
      </c>
      <c r="C159" s="34" t="s">
        <v>705</v>
      </c>
      <c r="D159" s="34" t="s">
        <v>694</v>
      </c>
      <c r="F159" s="9" t="s">
        <v>247</v>
      </c>
    </row>
    <row r="160" spans="1:6" x14ac:dyDescent="0.2">
      <c r="A160" s="34" t="s">
        <v>688</v>
      </c>
      <c r="B160" s="5" t="s">
        <v>711</v>
      </c>
      <c r="C160" s="5" t="s">
        <v>705</v>
      </c>
      <c r="D160" s="34" t="s">
        <v>696</v>
      </c>
      <c r="F160" s="9" t="s">
        <v>249</v>
      </c>
    </row>
    <row r="161" spans="1:6" x14ac:dyDescent="0.2">
      <c r="A161" s="34" t="s">
        <v>844</v>
      </c>
      <c r="B161" s="34" t="s">
        <v>710</v>
      </c>
      <c r="C161" s="34" t="s">
        <v>708</v>
      </c>
      <c r="D161" s="34" t="s">
        <v>696</v>
      </c>
      <c r="F161" s="9" t="s">
        <v>251</v>
      </c>
    </row>
    <row r="162" spans="1:6" x14ac:dyDescent="0.2">
      <c r="A162" s="34" t="s">
        <v>256</v>
      </c>
      <c r="B162" s="34" t="s">
        <v>710</v>
      </c>
      <c r="C162" s="34" t="s">
        <v>705</v>
      </c>
      <c r="D162" s="34" t="s">
        <v>694</v>
      </c>
      <c r="F162" s="9" t="s">
        <v>253</v>
      </c>
    </row>
    <row r="163" spans="1:6" x14ac:dyDescent="0.2">
      <c r="A163" s="34" t="s">
        <v>258</v>
      </c>
      <c r="B163" s="34" t="s">
        <v>710</v>
      </c>
      <c r="C163" s="34" t="s">
        <v>705</v>
      </c>
      <c r="D163" s="34" t="s">
        <v>694</v>
      </c>
      <c r="F163" s="9" t="s">
        <v>844</v>
      </c>
    </row>
    <row r="164" spans="1:6" x14ac:dyDescent="0.2">
      <c r="A164" s="34" t="s">
        <v>260</v>
      </c>
      <c r="B164" s="34" t="s">
        <v>710</v>
      </c>
      <c r="C164" s="34" t="s">
        <v>706</v>
      </c>
      <c r="D164" s="34" t="s">
        <v>699</v>
      </c>
      <c r="F164" s="9" t="s">
        <v>256</v>
      </c>
    </row>
    <row r="165" spans="1:6" x14ac:dyDescent="0.2">
      <c r="A165" s="34" t="s">
        <v>779</v>
      </c>
      <c r="B165" s="34" t="s">
        <v>711</v>
      </c>
      <c r="C165" s="34" t="s">
        <v>705</v>
      </c>
      <c r="D165" s="34" t="s">
        <v>702</v>
      </c>
      <c r="F165" s="9" t="s">
        <v>258</v>
      </c>
    </row>
    <row r="166" spans="1:6" x14ac:dyDescent="0.2">
      <c r="A166" s="34" t="s">
        <v>845</v>
      </c>
      <c r="B166" s="34" t="s">
        <v>710</v>
      </c>
      <c r="C166" s="34" t="s">
        <v>708</v>
      </c>
      <c r="D166" s="34" t="s">
        <v>702</v>
      </c>
      <c r="F166" s="9" t="s">
        <v>260</v>
      </c>
    </row>
    <row r="167" spans="1:6" x14ac:dyDescent="0.2">
      <c r="A167" s="34" t="s">
        <v>263</v>
      </c>
      <c r="B167" s="34" t="s">
        <v>710</v>
      </c>
      <c r="C167" s="34" t="s">
        <v>705</v>
      </c>
      <c r="D167" s="34" t="s">
        <v>698</v>
      </c>
      <c r="F167" s="9" t="s">
        <v>779</v>
      </c>
    </row>
    <row r="168" spans="1:6" x14ac:dyDescent="0.2">
      <c r="A168" s="34" t="s">
        <v>265</v>
      </c>
      <c r="B168" s="34" t="s">
        <v>710</v>
      </c>
      <c r="C168" s="34" t="s">
        <v>705</v>
      </c>
      <c r="D168" s="34" t="s">
        <v>697</v>
      </c>
      <c r="F168" s="9" t="s">
        <v>845</v>
      </c>
    </row>
    <row r="169" spans="1:6" x14ac:dyDescent="0.2">
      <c r="A169" s="34" t="s">
        <v>267</v>
      </c>
      <c r="B169" s="34" t="s">
        <v>710</v>
      </c>
      <c r="C169" s="34" t="s">
        <v>706</v>
      </c>
      <c r="D169" s="34" t="s">
        <v>699</v>
      </c>
      <c r="F169" s="9" t="s">
        <v>263</v>
      </c>
    </row>
    <row r="170" spans="1:6" x14ac:dyDescent="0.2">
      <c r="A170" s="34" t="s">
        <v>269</v>
      </c>
      <c r="B170" s="34" t="s">
        <v>710</v>
      </c>
      <c r="C170" s="34" t="s">
        <v>705</v>
      </c>
      <c r="D170" s="34" t="s">
        <v>697</v>
      </c>
      <c r="F170" s="9" t="s">
        <v>265</v>
      </c>
    </row>
    <row r="171" spans="1:6" x14ac:dyDescent="0.2">
      <c r="A171" s="34" t="s">
        <v>781</v>
      </c>
      <c r="B171" s="34" t="s">
        <v>711</v>
      </c>
      <c r="C171" s="34" t="s">
        <v>705</v>
      </c>
      <c r="D171" s="34" t="s">
        <v>700</v>
      </c>
      <c r="F171" s="9" t="s">
        <v>267</v>
      </c>
    </row>
    <row r="172" spans="1:6" x14ac:dyDescent="0.2">
      <c r="A172" s="34" t="s">
        <v>271</v>
      </c>
      <c r="B172" s="34" t="s">
        <v>710</v>
      </c>
      <c r="C172" s="34" t="s">
        <v>705</v>
      </c>
      <c r="D172" s="34" t="s">
        <v>694</v>
      </c>
      <c r="F172" s="9" t="s">
        <v>269</v>
      </c>
    </row>
    <row r="173" spans="1:6" x14ac:dyDescent="0.2">
      <c r="A173" s="34" t="s">
        <v>273</v>
      </c>
      <c r="B173" s="34" t="s">
        <v>710</v>
      </c>
      <c r="C173" s="34" t="s">
        <v>706</v>
      </c>
      <c r="D173" s="34" t="s">
        <v>699</v>
      </c>
      <c r="F173" s="9" t="s">
        <v>781</v>
      </c>
    </row>
    <row r="174" spans="1:6" x14ac:dyDescent="0.2">
      <c r="A174" s="34" t="s">
        <v>783</v>
      </c>
      <c r="B174" s="34" t="s">
        <v>711</v>
      </c>
      <c r="C174" s="34" t="s">
        <v>705</v>
      </c>
      <c r="D174" s="34" t="s">
        <v>694</v>
      </c>
      <c r="F174" s="9" t="s">
        <v>271</v>
      </c>
    </row>
    <row r="175" spans="1:6" x14ac:dyDescent="0.2">
      <c r="A175" s="34" t="s">
        <v>274</v>
      </c>
      <c r="B175" s="35" t="s">
        <v>710</v>
      </c>
      <c r="C175" s="35" t="s">
        <v>705</v>
      </c>
      <c r="D175" s="35" t="s">
        <v>698</v>
      </c>
      <c r="F175" s="9" t="s">
        <v>273</v>
      </c>
    </row>
    <row r="176" spans="1:6" x14ac:dyDescent="0.2">
      <c r="A176" s="34" t="s">
        <v>276</v>
      </c>
      <c r="B176" s="34" t="s">
        <v>710</v>
      </c>
      <c r="C176" s="34" t="s">
        <v>705</v>
      </c>
      <c r="D176" s="34" t="s">
        <v>695</v>
      </c>
      <c r="F176" s="9" t="s">
        <v>783</v>
      </c>
    </row>
    <row r="177" spans="1:6" x14ac:dyDescent="0.2">
      <c r="A177" s="34" t="s">
        <v>278</v>
      </c>
      <c r="B177" s="34" t="s">
        <v>710</v>
      </c>
      <c r="C177" s="34" t="s">
        <v>705</v>
      </c>
      <c r="D177" s="34" t="s">
        <v>698</v>
      </c>
      <c r="F177" s="9" t="s">
        <v>274</v>
      </c>
    </row>
    <row r="178" spans="1:6" x14ac:dyDescent="0.2">
      <c r="A178" s="34" t="s">
        <v>846</v>
      </c>
      <c r="B178" s="34" t="s">
        <v>710</v>
      </c>
      <c r="C178" s="34" t="s">
        <v>708</v>
      </c>
      <c r="D178" s="34" t="s">
        <v>694</v>
      </c>
      <c r="F178" s="9" t="s">
        <v>276</v>
      </c>
    </row>
    <row r="179" spans="1:6" x14ac:dyDescent="0.2">
      <c r="A179" s="34" t="s">
        <v>281</v>
      </c>
      <c r="B179" s="34" t="s">
        <v>710</v>
      </c>
      <c r="C179" s="34" t="s">
        <v>708</v>
      </c>
      <c r="D179" s="34" t="s">
        <v>701</v>
      </c>
      <c r="F179" s="9" t="s">
        <v>278</v>
      </c>
    </row>
    <row r="180" spans="1:6" x14ac:dyDescent="0.2">
      <c r="A180" s="34" t="s">
        <v>283</v>
      </c>
      <c r="B180" s="34" t="s">
        <v>710</v>
      </c>
      <c r="C180" s="34" t="s">
        <v>709</v>
      </c>
      <c r="D180" s="34" t="s">
        <v>699</v>
      </c>
      <c r="F180" s="9" t="s">
        <v>893</v>
      </c>
    </row>
    <row r="181" spans="1:6" x14ac:dyDescent="0.2">
      <c r="A181" s="34" t="s">
        <v>285</v>
      </c>
      <c r="B181" s="34" t="s">
        <v>711</v>
      </c>
      <c r="C181" s="34" t="s">
        <v>705</v>
      </c>
      <c r="D181" s="34" t="s">
        <v>701</v>
      </c>
      <c r="F181" s="9" t="s">
        <v>281</v>
      </c>
    </row>
    <row r="182" spans="1:6" x14ac:dyDescent="0.2">
      <c r="A182" s="34" t="s">
        <v>287</v>
      </c>
      <c r="B182" s="34" t="s">
        <v>710</v>
      </c>
      <c r="C182" s="34" t="s">
        <v>709</v>
      </c>
      <c r="D182" s="34" t="s">
        <v>699</v>
      </c>
      <c r="F182" s="9" t="s">
        <v>283</v>
      </c>
    </row>
    <row r="183" spans="1:6" x14ac:dyDescent="0.2">
      <c r="A183" s="34" t="s">
        <v>289</v>
      </c>
      <c r="B183" s="34" t="s">
        <v>711</v>
      </c>
      <c r="C183" s="34" t="s">
        <v>705</v>
      </c>
      <c r="D183" s="34" t="s">
        <v>701</v>
      </c>
      <c r="F183" s="9" t="s">
        <v>285</v>
      </c>
    </row>
    <row r="184" spans="1:6" x14ac:dyDescent="0.2">
      <c r="A184" s="34" t="s">
        <v>291</v>
      </c>
      <c r="B184" s="34" t="s">
        <v>711</v>
      </c>
      <c r="C184" s="34" t="s">
        <v>705</v>
      </c>
      <c r="D184" s="34" t="s">
        <v>697</v>
      </c>
      <c r="F184" s="9" t="s">
        <v>287</v>
      </c>
    </row>
    <row r="185" spans="1:6" x14ac:dyDescent="0.2">
      <c r="A185" s="34" t="s">
        <v>293</v>
      </c>
      <c r="B185" s="34" t="s">
        <v>710</v>
      </c>
      <c r="C185" s="34" t="s">
        <v>705</v>
      </c>
      <c r="D185" s="34" t="s">
        <v>698</v>
      </c>
      <c r="F185" s="9" t="s">
        <v>289</v>
      </c>
    </row>
    <row r="186" spans="1:6" x14ac:dyDescent="0.2">
      <c r="A186" s="34" t="s">
        <v>689</v>
      </c>
      <c r="B186" s="5" t="s">
        <v>711</v>
      </c>
      <c r="C186" s="5" t="s">
        <v>705</v>
      </c>
      <c r="D186" s="34" t="s">
        <v>700</v>
      </c>
      <c r="F186" s="9" t="s">
        <v>291</v>
      </c>
    </row>
    <row r="187" spans="1:6" x14ac:dyDescent="0.2">
      <c r="A187" s="34" t="s">
        <v>847</v>
      </c>
      <c r="B187" s="34" t="s">
        <v>710</v>
      </c>
      <c r="C187" s="34" t="s">
        <v>708</v>
      </c>
      <c r="D187" s="34" t="s">
        <v>700</v>
      </c>
      <c r="F187" s="9" t="s">
        <v>293</v>
      </c>
    </row>
    <row r="188" spans="1:6" x14ac:dyDescent="0.2">
      <c r="A188" s="34" t="s">
        <v>848</v>
      </c>
      <c r="B188" s="34" t="s">
        <v>710</v>
      </c>
      <c r="C188" s="34" t="s">
        <v>706</v>
      </c>
      <c r="D188" s="34" t="s">
        <v>699</v>
      </c>
      <c r="F188" s="9" t="s">
        <v>894</v>
      </c>
    </row>
    <row r="189" spans="1:6" x14ac:dyDescent="0.2">
      <c r="A189" s="34" t="s">
        <v>786</v>
      </c>
      <c r="B189" s="34" t="s">
        <v>711</v>
      </c>
      <c r="C189" s="34" t="s">
        <v>705</v>
      </c>
      <c r="D189" s="34" t="s">
        <v>701</v>
      </c>
      <c r="F189" s="9" t="s">
        <v>895</v>
      </c>
    </row>
    <row r="190" spans="1:6" x14ac:dyDescent="0.2">
      <c r="A190" s="34" t="s">
        <v>297</v>
      </c>
      <c r="B190" s="34" t="s">
        <v>710</v>
      </c>
      <c r="C190" s="34" t="s">
        <v>707</v>
      </c>
      <c r="D190" s="34" t="s">
        <v>700</v>
      </c>
      <c r="F190" s="9" t="s">
        <v>786</v>
      </c>
    </row>
    <row r="191" spans="1:6" x14ac:dyDescent="0.2">
      <c r="A191" s="34" t="s">
        <v>299</v>
      </c>
      <c r="B191" s="34" t="s">
        <v>710</v>
      </c>
      <c r="C191" s="34" t="s">
        <v>707</v>
      </c>
      <c r="D191" s="34" t="s">
        <v>695</v>
      </c>
      <c r="F191" s="9" t="s">
        <v>297</v>
      </c>
    </row>
    <row r="192" spans="1:6" x14ac:dyDescent="0.2">
      <c r="A192" s="34" t="s">
        <v>301</v>
      </c>
      <c r="B192" s="34" t="s">
        <v>710</v>
      </c>
      <c r="C192" s="34" t="s">
        <v>709</v>
      </c>
      <c r="D192" s="34" t="s">
        <v>699</v>
      </c>
      <c r="F192" s="9" t="s">
        <v>299</v>
      </c>
    </row>
    <row r="193" spans="1:6" x14ac:dyDescent="0.2">
      <c r="A193" s="34" t="s">
        <v>303</v>
      </c>
      <c r="B193" s="34" t="s">
        <v>710</v>
      </c>
      <c r="C193" s="34" t="s">
        <v>705</v>
      </c>
      <c r="D193" s="34" t="s">
        <v>695</v>
      </c>
      <c r="F193" s="9" t="s">
        <v>301</v>
      </c>
    </row>
    <row r="194" spans="1:6" x14ac:dyDescent="0.2">
      <c r="A194" s="34" t="s">
        <v>788</v>
      </c>
      <c r="B194" s="34" t="s">
        <v>711</v>
      </c>
      <c r="C194" s="34" t="s">
        <v>705</v>
      </c>
      <c r="D194" s="34" t="s">
        <v>696</v>
      </c>
      <c r="F194" s="9" t="s">
        <v>303</v>
      </c>
    </row>
    <row r="195" spans="1:6" x14ac:dyDescent="0.2">
      <c r="A195" s="34" t="s">
        <v>305</v>
      </c>
      <c r="B195" s="34" t="s">
        <v>710</v>
      </c>
      <c r="C195" s="34" t="s">
        <v>707</v>
      </c>
      <c r="D195" s="34" t="s">
        <v>700</v>
      </c>
      <c r="F195" s="9" t="s">
        <v>788</v>
      </c>
    </row>
    <row r="196" spans="1:6" x14ac:dyDescent="0.2">
      <c r="A196" s="34" t="s">
        <v>790</v>
      </c>
      <c r="B196" s="34" t="s">
        <v>711</v>
      </c>
      <c r="C196" s="34" t="s">
        <v>705</v>
      </c>
      <c r="D196" s="34" t="s">
        <v>697</v>
      </c>
      <c r="F196" s="9" t="s">
        <v>305</v>
      </c>
    </row>
    <row r="197" spans="1:6" x14ac:dyDescent="0.2">
      <c r="A197" s="34" t="s">
        <v>849</v>
      </c>
      <c r="B197" s="35" t="s">
        <v>710</v>
      </c>
      <c r="C197" s="35" t="s">
        <v>708</v>
      </c>
      <c r="D197" s="35" t="s">
        <v>697</v>
      </c>
      <c r="F197" s="9" t="s">
        <v>790</v>
      </c>
    </row>
    <row r="198" spans="1:6" x14ac:dyDescent="0.2">
      <c r="A198" s="34" t="s">
        <v>792</v>
      </c>
      <c r="B198" s="34" t="s">
        <v>711</v>
      </c>
      <c r="C198" s="34" t="s">
        <v>705</v>
      </c>
      <c r="D198" s="34" t="s">
        <v>702</v>
      </c>
      <c r="F198" s="9" t="s">
        <v>897</v>
      </c>
    </row>
    <row r="199" spans="1:6" x14ac:dyDescent="0.2">
      <c r="A199" s="34" t="s">
        <v>308</v>
      </c>
      <c r="B199" s="34" t="s">
        <v>710</v>
      </c>
      <c r="C199" s="34" t="s">
        <v>705</v>
      </c>
      <c r="D199" s="34" t="s">
        <v>694</v>
      </c>
      <c r="F199" s="9" t="s">
        <v>792</v>
      </c>
    </row>
    <row r="200" spans="1:6" x14ac:dyDescent="0.2">
      <c r="A200" s="34" t="s">
        <v>310</v>
      </c>
      <c r="B200" s="34" t="s">
        <v>710</v>
      </c>
      <c r="C200" s="34" t="s">
        <v>709</v>
      </c>
      <c r="D200" s="34" t="s">
        <v>699</v>
      </c>
      <c r="F200" s="9" t="s">
        <v>308</v>
      </c>
    </row>
    <row r="201" spans="1:6" x14ac:dyDescent="0.2">
      <c r="A201" s="34" t="s">
        <v>312</v>
      </c>
      <c r="B201" s="34" t="s">
        <v>710</v>
      </c>
      <c r="C201" s="34" t="s">
        <v>705</v>
      </c>
      <c r="D201" s="34" t="s">
        <v>702</v>
      </c>
      <c r="F201" s="9" t="s">
        <v>310</v>
      </c>
    </row>
    <row r="202" spans="1:6" x14ac:dyDescent="0.2">
      <c r="A202" s="34" t="s">
        <v>314</v>
      </c>
      <c r="B202" s="34" t="s">
        <v>710</v>
      </c>
      <c r="C202" s="34" t="s">
        <v>705</v>
      </c>
      <c r="D202" s="34" t="s">
        <v>697</v>
      </c>
      <c r="F202" s="9" t="s">
        <v>312</v>
      </c>
    </row>
    <row r="203" spans="1:6" x14ac:dyDescent="0.2">
      <c r="A203" s="34" t="s">
        <v>316</v>
      </c>
      <c r="B203" s="34" t="s">
        <v>710</v>
      </c>
      <c r="C203" s="34" t="s">
        <v>707</v>
      </c>
      <c r="D203" s="34" t="s">
        <v>695</v>
      </c>
      <c r="F203" s="9" t="s">
        <v>314</v>
      </c>
    </row>
    <row r="204" spans="1:6" x14ac:dyDescent="0.2">
      <c r="A204" s="35" t="s">
        <v>671</v>
      </c>
      <c r="B204" s="36" t="s">
        <v>711</v>
      </c>
      <c r="C204" s="36" t="s">
        <v>705</v>
      </c>
      <c r="D204" s="35" t="s">
        <v>698</v>
      </c>
      <c r="F204" s="9" t="s">
        <v>316</v>
      </c>
    </row>
    <row r="205" spans="1:6" x14ac:dyDescent="0.2">
      <c r="A205" s="34" t="s">
        <v>850</v>
      </c>
      <c r="B205" s="35" t="s">
        <v>710</v>
      </c>
      <c r="C205" s="35" t="s">
        <v>708</v>
      </c>
      <c r="D205" s="35" t="s">
        <v>698</v>
      </c>
      <c r="F205" s="9" t="s">
        <v>671</v>
      </c>
    </row>
    <row r="206" spans="1:6" x14ac:dyDescent="0.2">
      <c r="A206" s="34" t="s">
        <v>319</v>
      </c>
      <c r="B206" s="34" t="s">
        <v>711</v>
      </c>
      <c r="C206" s="34" t="s">
        <v>705</v>
      </c>
      <c r="D206" s="34" t="s">
        <v>695</v>
      </c>
      <c r="F206" s="9" t="s">
        <v>850</v>
      </c>
    </row>
    <row r="207" spans="1:6" x14ac:dyDescent="0.2">
      <c r="A207" s="34" t="s">
        <v>321</v>
      </c>
      <c r="B207" s="34" t="s">
        <v>710</v>
      </c>
      <c r="C207" s="34" t="s">
        <v>705</v>
      </c>
      <c r="D207" s="34" t="s">
        <v>694</v>
      </c>
      <c r="F207" s="9" t="s">
        <v>319</v>
      </c>
    </row>
    <row r="208" spans="1:6" x14ac:dyDescent="0.2">
      <c r="A208" s="34" t="s">
        <v>323</v>
      </c>
      <c r="B208" s="34" t="s">
        <v>710</v>
      </c>
      <c r="C208" s="34" t="s">
        <v>705</v>
      </c>
      <c r="D208" s="34" t="s">
        <v>698</v>
      </c>
      <c r="F208" s="9" t="s">
        <v>321</v>
      </c>
    </row>
    <row r="209" spans="1:6" ht="14.25" x14ac:dyDescent="0.2">
      <c r="A209" s="34" t="s">
        <v>878</v>
      </c>
      <c r="B209" s="35" t="s">
        <v>710</v>
      </c>
      <c r="C209" s="35" t="s">
        <v>705</v>
      </c>
      <c r="D209" s="35" t="s">
        <v>702</v>
      </c>
      <c r="F209" s="9" t="s">
        <v>323</v>
      </c>
    </row>
    <row r="210" spans="1:6" x14ac:dyDescent="0.2">
      <c r="A210" s="34" t="s">
        <v>326</v>
      </c>
      <c r="B210" s="34" t="s">
        <v>710</v>
      </c>
      <c r="C210" s="34" t="s">
        <v>707</v>
      </c>
      <c r="D210" s="34" t="s">
        <v>695</v>
      </c>
      <c r="F210" s="9" t="s">
        <v>898</v>
      </c>
    </row>
    <row r="211" spans="1:6" x14ac:dyDescent="0.2">
      <c r="A211" s="34" t="s">
        <v>328</v>
      </c>
      <c r="B211" s="34" t="s">
        <v>710</v>
      </c>
      <c r="C211" s="34" t="s">
        <v>705</v>
      </c>
      <c r="D211" s="34" t="s">
        <v>697</v>
      </c>
      <c r="F211" s="9" t="s">
        <v>326</v>
      </c>
    </row>
    <row r="212" spans="1:6" x14ac:dyDescent="0.2">
      <c r="A212" s="37" t="s">
        <v>758</v>
      </c>
      <c r="B212" s="37" t="s">
        <v>711</v>
      </c>
      <c r="C212" s="37" t="e">
        <v>#N/A</v>
      </c>
      <c r="D212" s="37" t="e">
        <v>#N/A</v>
      </c>
      <c r="F212" s="9" t="s">
        <v>328</v>
      </c>
    </row>
    <row r="213" spans="1:6" ht="14.25" x14ac:dyDescent="0.2">
      <c r="A213" s="34" t="s">
        <v>877</v>
      </c>
      <c r="B213" s="34" t="s">
        <v>710</v>
      </c>
      <c r="C213" s="34" t="s">
        <v>708</v>
      </c>
      <c r="D213" s="34" t="s">
        <v>694</v>
      </c>
      <c r="F213" s="9" t="s">
        <v>758</v>
      </c>
    </row>
    <row r="214" spans="1:6" x14ac:dyDescent="0.2">
      <c r="A214" s="34" t="s">
        <v>330</v>
      </c>
      <c r="B214" s="34" t="s">
        <v>710</v>
      </c>
      <c r="C214" s="34" t="s">
        <v>705</v>
      </c>
      <c r="D214" s="34" t="s">
        <v>697</v>
      </c>
      <c r="F214" s="9" t="s">
        <v>330</v>
      </c>
    </row>
    <row r="215" spans="1:6" x14ac:dyDescent="0.2">
      <c r="A215" s="34" t="s">
        <v>332</v>
      </c>
      <c r="B215" s="34" t="s">
        <v>710</v>
      </c>
      <c r="C215" s="34" t="s">
        <v>705</v>
      </c>
      <c r="D215" s="34" t="s">
        <v>701</v>
      </c>
      <c r="F215" s="9" t="s">
        <v>332</v>
      </c>
    </row>
    <row r="216" spans="1:6" x14ac:dyDescent="0.2">
      <c r="A216" s="34" t="s">
        <v>334</v>
      </c>
      <c r="B216" s="34" t="s">
        <v>710</v>
      </c>
      <c r="C216" s="34" t="s">
        <v>706</v>
      </c>
      <c r="D216" s="34" t="s">
        <v>699</v>
      </c>
      <c r="F216" s="9" t="s">
        <v>334</v>
      </c>
    </row>
    <row r="217" spans="1:6" x14ac:dyDescent="0.2">
      <c r="A217" s="34" t="s">
        <v>336</v>
      </c>
      <c r="B217" s="34" t="s">
        <v>711</v>
      </c>
      <c r="C217" s="34" t="s">
        <v>705</v>
      </c>
      <c r="D217" s="34" t="s">
        <v>698</v>
      </c>
      <c r="F217" s="9" t="s">
        <v>336</v>
      </c>
    </row>
    <row r="218" spans="1:6" x14ac:dyDescent="0.2">
      <c r="A218" s="34" t="s">
        <v>338</v>
      </c>
      <c r="B218" s="34" t="s">
        <v>710</v>
      </c>
      <c r="C218" s="34" t="s">
        <v>705</v>
      </c>
      <c r="D218" s="34" t="s">
        <v>701</v>
      </c>
      <c r="F218" s="9" t="s">
        <v>338</v>
      </c>
    </row>
    <row r="219" spans="1:6" x14ac:dyDescent="0.2">
      <c r="A219" s="34" t="s">
        <v>340</v>
      </c>
      <c r="B219" s="34" t="s">
        <v>710</v>
      </c>
      <c r="C219" s="34" t="s">
        <v>705</v>
      </c>
      <c r="D219" s="34" t="s">
        <v>698</v>
      </c>
      <c r="F219" s="9" t="s">
        <v>340</v>
      </c>
    </row>
    <row r="220" spans="1:6" x14ac:dyDescent="0.2">
      <c r="A220" s="34" t="s">
        <v>342</v>
      </c>
      <c r="B220" s="34" t="s">
        <v>710</v>
      </c>
      <c r="C220" s="34" t="s">
        <v>705</v>
      </c>
      <c r="D220" s="34" t="s">
        <v>694</v>
      </c>
      <c r="F220" s="9" t="s">
        <v>342</v>
      </c>
    </row>
    <row r="221" spans="1:6" x14ac:dyDescent="0.2">
      <c r="A221" s="34" t="s">
        <v>690</v>
      </c>
      <c r="B221" s="5" t="s">
        <v>711</v>
      </c>
      <c r="C221" s="5" t="s">
        <v>705</v>
      </c>
      <c r="D221" s="34" t="s">
        <v>696</v>
      </c>
      <c r="F221" s="9" t="s">
        <v>851</v>
      </c>
    </row>
    <row r="222" spans="1:6" x14ac:dyDescent="0.2">
      <c r="A222" s="34" t="s">
        <v>851</v>
      </c>
      <c r="B222" s="34" t="s">
        <v>710</v>
      </c>
      <c r="C222" s="34" t="s">
        <v>708</v>
      </c>
      <c r="D222" s="34" t="s">
        <v>696</v>
      </c>
      <c r="F222" s="9" t="s">
        <v>672</v>
      </c>
    </row>
    <row r="223" spans="1:6" x14ac:dyDescent="0.2">
      <c r="A223" s="35" t="s">
        <v>672</v>
      </c>
      <c r="B223" s="36" t="s">
        <v>711</v>
      </c>
      <c r="C223" s="36" t="s">
        <v>705</v>
      </c>
      <c r="D223" s="35" t="s">
        <v>694</v>
      </c>
      <c r="F223" s="9" t="s">
        <v>852</v>
      </c>
    </row>
    <row r="224" spans="1:6" x14ac:dyDescent="0.2">
      <c r="A224" s="34" t="s">
        <v>852</v>
      </c>
      <c r="B224" s="35" t="s">
        <v>710</v>
      </c>
      <c r="C224" s="35" t="s">
        <v>708</v>
      </c>
      <c r="D224" s="35" t="s">
        <v>694</v>
      </c>
      <c r="F224" s="9" t="s">
        <v>346</v>
      </c>
    </row>
    <row r="225" spans="1:6" x14ac:dyDescent="0.2">
      <c r="A225" s="34" t="s">
        <v>346</v>
      </c>
      <c r="B225" s="34" t="s">
        <v>710</v>
      </c>
      <c r="C225" s="34" t="s">
        <v>705</v>
      </c>
      <c r="D225" s="34" t="s">
        <v>694</v>
      </c>
      <c r="F225" s="9" t="s">
        <v>348</v>
      </c>
    </row>
    <row r="226" spans="1:6" x14ac:dyDescent="0.2">
      <c r="A226" s="34" t="s">
        <v>348</v>
      </c>
      <c r="B226" s="34" t="s">
        <v>710</v>
      </c>
      <c r="C226" s="34" t="s">
        <v>705</v>
      </c>
      <c r="D226" s="34" t="s">
        <v>694</v>
      </c>
      <c r="F226" s="9" t="s">
        <v>350</v>
      </c>
    </row>
    <row r="227" spans="1:6" x14ac:dyDescent="0.2">
      <c r="A227" s="34" t="s">
        <v>350</v>
      </c>
      <c r="B227" s="34" t="s">
        <v>710</v>
      </c>
      <c r="C227" s="34" t="s">
        <v>705</v>
      </c>
      <c r="D227" s="34" t="s">
        <v>697</v>
      </c>
      <c r="F227" s="9" t="s">
        <v>797</v>
      </c>
    </row>
    <row r="228" spans="1:6" x14ac:dyDescent="0.2">
      <c r="A228" s="34" t="s">
        <v>797</v>
      </c>
      <c r="B228" s="34" t="s">
        <v>711</v>
      </c>
      <c r="C228" s="34" t="s">
        <v>705</v>
      </c>
      <c r="D228" s="34" t="s">
        <v>694</v>
      </c>
      <c r="F228" s="9" t="s">
        <v>899</v>
      </c>
    </row>
    <row r="229" spans="1:6" x14ac:dyDescent="0.2">
      <c r="A229" s="34" t="s">
        <v>853</v>
      </c>
      <c r="B229" s="34" t="s">
        <v>710</v>
      </c>
      <c r="C229" s="34" t="s">
        <v>707</v>
      </c>
      <c r="D229" s="34" t="s">
        <v>696</v>
      </c>
      <c r="F229" s="9" t="s">
        <v>353</v>
      </c>
    </row>
    <row r="230" spans="1:6" x14ac:dyDescent="0.2">
      <c r="A230" s="34" t="s">
        <v>353</v>
      </c>
      <c r="B230" s="34" t="s">
        <v>710</v>
      </c>
      <c r="C230" s="34" t="s">
        <v>705</v>
      </c>
      <c r="D230" s="34" t="s">
        <v>702</v>
      </c>
      <c r="F230" s="9" t="s">
        <v>355</v>
      </c>
    </row>
    <row r="231" spans="1:6" x14ac:dyDescent="0.2">
      <c r="A231" s="34" t="s">
        <v>355</v>
      </c>
      <c r="B231" s="34" t="s">
        <v>710</v>
      </c>
      <c r="C231" s="34" t="s">
        <v>706</v>
      </c>
      <c r="D231" s="34" t="s">
        <v>699</v>
      </c>
      <c r="F231" s="9" t="s">
        <v>357</v>
      </c>
    </row>
    <row r="232" spans="1:6" x14ac:dyDescent="0.2">
      <c r="A232" s="34" t="s">
        <v>357</v>
      </c>
      <c r="B232" s="34" t="s">
        <v>711</v>
      </c>
      <c r="C232" s="34" t="s">
        <v>705</v>
      </c>
      <c r="D232" s="34" t="s">
        <v>701</v>
      </c>
      <c r="F232" s="9" t="s">
        <v>359</v>
      </c>
    </row>
    <row r="233" spans="1:6" x14ac:dyDescent="0.2">
      <c r="A233" s="34" t="s">
        <v>359</v>
      </c>
      <c r="B233" s="34" t="s">
        <v>710</v>
      </c>
      <c r="C233" s="34" t="s">
        <v>705</v>
      </c>
      <c r="D233" s="34" t="s">
        <v>701</v>
      </c>
      <c r="F233" s="9" t="s">
        <v>361</v>
      </c>
    </row>
    <row r="234" spans="1:6" x14ac:dyDescent="0.2">
      <c r="A234" s="34" t="s">
        <v>361</v>
      </c>
      <c r="B234" s="35" t="s">
        <v>711</v>
      </c>
      <c r="C234" s="34" t="s">
        <v>705</v>
      </c>
      <c r="D234" s="34" t="s">
        <v>701</v>
      </c>
      <c r="F234" s="9" t="s">
        <v>363</v>
      </c>
    </row>
    <row r="235" spans="1:6" x14ac:dyDescent="0.2">
      <c r="A235" s="34" t="s">
        <v>363</v>
      </c>
      <c r="B235" s="34" t="s">
        <v>710</v>
      </c>
      <c r="C235" s="34" t="s">
        <v>705</v>
      </c>
      <c r="D235" s="34" t="s">
        <v>697</v>
      </c>
      <c r="F235" s="9" t="s">
        <v>854</v>
      </c>
    </row>
    <row r="236" spans="1:6" x14ac:dyDescent="0.2">
      <c r="A236" s="34" t="s">
        <v>854</v>
      </c>
      <c r="B236" s="34" t="s">
        <v>710</v>
      </c>
      <c r="C236" s="34" t="s">
        <v>708</v>
      </c>
      <c r="D236" s="34" t="s">
        <v>700</v>
      </c>
      <c r="F236" s="9" t="s">
        <v>366</v>
      </c>
    </row>
    <row r="237" spans="1:6" x14ac:dyDescent="0.2">
      <c r="A237" s="34" t="s">
        <v>366</v>
      </c>
      <c r="B237" s="34" t="s">
        <v>710</v>
      </c>
      <c r="C237" s="34" t="s">
        <v>705</v>
      </c>
      <c r="D237" s="34" t="s">
        <v>698</v>
      </c>
      <c r="F237" s="9" t="s">
        <v>368</v>
      </c>
    </row>
    <row r="238" spans="1:6" x14ac:dyDescent="0.2">
      <c r="A238" s="34" t="s">
        <v>368</v>
      </c>
      <c r="B238" s="34" t="s">
        <v>710</v>
      </c>
      <c r="C238" s="34" t="s">
        <v>705</v>
      </c>
      <c r="D238" s="34" t="s">
        <v>697</v>
      </c>
      <c r="F238" s="9" t="s">
        <v>855</v>
      </c>
    </row>
    <row r="239" spans="1:6" x14ac:dyDescent="0.2">
      <c r="A239" s="34" t="s">
        <v>855</v>
      </c>
      <c r="B239" s="34" t="s">
        <v>710</v>
      </c>
      <c r="C239" s="34" t="s">
        <v>708</v>
      </c>
      <c r="D239" s="34" t="s">
        <v>700</v>
      </c>
      <c r="F239" s="9" t="s">
        <v>371</v>
      </c>
    </row>
    <row r="240" spans="1:6" x14ac:dyDescent="0.2">
      <c r="A240" s="34" t="s">
        <v>371</v>
      </c>
      <c r="B240" s="34" t="s">
        <v>710</v>
      </c>
      <c r="C240" s="34" t="s">
        <v>705</v>
      </c>
      <c r="D240" s="34" t="s">
        <v>698</v>
      </c>
      <c r="F240" s="9" t="s">
        <v>1337</v>
      </c>
    </row>
    <row r="241" spans="1:6" x14ac:dyDescent="0.2">
      <c r="A241" s="34" t="s">
        <v>1337</v>
      </c>
      <c r="B241" s="34" t="s">
        <v>710</v>
      </c>
      <c r="C241" s="34" t="s">
        <v>708</v>
      </c>
      <c r="D241" s="34" t="s">
        <v>697</v>
      </c>
      <c r="F241" s="9" t="s">
        <v>373</v>
      </c>
    </row>
    <row r="242" spans="1:6" x14ac:dyDescent="0.2">
      <c r="A242" s="34" t="s">
        <v>373</v>
      </c>
      <c r="B242" s="34" t="s">
        <v>711</v>
      </c>
      <c r="C242" s="34" t="s">
        <v>705</v>
      </c>
      <c r="D242" s="34" t="s">
        <v>702</v>
      </c>
      <c r="F242" s="9" t="s">
        <v>900</v>
      </c>
    </row>
    <row r="243" spans="1:6" ht="14.25" x14ac:dyDescent="0.2">
      <c r="A243" s="34" t="s">
        <v>879</v>
      </c>
      <c r="B243" s="34" t="s">
        <v>710</v>
      </c>
      <c r="C243" s="34" t="s">
        <v>708</v>
      </c>
      <c r="D243" s="34" t="s">
        <v>701</v>
      </c>
      <c r="F243" s="9" t="s">
        <v>376</v>
      </c>
    </row>
    <row r="244" spans="1:6" x14ac:dyDescent="0.2">
      <c r="A244" s="34" t="s">
        <v>376</v>
      </c>
      <c r="B244" s="34" t="s">
        <v>710</v>
      </c>
      <c r="C244" s="34" t="s">
        <v>707</v>
      </c>
      <c r="D244" s="34" t="s">
        <v>696</v>
      </c>
      <c r="F244" s="9" t="s">
        <v>378</v>
      </c>
    </row>
    <row r="245" spans="1:6" x14ac:dyDescent="0.2">
      <c r="A245" s="34" t="s">
        <v>378</v>
      </c>
      <c r="B245" s="34" t="s">
        <v>710</v>
      </c>
      <c r="C245" s="34" t="s">
        <v>705</v>
      </c>
      <c r="D245" s="34" t="s">
        <v>702</v>
      </c>
      <c r="F245" s="9" t="s">
        <v>380</v>
      </c>
    </row>
    <row r="246" spans="1:6" x14ac:dyDescent="0.2">
      <c r="A246" s="34" t="s">
        <v>380</v>
      </c>
      <c r="B246" s="34" t="s">
        <v>710</v>
      </c>
      <c r="C246" s="34" t="s">
        <v>705</v>
      </c>
      <c r="D246" s="34" t="s">
        <v>697</v>
      </c>
      <c r="F246" s="9" t="s">
        <v>382</v>
      </c>
    </row>
    <row r="247" spans="1:6" x14ac:dyDescent="0.2">
      <c r="A247" s="34" t="s">
        <v>382</v>
      </c>
      <c r="B247" s="34" t="s">
        <v>711</v>
      </c>
      <c r="C247" s="34" t="s">
        <v>705</v>
      </c>
      <c r="D247" s="34" t="s">
        <v>701</v>
      </c>
      <c r="F247" s="9" t="s">
        <v>384</v>
      </c>
    </row>
    <row r="248" spans="1:6" x14ac:dyDescent="0.2">
      <c r="A248" s="34" t="s">
        <v>384</v>
      </c>
      <c r="B248" s="34" t="s">
        <v>711</v>
      </c>
      <c r="C248" s="34" t="s">
        <v>705</v>
      </c>
      <c r="D248" s="34" t="s">
        <v>697</v>
      </c>
      <c r="F248" s="9" t="s">
        <v>799</v>
      </c>
    </row>
    <row r="249" spans="1:6" x14ac:dyDescent="0.2">
      <c r="A249" s="34" t="s">
        <v>799</v>
      </c>
      <c r="B249" s="34" t="s">
        <v>711</v>
      </c>
      <c r="C249" s="34" t="s">
        <v>705</v>
      </c>
      <c r="D249" s="34" t="s">
        <v>701</v>
      </c>
      <c r="F249" s="9" t="s">
        <v>912</v>
      </c>
    </row>
    <row r="250" spans="1:6" x14ac:dyDescent="0.2">
      <c r="A250" s="34" t="s">
        <v>912</v>
      </c>
      <c r="B250" s="34" t="s">
        <v>710</v>
      </c>
      <c r="C250" s="34" t="s">
        <v>708</v>
      </c>
      <c r="D250" s="34" t="s">
        <v>696</v>
      </c>
      <c r="F250" s="9" t="s">
        <v>386</v>
      </c>
    </row>
    <row r="251" spans="1:6" x14ac:dyDescent="0.2">
      <c r="A251" s="34" t="s">
        <v>386</v>
      </c>
      <c r="B251" s="34" t="s">
        <v>710</v>
      </c>
      <c r="C251" s="34" t="s">
        <v>705</v>
      </c>
      <c r="D251" s="34" t="s">
        <v>698</v>
      </c>
      <c r="F251" s="9" t="s">
        <v>656</v>
      </c>
    </row>
    <row r="252" spans="1:6" x14ac:dyDescent="0.2">
      <c r="A252" s="35" t="s">
        <v>656</v>
      </c>
      <c r="B252" s="36" t="s">
        <v>711</v>
      </c>
      <c r="C252" s="36" t="s">
        <v>705</v>
      </c>
      <c r="D252" s="35" t="s">
        <v>697</v>
      </c>
      <c r="F252" s="9" t="s">
        <v>388</v>
      </c>
    </row>
    <row r="253" spans="1:6" x14ac:dyDescent="0.2">
      <c r="A253" s="34" t="s">
        <v>856</v>
      </c>
      <c r="B253" s="35" t="s">
        <v>710</v>
      </c>
      <c r="C253" s="35" t="s">
        <v>708</v>
      </c>
      <c r="D253" s="35" t="s">
        <v>697</v>
      </c>
      <c r="F253" s="9" t="s">
        <v>390</v>
      </c>
    </row>
    <row r="254" spans="1:6" x14ac:dyDescent="0.2">
      <c r="A254" s="34" t="s">
        <v>388</v>
      </c>
      <c r="B254" s="34" t="s">
        <v>710</v>
      </c>
      <c r="C254" s="34" t="s">
        <v>705</v>
      </c>
      <c r="D254" s="34" t="s">
        <v>702</v>
      </c>
      <c r="F254" s="9" t="s">
        <v>392</v>
      </c>
    </row>
    <row r="255" spans="1:6" x14ac:dyDescent="0.2">
      <c r="A255" s="34" t="s">
        <v>390</v>
      </c>
      <c r="B255" s="34" t="s">
        <v>710</v>
      </c>
      <c r="C255" s="34" t="s">
        <v>705</v>
      </c>
      <c r="D255" s="34" t="s">
        <v>697</v>
      </c>
      <c r="F255" s="9" t="s">
        <v>394</v>
      </c>
    </row>
    <row r="256" spans="1:6" x14ac:dyDescent="0.2">
      <c r="A256" s="34" t="s">
        <v>392</v>
      </c>
      <c r="B256" s="34" t="s">
        <v>710</v>
      </c>
      <c r="C256" s="34" t="s">
        <v>707</v>
      </c>
      <c r="D256" s="34" t="s">
        <v>695</v>
      </c>
      <c r="F256" s="9" t="s">
        <v>396</v>
      </c>
    </row>
    <row r="257" spans="1:6" x14ac:dyDescent="0.2">
      <c r="A257" s="34" t="s">
        <v>394</v>
      </c>
      <c r="B257" s="34" t="s">
        <v>711</v>
      </c>
      <c r="C257" s="34" t="s">
        <v>705</v>
      </c>
      <c r="D257" s="34" t="s">
        <v>702</v>
      </c>
      <c r="F257" s="9" t="s">
        <v>398</v>
      </c>
    </row>
    <row r="258" spans="1:6" x14ac:dyDescent="0.2">
      <c r="A258" s="34" t="s">
        <v>396</v>
      </c>
      <c r="B258" s="34" t="s">
        <v>710</v>
      </c>
      <c r="C258" s="34" t="s">
        <v>705</v>
      </c>
      <c r="D258" s="34" t="s">
        <v>694</v>
      </c>
      <c r="F258" s="9" t="s">
        <v>400</v>
      </c>
    </row>
    <row r="259" spans="1:6" x14ac:dyDescent="0.2">
      <c r="A259" s="34" t="s">
        <v>398</v>
      </c>
      <c r="B259" s="34" t="s">
        <v>710</v>
      </c>
      <c r="C259" s="34" t="s">
        <v>705</v>
      </c>
      <c r="D259" s="34" t="s">
        <v>695</v>
      </c>
      <c r="F259" s="9" t="s">
        <v>677</v>
      </c>
    </row>
    <row r="260" spans="1:6" x14ac:dyDescent="0.2">
      <c r="A260" s="34" t="s">
        <v>400</v>
      </c>
      <c r="B260" s="34" t="s">
        <v>711</v>
      </c>
      <c r="C260" s="34" t="s">
        <v>705</v>
      </c>
      <c r="D260" s="34" t="s">
        <v>701</v>
      </c>
      <c r="F260" s="9" t="s">
        <v>857</v>
      </c>
    </row>
    <row r="261" spans="1:6" x14ac:dyDescent="0.2">
      <c r="A261" s="35" t="s">
        <v>677</v>
      </c>
      <c r="B261" s="36" t="s">
        <v>711</v>
      </c>
      <c r="C261" s="36" t="s">
        <v>705</v>
      </c>
      <c r="D261" s="35" t="s">
        <v>698</v>
      </c>
      <c r="F261" s="9" t="s">
        <v>678</v>
      </c>
    </row>
    <row r="262" spans="1:6" x14ac:dyDescent="0.2">
      <c r="A262" s="34" t="s">
        <v>857</v>
      </c>
      <c r="B262" s="35" t="s">
        <v>710</v>
      </c>
      <c r="C262" s="35" t="s">
        <v>708</v>
      </c>
      <c r="D262" s="35" t="s">
        <v>698</v>
      </c>
      <c r="F262" s="9" t="s">
        <v>858</v>
      </c>
    </row>
    <row r="263" spans="1:6" x14ac:dyDescent="0.2">
      <c r="A263" s="35" t="s">
        <v>678</v>
      </c>
      <c r="B263" s="36" t="s">
        <v>711</v>
      </c>
      <c r="C263" s="36" t="s">
        <v>705</v>
      </c>
      <c r="D263" s="35" t="s">
        <v>701</v>
      </c>
      <c r="F263" s="9" t="s">
        <v>673</v>
      </c>
    </row>
    <row r="264" spans="1:6" x14ac:dyDescent="0.2">
      <c r="A264" s="34" t="s">
        <v>858</v>
      </c>
      <c r="B264" s="35" t="s">
        <v>710</v>
      </c>
      <c r="C264" s="35" t="s">
        <v>708</v>
      </c>
      <c r="D264" s="35" t="s">
        <v>701</v>
      </c>
      <c r="F264" s="9" t="s">
        <v>859</v>
      </c>
    </row>
    <row r="265" spans="1:6" x14ac:dyDescent="0.2">
      <c r="A265" s="35" t="s">
        <v>673</v>
      </c>
      <c r="B265" s="36" t="s">
        <v>711</v>
      </c>
      <c r="C265" s="36" t="s">
        <v>705</v>
      </c>
      <c r="D265" s="35" t="s">
        <v>701</v>
      </c>
      <c r="F265" s="9" t="s">
        <v>674</v>
      </c>
    </row>
    <row r="266" spans="1:6" x14ac:dyDescent="0.2">
      <c r="A266" s="34" t="s">
        <v>859</v>
      </c>
      <c r="B266" s="35" t="s">
        <v>711</v>
      </c>
      <c r="C266" s="35" t="s">
        <v>708</v>
      </c>
      <c r="D266" s="35" t="s">
        <v>701</v>
      </c>
      <c r="F266" s="9" t="s">
        <v>860</v>
      </c>
    </row>
    <row r="267" spans="1:6" x14ac:dyDescent="0.2">
      <c r="A267" s="35" t="s">
        <v>674</v>
      </c>
      <c r="B267" s="36" t="s">
        <v>711</v>
      </c>
      <c r="C267" s="36" t="s">
        <v>705</v>
      </c>
      <c r="D267" s="35" t="s">
        <v>694</v>
      </c>
      <c r="F267" s="9" t="s">
        <v>406</v>
      </c>
    </row>
    <row r="268" spans="1:6" x14ac:dyDescent="0.2">
      <c r="A268" s="34" t="s">
        <v>860</v>
      </c>
      <c r="B268" s="35" t="s">
        <v>710</v>
      </c>
      <c r="C268" s="35" t="s">
        <v>708</v>
      </c>
      <c r="D268" s="35" t="s">
        <v>694</v>
      </c>
      <c r="F268" s="9" t="s">
        <v>408</v>
      </c>
    </row>
    <row r="269" spans="1:6" x14ac:dyDescent="0.2">
      <c r="A269" s="34" t="s">
        <v>406</v>
      </c>
      <c r="B269" s="34" t="s">
        <v>710</v>
      </c>
      <c r="C269" s="34" t="s">
        <v>705</v>
      </c>
      <c r="D269" s="34" t="s">
        <v>695</v>
      </c>
      <c r="F269" s="9" t="s">
        <v>679</v>
      </c>
    </row>
    <row r="270" spans="1:6" x14ac:dyDescent="0.2">
      <c r="A270" s="34" t="s">
        <v>408</v>
      </c>
      <c r="B270" s="35" t="s">
        <v>711</v>
      </c>
      <c r="C270" s="34" t="s">
        <v>705</v>
      </c>
      <c r="D270" s="34" t="s">
        <v>701</v>
      </c>
      <c r="F270" s="9" t="s">
        <v>861</v>
      </c>
    </row>
    <row r="271" spans="1:6" x14ac:dyDescent="0.2">
      <c r="A271" s="35" t="s">
        <v>679</v>
      </c>
      <c r="B271" s="36" t="s">
        <v>711</v>
      </c>
      <c r="C271" s="36" t="s">
        <v>705</v>
      </c>
      <c r="D271" s="35" t="s">
        <v>694</v>
      </c>
      <c r="F271" s="9" t="s">
        <v>411</v>
      </c>
    </row>
    <row r="272" spans="1:6" x14ac:dyDescent="0.2">
      <c r="A272" s="34" t="s">
        <v>861</v>
      </c>
      <c r="B272" s="35" t="s">
        <v>710</v>
      </c>
      <c r="C272" s="35" t="s">
        <v>708</v>
      </c>
      <c r="D272" s="35" t="s">
        <v>694</v>
      </c>
      <c r="F272" s="9" t="s">
        <v>862</v>
      </c>
    </row>
    <row r="273" spans="1:6" x14ac:dyDescent="0.2">
      <c r="A273" s="34" t="s">
        <v>411</v>
      </c>
      <c r="B273" s="34" t="s">
        <v>710</v>
      </c>
      <c r="C273" s="34" t="s">
        <v>706</v>
      </c>
      <c r="D273" s="34" t="s">
        <v>699</v>
      </c>
      <c r="F273" s="9" t="s">
        <v>414</v>
      </c>
    </row>
    <row r="274" spans="1:6" x14ac:dyDescent="0.2">
      <c r="A274" s="34" t="s">
        <v>862</v>
      </c>
      <c r="B274" s="34" t="s">
        <v>710</v>
      </c>
      <c r="C274" s="34" t="s">
        <v>708</v>
      </c>
      <c r="D274" s="34" t="s">
        <v>696</v>
      </c>
      <c r="F274" s="9" t="s">
        <v>416</v>
      </c>
    </row>
    <row r="275" spans="1:6" x14ac:dyDescent="0.2">
      <c r="A275" s="34" t="s">
        <v>414</v>
      </c>
      <c r="B275" s="34" t="s">
        <v>710</v>
      </c>
      <c r="C275" s="34" t="s">
        <v>705</v>
      </c>
      <c r="D275" s="34" t="s">
        <v>702</v>
      </c>
      <c r="F275" s="9" t="s">
        <v>418</v>
      </c>
    </row>
    <row r="276" spans="1:6" x14ac:dyDescent="0.2">
      <c r="A276" s="34" t="s">
        <v>416</v>
      </c>
      <c r="B276" s="34" t="s">
        <v>710</v>
      </c>
      <c r="C276" s="34" t="s">
        <v>705</v>
      </c>
      <c r="D276" s="34" t="s">
        <v>694</v>
      </c>
      <c r="F276" s="9" t="s">
        <v>420</v>
      </c>
    </row>
    <row r="277" spans="1:6" x14ac:dyDescent="0.2">
      <c r="A277" s="34" t="s">
        <v>418</v>
      </c>
      <c r="B277" s="34" t="s">
        <v>711</v>
      </c>
      <c r="C277" s="34" t="s">
        <v>705</v>
      </c>
      <c r="D277" s="34" t="s">
        <v>701</v>
      </c>
      <c r="F277" s="9" t="s">
        <v>901</v>
      </c>
    </row>
    <row r="278" spans="1:6" x14ac:dyDescent="0.2">
      <c r="A278" s="34" t="s">
        <v>420</v>
      </c>
      <c r="B278" s="34" t="s">
        <v>710</v>
      </c>
      <c r="C278" s="34" t="s">
        <v>705</v>
      </c>
      <c r="D278" s="34" t="s">
        <v>695</v>
      </c>
      <c r="F278" s="9" t="s">
        <v>423</v>
      </c>
    </row>
    <row r="279" spans="1:6" x14ac:dyDescent="0.2">
      <c r="A279" s="34" t="s">
        <v>863</v>
      </c>
      <c r="B279" s="34" t="s">
        <v>710</v>
      </c>
      <c r="C279" s="34" t="s">
        <v>706</v>
      </c>
      <c r="D279" s="34" t="s">
        <v>699</v>
      </c>
      <c r="F279" s="9" t="s">
        <v>425</v>
      </c>
    </row>
    <row r="280" spans="1:6" x14ac:dyDescent="0.2">
      <c r="A280" s="34" t="s">
        <v>423</v>
      </c>
      <c r="B280" s="34" t="s">
        <v>710</v>
      </c>
      <c r="C280" s="34" t="s">
        <v>705</v>
      </c>
      <c r="D280" s="34" t="s">
        <v>700</v>
      </c>
      <c r="F280" s="9" t="s">
        <v>807</v>
      </c>
    </row>
    <row r="281" spans="1:6" x14ac:dyDescent="0.2">
      <c r="A281" s="34" t="s">
        <v>425</v>
      </c>
      <c r="B281" s="34" t="s">
        <v>710</v>
      </c>
      <c r="C281" s="34" t="s">
        <v>707</v>
      </c>
      <c r="D281" s="34" t="s">
        <v>695</v>
      </c>
      <c r="F281" s="9" t="s">
        <v>427</v>
      </c>
    </row>
    <row r="282" spans="1:6" x14ac:dyDescent="0.2">
      <c r="A282" s="34" t="s">
        <v>807</v>
      </c>
      <c r="B282" s="34" t="s">
        <v>711</v>
      </c>
      <c r="C282" s="34" t="s">
        <v>705</v>
      </c>
      <c r="D282" s="34" t="s">
        <v>694</v>
      </c>
      <c r="F282" s="9" t="s">
        <v>429</v>
      </c>
    </row>
    <row r="283" spans="1:6" x14ac:dyDescent="0.2">
      <c r="A283" s="34" t="s">
        <v>427</v>
      </c>
      <c r="B283" s="34" t="s">
        <v>710</v>
      </c>
      <c r="C283" s="34" t="s">
        <v>705</v>
      </c>
      <c r="D283" s="34" t="s">
        <v>698</v>
      </c>
      <c r="F283" s="9" t="s">
        <v>431</v>
      </c>
    </row>
    <row r="284" spans="1:6" x14ac:dyDescent="0.2">
      <c r="A284" s="34" t="s">
        <v>429</v>
      </c>
      <c r="B284" s="34" t="s">
        <v>710</v>
      </c>
      <c r="C284" s="34" t="s">
        <v>705</v>
      </c>
      <c r="D284" s="34" t="s">
        <v>695</v>
      </c>
      <c r="F284" s="9" t="s">
        <v>433</v>
      </c>
    </row>
    <row r="285" spans="1:6" x14ac:dyDescent="0.2">
      <c r="A285" s="34" t="s">
        <v>431</v>
      </c>
      <c r="B285" s="34" t="s">
        <v>710</v>
      </c>
      <c r="C285" s="34" t="s">
        <v>705</v>
      </c>
      <c r="D285" s="34" t="s">
        <v>694</v>
      </c>
      <c r="F285" s="9" t="s">
        <v>435</v>
      </c>
    </row>
    <row r="286" spans="1:6" x14ac:dyDescent="0.2">
      <c r="A286" s="34" t="s">
        <v>433</v>
      </c>
      <c r="B286" s="34" t="s">
        <v>710</v>
      </c>
      <c r="C286" s="34" t="s">
        <v>707</v>
      </c>
      <c r="D286" s="34" t="s">
        <v>700</v>
      </c>
      <c r="F286" s="9" t="s">
        <v>437</v>
      </c>
    </row>
    <row r="287" spans="1:6" x14ac:dyDescent="0.2">
      <c r="A287" s="34" t="s">
        <v>435</v>
      </c>
      <c r="B287" s="34" t="s">
        <v>710</v>
      </c>
      <c r="C287" s="34" t="s">
        <v>705</v>
      </c>
      <c r="D287" s="34" t="s">
        <v>702</v>
      </c>
      <c r="F287" s="9" t="s">
        <v>439</v>
      </c>
    </row>
    <row r="288" spans="1:6" x14ac:dyDescent="0.2">
      <c r="A288" s="34" t="s">
        <v>437</v>
      </c>
      <c r="B288" s="34" t="s">
        <v>710</v>
      </c>
      <c r="C288" s="34" t="s">
        <v>705</v>
      </c>
      <c r="D288" s="34" t="s">
        <v>694</v>
      </c>
      <c r="F288" s="9" t="s">
        <v>441</v>
      </c>
    </row>
    <row r="289" spans="1:6" x14ac:dyDescent="0.2">
      <c r="A289" s="34" t="s">
        <v>439</v>
      </c>
      <c r="B289" s="34" t="s">
        <v>710</v>
      </c>
      <c r="C289" s="34" t="s">
        <v>705</v>
      </c>
      <c r="D289" s="34" t="s">
        <v>697</v>
      </c>
      <c r="F289" s="9" t="s">
        <v>675</v>
      </c>
    </row>
    <row r="290" spans="1:6" x14ac:dyDescent="0.2">
      <c r="A290" s="34" t="s">
        <v>441</v>
      </c>
      <c r="B290" s="34" t="s">
        <v>710</v>
      </c>
      <c r="C290" s="34" t="s">
        <v>705</v>
      </c>
      <c r="D290" s="34" t="s">
        <v>694</v>
      </c>
      <c r="F290" s="9" t="s">
        <v>864</v>
      </c>
    </row>
    <row r="291" spans="1:6" x14ac:dyDescent="0.2">
      <c r="A291" s="35" t="s">
        <v>675</v>
      </c>
      <c r="B291" s="36" t="s">
        <v>711</v>
      </c>
      <c r="C291" s="36" t="s">
        <v>705</v>
      </c>
      <c r="D291" s="35" t="s">
        <v>697</v>
      </c>
      <c r="F291" s="9" t="s">
        <v>444</v>
      </c>
    </row>
    <row r="292" spans="1:6" x14ac:dyDescent="0.2">
      <c r="A292" s="34" t="s">
        <v>864</v>
      </c>
      <c r="B292" s="35" t="s">
        <v>710</v>
      </c>
      <c r="C292" s="35" t="s">
        <v>708</v>
      </c>
      <c r="D292" s="35" t="s">
        <v>697</v>
      </c>
      <c r="F292" s="9" t="s">
        <v>446</v>
      </c>
    </row>
    <row r="293" spans="1:6" x14ac:dyDescent="0.2">
      <c r="A293" s="34" t="s">
        <v>444</v>
      </c>
      <c r="B293" s="34" t="s">
        <v>710</v>
      </c>
      <c r="C293" s="34" t="s">
        <v>705</v>
      </c>
      <c r="D293" s="34" t="s">
        <v>700</v>
      </c>
      <c r="F293" s="9" t="s">
        <v>448</v>
      </c>
    </row>
    <row r="294" spans="1:6" x14ac:dyDescent="0.2">
      <c r="A294" s="34" t="s">
        <v>446</v>
      </c>
      <c r="B294" s="34" t="s">
        <v>710</v>
      </c>
      <c r="C294" s="34" t="s">
        <v>707</v>
      </c>
      <c r="D294" s="34" t="s">
        <v>695</v>
      </c>
      <c r="F294" s="9" t="s">
        <v>450</v>
      </c>
    </row>
    <row r="295" spans="1:6" x14ac:dyDescent="0.2">
      <c r="A295" s="34" t="s">
        <v>448</v>
      </c>
      <c r="B295" s="34" t="s">
        <v>711</v>
      </c>
      <c r="C295" s="34" t="s">
        <v>705</v>
      </c>
      <c r="D295" s="34" t="s">
        <v>701</v>
      </c>
      <c r="F295" s="9" t="s">
        <v>452</v>
      </c>
    </row>
    <row r="296" spans="1:6" x14ac:dyDescent="0.2">
      <c r="A296" s="34" t="s">
        <v>450</v>
      </c>
      <c r="B296" s="34" t="s">
        <v>710</v>
      </c>
      <c r="C296" s="34" t="s">
        <v>707</v>
      </c>
      <c r="D296" s="34" t="s">
        <v>702</v>
      </c>
      <c r="F296" s="9" t="s">
        <v>810</v>
      </c>
    </row>
    <row r="297" spans="1:6" x14ac:dyDescent="0.2">
      <c r="A297" s="34" t="s">
        <v>452</v>
      </c>
      <c r="B297" s="34" t="s">
        <v>710</v>
      </c>
      <c r="C297" s="34" t="s">
        <v>705</v>
      </c>
      <c r="D297" s="34" t="s">
        <v>700</v>
      </c>
      <c r="F297" s="9" t="s">
        <v>454</v>
      </c>
    </row>
    <row r="298" spans="1:6" x14ac:dyDescent="0.2">
      <c r="A298" s="34" t="s">
        <v>810</v>
      </c>
      <c r="B298" s="34" t="s">
        <v>711</v>
      </c>
      <c r="C298" s="34" t="s">
        <v>705</v>
      </c>
      <c r="D298" s="34" t="s">
        <v>700</v>
      </c>
      <c r="F298" s="9" t="s">
        <v>456</v>
      </c>
    </row>
    <row r="299" spans="1:6" x14ac:dyDescent="0.2">
      <c r="A299" s="34" t="s">
        <v>454</v>
      </c>
      <c r="B299" s="34" t="s">
        <v>711</v>
      </c>
      <c r="C299" s="34" t="s">
        <v>705</v>
      </c>
      <c r="D299" s="34" t="s">
        <v>696</v>
      </c>
      <c r="F299" s="9" t="s">
        <v>458</v>
      </c>
    </row>
    <row r="300" spans="1:6" x14ac:dyDescent="0.2">
      <c r="A300" s="34" t="s">
        <v>456</v>
      </c>
      <c r="B300" s="34" t="s">
        <v>710</v>
      </c>
      <c r="C300" s="34" t="s">
        <v>705</v>
      </c>
      <c r="D300" s="34" t="s">
        <v>701</v>
      </c>
      <c r="F300" s="9" t="s">
        <v>460</v>
      </c>
    </row>
    <row r="301" spans="1:6" x14ac:dyDescent="0.2">
      <c r="A301" s="34" t="s">
        <v>458</v>
      </c>
      <c r="B301" s="34" t="s">
        <v>710</v>
      </c>
      <c r="C301" s="34" t="s">
        <v>707</v>
      </c>
      <c r="D301" s="34" t="s">
        <v>695</v>
      </c>
      <c r="F301" s="9" t="s">
        <v>462</v>
      </c>
    </row>
    <row r="302" spans="1:6" x14ac:dyDescent="0.2">
      <c r="A302" s="34" t="s">
        <v>460</v>
      </c>
      <c r="B302" s="34" t="s">
        <v>710</v>
      </c>
      <c r="C302" s="34" t="s">
        <v>705</v>
      </c>
      <c r="D302" s="34" t="s">
        <v>700</v>
      </c>
      <c r="F302" s="9" t="s">
        <v>464</v>
      </c>
    </row>
    <row r="303" spans="1:6" x14ac:dyDescent="0.2">
      <c r="A303" s="34" t="s">
        <v>462</v>
      </c>
      <c r="B303" s="34" t="s">
        <v>710</v>
      </c>
      <c r="C303" s="34" t="s">
        <v>705</v>
      </c>
      <c r="D303" s="34" t="s">
        <v>694</v>
      </c>
      <c r="F303" s="9" t="s">
        <v>467</v>
      </c>
    </row>
    <row r="304" spans="1:6" x14ac:dyDescent="0.2">
      <c r="A304" s="34" t="s">
        <v>464</v>
      </c>
      <c r="B304" s="34" t="s">
        <v>710</v>
      </c>
      <c r="C304" s="34" t="s">
        <v>707</v>
      </c>
      <c r="D304" s="34" t="s">
        <v>700</v>
      </c>
      <c r="F304" s="9" t="s">
        <v>921</v>
      </c>
    </row>
    <row r="305" spans="1:6" x14ac:dyDescent="0.2">
      <c r="A305" s="34" t="s">
        <v>467</v>
      </c>
      <c r="B305" s="34" t="s">
        <v>711</v>
      </c>
      <c r="C305" s="34" t="s">
        <v>705</v>
      </c>
      <c r="D305" s="34" t="s">
        <v>702</v>
      </c>
      <c r="F305" s="9" t="s">
        <v>680</v>
      </c>
    </row>
    <row r="306" spans="1:6" x14ac:dyDescent="0.2">
      <c r="A306" s="34" t="s">
        <v>921</v>
      </c>
      <c r="B306" s="34" t="s">
        <v>710</v>
      </c>
      <c r="C306" s="34" t="s">
        <v>708</v>
      </c>
      <c r="D306" s="34" t="s">
        <v>702</v>
      </c>
      <c r="F306" s="9" t="s">
        <v>865</v>
      </c>
    </row>
    <row r="307" spans="1:6" x14ac:dyDescent="0.2">
      <c r="A307" s="35" t="s">
        <v>680</v>
      </c>
      <c r="B307" s="36" t="s">
        <v>711</v>
      </c>
      <c r="C307" s="36" t="s">
        <v>705</v>
      </c>
      <c r="D307" s="35" t="s">
        <v>694</v>
      </c>
      <c r="F307" s="9" t="s">
        <v>470</v>
      </c>
    </row>
    <row r="308" spans="1:6" x14ac:dyDescent="0.2">
      <c r="A308" s="34" t="s">
        <v>865</v>
      </c>
      <c r="B308" s="35" t="s">
        <v>710</v>
      </c>
      <c r="C308" s="35" t="s">
        <v>708</v>
      </c>
      <c r="D308" s="35" t="s">
        <v>694</v>
      </c>
      <c r="F308" s="21" t="s">
        <v>954</v>
      </c>
    </row>
    <row r="309" spans="1:6" x14ac:dyDescent="0.2">
      <c r="A309" s="34" t="s">
        <v>470</v>
      </c>
      <c r="B309" s="34" t="s">
        <v>710</v>
      </c>
      <c r="C309" s="34" t="s">
        <v>707</v>
      </c>
      <c r="D309" s="34" t="s">
        <v>702</v>
      </c>
      <c r="F309" s="9" t="s">
        <v>472</v>
      </c>
    </row>
    <row r="310" spans="1:6" x14ac:dyDescent="0.2">
      <c r="A310" s="35" t="s">
        <v>954</v>
      </c>
      <c r="B310" s="35" t="s">
        <v>710</v>
      </c>
      <c r="C310" s="35" t="s">
        <v>705</v>
      </c>
      <c r="D310" s="35" t="s">
        <v>701</v>
      </c>
      <c r="F310" s="9" t="s">
        <v>474</v>
      </c>
    </row>
    <row r="311" spans="1:6" x14ac:dyDescent="0.2">
      <c r="A311" s="34" t="s">
        <v>472</v>
      </c>
      <c r="B311" s="34" t="s">
        <v>711</v>
      </c>
      <c r="C311" s="34" t="s">
        <v>705</v>
      </c>
      <c r="D311" s="34" t="s">
        <v>698</v>
      </c>
      <c r="F311" s="9" t="s">
        <v>476</v>
      </c>
    </row>
    <row r="312" spans="1:6" x14ac:dyDescent="0.2">
      <c r="A312" s="34" t="s">
        <v>474</v>
      </c>
      <c r="B312" s="35" t="s">
        <v>711</v>
      </c>
      <c r="C312" s="34" t="s">
        <v>705</v>
      </c>
      <c r="D312" s="34" t="s">
        <v>694</v>
      </c>
      <c r="F312" s="9" t="s">
        <v>478</v>
      </c>
    </row>
    <row r="313" spans="1:6" x14ac:dyDescent="0.2">
      <c r="A313" s="34" t="s">
        <v>476</v>
      </c>
      <c r="B313" s="34" t="s">
        <v>710</v>
      </c>
      <c r="C313" s="34" t="s">
        <v>705</v>
      </c>
      <c r="D313" s="34" t="s">
        <v>698</v>
      </c>
      <c r="F313" s="9" t="s">
        <v>866</v>
      </c>
    </row>
    <row r="314" spans="1:6" x14ac:dyDescent="0.2">
      <c r="A314" s="34" t="s">
        <v>478</v>
      </c>
      <c r="B314" s="34" t="s">
        <v>710</v>
      </c>
      <c r="C314" s="34" t="s">
        <v>705</v>
      </c>
      <c r="D314" s="34" t="s">
        <v>697</v>
      </c>
      <c r="F314" s="9" t="s">
        <v>481</v>
      </c>
    </row>
    <row r="315" spans="1:6" x14ac:dyDescent="0.2">
      <c r="A315" s="34" t="s">
        <v>866</v>
      </c>
      <c r="B315" s="34" t="s">
        <v>710</v>
      </c>
      <c r="C315" s="34" t="s">
        <v>708</v>
      </c>
      <c r="D315" s="34" t="s">
        <v>701</v>
      </c>
      <c r="F315" s="9" t="s">
        <v>813</v>
      </c>
    </row>
    <row r="316" spans="1:6" x14ac:dyDescent="0.2">
      <c r="A316" s="34" t="s">
        <v>481</v>
      </c>
      <c r="B316" s="34" t="s">
        <v>710</v>
      </c>
      <c r="C316" s="34" t="s">
        <v>705</v>
      </c>
      <c r="D316" s="34" t="s">
        <v>701</v>
      </c>
      <c r="F316" s="9" t="s">
        <v>483</v>
      </c>
    </row>
    <row r="317" spans="1:6" x14ac:dyDescent="0.2">
      <c r="A317" s="34" t="s">
        <v>813</v>
      </c>
      <c r="B317" s="34" t="s">
        <v>711</v>
      </c>
      <c r="C317" s="34" t="s">
        <v>705</v>
      </c>
      <c r="D317" s="34" t="s">
        <v>702</v>
      </c>
      <c r="F317" s="9" t="s">
        <v>485</v>
      </c>
    </row>
    <row r="318" spans="1:6" x14ac:dyDescent="0.2">
      <c r="A318" s="34" t="s">
        <v>483</v>
      </c>
      <c r="B318" s="34" t="s">
        <v>710</v>
      </c>
      <c r="C318" s="34" t="s">
        <v>705</v>
      </c>
      <c r="D318" s="34" t="s">
        <v>697</v>
      </c>
      <c r="F318" s="9" t="s">
        <v>487</v>
      </c>
    </row>
    <row r="319" spans="1:6" x14ac:dyDescent="0.2">
      <c r="A319" s="34" t="s">
        <v>485</v>
      </c>
      <c r="B319" s="34" t="s">
        <v>710</v>
      </c>
      <c r="C319" s="34" t="s">
        <v>705</v>
      </c>
      <c r="D319" s="34" t="s">
        <v>697</v>
      </c>
      <c r="F319" s="9" t="s">
        <v>489</v>
      </c>
    </row>
    <row r="320" spans="1:6" x14ac:dyDescent="0.2">
      <c r="A320" s="34" t="s">
        <v>487</v>
      </c>
      <c r="B320" s="34" t="s">
        <v>710</v>
      </c>
      <c r="C320" s="34" t="s">
        <v>705</v>
      </c>
      <c r="D320" s="34" t="s">
        <v>695</v>
      </c>
      <c r="F320" s="9" t="s">
        <v>491</v>
      </c>
    </row>
    <row r="321" spans="1:6" x14ac:dyDescent="0.2">
      <c r="A321" s="34" t="s">
        <v>489</v>
      </c>
      <c r="B321" s="34" t="s">
        <v>710</v>
      </c>
      <c r="C321" s="34" t="s">
        <v>705</v>
      </c>
      <c r="D321" s="34" t="s">
        <v>698</v>
      </c>
      <c r="F321" s="9" t="s">
        <v>493</v>
      </c>
    </row>
    <row r="322" spans="1:6" x14ac:dyDescent="0.2">
      <c r="A322" s="34" t="s">
        <v>491</v>
      </c>
      <c r="B322" s="34" t="s">
        <v>711</v>
      </c>
      <c r="C322" s="34" t="s">
        <v>705</v>
      </c>
      <c r="D322" s="34" t="s">
        <v>697</v>
      </c>
      <c r="F322" s="9" t="s">
        <v>495</v>
      </c>
    </row>
    <row r="323" spans="1:6" x14ac:dyDescent="0.2">
      <c r="A323" s="34" t="s">
        <v>493</v>
      </c>
      <c r="B323" s="34" t="s">
        <v>710</v>
      </c>
      <c r="C323" s="34" t="s">
        <v>705</v>
      </c>
      <c r="D323" s="34" t="s">
        <v>694</v>
      </c>
      <c r="F323" s="9" t="s">
        <v>497</v>
      </c>
    </row>
    <row r="324" spans="1:6" x14ac:dyDescent="0.2">
      <c r="A324" s="34" t="s">
        <v>495</v>
      </c>
      <c r="B324" s="34" t="s">
        <v>710</v>
      </c>
      <c r="C324" s="34" t="s">
        <v>705</v>
      </c>
      <c r="D324" s="34" t="s">
        <v>695</v>
      </c>
      <c r="F324" s="9" t="s">
        <v>499</v>
      </c>
    </row>
    <row r="325" spans="1:6" x14ac:dyDescent="0.2">
      <c r="A325" s="34" t="s">
        <v>497</v>
      </c>
      <c r="B325" s="34" t="s">
        <v>711</v>
      </c>
      <c r="C325" s="34" t="s">
        <v>705</v>
      </c>
      <c r="D325" s="34" t="s">
        <v>702</v>
      </c>
      <c r="F325" s="9" t="s">
        <v>501</v>
      </c>
    </row>
    <row r="326" spans="1:6" x14ac:dyDescent="0.2">
      <c r="A326" s="34" t="s">
        <v>499</v>
      </c>
      <c r="B326" s="34" t="s">
        <v>710</v>
      </c>
      <c r="C326" s="34" t="s">
        <v>705</v>
      </c>
      <c r="D326" s="34" t="s">
        <v>701</v>
      </c>
      <c r="F326" s="9" t="s">
        <v>503</v>
      </c>
    </row>
    <row r="327" spans="1:6" x14ac:dyDescent="0.2">
      <c r="A327" s="34" t="s">
        <v>501</v>
      </c>
      <c r="B327" s="34" t="s">
        <v>710</v>
      </c>
      <c r="C327" s="34" t="s">
        <v>705</v>
      </c>
      <c r="D327" s="34" t="s">
        <v>702</v>
      </c>
      <c r="F327" s="9" t="s">
        <v>761</v>
      </c>
    </row>
    <row r="328" spans="1:6" x14ac:dyDescent="0.2">
      <c r="A328" s="34" t="s">
        <v>503</v>
      </c>
      <c r="B328" s="34" t="s">
        <v>710</v>
      </c>
      <c r="C328" s="34" t="s">
        <v>707</v>
      </c>
      <c r="D328" s="34" t="s">
        <v>696</v>
      </c>
      <c r="F328" s="9" t="s">
        <v>676</v>
      </c>
    </row>
    <row r="329" spans="1:6" x14ac:dyDescent="0.2">
      <c r="A329" s="37" t="s">
        <v>761</v>
      </c>
      <c r="B329" s="37" t="s">
        <v>711</v>
      </c>
      <c r="C329" s="29" t="s">
        <v>705</v>
      </c>
      <c r="D329" s="29" t="s">
        <v>694</v>
      </c>
      <c r="F329" s="9" t="s">
        <v>867</v>
      </c>
    </row>
    <row r="330" spans="1:6" x14ac:dyDescent="0.2">
      <c r="A330" s="35" t="s">
        <v>676</v>
      </c>
      <c r="B330" s="36" t="s">
        <v>711</v>
      </c>
      <c r="C330" s="36" t="s">
        <v>705</v>
      </c>
      <c r="D330" s="35" t="s">
        <v>694</v>
      </c>
      <c r="F330" s="9" t="s">
        <v>681</v>
      </c>
    </row>
    <row r="331" spans="1:6" x14ac:dyDescent="0.2">
      <c r="A331" s="34" t="s">
        <v>867</v>
      </c>
      <c r="B331" s="35" t="s">
        <v>710</v>
      </c>
      <c r="C331" s="35" t="s">
        <v>708</v>
      </c>
      <c r="D331" s="35" t="s">
        <v>694</v>
      </c>
      <c r="F331" s="9" t="s">
        <v>868</v>
      </c>
    </row>
    <row r="332" spans="1:6" x14ac:dyDescent="0.2">
      <c r="A332" s="35" t="s">
        <v>681</v>
      </c>
      <c r="B332" s="36" t="s">
        <v>711</v>
      </c>
      <c r="C332" s="36" t="s">
        <v>705</v>
      </c>
      <c r="D332" s="35" t="s">
        <v>698</v>
      </c>
      <c r="F332" s="9" t="s">
        <v>507</v>
      </c>
    </row>
    <row r="333" spans="1:6" x14ac:dyDescent="0.2">
      <c r="A333" s="34" t="s">
        <v>868</v>
      </c>
      <c r="B333" s="35" t="s">
        <v>710</v>
      </c>
      <c r="C333" s="35" t="s">
        <v>708</v>
      </c>
      <c r="D333" s="35" t="s">
        <v>698</v>
      </c>
      <c r="F333" s="9" t="s">
        <v>509</v>
      </c>
    </row>
    <row r="334" spans="1:6" x14ac:dyDescent="0.2">
      <c r="A334" s="34" t="s">
        <v>507</v>
      </c>
      <c r="B334" s="34" t="s">
        <v>710</v>
      </c>
      <c r="C334" s="34" t="s">
        <v>709</v>
      </c>
      <c r="D334" s="34" t="s">
        <v>699</v>
      </c>
      <c r="F334" s="9" t="s">
        <v>511</v>
      </c>
    </row>
    <row r="335" spans="1:6" x14ac:dyDescent="0.2">
      <c r="A335" s="34" t="s">
        <v>509</v>
      </c>
      <c r="B335" s="34" t="s">
        <v>710</v>
      </c>
      <c r="C335" s="34" t="s">
        <v>705</v>
      </c>
      <c r="D335" s="34" t="s">
        <v>694</v>
      </c>
      <c r="F335" s="9" t="s">
        <v>513</v>
      </c>
    </row>
    <row r="336" spans="1:6" x14ac:dyDescent="0.2">
      <c r="A336" s="34" t="s">
        <v>511</v>
      </c>
      <c r="B336" s="34" t="s">
        <v>710</v>
      </c>
      <c r="C336" s="34" t="s">
        <v>705</v>
      </c>
      <c r="D336" s="34" t="s">
        <v>698</v>
      </c>
      <c r="F336" s="9" t="s">
        <v>515</v>
      </c>
    </row>
    <row r="337" spans="1:6" x14ac:dyDescent="0.2">
      <c r="A337" s="34" t="s">
        <v>513</v>
      </c>
      <c r="B337" s="35" t="s">
        <v>711</v>
      </c>
      <c r="C337" s="34" t="s">
        <v>705</v>
      </c>
      <c r="D337" s="34" t="s">
        <v>698</v>
      </c>
      <c r="F337" s="9" t="s">
        <v>517</v>
      </c>
    </row>
    <row r="338" spans="1:6" x14ac:dyDescent="0.2">
      <c r="A338" s="34" t="s">
        <v>515</v>
      </c>
      <c r="B338" s="34" t="s">
        <v>710</v>
      </c>
      <c r="C338" s="34" t="s">
        <v>707</v>
      </c>
      <c r="D338" s="34" t="s">
        <v>695</v>
      </c>
      <c r="F338" s="9" t="s">
        <v>519</v>
      </c>
    </row>
    <row r="339" spans="1:6" x14ac:dyDescent="0.2">
      <c r="A339" s="34" t="s">
        <v>517</v>
      </c>
      <c r="B339" s="34" t="s">
        <v>710</v>
      </c>
      <c r="C339" s="34" t="s">
        <v>705</v>
      </c>
      <c r="D339" s="34" t="s">
        <v>702</v>
      </c>
      <c r="F339" s="9" t="s">
        <v>521</v>
      </c>
    </row>
    <row r="340" spans="1:6" x14ac:dyDescent="0.2">
      <c r="A340" s="34" t="s">
        <v>519</v>
      </c>
      <c r="B340" s="34" t="s">
        <v>710</v>
      </c>
      <c r="C340" s="34" t="s">
        <v>705</v>
      </c>
      <c r="D340" s="34" t="s">
        <v>702</v>
      </c>
      <c r="F340" s="9" t="s">
        <v>523</v>
      </c>
    </row>
    <row r="341" spans="1:6" x14ac:dyDescent="0.2">
      <c r="A341" s="34" t="s">
        <v>521</v>
      </c>
      <c r="B341" s="34" t="s">
        <v>710</v>
      </c>
      <c r="C341" s="34" t="s">
        <v>705</v>
      </c>
      <c r="D341" s="34" t="s">
        <v>698</v>
      </c>
      <c r="F341" s="9" t="s">
        <v>691</v>
      </c>
    </row>
    <row r="342" spans="1:6" x14ac:dyDescent="0.2">
      <c r="A342" s="34" t="s">
        <v>523</v>
      </c>
      <c r="B342" s="34" t="s">
        <v>710</v>
      </c>
      <c r="C342" s="34" t="s">
        <v>707</v>
      </c>
      <c r="D342" s="34" t="s">
        <v>695</v>
      </c>
      <c r="F342" s="9" t="s">
        <v>869</v>
      </c>
    </row>
    <row r="343" spans="1:6" x14ac:dyDescent="0.2">
      <c r="A343" s="34" t="s">
        <v>691</v>
      </c>
      <c r="B343" s="5" t="s">
        <v>711</v>
      </c>
      <c r="C343" s="5" t="s">
        <v>705</v>
      </c>
      <c r="D343" s="34" t="s">
        <v>696</v>
      </c>
      <c r="F343" s="9" t="s">
        <v>703</v>
      </c>
    </row>
    <row r="344" spans="1:6" x14ac:dyDescent="0.2">
      <c r="A344" s="34" t="s">
        <v>869</v>
      </c>
      <c r="B344" s="34" t="s">
        <v>710</v>
      </c>
      <c r="C344" s="34" t="s">
        <v>708</v>
      </c>
      <c r="D344" s="34" t="s">
        <v>696</v>
      </c>
      <c r="F344" s="9" t="s">
        <v>870</v>
      </c>
    </row>
    <row r="345" spans="1:6" x14ac:dyDescent="0.2">
      <c r="A345" s="35" t="s">
        <v>703</v>
      </c>
      <c r="B345" s="36" t="s">
        <v>711</v>
      </c>
      <c r="C345" s="36" t="s">
        <v>705</v>
      </c>
      <c r="D345" s="35" t="s">
        <v>702</v>
      </c>
      <c r="F345" s="9" t="s">
        <v>527</v>
      </c>
    </row>
    <row r="346" spans="1:6" x14ac:dyDescent="0.2">
      <c r="A346" s="34" t="s">
        <v>870</v>
      </c>
      <c r="B346" s="35" t="s">
        <v>710</v>
      </c>
      <c r="C346" s="35" t="s">
        <v>708</v>
      </c>
      <c r="D346" s="35" t="s">
        <v>702</v>
      </c>
      <c r="F346" s="9" t="s">
        <v>529</v>
      </c>
    </row>
    <row r="347" spans="1:6" x14ac:dyDescent="0.2">
      <c r="A347" s="34" t="s">
        <v>527</v>
      </c>
      <c r="B347" s="34" t="s">
        <v>710</v>
      </c>
      <c r="C347" s="34" t="s">
        <v>705</v>
      </c>
      <c r="D347" s="34" t="s">
        <v>702</v>
      </c>
      <c r="F347" s="9" t="s">
        <v>531</v>
      </c>
    </row>
    <row r="348" spans="1:6" x14ac:dyDescent="0.2">
      <c r="A348" s="34" t="s">
        <v>529</v>
      </c>
      <c r="B348" s="34" t="s">
        <v>710</v>
      </c>
      <c r="C348" s="34" t="s">
        <v>705</v>
      </c>
      <c r="D348" s="34" t="s">
        <v>701</v>
      </c>
      <c r="F348" s="9" t="s">
        <v>533</v>
      </c>
    </row>
    <row r="349" spans="1:6" x14ac:dyDescent="0.2">
      <c r="A349" s="34" t="s">
        <v>531</v>
      </c>
      <c r="B349" s="35" t="s">
        <v>711</v>
      </c>
      <c r="C349" s="34" t="s">
        <v>705</v>
      </c>
      <c r="D349" s="34" t="s">
        <v>698</v>
      </c>
      <c r="F349" s="9" t="s">
        <v>535</v>
      </c>
    </row>
    <row r="350" spans="1:6" x14ac:dyDescent="0.2">
      <c r="A350" s="34" t="s">
        <v>533</v>
      </c>
      <c r="B350" s="34" t="s">
        <v>710</v>
      </c>
      <c r="C350" s="34" t="s">
        <v>707</v>
      </c>
      <c r="D350" s="34" t="s">
        <v>696</v>
      </c>
      <c r="F350" s="9" t="s">
        <v>537</v>
      </c>
    </row>
    <row r="351" spans="1:6" x14ac:dyDescent="0.2">
      <c r="A351" s="34" t="s">
        <v>535</v>
      </c>
      <c r="B351" s="34" t="s">
        <v>710</v>
      </c>
      <c r="C351" s="34" t="s">
        <v>705</v>
      </c>
      <c r="D351" s="34" t="s">
        <v>694</v>
      </c>
      <c r="F351" s="9" t="s">
        <v>539</v>
      </c>
    </row>
    <row r="352" spans="1:6" x14ac:dyDescent="0.2">
      <c r="A352" s="34" t="s">
        <v>537</v>
      </c>
      <c r="B352" s="34" t="s">
        <v>710</v>
      </c>
      <c r="C352" s="34" t="s">
        <v>706</v>
      </c>
      <c r="D352" s="34" t="s">
        <v>699</v>
      </c>
      <c r="F352" s="9" t="s">
        <v>902</v>
      </c>
    </row>
    <row r="353" spans="1:6" x14ac:dyDescent="0.2">
      <c r="A353" s="34" t="s">
        <v>539</v>
      </c>
      <c r="B353" s="34" t="s">
        <v>710</v>
      </c>
      <c r="C353" s="34" t="s">
        <v>705</v>
      </c>
      <c r="D353" s="34" t="s">
        <v>694</v>
      </c>
      <c r="F353" s="9" t="s">
        <v>542</v>
      </c>
    </row>
    <row r="354" spans="1:6" x14ac:dyDescent="0.2">
      <c r="A354" s="35" t="s">
        <v>958</v>
      </c>
      <c r="B354" s="37" t="s">
        <v>710</v>
      </c>
      <c r="C354" s="37" t="s">
        <v>708</v>
      </c>
      <c r="D354" s="37" t="s">
        <v>701</v>
      </c>
      <c r="F354" s="9" t="s">
        <v>544</v>
      </c>
    </row>
    <row r="355" spans="1:6" x14ac:dyDescent="0.2">
      <c r="A355" s="34" t="s">
        <v>542</v>
      </c>
      <c r="B355" s="34" t="s">
        <v>710</v>
      </c>
      <c r="C355" s="34" t="s">
        <v>707</v>
      </c>
      <c r="D355" s="34" t="s">
        <v>695</v>
      </c>
      <c r="F355" s="9" t="s">
        <v>546</v>
      </c>
    </row>
    <row r="356" spans="1:6" x14ac:dyDescent="0.2">
      <c r="A356" s="34" t="s">
        <v>544</v>
      </c>
      <c r="B356" s="34" t="s">
        <v>710</v>
      </c>
      <c r="C356" s="34" t="s">
        <v>705</v>
      </c>
      <c r="D356" s="34" t="s">
        <v>702</v>
      </c>
      <c r="F356" s="9" t="s">
        <v>548</v>
      </c>
    </row>
    <row r="357" spans="1:6" x14ac:dyDescent="0.2">
      <c r="A357" s="34" t="s">
        <v>546</v>
      </c>
      <c r="B357" s="34" t="s">
        <v>710</v>
      </c>
      <c r="C357" s="34" t="s">
        <v>705</v>
      </c>
      <c r="D357" s="34" t="s">
        <v>694</v>
      </c>
      <c r="F357" s="9" t="s">
        <v>550</v>
      </c>
    </row>
    <row r="358" spans="1:6" x14ac:dyDescent="0.2">
      <c r="A358" s="34" t="s">
        <v>548</v>
      </c>
      <c r="B358" s="35" t="s">
        <v>711</v>
      </c>
      <c r="C358" s="34" t="s">
        <v>705</v>
      </c>
      <c r="D358" s="34" t="s">
        <v>701</v>
      </c>
      <c r="F358" s="9" t="s">
        <v>552</v>
      </c>
    </row>
    <row r="359" spans="1:6" x14ac:dyDescent="0.2">
      <c r="A359" s="34" t="s">
        <v>550</v>
      </c>
      <c r="B359" s="34" t="s">
        <v>711</v>
      </c>
      <c r="C359" s="34" t="s">
        <v>705</v>
      </c>
      <c r="D359" s="34" t="s">
        <v>696</v>
      </c>
      <c r="F359" s="9" t="s">
        <v>903</v>
      </c>
    </row>
    <row r="360" spans="1:6" x14ac:dyDescent="0.2">
      <c r="A360" s="34" t="s">
        <v>552</v>
      </c>
      <c r="B360" s="34" t="s">
        <v>710</v>
      </c>
      <c r="C360" s="34" t="s">
        <v>705</v>
      </c>
      <c r="D360" s="34" t="s">
        <v>701</v>
      </c>
      <c r="F360" s="9" t="s">
        <v>555</v>
      </c>
    </row>
    <row r="361" spans="1:6" x14ac:dyDescent="0.2">
      <c r="A361" s="35" t="s">
        <v>959</v>
      </c>
      <c r="B361" s="34" t="s">
        <v>710</v>
      </c>
      <c r="C361" s="34" t="s">
        <v>708</v>
      </c>
      <c r="D361" s="34" t="s">
        <v>702</v>
      </c>
      <c r="F361" s="9" t="s">
        <v>557</v>
      </c>
    </row>
    <row r="362" spans="1:6" x14ac:dyDescent="0.2">
      <c r="A362" s="34" t="s">
        <v>555</v>
      </c>
      <c r="B362" s="34" t="s">
        <v>710</v>
      </c>
      <c r="C362" s="34" t="s">
        <v>705</v>
      </c>
      <c r="D362" s="34" t="s">
        <v>698</v>
      </c>
      <c r="F362" s="9" t="s">
        <v>559</v>
      </c>
    </row>
    <row r="363" spans="1:6" x14ac:dyDescent="0.2">
      <c r="A363" s="34" t="s">
        <v>557</v>
      </c>
      <c r="B363" s="34" t="s">
        <v>710</v>
      </c>
      <c r="C363" s="34" t="s">
        <v>705</v>
      </c>
      <c r="D363" s="34" t="s">
        <v>694</v>
      </c>
      <c r="F363" s="9" t="s">
        <v>820</v>
      </c>
    </row>
    <row r="364" spans="1:6" x14ac:dyDescent="0.2">
      <c r="A364" s="34" t="s">
        <v>559</v>
      </c>
      <c r="B364" s="34" t="s">
        <v>710</v>
      </c>
      <c r="C364" s="34" t="s">
        <v>705</v>
      </c>
      <c r="D364" s="34" t="s">
        <v>701</v>
      </c>
      <c r="F364" s="9" t="s">
        <v>561</v>
      </c>
    </row>
    <row r="365" spans="1:6" x14ac:dyDescent="0.2">
      <c r="A365" s="34" t="s">
        <v>820</v>
      </c>
      <c r="B365" s="34" t="s">
        <v>711</v>
      </c>
      <c r="C365" s="34" t="s">
        <v>705</v>
      </c>
      <c r="D365" s="34" t="s">
        <v>701</v>
      </c>
      <c r="F365" s="9" t="s">
        <v>904</v>
      </c>
    </row>
    <row r="366" spans="1:6" x14ac:dyDescent="0.2">
      <c r="A366" s="34" t="s">
        <v>561</v>
      </c>
      <c r="B366" s="34" t="s">
        <v>710</v>
      </c>
      <c r="C366" s="34" t="s">
        <v>705</v>
      </c>
      <c r="D366" s="34" t="s">
        <v>694</v>
      </c>
      <c r="F366" s="9" t="s">
        <v>821</v>
      </c>
    </row>
    <row r="367" spans="1:6" x14ac:dyDescent="0.2">
      <c r="A367" s="34" t="s">
        <v>821</v>
      </c>
      <c r="B367" s="34" t="s">
        <v>711</v>
      </c>
      <c r="C367" s="34" t="s">
        <v>705</v>
      </c>
      <c r="D367" s="34" t="s">
        <v>702</v>
      </c>
      <c r="F367" s="9" t="s">
        <v>564</v>
      </c>
    </row>
    <row r="368" spans="1:6" x14ac:dyDescent="0.2">
      <c r="A368" s="34" t="s">
        <v>564</v>
      </c>
      <c r="B368" s="34" t="s">
        <v>710</v>
      </c>
      <c r="C368" s="34" t="s">
        <v>705</v>
      </c>
      <c r="D368" s="34" t="s">
        <v>698</v>
      </c>
      <c r="F368" s="9" t="s">
        <v>682</v>
      </c>
    </row>
    <row r="369" spans="1:6" x14ac:dyDescent="0.2">
      <c r="A369" s="35" t="s">
        <v>682</v>
      </c>
      <c r="B369" s="36" t="s">
        <v>711</v>
      </c>
      <c r="C369" s="36" t="s">
        <v>705</v>
      </c>
      <c r="D369" s="35" t="s">
        <v>698</v>
      </c>
      <c r="F369" s="9" t="s">
        <v>871</v>
      </c>
    </row>
    <row r="370" spans="1:6" x14ac:dyDescent="0.2">
      <c r="A370" s="34" t="s">
        <v>871</v>
      </c>
      <c r="B370" s="35" t="s">
        <v>710</v>
      </c>
      <c r="C370" s="35" t="s">
        <v>708</v>
      </c>
      <c r="D370" s="35" t="s">
        <v>698</v>
      </c>
      <c r="F370" s="9" t="s">
        <v>567</v>
      </c>
    </row>
    <row r="371" spans="1:6" x14ac:dyDescent="0.2">
      <c r="A371" s="34" t="s">
        <v>567</v>
      </c>
      <c r="B371" s="34" t="s">
        <v>710</v>
      </c>
      <c r="C371" s="34" t="s">
        <v>705</v>
      </c>
      <c r="D371" s="34" t="s">
        <v>694</v>
      </c>
      <c r="F371" s="9" t="s">
        <v>683</v>
      </c>
    </row>
    <row r="372" spans="1:6" x14ac:dyDescent="0.2">
      <c r="A372" s="35" t="s">
        <v>683</v>
      </c>
      <c r="B372" s="36" t="s">
        <v>711</v>
      </c>
      <c r="C372" s="36" t="s">
        <v>705</v>
      </c>
      <c r="D372" s="35" t="s">
        <v>701</v>
      </c>
      <c r="F372" s="9" t="s">
        <v>872</v>
      </c>
    </row>
    <row r="373" spans="1:6" x14ac:dyDescent="0.2">
      <c r="A373" s="34" t="s">
        <v>872</v>
      </c>
      <c r="B373" s="35" t="s">
        <v>710</v>
      </c>
      <c r="C373" s="35" t="s">
        <v>708</v>
      </c>
      <c r="D373" s="35" t="s">
        <v>701</v>
      </c>
      <c r="F373" s="9" t="s">
        <v>570</v>
      </c>
    </row>
    <row r="374" spans="1:6" x14ac:dyDescent="0.2">
      <c r="A374" s="34" t="s">
        <v>570</v>
      </c>
      <c r="B374" s="34" t="s">
        <v>710</v>
      </c>
      <c r="C374" s="34" t="s">
        <v>705</v>
      </c>
      <c r="D374" s="34" t="s">
        <v>701</v>
      </c>
      <c r="F374" s="9" t="s">
        <v>572</v>
      </c>
    </row>
    <row r="375" spans="1:6" x14ac:dyDescent="0.2">
      <c r="A375" s="34" t="s">
        <v>572</v>
      </c>
      <c r="B375" s="34" t="s">
        <v>710</v>
      </c>
      <c r="C375" s="34" t="s">
        <v>709</v>
      </c>
      <c r="D375" s="34" t="s">
        <v>699</v>
      </c>
      <c r="F375" s="9" t="s">
        <v>574</v>
      </c>
    </row>
    <row r="376" spans="1:6" x14ac:dyDescent="0.2">
      <c r="A376" s="34" t="s">
        <v>574</v>
      </c>
      <c r="B376" s="34" t="s">
        <v>710</v>
      </c>
      <c r="C376" s="34" t="s">
        <v>707</v>
      </c>
      <c r="D376" s="34" t="s">
        <v>695</v>
      </c>
      <c r="F376" s="9" t="s">
        <v>576</v>
      </c>
    </row>
    <row r="377" spans="1:6" x14ac:dyDescent="0.2">
      <c r="A377" s="34" t="s">
        <v>576</v>
      </c>
      <c r="B377" s="34" t="s">
        <v>710</v>
      </c>
      <c r="C377" s="34" t="s">
        <v>705</v>
      </c>
      <c r="D377" s="34" t="s">
        <v>694</v>
      </c>
      <c r="F377" s="9" t="s">
        <v>578</v>
      </c>
    </row>
    <row r="378" spans="1:6" x14ac:dyDescent="0.2">
      <c r="A378" s="34" t="s">
        <v>578</v>
      </c>
      <c r="B378" s="34" t="s">
        <v>711</v>
      </c>
      <c r="C378" s="34" t="s">
        <v>705</v>
      </c>
      <c r="D378" s="34" t="s">
        <v>696</v>
      </c>
      <c r="F378" s="9" t="s">
        <v>580</v>
      </c>
    </row>
    <row r="379" spans="1:6" x14ac:dyDescent="0.2">
      <c r="A379" s="34" t="s">
        <v>580</v>
      </c>
      <c r="B379" s="34" t="s">
        <v>710</v>
      </c>
      <c r="C379" s="34" t="s">
        <v>705</v>
      </c>
      <c r="D379" s="34" t="s">
        <v>698</v>
      </c>
      <c r="F379" s="9" t="s">
        <v>582</v>
      </c>
    </row>
    <row r="380" spans="1:6" x14ac:dyDescent="0.2">
      <c r="A380" s="34" t="s">
        <v>584</v>
      </c>
      <c r="B380" s="34" t="s">
        <v>711</v>
      </c>
      <c r="C380" s="34" t="s">
        <v>705</v>
      </c>
      <c r="D380" s="34" t="s">
        <v>695</v>
      </c>
      <c r="F380" s="9" t="s">
        <v>584</v>
      </c>
    </row>
    <row r="381" spans="1:6" x14ac:dyDescent="0.2">
      <c r="A381" s="34" t="s">
        <v>582</v>
      </c>
      <c r="B381" s="34" t="s">
        <v>710</v>
      </c>
      <c r="C381" s="34" t="s">
        <v>705</v>
      </c>
      <c r="D381" s="34" t="s">
        <v>694</v>
      </c>
      <c r="F381" s="9" t="s">
        <v>586</v>
      </c>
    </row>
    <row r="382" spans="1:6" x14ac:dyDescent="0.2">
      <c r="A382" s="34" t="s">
        <v>586</v>
      </c>
      <c r="B382" s="34" t="s">
        <v>710</v>
      </c>
      <c r="C382" s="34" t="s">
        <v>707</v>
      </c>
      <c r="D382" s="34" t="s">
        <v>700</v>
      </c>
      <c r="F382" s="9" t="s">
        <v>588</v>
      </c>
    </row>
    <row r="383" spans="1:6" x14ac:dyDescent="0.2">
      <c r="A383" s="34" t="s">
        <v>588</v>
      </c>
      <c r="B383" s="34" t="s">
        <v>710</v>
      </c>
      <c r="C383" s="34" t="s">
        <v>707</v>
      </c>
      <c r="D383" s="34" t="s">
        <v>702</v>
      </c>
      <c r="F383" s="9" t="s">
        <v>590</v>
      </c>
    </row>
    <row r="384" spans="1:6" x14ac:dyDescent="0.2">
      <c r="A384" s="34" t="s">
        <v>590</v>
      </c>
      <c r="B384" s="34" t="s">
        <v>710</v>
      </c>
      <c r="C384" s="34" t="s">
        <v>706</v>
      </c>
      <c r="D384" s="34" t="s">
        <v>699</v>
      </c>
      <c r="F384" s="9" t="s">
        <v>592</v>
      </c>
    </row>
    <row r="385" spans="1:6" x14ac:dyDescent="0.2">
      <c r="A385" s="34" t="s">
        <v>592</v>
      </c>
      <c r="B385" s="34" t="s">
        <v>710</v>
      </c>
      <c r="C385" s="34" t="s">
        <v>709</v>
      </c>
      <c r="D385" s="34" t="s">
        <v>699</v>
      </c>
      <c r="F385" s="9" t="s">
        <v>594</v>
      </c>
    </row>
    <row r="386" spans="1:6" x14ac:dyDescent="0.2">
      <c r="A386" s="34" t="s">
        <v>594</v>
      </c>
      <c r="B386" s="34" t="s">
        <v>711</v>
      </c>
      <c r="C386" s="34" t="s">
        <v>705</v>
      </c>
      <c r="D386" s="34" t="s">
        <v>696</v>
      </c>
      <c r="F386" s="9" t="s">
        <v>825</v>
      </c>
    </row>
    <row r="387" spans="1:6" x14ac:dyDescent="0.2">
      <c r="A387" s="34" t="s">
        <v>825</v>
      </c>
      <c r="B387" s="34" t="s">
        <v>711</v>
      </c>
      <c r="C387" s="34" t="s">
        <v>705</v>
      </c>
      <c r="D387" s="34" t="s">
        <v>701</v>
      </c>
      <c r="F387" s="9" t="s">
        <v>684</v>
      </c>
    </row>
    <row r="388" spans="1:6" x14ac:dyDescent="0.2">
      <c r="A388" s="35" t="s">
        <v>684</v>
      </c>
      <c r="B388" s="36" t="s">
        <v>711</v>
      </c>
      <c r="C388" s="36" t="s">
        <v>705</v>
      </c>
      <c r="D388" s="35" t="s">
        <v>695</v>
      </c>
      <c r="F388" s="9" t="s">
        <v>873</v>
      </c>
    </row>
    <row r="389" spans="1:6" x14ac:dyDescent="0.2">
      <c r="A389" s="34" t="s">
        <v>873</v>
      </c>
      <c r="B389" s="35" t="s">
        <v>710</v>
      </c>
      <c r="C389" s="35" t="s">
        <v>708</v>
      </c>
      <c r="D389" s="35" t="s">
        <v>695</v>
      </c>
      <c r="F389" s="9" t="s">
        <v>597</v>
      </c>
    </row>
    <row r="390" spans="1:6" x14ac:dyDescent="0.2">
      <c r="A390" s="34" t="s">
        <v>597</v>
      </c>
      <c r="B390" s="34" t="s">
        <v>710</v>
      </c>
      <c r="C390" s="34" t="s">
        <v>705</v>
      </c>
      <c r="D390" s="34" t="s">
        <v>702</v>
      </c>
      <c r="F390" s="9" t="s">
        <v>599</v>
      </c>
    </row>
    <row r="391" spans="1:6" x14ac:dyDescent="0.2">
      <c r="A391" s="34" t="s">
        <v>599</v>
      </c>
      <c r="B391" s="34" t="s">
        <v>710</v>
      </c>
      <c r="C391" s="34" t="s">
        <v>705</v>
      </c>
      <c r="D391" s="34" t="s">
        <v>698</v>
      </c>
      <c r="F391" s="9" t="s">
        <v>601</v>
      </c>
    </row>
    <row r="392" spans="1:6" x14ac:dyDescent="0.2">
      <c r="A392" s="34" t="s">
        <v>601</v>
      </c>
      <c r="B392" s="35" t="s">
        <v>711</v>
      </c>
      <c r="C392" s="34" t="s">
        <v>705</v>
      </c>
      <c r="D392" s="34" t="s">
        <v>698</v>
      </c>
      <c r="F392" s="9" t="s">
        <v>603</v>
      </c>
    </row>
    <row r="393" spans="1:6" x14ac:dyDescent="0.2">
      <c r="A393" s="34" t="s">
        <v>603</v>
      </c>
      <c r="B393" s="34" t="s">
        <v>710</v>
      </c>
      <c r="C393" s="34" t="s">
        <v>705</v>
      </c>
      <c r="D393" s="34" t="s">
        <v>694</v>
      </c>
      <c r="F393" s="9" t="s">
        <v>605</v>
      </c>
    </row>
    <row r="394" spans="1:6" x14ac:dyDescent="0.2">
      <c r="A394" s="34" t="s">
        <v>605</v>
      </c>
      <c r="B394" s="34" t="s">
        <v>710</v>
      </c>
      <c r="C394" s="34" t="s">
        <v>705</v>
      </c>
      <c r="D394" s="34" t="s">
        <v>694</v>
      </c>
      <c r="F394" s="9" t="s">
        <v>607</v>
      </c>
    </row>
    <row r="395" spans="1:6" x14ac:dyDescent="0.2">
      <c r="A395" s="34" t="s">
        <v>607</v>
      </c>
      <c r="B395" s="34" t="s">
        <v>711</v>
      </c>
      <c r="C395" s="34" t="s">
        <v>705</v>
      </c>
      <c r="D395" s="34" t="s">
        <v>696</v>
      </c>
      <c r="F395" s="9" t="s">
        <v>609</v>
      </c>
    </row>
    <row r="396" spans="1:6" x14ac:dyDescent="0.2">
      <c r="A396" s="34" t="s">
        <v>609</v>
      </c>
      <c r="B396" s="34" t="s">
        <v>711</v>
      </c>
      <c r="C396" s="34" t="s">
        <v>705</v>
      </c>
      <c r="D396" s="34" t="s">
        <v>697</v>
      </c>
      <c r="F396" s="9" t="s">
        <v>611</v>
      </c>
    </row>
    <row r="397" spans="1:6" x14ac:dyDescent="0.2">
      <c r="A397" s="34" t="s">
        <v>611</v>
      </c>
      <c r="B397" s="34" t="s">
        <v>710</v>
      </c>
      <c r="C397" s="34" t="s">
        <v>705</v>
      </c>
      <c r="D397" s="34" t="s">
        <v>698</v>
      </c>
      <c r="F397" s="9" t="s">
        <v>905</v>
      </c>
    </row>
    <row r="398" spans="1:6" x14ac:dyDescent="0.2">
      <c r="A398" s="35" t="s">
        <v>905</v>
      </c>
      <c r="B398" s="35" t="s">
        <v>710</v>
      </c>
      <c r="C398" s="35" t="s">
        <v>708</v>
      </c>
      <c r="D398" s="35" t="s">
        <v>694</v>
      </c>
      <c r="F398" s="9" t="s">
        <v>614</v>
      </c>
    </row>
    <row r="399" spans="1:6" x14ac:dyDescent="0.2">
      <c r="A399" s="34" t="s">
        <v>614</v>
      </c>
      <c r="B399" s="34" t="s">
        <v>710</v>
      </c>
      <c r="C399" s="34" t="s">
        <v>705</v>
      </c>
      <c r="D399" s="34" t="s">
        <v>701</v>
      </c>
      <c r="F399" s="9" t="s">
        <v>616</v>
      </c>
    </row>
    <row r="400" spans="1:6" x14ac:dyDescent="0.2">
      <c r="A400" s="34" t="s">
        <v>616</v>
      </c>
      <c r="B400" s="35" t="s">
        <v>711</v>
      </c>
      <c r="C400" s="34" t="s">
        <v>705</v>
      </c>
      <c r="D400" s="34" t="s">
        <v>701</v>
      </c>
      <c r="F400" s="9" t="s">
        <v>618</v>
      </c>
    </row>
    <row r="401" spans="1:6" x14ac:dyDescent="0.2">
      <c r="A401" s="34" t="s">
        <v>618</v>
      </c>
      <c r="B401" s="34" t="s">
        <v>710</v>
      </c>
      <c r="C401" s="34" t="s">
        <v>705</v>
      </c>
      <c r="D401" s="34" t="s">
        <v>695</v>
      </c>
      <c r="F401" s="9" t="s">
        <v>620</v>
      </c>
    </row>
    <row r="402" spans="1:6" x14ac:dyDescent="0.2">
      <c r="A402" s="34" t="s">
        <v>620</v>
      </c>
      <c r="B402" s="34" t="s">
        <v>710</v>
      </c>
      <c r="C402" s="34" t="s">
        <v>705</v>
      </c>
      <c r="D402" s="34" t="s">
        <v>697</v>
      </c>
      <c r="F402" s="9" t="s">
        <v>1339</v>
      </c>
    </row>
    <row r="403" spans="1:6" x14ac:dyDescent="0.2">
      <c r="A403" s="34" t="s">
        <v>1339</v>
      </c>
      <c r="B403" s="34" t="s">
        <v>710</v>
      </c>
      <c r="C403" s="34" t="s">
        <v>708</v>
      </c>
      <c r="D403" s="34" t="s">
        <v>697</v>
      </c>
      <c r="F403" s="9" t="s">
        <v>622</v>
      </c>
    </row>
    <row r="404" spans="1:6" x14ac:dyDescent="0.2">
      <c r="A404" s="34" t="s">
        <v>622</v>
      </c>
      <c r="B404" s="34" t="s">
        <v>710</v>
      </c>
      <c r="C404" s="34" t="s">
        <v>705</v>
      </c>
      <c r="D404" s="34" t="s">
        <v>694</v>
      </c>
      <c r="F404" s="9" t="s">
        <v>624</v>
      </c>
    </row>
    <row r="405" spans="1:6" x14ac:dyDescent="0.2">
      <c r="A405" s="34" t="s">
        <v>624</v>
      </c>
      <c r="B405" s="35" t="s">
        <v>711</v>
      </c>
      <c r="C405" s="34" t="s">
        <v>705</v>
      </c>
      <c r="D405" s="34" t="s">
        <v>701</v>
      </c>
      <c r="F405" s="21" t="s">
        <v>960</v>
      </c>
    </row>
    <row r="406" spans="1:6" x14ac:dyDescent="0.2">
      <c r="A406" s="35" t="s">
        <v>950</v>
      </c>
      <c r="B406" s="35" t="s">
        <v>710</v>
      </c>
      <c r="C406" s="35" t="s">
        <v>705</v>
      </c>
      <c r="D406" s="35" t="s">
        <v>698</v>
      </c>
      <c r="F406" s="9" t="s">
        <v>626</v>
      </c>
    </row>
    <row r="407" spans="1:6" x14ac:dyDescent="0.2">
      <c r="A407" s="34" t="s">
        <v>626</v>
      </c>
      <c r="B407" s="34" t="s">
        <v>711</v>
      </c>
      <c r="C407" s="34" t="s">
        <v>705</v>
      </c>
      <c r="D407" s="34" t="s">
        <v>701</v>
      </c>
      <c r="F407" s="9" t="s">
        <v>628</v>
      </c>
    </row>
    <row r="408" spans="1:6" x14ac:dyDescent="0.2">
      <c r="A408" s="34" t="s">
        <v>628</v>
      </c>
      <c r="B408" s="34" t="s">
        <v>710</v>
      </c>
      <c r="C408" s="34" t="s">
        <v>709</v>
      </c>
      <c r="D408" s="34" t="s">
        <v>699</v>
      </c>
      <c r="F408" s="9" t="s">
        <v>630</v>
      </c>
    </row>
    <row r="409" spans="1:6" x14ac:dyDescent="0.2">
      <c r="A409" s="34" t="s">
        <v>630</v>
      </c>
      <c r="B409" s="35" t="s">
        <v>711</v>
      </c>
      <c r="C409" s="34" t="s">
        <v>705</v>
      </c>
      <c r="D409" s="34" t="s">
        <v>701</v>
      </c>
      <c r="F409" s="9" t="s">
        <v>632</v>
      </c>
    </row>
    <row r="410" spans="1:6" x14ac:dyDescent="0.2">
      <c r="A410" s="34" t="s">
        <v>632</v>
      </c>
      <c r="B410" s="34" t="s">
        <v>710</v>
      </c>
      <c r="C410" s="34" t="s">
        <v>707</v>
      </c>
      <c r="D410" s="34" t="s">
        <v>695</v>
      </c>
      <c r="F410" s="9" t="s">
        <v>922</v>
      </c>
    </row>
    <row r="411" spans="1:6" x14ac:dyDescent="0.2">
      <c r="A411" s="34" t="s">
        <v>922</v>
      </c>
      <c r="B411" s="34" t="s">
        <v>710</v>
      </c>
      <c r="C411" s="34" t="s">
        <v>708</v>
      </c>
      <c r="D411" s="34" t="s">
        <v>701</v>
      </c>
      <c r="F411" s="9" t="s">
        <v>634</v>
      </c>
    </row>
    <row r="412" spans="1:6" x14ac:dyDescent="0.2">
      <c r="A412" s="34" t="s">
        <v>634</v>
      </c>
      <c r="B412" s="34" t="s">
        <v>710</v>
      </c>
      <c r="C412" s="34" t="s">
        <v>705</v>
      </c>
      <c r="D412" s="34" t="s">
        <v>694</v>
      </c>
      <c r="F412" s="9" t="s">
        <v>685</v>
      </c>
    </row>
    <row r="413" spans="1:6" x14ac:dyDescent="0.2">
      <c r="A413" s="35" t="s">
        <v>685</v>
      </c>
      <c r="B413" s="36" t="s">
        <v>711</v>
      </c>
      <c r="C413" s="36" t="s">
        <v>705</v>
      </c>
      <c r="D413" s="35" t="s">
        <v>694</v>
      </c>
      <c r="F413" s="9" t="s">
        <v>874</v>
      </c>
    </row>
    <row r="414" spans="1:6" x14ac:dyDescent="0.2">
      <c r="A414" s="34" t="s">
        <v>874</v>
      </c>
      <c r="B414" s="35" t="s">
        <v>710</v>
      </c>
      <c r="C414" s="35" t="s">
        <v>708</v>
      </c>
      <c r="D414" s="35" t="s">
        <v>694</v>
      </c>
      <c r="F414" s="9" t="s">
        <v>637</v>
      </c>
    </row>
    <row r="415" spans="1:6" x14ac:dyDescent="0.2">
      <c r="A415" s="34" t="s">
        <v>637</v>
      </c>
      <c r="B415" s="34" t="s">
        <v>710</v>
      </c>
      <c r="C415" s="34" t="s">
        <v>707</v>
      </c>
      <c r="D415" s="34" t="s">
        <v>695</v>
      </c>
      <c r="F415" s="9" t="s">
        <v>639</v>
      </c>
    </row>
    <row r="416" spans="1:6" x14ac:dyDescent="0.2">
      <c r="A416" s="34" t="s">
        <v>639</v>
      </c>
      <c r="B416" s="34" t="s">
        <v>710</v>
      </c>
      <c r="C416" s="34" t="s">
        <v>705</v>
      </c>
      <c r="D416" s="34" t="s">
        <v>694</v>
      </c>
      <c r="F416" s="9" t="s">
        <v>686</v>
      </c>
    </row>
    <row r="417" spans="1:6" x14ac:dyDescent="0.2">
      <c r="A417" s="35" t="s">
        <v>686</v>
      </c>
      <c r="B417" s="36" t="s">
        <v>711</v>
      </c>
      <c r="C417" s="36" t="s">
        <v>705</v>
      </c>
      <c r="D417" s="35" t="s">
        <v>694</v>
      </c>
      <c r="F417" s="9" t="s">
        <v>875</v>
      </c>
    </row>
    <row r="418" spans="1:6" x14ac:dyDescent="0.2">
      <c r="A418" s="34" t="s">
        <v>875</v>
      </c>
      <c r="B418" s="35" t="s">
        <v>710</v>
      </c>
      <c r="C418" s="35" t="s">
        <v>708</v>
      </c>
      <c r="D418" s="35" t="s">
        <v>694</v>
      </c>
      <c r="F418" s="9" t="s">
        <v>642</v>
      </c>
    </row>
    <row r="419" spans="1:6" x14ac:dyDescent="0.2">
      <c r="A419" s="34" t="s">
        <v>642</v>
      </c>
      <c r="B419" s="34" t="s">
        <v>710</v>
      </c>
      <c r="C419" s="34" t="s">
        <v>707</v>
      </c>
      <c r="D419" s="34" t="s">
        <v>702</v>
      </c>
      <c r="F419" s="9" t="s">
        <v>830</v>
      </c>
    </row>
    <row r="420" spans="1:6" x14ac:dyDescent="0.2">
      <c r="A420" s="34" t="s">
        <v>830</v>
      </c>
      <c r="B420" s="34" t="s">
        <v>711</v>
      </c>
      <c r="C420" s="34" t="s">
        <v>705</v>
      </c>
      <c r="D420" s="34" t="s">
        <v>701</v>
      </c>
      <c r="F420" s="9" t="s">
        <v>644</v>
      </c>
    </row>
    <row r="421" spans="1:6" x14ac:dyDescent="0.2">
      <c r="A421" s="34" t="s">
        <v>644</v>
      </c>
      <c r="B421" s="34" t="s">
        <v>710</v>
      </c>
      <c r="C421" s="34" t="s">
        <v>705</v>
      </c>
      <c r="D421" s="34" t="s">
        <v>702</v>
      </c>
      <c r="F421" s="9" t="s">
        <v>646</v>
      </c>
    </row>
    <row r="422" spans="1:6" x14ac:dyDescent="0.2">
      <c r="A422" s="34" t="s">
        <v>646</v>
      </c>
      <c r="B422" s="34" t="s">
        <v>710</v>
      </c>
      <c r="C422" s="34" t="s">
        <v>705</v>
      </c>
      <c r="D422" s="34" t="s">
        <v>694</v>
      </c>
      <c r="F422" s="9" t="s">
        <v>648</v>
      </c>
    </row>
    <row r="423" spans="1:6" x14ac:dyDescent="0.2">
      <c r="A423" s="34" t="s">
        <v>648</v>
      </c>
      <c r="B423" s="34" t="s">
        <v>710</v>
      </c>
      <c r="C423" s="34" t="s">
        <v>705</v>
      </c>
      <c r="D423" s="34" t="s">
        <v>702</v>
      </c>
      <c r="F423" s="9" t="s">
        <v>650</v>
      </c>
    </row>
    <row r="424" spans="1:6" x14ac:dyDescent="0.2">
      <c r="A424" s="34" t="s">
        <v>650</v>
      </c>
      <c r="B424" s="35" t="s">
        <v>711</v>
      </c>
      <c r="C424" s="34" t="s">
        <v>705</v>
      </c>
      <c r="D424" s="34" t="s">
        <v>694</v>
      </c>
      <c r="F424" s="9" t="s">
        <v>652</v>
      </c>
    </row>
    <row r="425" spans="1:6" x14ac:dyDescent="0.2">
      <c r="A425" s="34" t="s">
        <v>652</v>
      </c>
      <c r="B425" s="34" t="s">
        <v>710</v>
      </c>
      <c r="C425" s="34" t="s">
        <v>705</v>
      </c>
      <c r="D425" s="34" t="s">
        <v>695</v>
      </c>
      <c r="F425" s="9" t="s">
        <v>654</v>
      </c>
    </row>
    <row r="426" spans="1:6" x14ac:dyDescent="0.2">
      <c r="A426" s="34" t="s">
        <v>654</v>
      </c>
      <c r="B426" s="34" t="s">
        <v>710</v>
      </c>
      <c r="C426" s="34" t="s">
        <v>705</v>
      </c>
      <c r="D426" s="34" t="s">
        <v>702</v>
      </c>
      <c r="F426" s="9" t="s">
        <v>876</v>
      </c>
    </row>
    <row r="427" spans="1:6" x14ac:dyDescent="0.2">
      <c r="A427" s="34" t="s">
        <v>692</v>
      </c>
      <c r="B427" s="5" t="s">
        <v>711</v>
      </c>
      <c r="C427" s="5" t="s">
        <v>705</v>
      </c>
      <c r="D427" s="34" t="s">
        <v>700</v>
      </c>
      <c r="F427" s="9"/>
    </row>
    <row r="428" spans="1:6" x14ac:dyDescent="0.2">
      <c r="A428" s="34" t="s">
        <v>876</v>
      </c>
      <c r="B428" s="34" t="s">
        <v>710</v>
      </c>
      <c r="C428" s="34" t="s">
        <v>708</v>
      </c>
      <c r="D428" s="34" t="s">
        <v>700</v>
      </c>
      <c r="F428" s="9" t="s">
        <v>715</v>
      </c>
    </row>
    <row r="429" spans="1:6" x14ac:dyDescent="0.2">
      <c r="A429" s="9"/>
      <c r="B429" s="9"/>
      <c r="C429" s="9"/>
      <c r="D429" s="9"/>
      <c r="F429" s="9"/>
    </row>
    <row r="430" spans="1:6" x14ac:dyDescent="0.2">
      <c r="A430" s="9"/>
      <c r="B430" s="9"/>
      <c r="C430" s="9"/>
      <c r="D430" s="9"/>
      <c r="F430" s="9" t="s">
        <v>716</v>
      </c>
    </row>
    <row r="431" spans="1:6" x14ac:dyDescent="0.2">
      <c r="A431" s="9"/>
      <c r="B431" s="9"/>
      <c r="C431" s="9"/>
      <c r="D431" s="9"/>
      <c r="F431" s="9" t="s">
        <v>717</v>
      </c>
    </row>
    <row r="432" spans="1:6" x14ac:dyDescent="0.2">
      <c r="A432" s="9"/>
      <c r="B432" s="9"/>
      <c r="C432" s="9"/>
      <c r="D432" s="9"/>
      <c r="F432" s="9" t="s">
        <v>735</v>
      </c>
    </row>
    <row r="433" spans="1:6" x14ac:dyDescent="0.2">
      <c r="A433" s="9"/>
      <c r="B433" s="9"/>
      <c r="C433" s="9"/>
      <c r="D433" s="9"/>
      <c r="F433" s="9" t="s">
        <v>718</v>
      </c>
    </row>
    <row r="434" spans="1:6" x14ac:dyDescent="0.2">
      <c r="A434" s="9"/>
      <c r="B434" s="9"/>
      <c r="C434" s="9"/>
      <c r="D434" s="9"/>
      <c r="F434" s="9" t="s">
        <v>719</v>
      </c>
    </row>
    <row r="435" spans="1:6" x14ac:dyDescent="0.2">
      <c r="A435" s="9"/>
      <c r="B435" s="9"/>
      <c r="C435" s="9"/>
      <c r="D435" s="9"/>
      <c r="F435" s="9" t="s">
        <v>720</v>
      </c>
    </row>
    <row r="436" spans="1:6" x14ac:dyDescent="0.2">
      <c r="A436" s="9"/>
      <c r="B436" s="9"/>
      <c r="C436" s="9"/>
      <c r="D436" s="9"/>
      <c r="F436" s="9" t="s">
        <v>721</v>
      </c>
    </row>
    <row r="437" spans="1:6" x14ac:dyDescent="0.2">
      <c r="A437" s="9"/>
      <c r="B437" s="9"/>
      <c r="C437" s="9"/>
      <c r="D437" s="9"/>
      <c r="F437" s="9" t="s">
        <v>722</v>
      </c>
    </row>
    <row r="438" spans="1:6" x14ac:dyDescent="0.2">
      <c r="A438" s="9"/>
      <c r="B438" s="9"/>
      <c r="C438" s="9"/>
      <c r="D438" s="9"/>
      <c r="F438" s="9" t="s">
        <v>723</v>
      </c>
    </row>
    <row r="439" spans="1:6" x14ac:dyDescent="0.2">
      <c r="A439" s="9"/>
      <c r="B439" s="9"/>
      <c r="C439" s="9"/>
      <c r="D439" s="9"/>
      <c r="F439" s="9" t="s">
        <v>657</v>
      </c>
    </row>
    <row r="440" spans="1:6" x14ac:dyDescent="0.2">
      <c r="A440" s="9"/>
      <c r="B440" s="9"/>
      <c r="C440" s="9"/>
      <c r="D440" s="9"/>
      <c r="F440" s="9" t="s">
        <v>727</v>
      </c>
    </row>
    <row r="441" spans="1:6" x14ac:dyDescent="0.2">
      <c r="A441" s="9"/>
      <c r="B441" s="9"/>
      <c r="C441" s="9"/>
      <c r="D441" s="9"/>
      <c r="F441" s="9" t="s">
        <v>728</v>
      </c>
    </row>
    <row r="442" spans="1:6" x14ac:dyDescent="0.2">
      <c r="A442" s="9"/>
      <c r="B442" s="9"/>
      <c r="C442" s="9"/>
      <c r="D442" s="9"/>
      <c r="F442" s="9" t="s">
        <v>729</v>
      </c>
    </row>
    <row r="443" spans="1:6" x14ac:dyDescent="0.2">
      <c r="A443" s="9"/>
      <c r="B443" s="9"/>
      <c r="C443" s="9"/>
      <c r="D443" s="9"/>
      <c r="F443" s="9" t="s">
        <v>896</v>
      </c>
    </row>
    <row r="444" spans="1:6" x14ac:dyDescent="0.2">
      <c r="A444" s="9"/>
      <c r="B444" s="9"/>
      <c r="C444" s="9"/>
      <c r="D444" s="9"/>
      <c r="F444" s="9" t="s">
        <v>741</v>
      </c>
    </row>
    <row r="445" spans="1:6" x14ac:dyDescent="0.2">
      <c r="A445" s="9"/>
      <c r="B445" s="9"/>
      <c r="C445" s="9"/>
      <c r="D445" s="9"/>
      <c r="F445" s="9" t="s">
        <v>725</v>
      </c>
    </row>
    <row r="446" spans="1:6" x14ac:dyDescent="0.2">
      <c r="A446" s="9"/>
      <c r="B446" s="9"/>
      <c r="C446" s="9"/>
      <c r="D446" s="9"/>
      <c r="F446" s="9" t="s">
        <v>733</v>
      </c>
    </row>
    <row r="447" spans="1:6" x14ac:dyDescent="0.2">
      <c r="A447" s="9"/>
      <c r="B447" s="9"/>
      <c r="C447" s="9"/>
      <c r="D447" s="9"/>
      <c r="F447" s="9" t="s">
        <v>742</v>
      </c>
    </row>
    <row r="448" spans="1:6" x14ac:dyDescent="0.2">
      <c r="A448" s="9"/>
      <c r="B448" s="9"/>
      <c r="C448" s="9"/>
      <c r="D448" s="9"/>
      <c r="F448" s="9" t="s">
        <v>724</v>
      </c>
    </row>
    <row r="449" spans="1:6" x14ac:dyDescent="0.2">
      <c r="A449" s="9"/>
      <c r="B449" s="9"/>
      <c r="C449" s="9"/>
      <c r="D449" s="9"/>
      <c r="F449" s="9" t="s">
        <v>743</v>
      </c>
    </row>
    <row r="450" spans="1:6" x14ac:dyDescent="0.2">
      <c r="A450" s="9"/>
      <c r="B450" s="9"/>
      <c r="C450" s="9"/>
      <c r="D450" s="9"/>
      <c r="F450" s="9" t="s">
        <v>726</v>
      </c>
    </row>
    <row r="451" spans="1:6" x14ac:dyDescent="0.2">
      <c r="A451" s="9"/>
      <c r="B451" s="9"/>
      <c r="C451" s="9"/>
      <c r="D451" s="9"/>
      <c r="F451" s="9" t="s">
        <v>734</v>
      </c>
    </row>
    <row r="452" spans="1:6" x14ac:dyDescent="0.2">
      <c r="A452" s="9"/>
      <c r="B452" s="9"/>
      <c r="C452" s="9"/>
      <c r="D452" s="9"/>
      <c r="F452" s="9"/>
    </row>
    <row r="453" spans="1:6" x14ac:dyDescent="0.2">
      <c r="A453" s="9"/>
      <c r="B453" s="9"/>
      <c r="C453" s="9"/>
      <c r="D453" s="9"/>
      <c r="F453" s="9" t="s">
        <v>730</v>
      </c>
    </row>
    <row r="454" spans="1:6" x14ac:dyDescent="0.2">
      <c r="A454" s="9"/>
      <c r="B454" s="9"/>
      <c r="C454" s="9"/>
      <c r="D454" s="9"/>
      <c r="F454" s="9" t="s">
        <v>731</v>
      </c>
    </row>
    <row r="455" spans="1:6" x14ac:dyDescent="0.2">
      <c r="A455" s="9"/>
      <c r="B455" s="9"/>
      <c r="C455" s="9"/>
      <c r="D455" s="9"/>
      <c r="F455" s="9" t="s">
        <v>732</v>
      </c>
    </row>
    <row r="456" spans="1:6" x14ac:dyDescent="0.2">
      <c r="A456" s="9"/>
      <c r="B456" s="9"/>
      <c r="C456" s="9"/>
      <c r="D456" s="9"/>
      <c r="F456" s="9" t="s">
        <v>744</v>
      </c>
    </row>
    <row r="457" spans="1:6" x14ac:dyDescent="0.2">
      <c r="A457" s="9"/>
      <c r="B457" s="9"/>
      <c r="C457" s="9"/>
      <c r="D457" s="9"/>
      <c r="F457" s="9" t="s">
        <v>745</v>
      </c>
    </row>
    <row r="458" spans="1:6" x14ac:dyDescent="0.2">
      <c r="A458" s="9"/>
      <c r="B458" s="9"/>
      <c r="C458" s="9"/>
      <c r="D458" s="9"/>
      <c r="F458" s="9" t="s">
        <v>746</v>
      </c>
    </row>
    <row r="459" spans="1:6" x14ac:dyDescent="0.2">
      <c r="A459" s="9"/>
      <c r="B459" s="9"/>
      <c r="C459" s="9"/>
      <c r="D459" s="9"/>
      <c r="F459" s="9"/>
    </row>
    <row r="460" spans="1:6" x14ac:dyDescent="0.2">
      <c r="A460" s="9"/>
      <c r="B460" s="9"/>
      <c r="C460" s="9"/>
      <c r="D460" s="9"/>
      <c r="F460" s="9"/>
    </row>
    <row r="461" spans="1:6" x14ac:dyDescent="0.2">
      <c r="A461" s="9"/>
      <c r="B461" s="9"/>
      <c r="C461" s="9"/>
      <c r="D461" s="9"/>
      <c r="F461" s="9"/>
    </row>
    <row r="462" spans="1:6" x14ac:dyDescent="0.2">
      <c r="A462" s="9"/>
      <c r="B462" s="9"/>
      <c r="C462" s="9"/>
      <c r="D462" s="9"/>
      <c r="F462" s="9"/>
    </row>
    <row r="463" spans="1:6" x14ac:dyDescent="0.2">
      <c r="A463" s="9"/>
      <c r="B463" s="9"/>
      <c r="C463" s="9"/>
      <c r="D463" s="9"/>
      <c r="F463" s="9"/>
    </row>
    <row r="464" spans="1:6" x14ac:dyDescent="0.2">
      <c r="A464" s="9"/>
      <c r="B464" s="9"/>
      <c r="C464" s="9"/>
      <c r="D464" s="9"/>
      <c r="F464" s="9"/>
    </row>
    <row r="465" spans="1:6" x14ac:dyDescent="0.2">
      <c r="A465" s="9"/>
      <c r="B465" s="9"/>
      <c r="C465" s="9"/>
      <c r="D465" s="9"/>
      <c r="F465" s="9"/>
    </row>
    <row r="466" spans="1:6" x14ac:dyDescent="0.2">
      <c r="A466" s="9"/>
      <c r="B466" s="9"/>
      <c r="C466" s="9"/>
      <c r="D466" s="9"/>
      <c r="F466" s="9"/>
    </row>
    <row r="467" spans="1:6" x14ac:dyDescent="0.2">
      <c r="A467" s="9"/>
      <c r="B467" s="9"/>
      <c r="C467" s="9"/>
      <c r="D467" s="9"/>
      <c r="F467" s="9"/>
    </row>
    <row r="468" spans="1:6" x14ac:dyDescent="0.2">
      <c r="A468" s="9"/>
      <c r="B468" s="9"/>
      <c r="C468" s="9"/>
      <c r="D468" s="9"/>
      <c r="F468" s="9"/>
    </row>
    <row r="469" spans="1:6" x14ac:dyDescent="0.2">
      <c r="A469" s="9"/>
      <c r="B469" s="9"/>
      <c r="C469" s="9"/>
      <c r="D469" s="9"/>
      <c r="F469" s="9"/>
    </row>
    <row r="470" spans="1:6" x14ac:dyDescent="0.2">
      <c r="A470" s="9"/>
      <c r="B470" s="9"/>
      <c r="C470" s="9"/>
      <c r="D470" s="9"/>
      <c r="F470" s="9"/>
    </row>
    <row r="471" spans="1:6" x14ac:dyDescent="0.2">
      <c r="A471" s="9"/>
      <c r="B471" s="9"/>
      <c r="C471" s="9"/>
      <c r="D471" s="9"/>
      <c r="F471" s="9"/>
    </row>
    <row r="472" spans="1:6" x14ac:dyDescent="0.2">
      <c r="A472" s="9"/>
      <c r="B472" s="9"/>
      <c r="C472" s="9"/>
      <c r="D472" s="9"/>
      <c r="F472" s="9"/>
    </row>
    <row r="473" spans="1:6" x14ac:dyDescent="0.2">
      <c r="A473" s="9"/>
      <c r="B473" s="9"/>
      <c r="C473" s="9"/>
      <c r="D473" s="9"/>
      <c r="F473" s="9"/>
    </row>
    <row r="474" spans="1:6" x14ac:dyDescent="0.2">
      <c r="A474" s="9"/>
      <c r="B474" s="9"/>
      <c r="C474" s="9"/>
      <c r="D474" s="9"/>
      <c r="F474" s="9"/>
    </row>
    <row r="475" spans="1:6" x14ac:dyDescent="0.2">
      <c r="A475" s="9"/>
      <c r="B475" s="9"/>
      <c r="C475" s="9"/>
      <c r="D475" s="9"/>
      <c r="F475" s="9"/>
    </row>
    <row r="476" spans="1:6" x14ac:dyDescent="0.2">
      <c r="A476" s="9"/>
      <c r="B476" s="9"/>
      <c r="C476" s="9"/>
      <c r="D476" s="9"/>
      <c r="F476" s="9"/>
    </row>
    <row r="477" spans="1:6" x14ac:dyDescent="0.2">
      <c r="A477" s="9"/>
      <c r="B477" s="9"/>
      <c r="C477" s="9"/>
      <c r="D477" s="9"/>
      <c r="F477" s="9"/>
    </row>
    <row r="478" spans="1:6" x14ac:dyDescent="0.2">
      <c r="A478" s="9"/>
      <c r="B478" s="9"/>
      <c r="C478" s="9"/>
      <c r="D478" s="9"/>
      <c r="F478" s="9"/>
    </row>
    <row r="479" spans="1:6" x14ac:dyDescent="0.2">
      <c r="A479" s="9"/>
      <c r="B479" s="9"/>
      <c r="C479" s="9"/>
      <c r="D479" s="9"/>
      <c r="F479" s="9"/>
    </row>
    <row r="480" spans="1:6" x14ac:dyDescent="0.2">
      <c r="A480" s="9"/>
      <c r="B480" s="9"/>
      <c r="C480" s="9"/>
      <c r="D480" s="9"/>
      <c r="F480" s="9"/>
    </row>
    <row r="481" spans="1:6" x14ac:dyDescent="0.2">
      <c r="A481" s="9"/>
      <c r="B481" s="9"/>
      <c r="C481" s="9"/>
      <c r="D481" s="9"/>
      <c r="F481" s="9"/>
    </row>
    <row r="482" spans="1:6" x14ac:dyDescent="0.2">
      <c r="A482" s="9"/>
      <c r="B482" s="9"/>
      <c r="C482" s="9"/>
      <c r="D482" s="9"/>
      <c r="F482" s="9"/>
    </row>
    <row r="483" spans="1:6" x14ac:dyDescent="0.2">
      <c r="A483" s="9"/>
      <c r="B483" s="9"/>
      <c r="C483" s="9"/>
      <c r="D483" s="9"/>
      <c r="F483" s="9"/>
    </row>
    <row r="484" spans="1:6" x14ac:dyDescent="0.2">
      <c r="A484" s="9"/>
      <c r="B484" s="9"/>
      <c r="C484" s="9"/>
      <c r="D484" s="9"/>
      <c r="F484" s="9"/>
    </row>
    <row r="485" spans="1:6" x14ac:dyDescent="0.2">
      <c r="A485" s="9"/>
      <c r="B485" s="9"/>
      <c r="C485" s="9"/>
      <c r="D485" s="9"/>
      <c r="F485" s="9"/>
    </row>
    <row r="486" spans="1:6" x14ac:dyDescent="0.2">
      <c r="A486" s="9"/>
      <c r="B486" s="9"/>
      <c r="C486" s="9"/>
      <c r="D486" s="9"/>
      <c r="F486" s="9"/>
    </row>
    <row r="487" spans="1:6" x14ac:dyDescent="0.2">
      <c r="A487" s="9"/>
      <c r="B487" s="9"/>
      <c r="C487" s="9"/>
      <c r="D487" s="9"/>
      <c r="F487" s="9"/>
    </row>
    <row r="488" spans="1:6" x14ac:dyDescent="0.2">
      <c r="A488" s="9"/>
      <c r="B488" s="9"/>
      <c r="C488" s="9"/>
      <c r="D488" s="9"/>
      <c r="F488" s="9"/>
    </row>
    <row r="489" spans="1:6" x14ac:dyDescent="0.2">
      <c r="A489" s="9"/>
      <c r="B489" s="9"/>
      <c r="C489" s="9"/>
      <c r="D489" s="9"/>
      <c r="F489" s="9"/>
    </row>
    <row r="490" spans="1:6" x14ac:dyDescent="0.2">
      <c r="A490" s="9"/>
      <c r="B490" s="9"/>
      <c r="C490" s="9"/>
      <c r="D490" s="9"/>
      <c r="F490" s="9"/>
    </row>
    <row r="491" spans="1:6" x14ac:dyDescent="0.2">
      <c r="A491" s="9"/>
      <c r="B491" s="9"/>
      <c r="C491" s="9"/>
      <c r="D491" s="9"/>
      <c r="F491" s="9"/>
    </row>
    <row r="492" spans="1:6" x14ac:dyDescent="0.2">
      <c r="A492" s="9"/>
      <c r="B492" s="9"/>
      <c r="C492" s="9"/>
      <c r="D492" s="9"/>
      <c r="F492" s="9"/>
    </row>
    <row r="493" spans="1:6" x14ac:dyDescent="0.2">
      <c r="A493" s="9"/>
      <c r="B493" s="9"/>
      <c r="C493" s="9"/>
      <c r="D493" s="9"/>
      <c r="F493" s="9"/>
    </row>
    <row r="494" spans="1:6" x14ac:dyDescent="0.2">
      <c r="A494" s="9"/>
      <c r="B494" s="9"/>
      <c r="C494" s="9"/>
      <c r="D494" s="9"/>
      <c r="F494" s="9"/>
    </row>
    <row r="495" spans="1:6" x14ac:dyDescent="0.2">
      <c r="A495" s="9"/>
      <c r="B495" s="9"/>
      <c r="C495" s="9"/>
      <c r="D495" s="9"/>
      <c r="F495" s="9"/>
    </row>
    <row r="496" spans="1:6" x14ac:dyDescent="0.2">
      <c r="A496" s="9"/>
      <c r="B496" s="9"/>
      <c r="C496" s="9"/>
      <c r="D496" s="9"/>
      <c r="F496" s="9"/>
    </row>
    <row r="497" spans="1:6" x14ac:dyDescent="0.2">
      <c r="A497" s="9"/>
      <c r="B497" s="9"/>
      <c r="C497" s="9"/>
      <c r="D497" s="9"/>
      <c r="F497" s="9"/>
    </row>
    <row r="498" spans="1:6" x14ac:dyDescent="0.2">
      <c r="A498" s="9"/>
      <c r="B498" s="9"/>
      <c r="C498" s="9"/>
      <c r="D498" s="9"/>
      <c r="F498" s="9"/>
    </row>
    <row r="499" spans="1:6" x14ac:dyDescent="0.2">
      <c r="A499" s="9"/>
      <c r="B499" s="9"/>
      <c r="C499" s="9"/>
      <c r="D499" s="9"/>
      <c r="F499" s="9"/>
    </row>
    <row r="500" spans="1:6" x14ac:dyDescent="0.2">
      <c r="A500" s="9"/>
      <c r="B500" s="9"/>
      <c r="C500" s="9"/>
      <c r="D500" s="9"/>
      <c r="F500" s="9"/>
    </row>
    <row r="501" spans="1:6" x14ac:dyDescent="0.2">
      <c r="A501" s="9"/>
      <c r="B501" s="9"/>
      <c r="C501" s="9"/>
      <c r="D501" s="9"/>
      <c r="F501" s="9"/>
    </row>
    <row r="502" spans="1:6" x14ac:dyDescent="0.2">
      <c r="A502" s="9"/>
      <c r="B502" s="9"/>
      <c r="C502" s="9"/>
      <c r="D502" s="9"/>
      <c r="F502" s="9"/>
    </row>
    <row r="503" spans="1:6" x14ac:dyDescent="0.2">
      <c r="A503" s="9"/>
      <c r="B503" s="9"/>
      <c r="C503" s="9"/>
      <c r="D503" s="9"/>
      <c r="F503" s="9"/>
    </row>
    <row r="504" spans="1:6" x14ac:dyDescent="0.2">
      <c r="A504" s="9"/>
      <c r="B504" s="9"/>
      <c r="C504" s="9"/>
      <c r="D504" s="9"/>
      <c r="F504" s="9"/>
    </row>
    <row r="505" spans="1:6" x14ac:dyDescent="0.2">
      <c r="A505" s="9"/>
      <c r="B505" s="9"/>
      <c r="C505" s="9"/>
      <c r="D505" s="9"/>
      <c r="F505" s="9"/>
    </row>
    <row r="506" spans="1:6" x14ac:dyDescent="0.2">
      <c r="A506" s="9"/>
      <c r="B506" s="9"/>
      <c r="C506" s="9"/>
      <c r="D506" s="9"/>
      <c r="F506" s="9"/>
    </row>
    <row r="507" spans="1:6" x14ac:dyDescent="0.2">
      <c r="A507" s="9"/>
      <c r="B507" s="9"/>
      <c r="C507" s="9"/>
      <c r="D507" s="9"/>
      <c r="F507" s="9"/>
    </row>
    <row r="508" spans="1:6" x14ac:dyDescent="0.2">
      <c r="A508" s="9"/>
      <c r="B508" s="9"/>
      <c r="C508" s="9"/>
      <c r="D508" s="9"/>
      <c r="F508" s="9"/>
    </row>
    <row r="509" spans="1:6" x14ac:dyDescent="0.2">
      <c r="A509" s="9"/>
      <c r="B509" s="9"/>
      <c r="C509" s="9"/>
      <c r="D509" s="9"/>
      <c r="F509" s="9"/>
    </row>
    <row r="510" spans="1:6" x14ac:dyDescent="0.2">
      <c r="A510" s="9"/>
      <c r="B510" s="9"/>
      <c r="C510" s="9"/>
      <c r="D510" s="9"/>
      <c r="F510" s="9"/>
    </row>
    <row r="511" spans="1:6" x14ac:dyDescent="0.2">
      <c r="A511" s="9"/>
      <c r="B511" s="9"/>
      <c r="C511" s="9"/>
      <c r="D511" s="9"/>
      <c r="F511" s="9"/>
    </row>
    <row r="512" spans="1:6" x14ac:dyDescent="0.2">
      <c r="A512" s="9"/>
      <c r="B512" s="9"/>
      <c r="C512" s="9"/>
      <c r="D512" s="9"/>
      <c r="F512" s="9"/>
    </row>
    <row r="513" spans="1:6" x14ac:dyDescent="0.2">
      <c r="A513" s="9"/>
      <c r="B513" s="9"/>
      <c r="C513" s="9"/>
      <c r="D513" s="9"/>
      <c r="F513" s="9"/>
    </row>
    <row r="514" spans="1:6" x14ac:dyDescent="0.2">
      <c r="A514" s="9"/>
      <c r="B514" s="9"/>
      <c r="C514" s="9"/>
      <c r="D514" s="9"/>
      <c r="F514" s="9"/>
    </row>
    <row r="515" spans="1:6" x14ac:dyDescent="0.2">
      <c r="A515" s="9"/>
      <c r="B515" s="9"/>
      <c r="C515" s="9"/>
      <c r="D515" s="9"/>
      <c r="F515" s="9"/>
    </row>
    <row r="516" spans="1:6" x14ac:dyDescent="0.2">
      <c r="A516" s="9"/>
      <c r="B516" s="9"/>
      <c r="C516" s="9"/>
      <c r="D516" s="9"/>
      <c r="F516" s="9"/>
    </row>
    <row r="517" spans="1:6" x14ac:dyDescent="0.2">
      <c r="A517" s="9"/>
      <c r="B517" s="9"/>
      <c r="C517" s="9"/>
      <c r="D517" s="9"/>
      <c r="F517" s="9"/>
    </row>
    <row r="518" spans="1:6" x14ac:dyDescent="0.2">
      <c r="A518" s="9"/>
      <c r="B518" s="9"/>
      <c r="C518" s="9"/>
      <c r="D518" s="9"/>
      <c r="F518" s="9"/>
    </row>
    <row r="519" spans="1:6" x14ac:dyDescent="0.2">
      <c r="A519" s="9"/>
      <c r="B519" s="9"/>
      <c r="C519" s="9"/>
      <c r="D519" s="9"/>
      <c r="F519" s="9"/>
    </row>
    <row r="520" spans="1:6" x14ac:dyDescent="0.2">
      <c r="A520" s="9"/>
      <c r="B520" s="9"/>
      <c r="C520" s="9"/>
      <c r="D520" s="9"/>
      <c r="F520" s="9"/>
    </row>
    <row r="521" spans="1:6" x14ac:dyDescent="0.2">
      <c r="A521" s="9"/>
      <c r="B521" s="9"/>
      <c r="C521" s="9"/>
      <c r="D521" s="9"/>
      <c r="F521" s="9"/>
    </row>
    <row r="522" spans="1:6" x14ac:dyDescent="0.2">
      <c r="A522" s="9"/>
      <c r="B522" s="9"/>
      <c r="C522" s="9"/>
      <c r="D522" s="9"/>
      <c r="F522" s="9"/>
    </row>
    <row r="523" spans="1:6" x14ac:dyDescent="0.2">
      <c r="A523" s="9"/>
      <c r="B523" s="9"/>
      <c r="C523" s="9"/>
      <c r="D523" s="9"/>
      <c r="F523" s="9"/>
    </row>
    <row r="524" spans="1:6" x14ac:dyDescent="0.2">
      <c r="A524" s="9"/>
      <c r="B524" s="9"/>
      <c r="C524" s="9"/>
      <c r="D524" s="9"/>
      <c r="F524" s="9"/>
    </row>
    <row r="525" spans="1:6" x14ac:dyDescent="0.2">
      <c r="A525" s="9"/>
      <c r="B525" s="9"/>
      <c r="C525" s="9"/>
      <c r="D525" s="9"/>
      <c r="F525" s="9"/>
    </row>
    <row r="526" spans="1:6" x14ac:dyDescent="0.2">
      <c r="A526" s="9"/>
      <c r="B526" s="9"/>
      <c r="C526" s="9"/>
      <c r="D526" s="9"/>
      <c r="F526" s="9"/>
    </row>
    <row r="527" spans="1:6" x14ac:dyDescent="0.2">
      <c r="A527" s="9"/>
      <c r="B527" s="9"/>
      <c r="C527" s="9"/>
      <c r="D527" s="9"/>
      <c r="F527" s="9"/>
    </row>
    <row r="528" spans="1:6" x14ac:dyDescent="0.2">
      <c r="A528" s="9"/>
      <c r="B528" s="9"/>
      <c r="C528" s="9"/>
      <c r="D528" s="9"/>
      <c r="F528" s="9"/>
    </row>
    <row r="529" spans="1:6" x14ac:dyDescent="0.2">
      <c r="A529" s="9"/>
      <c r="B529" s="9"/>
      <c r="C529" s="9"/>
      <c r="D529" s="9"/>
      <c r="F529" s="9"/>
    </row>
    <row r="530" spans="1:6" x14ac:dyDescent="0.2">
      <c r="A530" s="9"/>
      <c r="B530" s="9"/>
      <c r="C530" s="9"/>
      <c r="D530" s="9"/>
      <c r="F530" s="9"/>
    </row>
    <row r="531" spans="1:6" x14ac:dyDescent="0.2">
      <c r="A531" s="9"/>
      <c r="B531" s="9"/>
      <c r="C531" s="9"/>
      <c r="D531" s="9"/>
      <c r="F531" s="9"/>
    </row>
    <row r="532" spans="1:6" x14ac:dyDescent="0.2">
      <c r="A532" s="9"/>
      <c r="B532" s="9"/>
      <c r="C532" s="9"/>
      <c r="D532" s="9"/>
      <c r="F532" s="9"/>
    </row>
    <row r="533" spans="1:6" x14ac:dyDescent="0.2">
      <c r="A533" s="9"/>
      <c r="B533" s="9"/>
      <c r="C533" s="9"/>
      <c r="D533" s="9"/>
      <c r="F533" s="9"/>
    </row>
    <row r="534" spans="1:6" x14ac:dyDescent="0.2">
      <c r="A534" s="9"/>
      <c r="B534" s="9"/>
      <c r="C534" s="9"/>
      <c r="D534" s="9"/>
      <c r="F534" s="9"/>
    </row>
    <row r="535" spans="1:6" x14ac:dyDescent="0.2">
      <c r="A535" s="9"/>
      <c r="B535" s="9"/>
      <c r="C535" s="9"/>
      <c r="D535" s="9"/>
      <c r="F535" s="9"/>
    </row>
    <row r="536" spans="1:6" x14ac:dyDescent="0.2">
      <c r="A536" s="9"/>
      <c r="B536" s="9"/>
      <c r="C536" s="9"/>
      <c r="D536" s="9"/>
      <c r="F536" s="9"/>
    </row>
    <row r="537" spans="1:6" x14ac:dyDescent="0.2">
      <c r="A537" s="9"/>
      <c r="B537" s="9"/>
      <c r="C537" s="9"/>
      <c r="D537" s="9"/>
      <c r="F537" s="9"/>
    </row>
    <row r="538" spans="1:6" x14ac:dyDescent="0.2">
      <c r="A538" s="9"/>
      <c r="B538" s="9"/>
      <c r="C538" s="9"/>
      <c r="D538" s="9"/>
      <c r="F538" s="9"/>
    </row>
    <row r="539" spans="1:6" x14ac:dyDescent="0.2">
      <c r="A539" s="9"/>
      <c r="B539" s="9"/>
      <c r="C539" s="9"/>
      <c r="D539" s="9"/>
      <c r="F539" s="9"/>
    </row>
    <row r="540" spans="1:6" x14ac:dyDescent="0.2">
      <c r="A540" s="9"/>
      <c r="B540" s="9"/>
      <c r="C540" s="9"/>
      <c r="D540" s="9"/>
      <c r="F540" s="9"/>
    </row>
    <row r="541" spans="1:6" x14ac:dyDescent="0.2">
      <c r="A541" s="9"/>
      <c r="B541" s="9"/>
      <c r="C541" s="9"/>
      <c r="D541" s="9"/>
      <c r="F541" s="9"/>
    </row>
    <row r="542" spans="1:6" x14ac:dyDescent="0.2">
      <c r="A542" s="9"/>
      <c r="B542" s="9"/>
      <c r="C542" s="9"/>
      <c r="D542" s="9"/>
      <c r="F542" s="9"/>
    </row>
    <row r="543" spans="1:6" x14ac:dyDescent="0.2">
      <c r="A543" s="9"/>
      <c r="B543" s="9"/>
      <c r="C543" s="9"/>
      <c r="D543" s="9"/>
      <c r="F543" s="9"/>
    </row>
    <row r="544" spans="1:6" x14ac:dyDescent="0.2">
      <c r="A544" s="9"/>
      <c r="B544" s="9"/>
      <c r="C544" s="9"/>
      <c r="D544" s="9"/>
      <c r="F544" s="9"/>
    </row>
    <row r="545" spans="1:6" x14ac:dyDescent="0.2">
      <c r="A545" s="9"/>
      <c r="B545" s="9"/>
      <c r="C545" s="9"/>
      <c r="D545" s="9"/>
      <c r="F545" s="9"/>
    </row>
    <row r="546" spans="1:6" x14ac:dyDescent="0.2">
      <c r="A546" s="9"/>
      <c r="B546" s="9"/>
      <c r="C546" s="9"/>
      <c r="D546" s="9"/>
      <c r="F546" s="9"/>
    </row>
    <row r="547" spans="1:6" x14ac:dyDescent="0.2">
      <c r="A547" s="9"/>
      <c r="B547" s="9"/>
      <c r="C547" s="9"/>
      <c r="D547" s="9"/>
      <c r="F547" s="9"/>
    </row>
    <row r="548" spans="1:6" x14ac:dyDescent="0.2">
      <c r="A548" s="9"/>
      <c r="B548" s="9"/>
      <c r="C548" s="9"/>
      <c r="D548" s="9"/>
      <c r="F548" s="9"/>
    </row>
    <row r="549" spans="1:6" x14ac:dyDescent="0.2">
      <c r="A549" s="9"/>
      <c r="B549" s="9"/>
      <c r="C549" s="9"/>
      <c r="D549" s="9"/>
      <c r="F549" s="9"/>
    </row>
    <row r="550" spans="1:6" x14ac:dyDescent="0.2">
      <c r="A550" s="9"/>
      <c r="B550" s="9"/>
      <c r="C550" s="9"/>
      <c r="D550" s="9"/>
      <c r="F550" s="9"/>
    </row>
    <row r="551" spans="1:6" x14ac:dyDescent="0.2">
      <c r="A551" s="9"/>
      <c r="B551" s="9"/>
      <c r="C551" s="9"/>
      <c r="D551" s="9"/>
      <c r="F551" s="9"/>
    </row>
    <row r="552" spans="1:6" x14ac:dyDescent="0.2">
      <c r="A552" s="34" t="s">
        <v>833</v>
      </c>
      <c r="B552" s="9" t="s">
        <v>657</v>
      </c>
      <c r="C552" s="9" t="s">
        <v>657</v>
      </c>
      <c r="D552" s="9" t="s">
        <v>657</v>
      </c>
      <c r="F552" s="9"/>
    </row>
    <row r="553" spans="1:6" x14ac:dyDescent="0.2">
      <c r="A553" s="9"/>
      <c r="B553" s="9"/>
      <c r="C553" s="9"/>
      <c r="D553" s="9"/>
      <c r="F553" s="9"/>
    </row>
    <row r="554" spans="1:6" x14ac:dyDescent="0.2">
      <c r="A554" s="9"/>
      <c r="B554" s="9"/>
      <c r="C554" s="9"/>
      <c r="D554" s="9"/>
      <c r="F554" s="9"/>
    </row>
    <row r="555" spans="1:6" x14ac:dyDescent="0.2">
      <c r="A555" s="9"/>
      <c r="B555" s="9"/>
      <c r="C555" s="9"/>
      <c r="D555" s="9"/>
      <c r="F555" s="9"/>
    </row>
    <row r="556" spans="1:6" x14ac:dyDescent="0.2">
      <c r="A556" s="9"/>
      <c r="B556" s="9"/>
      <c r="C556" s="9"/>
      <c r="D556" s="9"/>
      <c r="F556" s="9"/>
    </row>
    <row r="557" spans="1:6" x14ac:dyDescent="0.2">
      <c r="A557" s="9"/>
      <c r="B557" s="9"/>
      <c r="C557" s="9"/>
      <c r="D557" s="9"/>
      <c r="F557" s="9"/>
    </row>
    <row r="558" spans="1:6" x14ac:dyDescent="0.2">
      <c r="A558" s="9"/>
      <c r="B558" s="9"/>
      <c r="C558" s="9"/>
      <c r="D558" s="9"/>
      <c r="F558" s="9"/>
    </row>
    <row r="559" spans="1:6" x14ac:dyDescent="0.2">
      <c r="A559" s="9"/>
      <c r="B559" s="9"/>
      <c r="C559" s="9"/>
      <c r="D559" s="9"/>
      <c r="F559" s="9"/>
    </row>
    <row r="560" spans="1:6" x14ac:dyDescent="0.2">
      <c r="A560" s="9"/>
      <c r="B560" s="9"/>
      <c r="C560" s="9"/>
      <c r="D560" s="9"/>
      <c r="F560" s="9"/>
    </row>
    <row r="561" spans="1:4" x14ac:dyDescent="0.2">
      <c r="A561" s="9"/>
      <c r="B561" s="9"/>
      <c r="C561" s="9"/>
      <c r="D561" s="9"/>
    </row>
    <row r="562" spans="1:4" x14ac:dyDescent="0.2">
      <c r="A562" s="9"/>
      <c r="B562" s="9"/>
      <c r="C562" s="9"/>
      <c r="D562" s="9"/>
    </row>
    <row r="563" spans="1:4" x14ac:dyDescent="0.2">
      <c r="A563" s="9"/>
      <c r="B563" s="9"/>
      <c r="C563" s="9"/>
      <c r="D563" s="9"/>
    </row>
    <row r="564" spans="1:4" x14ac:dyDescent="0.2">
      <c r="A564" s="9"/>
      <c r="B564" s="9"/>
      <c r="C564" s="9"/>
      <c r="D564" s="9"/>
    </row>
    <row r="565" spans="1:4" x14ac:dyDescent="0.2">
      <c r="A565" s="9"/>
      <c r="B565" s="9"/>
      <c r="C565" s="9"/>
      <c r="D565" s="9"/>
    </row>
    <row r="566" spans="1:4" x14ac:dyDescent="0.2">
      <c r="A566" s="9"/>
      <c r="B566" s="9"/>
      <c r="C566" s="9"/>
      <c r="D566" s="9"/>
    </row>
    <row r="567" spans="1:4" x14ac:dyDescent="0.2">
      <c r="A567" s="9"/>
      <c r="B567" s="9"/>
      <c r="C567" s="9"/>
      <c r="D567" s="9"/>
    </row>
    <row r="568" spans="1:4" x14ac:dyDescent="0.2">
      <c r="A568" s="9"/>
      <c r="B568" s="9"/>
      <c r="C568" s="9"/>
      <c r="D568" s="9"/>
    </row>
    <row r="569" spans="1:4" x14ac:dyDescent="0.2">
      <c r="A569" s="9"/>
      <c r="B569" s="9"/>
      <c r="C569" s="9"/>
      <c r="D569" s="9"/>
    </row>
    <row r="570" spans="1:4" x14ac:dyDescent="0.2">
      <c r="A570" s="9"/>
      <c r="B570" s="9"/>
      <c r="C570" s="9"/>
      <c r="D570" s="9"/>
    </row>
    <row r="571" spans="1:4" x14ac:dyDescent="0.2">
      <c r="A571" s="9"/>
      <c r="B571" s="9"/>
      <c r="C571" s="9"/>
      <c r="D571" s="9"/>
    </row>
    <row r="572" spans="1:4" x14ac:dyDescent="0.2">
      <c r="A572" s="9"/>
      <c r="B572" s="9"/>
      <c r="C572" s="9"/>
      <c r="D572" s="9"/>
    </row>
    <row r="573" spans="1:4" x14ac:dyDescent="0.2">
      <c r="A573" s="9"/>
      <c r="B573" s="9"/>
      <c r="C573" s="9"/>
      <c r="D573" s="9"/>
    </row>
    <row r="574" spans="1:4" x14ac:dyDescent="0.2">
      <c r="A574" s="9"/>
      <c r="B574" s="9"/>
      <c r="C574" s="9"/>
      <c r="D574" s="9"/>
    </row>
    <row r="575" spans="1:4" x14ac:dyDescent="0.2">
      <c r="A575" s="9"/>
      <c r="B575" s="9"/>
      <c r="C575" s="9"/>
      <c r="D575" s="9"/>
    </row>
    <row r="576" spans="1:4" x14ac:dyDescent="0.2">
      <c r="A576" s="9"/>
      <c r="B576" s="9"/>
      <c r="C576" s="9"/>
      <c r="D576" s="9"/>
    </row>
    <row r="577" spans="1:4" x14ac:dyDescent="0.2">
      <c r="A577" s="9"/>
      <c r="B577" s="9"/>
      <c r="C577" s="9"/>
      <c r="D577" s="9"/>
    </row>
    <row r="578" spans="1:4" x14ac:dyDescent="0.2">
      <c r="A578" s="9"/>
      <c r="B578" s="9"/>
      <c r="C578" s="9"/>
      <c r="D578" s="9"/>
    </row>
    <row r="579" spans="1:4" x14ac:dyDescent="0.2">
      <c r="A579" s="9"/>
      <c r="B579" s="9"/>
      <c r="C579" s="9"/>
      <c r="D579" s="9"/>
    </row>
    <row r="580" spans="1:4" x14ac:dyDescent="0.2">
      <c r="A580" s="9"/>
      <c r="B580" s="9"/>
      <c r="C580" s="9"/>
      <c r="D580" s="9"/>
    </row>
    <row r="581" spans="1:4" x14ac:dyDescent="0.2">
      <c r="A581" s="9"/>
      <c r="B581" s="9"/>
      <c r="C581" s="9"/>
      <c r="D581" s="9"/>
    </row>
    <row r="582" spans="1:4" x14ac:dyDescent="0.2">
      <c r="A582" s="9"/>
      <c r="B582" s="9"/>
      <c r="C582" s="9"/>
      <c r="D582" s="9"/>
    </row>
    <row r="583" spans="1:4" x14ac:dyDescent="0.2">
      <c r="A583" s="9"/>
      <c r="B583" s="9"/>
      <c r="C583" s="9"/>
      <c r="D583" s="9"/>
    </row>
    <row r="584" spans="1:4" x14ac:dyDescent="0.2">
      <c r="A584" s="9"/>
      <c r="B584" s="9"/>
      <c r="C584" s="9"/>
      <c r="D584" s="9"/>
    </row>
    <row r="585" spans="1:4" x14ac:dyDescent="0.2">
      <c r="A585" s="9"/>
      <c r="B585" s="9"/>
      <c r="C585" s="9"/>
      <c r="D585" s="9"/>
    </row>
    <row r="586" spans="1:4" x14ac:dyDescent="0.2">
      <c r="A586" s="9"/>
      <c r="B586" s="9"/>
      <c r="C586" s="9"/>
      <c r="D586" s="9"/>
    </row>
    <row r="587" spans="1:4" x14ac:dyDescent="0.2">
      <c r="A587" s="9"/>
      <c r="B587" s="9"/>
      <c r="C587" s="9"/>
      <c r="D587" s="9"/>
    </row>
    <row r="588" spans="1:4" x14ac:dyDescent="0.2">
      <c r="A588" s="9"/>
      <c r="B588" s="9"/>
      <c r="C588" s="9"/>
      <c r="D588" s="9"/>
    </row>
    <row r="589" spans="1:4" x14ac:dyDescent="0.2">
      <c r="A589" s="9"/>
      <c r="B589" s="9"/>
      <c r="C589" s="9"/>
      <c r="D589" s="9"/>
    </row>
    <row r="590" spans="1:4" x14ac:dyDescent="0.2">
      <c r="A590" s="9"/>
      <c r="B590" s="9"/>
      <c r="C590" s="9"/>
      <c r="D590" s="9"/>
    </row>
    <row r="591" spans="1:4" x14ac:dyDescent="0.2">
      <c r="A591" s="9"/>
      <c r="B591" s="9"/>
      <c r="C591" s="9"/>
      <c r="D591" s="9"/>
    </row>
    <row r="592" spans="1:4" x14ac:dyDescent="0.2">
      <c r="A592" s="9"/>
      <c r="B592" s="9"/>
      <c r="C592" s="9"/>
      <c r="D592" s="9"/>
    </row>
    <row r="593" spans="1:4" x14ac:dyDescent="0.2">
      <c r="A593" s="9"/>
      <c r="B593" s="9"/>
      <c r="C593" s="9"/>
      <c r="D593" s="9"/>
    </row>
    <row r="594" spans="1:4" x14ac:dyDescent="0.2">
      <c r="A594" s="9"/>
      <c r="B594" s="9"/>
      <c r="C594" s="9"/>
      <c r="D594" s="9"/>
    </row>
    <row r="595" spans="1:4" x14ac:dyDescent="0.2">
      <c r="A595" s="9"/>
      <c r="B595" s="9"/>
      <c r="C595" s="9"/>
      <c r="D595" s="9"/>
    </row>
    <row r="596" spans="1:4" x14ac:dyDescent="0.2">
      <c r="A596" s="9"/>
      <c r="B596" s="9"/>
      <c r="C596" s="9"/>
      <c r="D596" s="9"/>
    </row>
    <row r="597" spans="1:4" x14ac:dyDescent="0.2">
      <c r="A597" s="9"/>
      <c r="B597" s="9"/>
      <c r="C597" s="9"/>
      <c r="D597" s="9"/>
    </row>
    <row r="598" spans="1:4" x14ac:dyDescent="0.2">
      <c r="A598" s="9"/>
      <c r="B598" s="9"/>
      <c r="C598" s="9"/>
      <c r="D598" s="9"/>
    </row>
    <row r="599" spans="1:4" x14ac:dyDescent="0.2">
      <c r="A599" s="9"/>
      <c r="B599" s="9"/>
      <c r="C599" s="9"/>
      <c r="D599" s="9"/>
    </row>
    <row r="600" spans="1:4" x14ac:dyDescent="0.2">
      <c r="A600" s="9"/>
      <c r="B600" s="9"/>
      <c r="C600" s="9"/>
      <c r="D600" s="9"/>
    </row>
    <row r="601" spans="1:4" x14ac:dyDescent="0.2">
      <c r="A601" s="9"/>
      <c r="B601" s="9"/>
      <c r="C601" s="9"/>
      <c r="D601" s="9"/>
    </row>
    <row r="602" spans="1:4" x14ac:dyDescent="0.2">
      <c r="A602" s="9"/>
      <c r="B602" s="9"/>
      <c r="C602" s="9"/>
      <c r="D602" s="9"/>
    </row>
    <row r="603" spans="1:4" x14ac:dyDescent="0.2">
      <c r="A603" s="9"/>
      <c r="B603" s="9"/>
      <c r="C603" s="9"/>
      <c r="D603" s="9"/>
    </row>
    <row r="604" spans="1:4" x14ac:dyDescent="0.2">
      <c r="A604" s="9"/>
      <c r="B604" s="9"/>
      <c r="C604" s="9"/>
      <c r="D604" s="9"/>
    </row>
    <row r="605" spans="1:4" x14ac:dyDescent="0.2">
      <c r="A605" s="9"/>
      <c r="B605" s="9"/>
      <c r="C605" s="9"/>
      <c r="D605" s="9"/>
    </row>
    <row r="606" spans="1:4" x14ac:dyDescent="0.2">
      <c r="A606" s="9"/>
      <c r="B606" s="9"/>
      <c r="C606" s="9"/>
      <c r="D606" s="9"/>
    </row>
    <row r="607" spans="1:4" x14ac:dyDescent="0.2">
      <c r="A607" s="9"/>
      <c r="B607" s="9"/>
      <c r="C607" s="9"/>
      <c r="D607" s="9"/>
    </row>
    <row r="608" spans="1:4" x14ac:dyDescent="0.2">
      <c r="A608" s="9"/>
      <c r="B608" s="9"/>
      <c r="C608" s="9"/>
      <c r="D608" s="9"/>
    </row>
    <row r="609" spans="1:4" x14ac:dyDescent="0.2">
      <c r="A609" s="9"/>
      <c r="B609" s="9"/>
      <c r="C609" s="9"/>
      <c r="D609" s="9"/>
    </row>
    <row r="610" spans="1:4" x14ac:dyDescent="0.2">
      <c r="A610" s="9"/>
      <c r="B610" s="9"/>
      <c r="C610" s="9"/>
      <c r="D610" s="9"/>
    </row>
    <row r="611" spans="1:4" x14ac:dyDescent="0.2">
      <c r="A611" s="9"/>
      <c r="B611" s="9"/>
      <c r="C611" s="9"/>
      <c r="D611" s="9"/>
    </row>
    <row r="612" spans="1:4" x14ac:dyDescent="0.2">
      <c r="A612" s="9"/>
      <c r="B612" s="9"/>
      <c r="C612" s="9"/>
      <c r="D612" s="9"/>
    </row>
    <row r="613" spans="1:4" x14ac:dyDescent="0.2">
      <c r="A613" s="9"/>
      <c r="B613" s="9"/>
      <c r="C613" s="9"/>
      <c r="D613" s="9"/>
    </row>
    <row r="614" spans="1:4" x14ac:dyDescent="0.2">
      <c r="A614" s="9"/>
      <c r="B614" s="9"/>
      <c r="C614" s="9"/>
      <c r="D614" s="9"/>
    </row>
    <row r="615" spans="1:4" x14ac:dyDescent="0.2">
      <c r="A615" s="9"/>
      <c r="B615" s="9"/>
      <c r="C615" s="9"/>
      <c r="D615" s="9"/>
    </row>
    <row r="616" spans="1:4" x14ac:dyDescent="0.2">
      <c r="A616" s="9"/>
      <c r="B616" s="9"/>
      <c r="C616" s="9"/>
      <c r="D616" s="9"/>
    </row>
    <row r="617" spans="1:4" x14ac:dyDescent="0.2">
      <c r="A617" s="9"/>
      <c r="B617" s="9"/>
      <c r="C617" s="9"/>
      <c r="D617" s="9"/>
    </row>
    <row r="618" spans="1:4" x14ac:dyDescent="0.2">
      <c r="A618" s="9"/>
      <c r="B618" s="9"/>
      <c r="C618" s="9"/>
      <c r="D618" s="9"/>
    </row>
    <row r="619" spans="1:4" x14ac:dyDescent="0.2">
      <c r="A619" s="9"/>
      <c r="B619" s="9"/>
      <c r="C619" s="9"/>
      <c r="D619" s="9"/>
    </row>
    <row r="620" spans="1:4" x14ac:dyDescent="0.2">
      <c r="A620" s="9"/>
      <c r="B620" s="9"/>
      <c r="C620" s="9"/>
      <c r="D620" s="9"/>
    </row>
    <row r="621" spans="1:4" x14ac:dyDescent="0.2">
      <c r="A621" s="9"/>
      <c r="B621" s="9"/>
      <c r="C621" s="9"/>
      <c r="D621" s="9"/>
    </row>
    <row r="622" spans="1:4" x14ac:dyDescent="0.2">
      <c r="A622" s="9"/>
      <c r="B622" s="9"/>
      <c r="C622" s="9"/>
      <c r="D622" s="9"/>
    </row>
    <row r="623" spans="1:4" x14ac:dyDescent="0.2">
      <c r="A623" s="9"/>
      <c r="B623" s="9"/>
      <c r="C623" s="9"/>
      <c r="D623" s="9"/>
    </row>
    <row r="624" spans="1:4" x14ac:dyDescent="0.2">
      <c r="A624" s="9"/>
      <c r="B624" s="9"/>
      <c r="C624" s="9"/>
      <c r="D624" s="9"/>
    </row>
    <row r="625" spans="1:4" x14ac:dyDescent="0.2">
      <c r="A625" s="9"/>
      <c r="B625" s="9"/>
      <c r="C625" s="9"/>
      <c r="D625" s="9"/>
    </row>
    <row r="626" spans="1:4" x14ac:dyDescent="0.2">
      <c r="A626" s="9"/>
      <c r="B626" s="9"/>
      <c r="C626" s="9"/>
      <c r="D626" s="9"/>
    </row>
    <row r="627" spans="1:4" x14ac:dyDescent="0.2">
      <c r="A627" s="9"/>
      <c r="B627" s="9"/>
      <c r="C627" s="9"/>
      <c r="D627" s="9"/>
    </row>
    <row r="628" spans="1:4" x14ac:dyDescent="0.2">
      <c r="A628" s="9"/>
      <c r="B628" s="9"/>
      <c r="C628" s="9"/>
      <c r="D628" s="9"/>
    </row>
    <row r="629" spans="1:4" x14ac:dyDescent="0.2">
      <c r="A629" s="9"/>
      <c r="B629" s="9"/>
      <c r="C629" s="9"/>
      <c r="D629" s="9"/>
    </row>
    <row r="630" spans="1:4" x14ac:dyDescent="0.2">
      <c r="A630" s="9"/>
      <c r="B630" s="9"/>
      <c r="C630" s="9"/>
      <c r="D630" s="9"/>
    </row>
    <row r="631" spans="1:4" x14ac:dyDescent="0.2">
      <c r="A631" s="9"/>
      <c r="B631" s="9"/>
      <c r="C631" s="9"/>
      <c r="D631" s="9"/>
    </row>
    <row r="632" spans="1:4" x14ac:dyDescent="0.2">
      <c r="A632" s="9"/>
      <c r="B632" s="9"/>
      <c r="C632" s="9"/>
      <c r="D632" s="9"/>
    </row>
    <row r="633" spans="1:4" x14ac:dyDescent="0.2">
      <c r="A633" s="9"/>
      <c r="B633" s="9"/>
      <c r="C633" s="9"/>
      <c r="D633" s="9"/>
    </row>
    <row r="634" spans="1:4" x14ac:dyDescent="0.2">
      <c r="A634" s="9"/>
      <c r="B634" s="9"/>
      <c r="C634" s="9"/>
      <c r="D634" s="9"/>
    </row>
    <row r="635" spans="1:4" x14ac:dyDescent="0.2">
      <c r="A635" s="9"/>
      <c r="B635" s="9"/>
      <c r="C635" s="9"/>
      <c r="D635" s="9"/>
    </row>
    <row r="636" spans="1:4" x14ac:dyDescent="0.2">
      <c r="A636" s="9"/>
      <c r="B636" s="9"/>
      <c r="C636" s="9"/>
      <c r="D636" s="9"/>
    </row>
    <row r="637" spans="1:4" x14ac:dyDescent="0.2">
      <c r="A637" s="9"/>
      <c r="B637" s="9"/>
      <c r="C637" s="9"/>
      <c r="D637" s="9"/>
    </row>
    <row r="638" spans="1:4" x14ac:dyDescent="0.2">
      <c r="A638" s="9"/>
      <c r="B638" s="9"/>
      <c r="C638" s="9"/>
      <c r="D638" s="9"/>
    </row>
    <row r="639" spans="1:4" x14ac:dyDescent="0.2">
      <c r="A639" s="9"/>
      <c r="B639" s="9"/>
      <c r="C639" s="9"/>
      <c r="D639" s="9"/>
    </row>
    <row r="640" spans="1:4" x14ac:dyDescent="0.2">
      <c r="A640" s="9"/>
      <c r="B640" s="9"/>
      <c r="C640" s="9"/>
      <c r="D640" s="9"/>
    </row>
    <row r="641" spans="1:4" x14ac:dyDescent="0.2">
      <c r="A641" s="9"/>
      <c r="B641" s="9"/>
      <c r="C641" s="9"/>
      <c r="D641" s="9"/>
    </row>
    <row r="642" spans="1:4" x14ac:dyDescent="0.2">
      <c r="A642" s="9"/>
      <c r="B642" s="9"/>
      <c r="C642" s="9"/>
      <c r="D642" s="9"/>
    </row>
    <row r="643" spans="1:4" x14ac:dyDescent="0.2">
      <c r="A643" s="9"/>
      <c r="B643" s="9"/>
      <c r="C643" s="9"/>
      <c r="D643" s="9"/>
    </row>
    <row r="644" spans="1:4" x14ac:dyDescent="0.2">
      <c r="A644" s="9"/>
      <c r="B644" s="9"/>
      <c r="C644" s="9"/>
      <c r="D644" s="9"/>
    </row>
    <row r="645" spans="1:4" x14ac:dyDescent="0.2">
      <c r="A645" s="9"/>
      <c r="B645" s="9"/>
      <c r="C645" s="9"/>
      <c r="D645" s="9"/>
    </row>
    <row r="646" spans="1:4" x14ac:dyDescent="0.2">
      <c r="A646" s="9"/>
      <c r="B646" s="9"/>
      <c r="C646" s="9"/>
      <c r="D646" s="9"/>
    </row>
    <row r="647" spans="1:4" x14ac:dyDescent="0.2">
      <c r="A647" s="9"/>
      <c r="B647" s="9"/>
      <c r="C647" s="9"/>
      <c r="D647" s="9"/>
    </row>
    <row r="648" spans="1:4" x14ac:dyDescent="0.2">
      <c r="A648" s="9"/>
      <c r="B648" s="9"/>
      <c r="C648" s="9"/>
      <c r="D648" s="9"/>
    </row>
    <row r="649" spans="1:4" x14ac:dyDescent="0.2">
      <c r="A649" s="9"/>
      <c r="B649" s="9"/>
      <c r="C649" s="9"/>
      <c r="D649" s="9"/>
    </row>
    <row r="650" spans="1:4" x14ac:dyDescent="0.2">
      <c r="A650" s="9"/>
      <c r="B650" s="9"/>
      <c r="C650" s="9"/>
      <c r="D650" s="9"/>
    </row>
    <row r="651" spans="1:4" x14ac:dyDescent="0.2">
      <c r="A651" s="9"/>
      <c r="B651" s="9"/>
      <c r="C651" s="9"/>
      <c r="D651" s="9"/>
    </row>
    <row r="652" spans="1:4" x14ac:dyDescent="0.2">
      <c r="A652" s="9"/>
      <c r="B652" s="9"/>
      <c r="C652" s="9"/>
      <c r="D652" s="9"/>
    </row>
    <row r="653" spans="1:4" x14ac:dyDescent="0.2">
      <c r="A653" s="9"/>
      <c r="B653" s="9"/>
      <c r="C653" s="9"/>
      <c r="D653" s="9"/>
    </row>
    <row r="654" spans="1:4" x14ac:dyDescent="0.2">
      <c r="A654" s="9"/>
      <c r="B654" s="9"/>
      <c r="C654" s="9"/>
      <c r="D654" s="9"/>
    </row>
    <row r="655" spans="1:4" x14ac:dyDescent="0.2">
      <c r="A655" s="9"/>
      <c r="B655" s="9"/>
      <c r="C655" s="9"/>
      <c r="D655" s="9"/>
    </row>
    <row r="656" spans="1:4" x14ac:dyDescent="0.2">
      <c r="A656" s="9"/>
      <c r="B656" s="9"/>
      <c r="C656" s="9"/>
      <c r="D656" s="9"/>
    </row>
    <row r="657" spans="1:4" x14ac:dyDescent="0.2">
      <c r="A657" s="9"/>
      <c r="B657" s="9"/>
      <c r="C657" s="9"/>
      <c r="D657" s="9"/>
    </row>
    <row r="658" spans="1:4" x14ac:dyDescent="0.2">
      <c r="A658" s="9"/>
      <c r="B658" s="9"/>
      <c r="C658" s="9"/>
      <c r="D658" s="9"/>
    </row>
    <row r="659" spans="1:4" x14ac:dyDescent="0.2">
      <c r="A659" s="9"/>
      <c r="B659" s="9"/>
      <c r="C659" s="9"/>
      <c r="D659" s="9"/>
    </row>
    <row r="660" spans="1:4" x14ac:dyDescent="0.2">
      <c r="A660" s="9"/>
      <c r="B660" s="9"/>
      <c r="C660" s="9"/>
      <c r="D660" s="9"/>
    </row>
    <row r="661" spans="1:4" x14ac:dyDescent="0.2">
      <c r="A661" s="9"/>
      <c r="B661" s="9"/>
      <c r="C661" s="9"/>
      <c r="D661" s="9"/>
    </row>
    <row r="662" spans="1:4" x14ac:dyDescent="0.2">
      <c r="A662" s="9"/>
      <c r="B662" s="9"/>
      <c r="C662" s="9"/>
      <c r="D662" s="9"/>
    </row>
    <row r="663" spans="1:4" x14ac:dyDescent="0.2">
      <c r="A663" s="9"/>
      <c r="B663" s="9"/>
      <c r="C663" s="9"/>
      <c r="D663" s="9"/>
    </row>
    <row r="664" spans="1:4" x14ac:dyDescent="0.2">
      <c r="A664" s="9"/>
      <c r="B664" s="9"/>
      <c r="C664" s="9"/>
      <c r="D664" s="9"/>
    </row>
    <row r="665" spans="1:4" x14ac:dyDescent="0.2">
      <c r="A665" s="9"/>
      <c r="B665" s="9"/>
      <c r="C665" s="9"/>
      <c r="D665" s="9"/>
    </row>
    <row r="666" spans="1:4" x14ac:dyDescent="0.2">
      <c r="A666" s="9"/>
      <c r="B666" s="9"/>
      <c r="C666" s="9"/>
      <c r="D666" s="9"/>
    </row>
    <row r="667" spans="1:4" x14ac:dyDescent="0.2">
      <c r="A667" s="9"/>
      <c r="B667" s="9"/>
      <c r="C667" s="9"/>
      <c r="D667" s="9"/>
    </row>
    <row r="668" spans="1:4" x14ac:dyDescent="0.2">
      <c r="A668" s="9"/>
      <c r="B668" s="9"/>
      <c r="C668" s="9"/>
      <c r="D668" s="9"/>
    </row>
    <row r="669" spans="1:4" x14ac:dyDescent="0.2">
      <c r="A669" s="9"/>
      <c r="B669" s="9"/>
      <c r="C669" s="9"/>
      <c r="D669" s="9"/>
    </row>
    <row r="670" spans="1:4" x14ac:dyDescent="0.2">
      <c r="A670" s="9"/>
      <c r="B670" s="9"/>
      <c r="C670" s="9"/>
      <c r="D670" s="9"/>
    </row>
    <row r="671" spans="1:4" x14ac:dyDescent="0.2">
      <c r="A671" s="9"/>
      <c r="B671" s="9"/>
      <c r="C671" s="9"/>
      <c r="D671" s="9"/>
    </row>
    <row r="672" spans="1:4" x14ac:dyDescent="0.2">
      <c r="A672" s="9"/>
      <c r="B672" s="9"/>
      <c r="C672" s="9"/>
      <c r="D672" s="9"/>
    </row>
    <row r="673" spans="1:4" x14ac:dyDescent="0.2">
      <c r="A673" s="9"/>
      <c r="B673" s="9"/>
      <c r="C673" s="9"/>
      <c r="D673" s="9"/>
    </row>
    <row r="674" spans="1:4" x14ac:dyDescent="0.2">
      <c r="A674" s="9"/>
      <c r="B674" s="9"/>
      <c r="C674" s="9"/>
      <c r="D674" s="9"/>
    </row>
    <row r="675" spans="1:4" x14ac:dyDescent="0.2">
      <c r="A675" s="9"/>
      <c r="B675" s="9"/>
      <c r="C675" s="9"/>
      <c r="D675" s="9"/>
    </row>
    <row r="676" spans="1:4" x14ac:dyDescent="0.2">
      <c r="A676" s="9"/>
      <c r="B676" s="9"/>
      <c r="C676" s="9"/>
      <c r="D676" s="9"/>
    </row>
    <row r="677" spans="1:4" x14ac:dyDescent="0.2">
      <c r="A677" s="9"/>
      <c r="B677" s="9"/>
      <c r="C677" s="9"/>
      <c r="D677" s="9"/>
    </row>
    <row r="678" spans="1:4" x14ac:dyDescent="0.2">
      <c r="A678" s="9"/>
      <c r="B678" s="9"/>
      <c r="C678" s="9"/>
      <c r="D678" s="9"/>
    </row>
    <row r="679" spans="1:4" x14ac:dyDescent="0.2">
      <c r="A679" s="9"/>
      <c r="B679" s="9"/>
      <c r="C679" s="9"/>
      <c r="D679" s="9"/>
    </row>
    <row r="680" spans="1:4" x14ac:dyDescent="0.2">
      <c r="A680" s="9"/>
      <c r="B680" s="9"/>
      <c r="C680" s="9"/>
      <c r="D680" s="9"/>
    </row>
    <row r="681" spans="1:4" x14ac:dyDescent="0.2">
      <c r="A681" s="9"/>
      <c r="B681" s="9"/>
      <c r="C681" s="9"/>
      <c r="D681" s="9"/>
    </row>
    <row r="682" spans="1:4" x14ac:dyDescent="0.2">
      <c r="A682" s="9"/>
      <c r="B682" s="9"/>
      <c r="C682" s="9"/>
      <c r="D682" s="9"/>
    </row>
    <row r="683" spans="1:4" x14ac:dyDescent="0.2">
      <c r="A683" s="9"/>
      <c r="B683" s="9"/>
      <c r="C683" s="9"/>
      <c r="D683" s="9"/>
    </row>
    <row r="684" spans="1:4" x14ac:dyDescent="0.2">
      <c r="A684" s="9"/>
      <c r="B684" s="9"/>
      <c r="C684" s="9"/>
      <c r="D684" s="9"/>
    </row>
    <row r="685" spans="1:4" x14ac:dyDescent="0.2">
      <c r="A685" s="9"/>
      <c r="B685" s="9"/>
      <c r="C685" s="9"/>
      <c r="D685" s="9"/>
    </row>
    <row r="686" spans="1:4" x14ac:dyDescent="0.2">
      <c r="A686" s="9"/>
      <c r="B686" s="9"/>
      <c r="C686" s="9"/>
      <c r="D686" s="9"/>
    </row>
    <row r="687" spans="1:4" x14ac:dyDescent="0.2">
      <c r="A687" s="9"/>
      <c r="B687" s="9"/>
      <c r="C687" s="9"/>
      <c r="D687" s="9"/>
    </row>
    <row r="688" spans="1:4" x14ac:dyDescent="0.2">
      <c r="A688" s="9"/>
      <c r="B688" s="9"/>
      <c r="C688" s="9"/>
      <c r="D688" s="9"/>
    </row>
    <row r="689" spans="1:4" x14ac:dyDescent="0.2">
      <c r="A689" s="9"/>
      <c r="B689" s="9"/>
      <c r="C689" s="9"/>
      <c r="D689" s="9"/>
    </row>
    <row r="690" spans="1:4" x14ac:dyDescent="0.2">
      <c r="A690" s="9"/>
      <c r="B690" s="9"/>
      <c r="C690" s="9"/>
      <c r="D690" s="9"/>
    </row>
    <row r="691" spans="1:4" x14ac:dyDescent="0.2">
      <c r="A691" s="9"/>
      <c r="B691" s="9"/>
      <c r="C691" s="9"/>
      <c r="D691" s="9"/>
    </row>
    <row r="692" spans="1:4" x14ac:dyDescent="0.2">
      <c r="A692" s="9"/>
      <c r="B692" s="9"/>
      <c r="C692" s="9"/>
      <c r="D692" s="9"/>
    </row>
    <row r="693" spans="1:4" x14ac:dyDescent="0.2">
      <c r="A693" s="9"/>
      <c r="B693" s="9"/>
      <c r="C693" s="9"/>
      <c r="D693" s="9"/>
    </row>
    <row r="694" spans="1:4" x14ac:dyDescent="0.2">
      <c r="A694" s="9"/>
      <c r="B694" s="9"/>
      <c r="C694" s="9"/>
      <c r="D694" s="9"/>
    </row>
    <row r="695" spans="1:4" x14ac:dyDescent="0.2">
      <c r="A695" s="9"/>
      <c r="B695" s="9"/>
      <c r="C695" s="9"/>
      <c r="D695" s="9"/>
    </row>
    <row r="696" spans="1:4" x14ac:dyDescent="0.2">
      <c r="A696" s="9"/>
      <c r="B696" s="9"/>
      <c r="C696" s="9"/>
      <c r="D696" s="9"/>
    </row>
    <row r="697" spans="1:4" x14ac:dyDescent="0.2">
      <c r="A697" s="9"/>
      <c r="B697" s="9"/>
      <c r="C697" s="9"/>
      <c r="D697" s="9"/>
    </row>
    <row r="698" spans="1:4" x14ac:dyDescent="0.2">
      <c r="A698" s="9"/>
      <c r="B698" s="9"/>
      <c r="C698" s="9"/>
      <c r="D698" s="9"/>
    </row>
    <row r="699" spans="1:4" x14ac:dyDescent="0.2">
      <c r="A699" s="9"/>
      <c r="B699" s="9"/>
      <c r="C699" s="9"/>
      <c r="D699" s="9"/>
    </row>
    <row r="700" spans="1:4" x14ac:dyDescent="0.2">
      <c r="A700" s="9"/>
      <c r="B700" s="9"/>
      <c r="C700" s="9"/>
      <c r="D700" s="9"/>
    </row>
    <row r="701" spans="1:4" x14ac:dyDescent="0.2">
      <c r="A701" s="9"/>
      <c r="B701" s="9"/>
      <c r="C701" s="9"/>
      <c r="D701" s="9"/>
    </row>
    <row r="702" spans="1:4" x14ac:dyDescent="0.2">
      <c r="A702" s="9"/>
      <c r="B702" s="9"/>
      <c r="C702" s="9"/>
      <c r="D702" s="9"/>
    </row>
    <row r="703" spans="1:4" x14ac:dyDescent="0.2">
      <c r="A703" s="9"/>
      <c r="B703" s="9"/>
      <c r="C703" s="9"/>
      <c r="D703" s="9"/>
    </row>
    <row r="704" spans="1:4" x14ac:dyDescent="0.2">
      <c r="A704" s="9"/>
      <c r="B704" s="9"/>
      <c r="C704" s="9"/>
      <c r="D704" s="9"/>
    </row>
    <row r="705" spans="1:4" x14ac:dyDescent="0.2">
      <c r="A705" s="9"/>
      <c r="B705" s="9"/>
      <c r="C705" s="9"/>
      <c r="D705" s="9"/>
    </row>
    <row r="706" spans="1:4" x14ac:dyDescent="0.2">
      <c r="A706" s="9"/>
      <c r="B706" s="9"/>
      <c r="C706" s="9"/>
      <c r="D706" s="9"/>
    </row>
    <row r="707" spans="1:4" x14ac:dyDescent="0.2">
      <c r="A707" s="9"/>
      <c r="B707" s="9"/>
      <c r="C707" s="9"/>
      <c r="D707" s="9"/>
    </row>
    <row r="708" spans="1:4" x14ac:dyDescent="0.2">
      <c r="A708" s="9"/>
      <c r="B708" s="9"/>
      <c r="C708" s="9"/>
      <c r="D708" s="9"/>
    </row>
    <row r="709" spans="1:4" x14ac:dyDescent="0.2">
      <c r="A709" s="9"/>
      <c r="B709" s="9"/>
      <c r="C709" s="9"/>
      <c r="D709" s="9"/>
    </row>
    <row r="710" spans="1:4" x14ac:dyDescent="0.2">
      <c r="A710" s="9"/>
      <c r="B710" s="9"/>
      <c r="C710" s="9"/>
      <c r="D710" s="9"/>
    </row>
    <row r="711" spans="1:4" x14ac:dyDescent="0.2">
      <c r="A711" s="9"/>
      <c r="B711" s="9"/>
      <c r="C711" s="9"/>
      <c r="D711" s="9"/>
    </row>
    <row r="712" spans="1:4" x14ac:dyDescent="0.2">
      <c r="A712" s="9"/>
      <c r="B712" s="9"/>
      <c r="C712" s="9"/>
      <c r="D712" s="9"/>
    </row>
    <row r="713" spans="1:4" x14ac:dyDescent="0.2">
      <c r="A713" s="9"/>
      <c r="B713" s="9"/>
      <c r="C713" s="9"/>
      <c r="D713" s="9"/>
    </row>
    <row r="714" spans="1:4" x14ac:dyDescent="0.2">
      <c r="A714" s="9"/>
      <c r="B714" s="9"/>
      <c r="C714" s="9"/>
      <c r="D714" s="9"/>
    </row>
    <row r="715" spans="1:4" x14ac:dyDescent="0.2">
      <c r="A715" s="9"/>
      <c r="B715" s="9"/>
      <c r="C715" s="9"/>
      <c r="D715" s="9"/>
    </row>
    <row r="716" spans="1:4" x14ac:dyDescent="0.2">
      <c r="A716" s="9"/>
      <c r="B716" s="9"/>
      <c r="C716" s="9"/>
      <c r="D716" s="9"/>
    </row>
    <row r="717" spans="1:4" x14ac:dyDescent="0.2">
      <c r="A717" s="9"/>
      <c r="B717" s="9"/>
      <c r="C717" s="9"/>
      <c r="D717" s="9"/>
    </row>
    <row r="718" spans="1:4" x14ac:dyDescent="0.2">
      <c r="A718" s="9"/>
      <c r="B718" s="9"/>
      <c r="C718" s="9"/>
      <c r="D718" s="9"/>
    </row>
    <row r="719" spans="1:4" x14ac:dyDescent="0.2">
      <c r="A719" s="9"/>
      <c r="B719" s="9"/>
      <c r="C719" s="9"/>
      <c r="D719" s="9"/>
    </row>
    <row r="720" spans="1:4" x14ac:dyDescent="0.2">
      <c r="A720" s="9"/>
      <c r="B720" s="9"/>
      <c r="C720" s="9"/>
      <c r="D720" s="9"/>
    </row>
    <row r="721" spans="1:4" x14ac:dyDescent="0.2">
      <c r="A721" s="9"/>
      <c r="B721" s="9"/>
      <c r="C721" s="9"/>
      <c r="D721" s="9"/>
    </row>
    <row r="722" spans="1:4" x14ac:dyDescent="0.2">
      <c r="A722" s="9"/>
      <c r="B722" s="9"/>
      <c r="C722" s="9"/>
      <c r="D722" s="9"/>
    </row>
    <row r="723" spans="1:4" x14ac:dyDescent="0.2">
      <c r="A723" s="9"/>
      <c r="B723" s="9"/>
      <c r="C723" s="9"/>
      <c r="D723" s="9"/>
    </row>
    <row r="724" spans="1:4" x14ac:dyDescent="0.2">
      <c r="A724" s="9"/>
      <c r="B724" s="9"/>
      <c r="C724" s="9"/>
      <c r="D724" s="9"/>
    </row>
    <row r="725" spans="1:4" x14ac:dyDescent="0.2">
      <c r="A725" s="9"/>
      <c r="B725" s="9"/>
      <c r="C725" s="9"/>
      <c r="D725" s="9"/>
    </row>
    <row r="726" spans="1:4" x14ac:dyDescent="0.2">
      <c r="A726" s="9"/>
      <c r="B726" s="9"/>
      <c r="C726" s="9"/>
      <c r="D726" s="9"/>
    </row>
    <row r="727" spans="1:4" x14ac:dyDescent="0.2">
      <c r="A727" s="9"/>
      <c r="B727" s="9"/>
      <c r="C727" s="9"/>
      <c r="D727" s="9"/>
    </row>
    <row r="728" spans="1:4" x14ac:dyDescent="0.2">
      <c r="A728" s="9"/>
      <c r="B728" s="9"/>
      <c r="C728" s="9"/>
      <c r="D728" s="9"/>
    </row>
    <row r="729" spans="1:4" x14ac:dyDescent="0.2">
      <c r="A729" s="9"/>
      <c r="B729" s="9"/>
      <c r="C729" s="9"/>
      <c r="D729" s="9"/>
    </row>
    <row r="730" spans="1:4" x14ac:dyDescent="0.2">
      <c r="A730" s="9"/>
      <c r="B730" s="9"/>
      <c r="C730" s="9"/>
      <c r="D730" s="9"/>
    </row>
    <row r="731" spans="1:4" x14ac:dyDescent="0.2">
      <c r="A731" s="9"/>
      <c r="B731" s="9"/>
      <c r="C731" s="9"/>
      <c r="D731" s="9"/>
    </row>
    <row r="732" spans="1:4" x14ac:dyDescent="0.2">
      <c r="A732" s="9"/>
      <c r="B732" s="9"/>
      <c r="C732" s="9"/>
      <c r="D732" s="9"/>
    </row>
    <row r="733" spans="1:4" x14ac:dyDescent="0.2">
      <c r="A733" s="9"/>
      <c r="B733" s="9"/>
      <c r="C733" s="9"/>
      <c r="D733" s="9"/>
    </row>
    <row r="734" spans="1:4" x14ac:dyDescent="0.2">
      <c r="A734" s="9"/>
      <c r="B734" s="9"/>
      <c r="C734" s="9"/>
      <c r="D734" s="9"/>
    </row>
    <row r="735" spans="1:4" x14ac:dyDescent="0.2">
      <c r="A735" s="9"/>
      <c r="B735" s="9"/>
      <c r="C735" s="9"/>
      <c r="D735" s="9"/>
    </row>
    <row r="736" spans="1:4" x14ac:dyDescent="0.2">
      <c r="A736" s="9"/>
      <c r="B736" s="9"/>
      <c r="C736" s="9"/>
      <c r="D736" s="9"/>
    </row>
    <row r="737" spans="1:4" x14ac:dyDescent="0.2">
      <c r="A737" s="9"/>
      <c r="B737" s="9"/>
      <c r="C737" s="9"/>
      <c r="D737" s="9"/>
    </row>
    <row r="738" spans="1:4" x14ac:dyDescent="0.2">
      <c r="A738" s="9"/>
      <c r="B738" s="9"/>
      <c r="C738" s="9"/>
      <c r="D738" s="9"/>
    </row>
    <row r="739" spans="1:4" x14ac:dyDescent="0.2">
      <c r="A739" s="9"/>
      <c r="B739" s="9"/>
      <c r="C739" s="9"/>
      <c r="D739" s="9"/>
    </row>
    <row r="740" spans="1:4" x14ac:dyDescent="0.2">
      <c r="A740" s="9"/>
      <c r="B740" s="9"/>
      <c r="C740" s="9"/>
      <c r="D740" s="9"/>
    </row>
    <row r="741" spans="1:4" x14ac:dyDescent="0.2">
      <c r="A741" s="9"/>
      <c r="B741" s="9"/>
      <c r="C741" s="9"/>
      <c r="D741" s="9"/>
    </row>
    <row r="742" spans="1:4" x14ac:dyDescent="0.2">
      <c r="A742" s="9"/>
      <c r="B742" s="9"/>
      <c r="C742" s="9"/>
      <c r="D742" s="9"/>
    </row>
    <row r="743" spans="1:4" x14ac:dyDescent="0.2">
      <c r="A743" s="9"/>
      <c r="B743" s="9"/>
      <c r="C743" s="9"/>
      <c r="D743" s="9"/>
    </row>
    <row r="744" spans="1:4" x14ac:dyDescent="0.2">
      <c r="A744" s="9"/>
      <c r="B744" s="9"/>
      <c r="C744" s="9"/>
      <c r="D744" s="9"/>
    </row>
    <row r="745" spans="1:4" x14ac:dyDescent="0.2">
      <c r="A745" s="9"/>
      <c r="B745" s="9"/>
      <c r="C745" s="9"/>
      <c r="D745" s="9"/>
    </row>
    <row r="746" spans="1:4" x14ac:dyDescent="0.2">
      <c r="A746" s="9"/>
      <c r="B746" s="9"/>
      <c r="C746" s="9"/>
      <c r="D746" s="9"/>
    </row>
    <row r="747" spans="1:4" x14ac:dyDescent="0.2">
      <c r="A747" s="9"/>
      <c r="B747" s="9"/>
      <c r="C747" s="9"/>
      <c r="D747" s="9"/>
    </row>
    <row r="748" spans="1:4" x14ac:dyDescent="0.2">
      <c r="A748" s="9"/>
      <c r="B748" s="9"/>
      <c r="C748" s="9"/>
      <c r="D748" s="9"/>
    </row>
    <row r="749" spans="1:4" x14ac:dyDescent="0.2">
      <c r="A749" s="9"/>
      <c r="B749" s="9"/>
      <c r="C749" s="9"/>
      <c r="D749" s="9"/>
    </row>
    <row r="750" spans="1:4" x14ac:dyDescent="0.2">
      <c r="A750" s="9"/>
      <c r="B750" s="9"/>
      <c r="C750" s="9"/>
      <c r="D750" s="9"/>
    </row>
    <row r="751" spans="1:4" x14ac:dyDescent="0.2">
      <c r="A751" s="9"/>
      <c r="B751" s="9"/>
      <c r="C751" s="9"/>
      <c r="D751" s="9"/>
    </row>
    <row r="752" spans="1:4" x14ac:dyDescent="0.2">
      <c r="A752" s="9"/>
      <c r="B752" s="9"/>
      <c r="C752" s="9"/>
      <c r="D752" s="9"/>
    </row>
    <row r="753" spans="1:4" x14ac:dyDescent="0.2">
      <c r="A753" s="9"/>
      <c r="B753" s="9"/>
      <c r="C753" s="9"/>
      <c r="D753" s="9"/>
    </row>
    <row r="754" spans="1:4" x14ac:dyDescent="0.2">
      <c r="A754" s="9"/>
      <c r="B754" s="9"/>
      <c r="C754" s="9"/>
      <c r="D754" s="9"/>
    </row>
    <row r="755" spans="1:4" x14ac:dyDescent="0.2">
      <c r="A755" s="9"/>
      <c r="B755" s="9"/>
      <c r="C755" s="9"/>
      <c r="D755" s="9"/>
    </row>
    <row r="756" spans="1:4" x14ac:dyDescent="0.2">
      <c r="A756" s="9"/>
      <c r="B756" s="9"/>
      <c r="C756" s="9"/>
      <c r="D756" s="9"/>
    </row>
    <row r="757" spans="1:4" x14ac:dyDescent="0.2">
      <c r="A757" s="9"/>
      <c r="B757" s="9"/>
      <c r="C757" s="9"/>
      <c r="D757" s="9"/>
    </row>
    <row r="758" spans="1:4" x14ac:dyDescent="0.2">
      <c r="A758" s="9"/>
      <c r="B758" s="9"/>
      <c r="C758" s="9"/>
      <c r="D758" s="9"/>
    </row>
    <row r="759" spans="1:4" x14ac:dyDescent="0.2">
      <c r="A759" s="9"/>
      <c r="B759" s="9"/>
      <c r="C759" s="9"/>
      <c r="D759" s="9"/>
    </row>
    <row r="760" spans="1:4" x14ac:dyDescent="0.2">
      <c r="A760" s="9"/>
      <c r="B760" s="9"/>
      <c r="C760" s="9"/>
      <c r="D760" s="9"/>
    </row>
    <row r="761" spans="1:4" x14ac:dyDescent="0.2">
      <c r="A761" s="9"/>
      <c r="B761" s="9"/>
      <c r="C761" s="9"/>
      <c r="D761" s="9"/>
    </row>
    <row r="762" spans="1:4" x14ac:dyDescent="0.2">
      <c r="A762" s="9"/>
      <c r="B762" s="9"/>
      <c r="C762" s="9"/>
      <c r="D762" s="9"/>
    </row>
    <row r="763" spans="1:4" x14ac:dyDescent="0.2">
      <c r="A763" s="9"/>
      <c r="B763" s="9"/>
      <c r="C763" s="9"/>
      <c r="D763" s="9"/>
    </row>
    <row r="764" spans="1:4" x14ac:dyDescent="0.2">
      <c r="A764" s="9"/>
      <c r="B764" s="9"/>
      <c r="C764" s="9"/>
      <c r="D764" s="9"/>
    </row>
    <row r="765" spans="1:4" x14ac:dyDescent="0.2">
      <c r="A765" s="9"/>
      <c r="B765" s="9"/>
      <c r="C765" s="9"/>
      <c r="D765" s="9"/>
    </row>
    <row r="766" spans="1:4" x14ac:dyDescent="0.2">
      <c r="A766" s="9"/>
      <c r="B766" s="9"/>
      <c r="C766" s="9"/>
      <c r="D766" s="9"/>
    </row>
    <row r="767" spans="1:4" x14ac:dyDescent="0.2">
      <c r="A767" s="9"/>
      <c r="B767" s="9"/>
      <c r="C767" s="9"/>
      <c r="D767" s="9"/>
    </row>
    <row r="768" spans="1:4" x14ac:dyDescent="0.2">
      <c r="A768" s="9"/>
      <c r="B768" s="9"/>
      <c r="C768" s="9"/>
      <c r="D768" s="9"/>
    </row>
    <row r="769" spans="1:4" x14ac:dyDescent="0.2">
      <c r="A769" s="9"/>
      <c r="B769" s="9"/>
      <c r="C769" s="9"/>
      <c r="D769" s="9"/>
    </row>
    <row r="770" spans="1:4" x14ac:dyDescent="0.2">
      <c r="A770" s="9"/>
      <c r="B770" s="9"/>
      <c r="C770" s="9"/>
      <c r="D770" s="9"/>
    </row>
    <row r="771" spans="1:4" x14ac:dyDescent="0.2">
      <c r="A771" s="9"/>
      <c r="B771" s="9"/>
      <c r="C771" s="9"/>
      <c r="D771" s="9"/>
    </row>
    <row r="772" spans="1:4" x14ac:dyDescent="0.2">
      <c r="A772" s="9"/>
      <c r="B772" s="9"/>
      <c r="C772" s="9"/>
      <c r="D772" s="9"/>
    </row>
    <row r="773" spans="1:4" x14ac:dyDescent="0.2">
      <c r="A773" s="9"/>
      <c r="B773" s="9"/>
      <c r="C773" s="9"/>
      <c r="D773" s="9"/>
    </row>
    <row r="774" spans="1:4" x14ac:dyDescent="0.2">
      <c r="A774" s="9"/>
      <c r="B774" s="9"/>
      <c r="C774" s="9"/>
      <c r="D774" s="9"/>
    </row>
    <row r="775" spans="1:4" x14ac:dyDescent="0.2">
      <c r="A775" s="9"/>
      <c r="B775" s="9"/>
      <c r="C775" s="9"/>
      <c r="D775" s="9"/>
    </row>
    <row r="776" spans="1:4" x14ac:dyDescent="0.2">
      <c r="A776" s="9"/>
      <c r="B776" s="9"/>
      <c r="C776" s="9"/>
      <c r="D776" s="9"/>
    </row>
    <row r="777" spans="1:4" x14ac:dyDescent="0.2">
      <c r="A777" s="9"/>
      <c r="B777" s="9"/>
      <c r="C777" s="9"/>
      <c r="D777" s="9"/>
    </row>
    <row r="778" spans="1:4" x14ac:dyDescent="0.2">
      <c r="A778" s="9"/>
      <c r="B778" s="9"/>
      <c r="C778" s="9"/>
      <c r="D778" s="9"/>
    </row>
    <row r="779" spans="1:4" x14ac:dyDescent="0.2">
      <c r="A779" s="9"/>
      <c r="B779" s="9"/>
      <c r="C779" s="9"/>
      <c r="D779" s="9"/>
    </row>
    <row r="780" spans="1:4" x14ac:dyDescent="0.2">
      <c r="A780" s="9"/>
      <c r="B780" s="9"/>
      <c r="C780" s="9"/>
      <c r="D780" s="9"/>
    </row>
    <row r="781" spans="1:4" x14ac:dyDescent="0.2">
      <c r="A781" s="9"/>
      <c r="B781" s="9"/>
      <c r="C781" s="9"/>
      <c r="D781" s="9"/>
    </row>
    <row r="782" spans="1:4" x14ac:dyDescent="0.2">
      <c r="A782" s="9"/>
      <c r="B782" s="9"/>
      <c r="C782" s="9"/>
      <c r="D782" s="9"/>
    </row>
    <row r="783" spans="1:4" x14ac:dyDescent="0.2">
      <c r="A783" s="9"/>
      <c r="B783" s="9"/>
      <c r="C783" s="9"/>
      <c r="D783" s="9"/>
    </row>
    <row r="784" spans="1:4" x14ac:dyDescent="0.2">
      <c r="A784" s="9"/>
      <c r="B784" s="9"/>
      <c r="C784" s="9"/>
      <c r="D784" s="9"/>
    </row>
    <row r="785" spans="1:4" x14ac:dyDescent="0.2">
      <c r="A785" s="9"/>
      <c r="B785" s="9"/>
      <c r="C785" s="9"/>
      <c r="D785" s="9"/>
    </row>
    <row r="786" spans="1:4" x14ac:dyDescent="0.2">
      <c r="A786" s="9"/>
      <c r="B786" s="9"/>
      <c r="C786" s="9"/>
      <c r="D786" s="9"/>
    </row>
    <row r="787" spans="1:4" x14ac:dyDescent="0.2">
      <c r="A787" s="9"/>
      <c r="B787" s="9"/>
      <c r="C787" s="9"/>
      <c r="D787" s="9"/>
    </row>
    <row r="788" spans="1:4" x14ac:dyDescent="0.2">
      <c r="A788" s="9"/>
      <c r="B788" s="9"/>
      <c r="C788" s="9"/>
      <c r="D788" s="9"/>
    </row>
    <row r="789" spans="1:4" x14ac:dyDescent="0.2">
      <c r="A789" s="9"/>
      <c r="B789" s="9"/>
      <c r="C789" s="9"/>
      <c r="D789" s="9"/>
    </row>
    <row r="790" spans="1:4" x14ac:dyDescent="0.2">
      <c r="A790" s="9"/>
      <c r="B790" s="9"/>
      <c r="C790" s="9"/>
      <c r="D790" s="9"/>
    </row>
    <row r="791" spans="1:4" x14ac:dyDescent="0.2">
      <c r="A791" s="9"/>
      <c r="B791" s="9"/>
      <c r="C791" s="9"/>
      <c r="D791" s="9"/>
    </row>
    <row r="792" spans="1:4" x14ac:dyDescent="0.2">
      <c r="A792" s="9"/>
      <c r="B792" s="9"/>
      <c r="C792" s="9"/>
      <c r="D792" s="9"/>
    </row>
    <row r="793" spans="1:4" x14ac:dyDescent="0.2">
      <c r="A793" s="9"/>
      <c r="B793" s="9"/>
      <c r="C793" s="9"/>
      <c r="D793" s="9"/>
    </row>
    <row r="794" spans="1:4" x14ac:dyDescent="0.2">
      <c r="A794" s="9"/>
      <c r="B794" s="9"/>
      <c r="C794" s="9"/>
      <c r="D794" s="9"/>
    </row>
    <row r="795" spans="1:4" x14ac:dyDescent="0.2">
      <c r="A795" s="9"/>
      <c r="B795" s="9"/>
      <c r="C795" s="9"/>
      <c r="D795" s="9"/>
    </row>
    <row r="796" spans="1:4" x14ac:dyDescent="0.2">
      <c r="A796" s="9"/>
      <c r="B796" s="9"/>
      <c r="C796" s="9"/>
      <c r="D796" s="9"/>
    </row>
    <row r="797" spans="1:4" x14ac:dyDescent="0.2">
      <c r="A797" s="9"/>
      <c r="B797" s="9"/>
      <c r="C797" s="9"/>
      <c r="D797" s="9"/>
    </row>
    <row r="798" spans="1:4" x14ac:dyDescent="0.2">
      <c r="A798" s="9"/>
      <c r="B798" s="9"/>
      <c r="C798" s="9"/>
      <c r="D798" s="9"/>
    </row>
    <row r="799" spans="1:4" x14ac:dyDescent="0.2">
      <c r="A799" s="9"/>
      <c r="B799" s="9"/>
      <c r="C799" s="9"/>
      <c r="D799" s="9"/>
    </row>
    <row r="800" spans="1:4" x14ac:dyDescent="0.2">
      <c r="A800" s="9"/>
      <c r="B800" s="9"/>
      <c r="C800" s="9"/>
      <c r="D800" s="9"/>
    </row>
    <row r="801" spans="1:4" x14ac:dyDescent="0.2">
      <c r="A801" s="9"/>
      <c r="B801" s="9"/>
      <c r="C801" s="9"/>
      <c r="D801" s="9"/>
    </row>
    <row r="802" spans="1:4" x14ac:dyDescent="0.2">
      <c r="A802" s="9"/>
      <c r="B802" s="9"/>
      <c r="C802" s="9"/>
      <c r="D802" s="9"/>
    </row>
    <row r="803" spans="1:4" x14ac:dyDescent="0.2">
      <c r="A803" s="9"/>
      <c r="B803" s="9"/>
      <c r="C803" s="9"/>
      <c r="D803" s="9"/>
    </row>
    <row r="804" spans="1:4" x14ac:dyDescent="0.2">
      <c r="A804" s="9"/>
      <c r="B804" s="9"/>
      <c r="C804" s="9"/>
      <c r="D804" s="9"/>
    </row>
    <row r="805" spans="1:4" x14ac:dyDescent="0.2">
      <c r="A805" s="9"/>
      <c r="B805" s="9"/>
      <c r="C805" s="9"/>
      <c r="D805" s="9"/>
    </row>
    <row r="806" spans="1:4" x14ac:dyDescent="0.2">
      <c r="A806" s="9"/>
      <c r="B806" s="9"/>
      <c r="C806" s="9"/>
      <c r="D806" s="9"/>
    </row>
    <row r="807" spans="1:4" x14ac:dyDescent="0.2">
      <c r="A807" s="9"/>
      <c r="B807" s="9"/>
      <c r="C807" s="9"/>
      <c r="D807" s="9"/>
    </row>
    <row r="808" spans="1:4" x14ac:dyDescent="0.2">
      <c r="A808" s="9"/>
      <c r="B808" s="9"/>
      <c r="C808" s="9"/>
      <c r="D808" s="9"/>
    </row>
    <row r="809" spans="1:4" x14ac:dyDescent="0.2">
      <c r="A809" s="9"/>
      <c r="B809" s="9"/>
      <c r="C809" s="9"/>
      <c r="D809" s="9"/>
    </row>
    <row r="810" spans="1:4" x14ac:dyDescent="0.2">
      <c r="A810" s="9"/>
      <c r="B810" s="9"/>
      <c r="C810" s="9"/>
      <c r="D810" s="9"/>
    </row>
    <row r="811" spans="1:4" x14ac:dyDescent="0.2">
      <c r="A811" s="9"/>
      <c r="B811" s="9"/>
      <c r="C811" s="9"/>
      <c r="D811" s="9"/>
    </row>
    <row r="812" spans="1:4" x14ac:dyDescent="0.2">
      <c r="A812" s="9"/>
      <c r="B812" s="9"/>
      <c r="C812" s="9"/>
      <c r="D812" s="9"/>
    </row>
    <row r="813" spans="1:4" x14ac:dyDescent="0.2">
      <c r="A813" s="9"/>
      <c r="B813" s="9"/>
      <c r="C813" s="9"/>
      <c r="D813" s="9"/>
    </row>
    <row r="814" spans="1:4" x14ac:dyDescent="0.2">
      <c r="A814" s="9"/>
      <c r="B814" s="9"/>
      <c r="C814" s="9"/>
      <c r="D814" s="9"/>
    </row>
    <row r="815" spans="1:4" x14ac:dyDescent="0.2">
      <c r="A815" s="9"/>
      <c r="B815" s="9"/>
      <c r="C815" s="9"/>
      <c r="D815" s="9"/>
    </row>
    <row r="816" spans="1:4" x14ac:dyDescent="0.2">
      <c r="A816" s="9"/>
      <c r="B816" s="9"/>
      <c r="C816" s="9"/>
      <c r="D816" s="9"/>
    </row>
    <row r="817" spans="1:4" x14ac:dyDescent="0.2">
      <c r="A817" s="9"/>
      <c r="B817" s="9"/>
      <c r="C817" s="9"/>
      <c r="D817" s="9"/>
    </row>
    <row r="818" spans="1:4" x14ac:dyDescent="0.2">
      <c r="A818" s="9"/>
      <c r="B818" s="9"/>
      <c r="C818" s="9"/>
      <c r="D818" s="9"/>
    </row>
    <row r="819" spans="1:4" x14ac:dyDescent="0.2">
      <c r="A819" s="9"/>
      <c r="B819" s="9"/>
      <c r="C819" s="9"/>
      <c r="D819" s="9"/>
    </row>
    <row r="820" spans="1:4" x14ac:dyDescent="0.2">
      <c r="A820" s="9"/>
      <c r="B820" s="9"/>
      <c r="C820" s="9"/>
      <c r="D820" s="9"/>
    </row>
    <row r="821" spans="1:4" x14ac:dyDescent="0.2">
      <c r="A821" s="9"/>
      <c r="B821" s="9"/>
      <c r="C821" s="9"/>
      <c r="D821" s="9"/>
    </row>
    <row r="822" spans="1:4" x14ac:dyDescent="0.2">
      <c r="A822" s="9"/>
      <c r="B822" s="9"/>
      <c r="C822" s="9"/>
      <c r="D822" s="9"/>
    </row>
    <row r="823" spans="1:4" x14ac:dyDescent="0.2">
      <c r="A823" s="9"/>
      <c r="B823" s="9"/>
      <c r="C823" s="9"/>
      <c r="D823" s="9"/>
    </row>
    <row r="824" spans="1:4" x14ac:dyDescent="0.2">
      <c r="A824" s="9"/>
      <c r="B824" s="9"/>
      <c r="C824" s="9"/>
      <c r="D824" s="9"/>
    </row>
    <row r="825" spans="1:4" x14ac:dyDescent="0.2">
      <c r="A825" s="9"/>
      <c r="B825" s="9"/>
      <c r="C825" s="9"/>
      <c r="D825" s="9"/>
    </row>
    <row r="826" spans="1:4" x14ac:dyDescent="0.2">
      <c r="A826" s="9"/>
      <c r="B826" s="9"/>
      <c r="C826" s="9"/>
      <c r="D826" s="9"/>
    </row>
    <row r="827" spans="1:4" x14ac:dyDescent="0.2">
      <c r="A827" s="9"/>
      <c r="B827" s="9"/>
      <c r="C827" s="9"/>
      <c r="D827" s="9"/>
    </row>
    <row r="828" spans="1:4" x14ac:dyDescent="0.2">
      <c r="A828" s="9"/>
      <c r="B828" s="9"/>
      <c r="C828" s="9"/>
      <c r="D828" s="9"/>
    </row>
    <row r="829" spans="1:4" x14ac:dyDescent="0.2">
      <c r="A829" s="9"/>
      <c r="B829" s="9"/>
      <c r="C829" s="9"/>
      <c r="D829" s="9"/>
    </row>
    <row r="830" spans="1:4" x14ac:dyDescent="0.2">
      <c r="A830" s="9"/>
      <c r="B830" s="9"/>
      <c r="C830" s="9"/>
      <c r="D830" s="9"/>
    </row>
    <row r="831" spans="1:4" x14ac:dyDescent="0.2">
      <c r="A831" s="9"/>
      <c r="B831" s="9"/>
      <c r="C831" s="9"/>
      <c r="D831" s="9"/>
    </row>
    <row r="832" spans="1:4" x14ac:dyDescent="0.2">
      <c r="A832" s="9"/>
      <c r="B832" s="9"/>
      <c r="C832" s="9"/>
      <c r="D832" s="9"/>
    </row>
    <row r="833" spans="1:4" x14ac:dyDescent="0.2">
      <c r="A833" s="9"/>
      <c r="B833" s="9"/>
      <c r="C833" s="9"/>
      <c r="D833" s="9"/>
    </row>
    <row r="834" spans="1:4" x14ac:dyDescent="0.2">
      <c r="A834" s="9"/>
      <c r="B834" s="9"/>
      <c r="C834" s="9"/>
      <c r="D834" s="9"/>
    </row>
    <row r="835" spans="1:4" x14ac:dyDescent="0.2">
      <c r="A835" s="9"/>
      <c r="B835" s="9"/>
      <c r="C835" s="9"/>
      <c r="D835" s="9"/>
    </row>
    <row r="836" spans="1:4" x14ac:dyDescent="0.2">
      <c r="A836" s="9"/>
      <c r="B836" s="9"/>
      <c r="C836" s="9"/>
      <c r="D836" s="9"/>
    </row>
    <row r="837" spans="1:4" x14ac:dyDescent="0.2">
      <c r="A837" s="9"/>
      <c r="B837" s="9"/>
      <c r="C837" s="9"/>
      <c r="D837" s="9"/>
    </row>
    <row r="838" spans="1:4" x14ac:dyDescent="0.2">
      <c r="A838" s="9"/>
      <c r="B838" s="9"/>
      <c r="C838" s="9"/>
      <c r="D838" s="9"/>
    </row>
    <row r="839" spans="1:4" x14ac:dyDescent="0.2">
      <c r="A839" s="9"/>
      <c r="B839" s="9"/>
      <c r="C839" s="9"/>
      <c r="D839" s="9"/>
    </row>
    <row r="840" spans="1:4" x14ac:dyDescent="0.2">
      <c r="A840" s="9"/>
      <c r="B840" s="9"/>
      <c r="C840" s="9"/>
      <c r="D840" s="9"/>
    </row>
    <row r="841" spans="1:4" x14ac:dyDescent="0.2">
      <c r="A841" s="9"/>
      <c r="B841" s="9"/>
      <c r="C841" s="9"/>
      <c r="D841" s="9"/>
    </row>
    <row r="842" spans="1:4" x14ac:dyDescent="0.2">
      <c r="A842" s="9"/>
      <c r="B842" s="9"/>
      <c r="C842" s="9"/>
      <c r="D842" s="9"/>
    </row>
    <row r="843" spans="1:4" x14ac:dyDescent="0.2">
      <c r="A843" s="9"/>
      <c r="B843" s="9"/>
      <c r="C843" s="9"/>
      <c r="D843" s="9"/>
    </row>
    <row r="844" spans="1:4" x14ac:dyDescent="0.2">
      <c r="A844" s="9"/>
      <c r="B844" s="9"/>
      <c r="C844" s="9"/>
      <c r="D844" s="9"/>
    </row>
    <row r="845" spans="1:4" x14ac:dyDescent="0.2">
      <c r="A845" s="9"/>
      <c r="B845" s="9"/>
      <c r="C845" s="9"/>
      <c r="D845" s="9"/>
    </row>
    <row r="846" spans="1:4" x14ac:dyDescent="0.2">
      <c r="A846" s="9"/>
      <c r="B846" s="9"/>
      <c r="C846" s="9"/>
      <c r="D846" s="9"/>
    </row>
    <row r="847" spans="1:4" x14ac:dyDescent="0.2">
      <c r="A847" s="9"/>
      <c r="B847" s="9"/>
      <c r="C847" s="9"/>
      <c r="D847" s="9"/>
    </row>
    <row r="848" spans="1:4" x14ac:dyDescent="0.2">
      <c r="A848" s="9"/>
      <c r="B848" s="9"/>
      <c r="C848" s="9"/>
      <c r="D848" s="9"/>
    </row>
    <row r="849" spans="1:4" x14ac:dyDescent="0.2">
      <c r="A849" s="9"/>
      <c r="B849" s="9"/>
      <c r="C849" s="9"/>
      <c r="D849" s="9"/>
    </row>
    <row r="850" spans="1:4" x14ac:dyDescent="0.2">
      <c r="A850" s="9"/>
      <c r="B850" s="9"/>
      <c r="C850" s="9"/>
      <c r="D850" s="9"/>
    </row>
    <row r="851" spans="1:4" x14ac:dyDescent="0.2">
      <c r="A851" s="9"/>
      <c r="B851" s="9"/>
      <c r="C851" s="9"/>
      <c r="D851" s="9"/>
    </row>
    <row r="852" spans="1:4" x14ac:dyDescent="0.2">
      <c r="A852" s="9"/>
      <c r="B852" s="9"/>
      <c r="C852" s="9"/>
      <c r="D852" s="9"/>
    </row>
    <row r="853" spans="1:4" x14ac:dyDescent="0.2">
      <c r="A853" s="9"/>
      <c r="B853" s="9"/>
      <c r="C853" s="9"/>
      <c r="D853" s="9"/>
    </row>
    <row r="854" spans="1:4" x14ac:dyDescent="0.2">
      <c r="A854" s="9"/>
      <c r="B854" s="9"/>
      <c r="C854" s="9"/>
      <c r="D854" s="9"/>
    </row>
    <row r="855" spans="1:4" x14ac:dyDescent="0.2">
      <c r="A855" s="9"/>
      <c r="B855" s="9"/>
      <c r="C855" s="9"/>
      <c r="D855" s="9"/>
    </row>
    <row r="856" spans="1:4" x14ac:dyDescent="0.2">
      <c r="A856" s="9"/>
      <c r="B856" s="9"/>
      <c r="C856" s="9"/>
      <c r="D856" s="9"/>
    </row>
    <row r="857" spans="1:4" x14ac:dyDescent="0.2">
      <c r="A857" s="9"/>
      <c r="B857" s="9"/>
      <c r="C857" s="9"/>
      <c r="D857" s="9"/>
    </row>
    <row r="858" spans="1:4" x14ac:dyDescent="0.2">
      <c r="A858" s="9"/>
      <c r="B858" s="9"/>
      <c r="C858" s="9"/>
      <c r="D858" s="9"/>
    </row>
    <row r="859" spans="1:4" x14ac:dyDescent="0.2">
      <c r="A859" s="9"/>
      <c r="B859" s="9"/>
      <c r="C859" s="9"/>
      <c r="D859" s="9"/>
    </row>
    <row r="860" spans="1:4" x14ac:dyDescent="0.2">
      <c r="A860" s="9"/>
      <c r="B860" s="9"/>
      <c r="C860" s="9"/>
      <c r="D860" s="9"/>
    </row>
    <row r="861" spans="1:4" x14ac:dyDescent="0.2">
      <c r="A861" s="9"/>
      <c r="B861" s="9"/>
      <c r="C861" s="9"/>
      <c r="D861" s="9"/>
    </row>
    <row r="862" spans="1:4" x14ac:dyDescent="0.2">
      <c r="A862" s="9"/>
      <c r="B862" s="9"/>
      <c r="C862" s="9"/>
      <c r="D862" s="9"/>
    </row>
    <row r="863" spans="1:4" x14ac:dyDescent="0.2">
      <c r="A863" s="9"/>
      <c r="B863" s="9"/>
      <c r="C863" s="9"/>
      <c r="D863" s="9"/>
    </row>
    <row r="864" spans="1:4" x14ac:dyDescent="0.2">
      <c r="A864" s="9"/>
      <c r="B864" s="9"/>
      <c r="C864" s="9"/>
      <c r="D864" s="9"/>
    </row>
    <row r="865" spans="1:4" x14ac:dyDescent="0.2">
      <c r="A865" s="9"/>
      <c r="B865" s="9"/>
      <c r="C865" s="9"/>
      <c r="D865" s="9"/>
    </row>
    <row r="866" spans="1:4" x14ac:dyDescent="0.2">
      <c r="A866" s="9"/>
      <c r="B866" s="9"/>
      <c r="C866" s="9"/>
      <c r="D866" s="9"/>
    </row>
    <row r="867" spans="1:4" x14ac:dyDescent="0.2">
      <c r="A867" s="9"/>
      <c r="B867" s="9"/>
      <c r="C867" s="9"/>
      <c r="D867" s="9"/>
    </row>
    <row r="868" spans="1:4" x14ac:dyDescent="0.2">
      <c r="A868" s="9"/>
      <c r="B868" s="9"/>
      <c r="C868" s="9"/>
      <c r="D868" s="9"/>
    </row>
    <row r="869" spans="1:4" x14ac:dyDescent="0.2">
      <c r="A869" s="9"/>
      <c r="B869" s="9"/>
      <c r="C869" s="9"/>
      <c r="D869" s="9"/>
    </row>
    <row r="870" spans="1:4" x14ac:dyDescent="0.2">
      <c r="A870" s="9"/>
      <c r="B870" s="9"/>
      <c r="C870" s="9"/>
      <c r="D870" s="9"/>
    </row>
    <row r="871" spans="1:4" x14ac:dyDescent="0.2">
      <c r="A871" s="9"/>
      <c r="B871" s="9"/>
      <c r="C871" s="9"/>
      <c r="D871" s="9"/>
    </row>
    <row r="872" spans="1:4" x14ac:dyDescent="0.2">
      <c r="A872" s="9"/>
      <c r="B872" s="9"/>
      <c r="C872" s="9"/>
      <c r="D872" s="9"/>
    </row>
    <row r="873" spans="1:4" x14ac:dyDescent="0.2">
      <c r="A873" s="9"/>
      <c r="B873" s="9"/>
      <c r="C873" s="9"/>
      <c r="D873" s="9"/>
    </row>
    <row r="874" spans="1:4" x14ac:dyDescent="0.2">
      <c r="A874" s="9"/>
      <c r="B874" s="9"/>
      <c r="C874" s="9"/>
      <c r="D874" s="9"/>
    </row>
    <row r="875" spans="1:4" x14ac:dyDescent="0.2">
      <c r="A875" s="9"/>
      <c r="B875" s="9"/>
      <c r="C875" s="9"/>
      <c r="D875" s="9"/>
    </row>
    <row r="876" spans="1:4" x14ac:dyDescent="0.2">
      <c r="A876" s="9"/>
      <c r="B876" s="9"/>
      <c r="C876" s="9"/>
      <c r="D876" s="9"/>
    </row>
    <row r="877" spans="1:4" x14ac:dyDescent="0.2">
      <c r="A877" s="9"/>
      <c r="B877" s="9"/>
      <c r="C877" s="9"/>
      <c r="D877" s="9"/>
    </row>
    <row r="878" spans="1:4" x14ac:dyDescent="0.2">
      <c r="A878" s="9"/>
      <c r="B878" s="9"/>
      <c r="C878" s="9"/>
      <c r="D878" s="9"/>
    </row>
    <row r="879" spans="1:4" x14ac:dyDescent="0.2">
      <c r="A879" s="9"/>
      <c r="B879" s="9"/>
      <c r="C879" s="9"/>
      <c r="D879" s="9"/>
    </row>
    <row r="880" spans="1:4" x14ac:dyDescent="0.2">
      <c r="A880" s="9"/>
      <c r="B880" s="9"/>
      <c r="C880" s="9"/>
      <c r="D880" s="9"/>
    </row>
    <row r="881" spans="1:4" x14ac:dyDescent="0.2">
      <c r="A881" s="9"/>
      <c r="B881" s="9"/>
      <c r="C881" s="9"/>
      <c r="D881" s="9"/>
    </row>
    <row r="882" spans="1:4" x14ac:dyDescent="0.2">
      <c r="A882" s="9"/>
      <c r="B882" s="9"/>
      <c r="C882" s="9"/>
      <c r="D882" s="9"/>
    </row>
    <row r="883" spans="1:4" x14ac:dyDescent="0.2">
      <c r="A883" s="9"/>
      <c r="B883" s="9"/>
      <c r="C883" s="9"/>
      <c r="D883" s="9"/>
    </row>
    <row r="884" spans="1:4" x14ac:dyDescent="0.2">
      <c r="A884" s="9"/>
      <c r="B884" s="9"/>
      <c r="C884" s="9"/>
      <c r="D884" s="9"/>
    </row>
    <row r="885" spans="1:4" x14ac:dyDescent="0.2">
      <c r="A885" s="9"/>
      <c r="B885" s="9"/>
      <c r="C885" s="9"/>
      <c r="D885" s="9"/>
    </row>
    <row r="886" spans="1:4" x14ac:dyDescent="0.2">
      <c r="A886" s="9"/>
      <c r="B886" s="9"/>
      <c r="C886" s="9"/>
      <c r="D886" s="9"/>
    </row>
    <row r="887" spans="1:4" x14ac:dyDescent="0.2">
      <c r="A887" s="9"/>
      <c r="B887" s="9"/>
      <c r="C887" s="9"/>
      <c r="D887" s="9"/>
    </row>
    <row r="888" spans="1:4" x14ac:dyDescent="0.2">
      <c r="A888" s="9"/>
      <c r="B888" s="9"/>
      <c r="C888" s="9"/>
      <c r="D888" s="9"/>
    </row>
    <row r="889" spans="1:4" x14ac:dyDescent="0.2">
      <c r="A889" s="9"/>
      <c r="B889" s="9"/>
      <c r="C889" s="9"/>
      <c r="D889" s="9"/>
    </row>
    <row r="890" spans="1:4" x14ac:dyDescent="0.2">
      <c r="A890" s="9"/>
      <c r="B890" s="9"/>
      <c r="C890" s="9"/>
      <c r="D890" s="9"/>
    </row>
    <row r="891" spans="1:4" x14ac:dyDescent="0.2">
      <c r="A891" s="9"/>
      <c r="B891" s="9"/>
      <c r="C891" s="9"/>
      <c r="D891" s="9"/>
    </row>
    <row r="892" spans="1:4" x14ac:dyDescent="0.2">
      <c r="A892" s="9"/>
      <c r="B892" s="9"/>
      <c r="C892" s="9"/>
      <c r="D892" s="9"/>
    </row>
    <row r="893" spans="1:4" x14ac:dyDescent="0.2">
      <c r="A893" s="9"/>
      <c r="B893" s="9"/>
      <c r="C893" s="9"/>
      <c r="D893" s="9"/>
    </row>
    <row r="894" spans="1:4" x14ac:dyDescent="0.2">
      <c r="A894" s="9"/>
      <c r="B894" s="9"/>
      <c r="C894" s="9"/>
      <c r="D894" s="9"/>
    </row>
    <row r="895" spans="1:4" x14ac:dyDescent="0.2">
      <c r="A895" s="9"/>
      <c r="B895" s="9"/>
      <c r="C895" s="9"/>
      <c r="D895" s="9"/>
    </row>
    <row r="896" spans="1:4" x14ac:dyDescent="0.2">
      <c r="A896" s="9"/>
      <c r="B896" s="9"/>
      <c r="C896" s="9"/>
      <c r="D896" s="9"/>
    </row>
    <row r="897" spans="1:4" x14ac:dyDescent="0.2">
      <c r="A897" s="9"/>
      <c r="B897" s="9"/>
      <c r="C897" s="9"/>
      <c r="D897" s="9"/>
    </row>
    <row r="898" spans="1:4" x14ac:dyDescent="0.2">
      <c r="A898" s="9"/>
      <c r="B898" s="9"/>
      <c r="C898" s="9"/>
      <c r="D898" s="9"/>
    </row>
    <row r="899" spans="1:4" x14ac:dyDescent="0.2">
      <c r="A899" s="9"/>
      <c r="B899" s="9"/>
      <c r="C899" s="9"/>
      <c r="D899" s="9"/>
    </row>
    <row r="900" spans="1:4" x14ac:dyDescent="0.2">
      <c r="A900" s="9"/>
      <c r="B900" s="9"/>
      <c r="C900" s="9"/>
      <c r="D900" s="9"/>
    </row>
    <row r="901" spans="1:4" x14ac:dyDescent="0.2">
      <c r="A901" s="9"/>
      <c r="B901" s="9"/>
      <c r="C901" s="9"/>
      <c r="D901" s="9"/>
    </row>
    <row r="902" spans="1:4" x14ac:dyDescent="0.2">
      <c r="A902" s="9"/>
      <c r="B902" s="9"/>
      <c r="C902" s="9"/>
      <c r="D902" s="9"/>
    </row>
    <row r="903" spans="1:4" x14ac:dyDescent="0.2">
      <c r="A903" s="9"/>
      <c r="B903" s="9"/>
      <c r="C903" s="9"/>
      <c r="D903" s="9"/>
    </row>
    <row r="904" spans="1:4" x14ac:dyDescent="0.2">
      <c r="A904" s="9"/>
      <c r="B904" s="9"/>
      <c r="C904" s="9"/>
      <c r="D904" s="9"/>
    </row>
    <row r="905" spans="1:4" x14ac:dyDescent="0.2">
      <c r="A905" s="9"/>
      <c r="B905" s="9"/>
      <c r="C905" s="9"/>
      <c r="D905" s="9"/>
    </row>
    <row r="906" spans="1:4" x14ac:dyDescent="0.2">
      <c r="A906" s="9"/>
      <c r="B906" s="9"/>
      <c r="C906" s="9"/>
      <c r="D906" s="9"/>
    </row>
    <row r="907" spans="1:4" x14ac:dyDescent="0.2">
      <c r="A907" s="9"/>
      <c r="B907" s="9"/>
      <c r="C907" s="9"/>
      <c r="D907" s="9"/>
    </row>
    <row r="908" spans="1:4" x14ac:dyDescent="0.2">
      <c r="A908" s="9"/>
      <c r="B908" s="9"/>
      <c r="C908" s="9"/>
      <c r="D908" s="9"/>
    </row>
    <row r="909" spans="1:4" x14ac:dyDescent="0.2">
      <c r="A909" s="9"/>
      <c r="B909" s="9"/>
      <c r="C909" s="9"/>
      <c r="D909" s="9"/>
    </row>
    <row r="910" spans="1:4" x14ac:dyDescent="0.2">
      <c r="A910" s="9"/>
      <c r="B910" s="9"/>
      <c r="C910" s="9"/>
      <c r="D910" s="9"/>
    </row>
    <row r="911" spans="1:4" x14ac:dyDescent="0.2">
      <c r="A911" s="9"/>
      <c r="B911" s="9"/>
      <c r="C911" s="9"/>
      <c r="D911" s="9"/>
    </row>
    <row r="912" spans="1:4" x14ac:dyDescent="0.2">
      <c r="A912" s="9"/>
      <c r="B912" s="9"/>
      <c r="C912" s="9"/>
      <c r="D912" s="9"/>
    </row>
    <row r="913" spans="1:4" x14ac:dyDescent="0.2">
      <c r="A913" s="9"/>
      <c r="B913" s="9"/>
      <c r="C913" s="9"/>
      <c r="D913" s="9"/>
    </row>
    <row r="914" spans="1:4" x14ac:dyDescent="0.2">
      <c r="A914" s="9"/>
      <c r="B914" s="9"/>
      <c r="C914" s="9"/>
      <c r="D914" s="9"/>
    </row>
    <row r="915" spans="1:4" x14ac:dyDescent="0.2">
      <c r="A915" s="9"/>
      <c r="B915" s="9"/>
      <c r="C915" s="9"/>
      <c r="D915" s="9"/>
    </row>
    <row r="916" spans="1:4" x14ac:dyDescent="0.2">
      <c r="A916" s="9"/>
      <c r="B916" s="9"/>
      <c r="C916" s="9"/>
      <c r="D916" s="9"/>
    </row>
    <row r="917" spans="1:4" x14ac:dyDescent="0.2">
      <c r="A917" s="9"/>
      <c r="B917" s="9"/>
      <c r="C917" s="9"/>
      <c r="D917" s="9"/>
    </row>
    <row r="918" spans="1:4" x14ac:dyDescent="0.2">
      <c r="A918" s="9"/>
      <c r="B918" s="9"/>
      <c r="C918" s="9"/>
      <c r="D918" s="9"/>
    </row>
    <row r="919" spans="1:4" x14ac:dyDescent="0.2">
      <c r="A919" s="9"/>
      <c r="B919" s="9"/>
      <c r="C919" s="9"/>
      <c r="D919" s="9"/>
    </row>
    <row r="920" spans="1:4" x14ac:dyDescent="0.2">
      <c r="A920" s="9"/>
      <c r="B920" s="9"/>
      <c r="C920" s="9"/>
      <c r="D920" s="9"/>
    </row>
    <row r="921" spans="1:4" x14ac:dyDescent="0.2">
      <c r="A921" s="9"/>
      <c r="B921" s="9"/>
      <c r="C921" s="9"/>
      <c r="D921" s="9"/>
    </row>
    <row r="922" spans="1:4" x14ac:dyDescent="0.2">
      <c r="A922" s="9"/>
      <c r="B922" s="9"/>
      <c r="C922" s="9"/>
      <c r="D922" s="9"/>
    </row>
    <row r="923" spans="1:4" x14ac:dyDescent="0.2">
      <c r="A923" s="9"/>
      <c r="B923" s="9"/>
      <c r="C923" s="9"/>
      <c r="D923" s="9"/>
    </row>
    <row r="924" spans="1:4" x14ac:dyDescent="0.2">
      <c r="A924" s="9"/>
      <c r="B924" s="9"/>
      <c r="C924" s="9"/>
      <c r="D924" s="9"/>
    </row>
    <row r="925" spans="1:4" x14ac:dyDescent="0.2">
      <c r="A925" s="9"/>
      <c r="B925" s="9"/>
      <c r="C925" s="9"/>
      <c r="D925" s="9"/>
    </row>
    <row r="926" spans="1:4" x14ac:dyDescent="0.2">
      <c r="A926" s="9"/>
      <c r="B926" s="9"/>
      <c r="C926" s="9"/>
      <c r="D926" s="9"/>
    </row>
    <row r="927" spans="1:4" x14ac:dyDescent="0.2">
      <c r="A927" s="9"/>
      <c r="B927" s="9"/>
      <c r="C927" s="9"/>
      <c r="D927" s="9"/>
    </row>
    <row r="928" spans="1:4" x14ac:dyDescent="0.2">
      <c r="A928" s="9"/>
      <c r="B928" s="9"/>
      <c r="C928" s="9"/>
      <c r="D928" s="9"/>
    </row>
    <row r="929" spans="1:4" x14ac:dyDescent="0.2">
      <c r="A929" s="9"/>
      <c r="B929" s="9"/>
      <c r="C929" s="9"/>
      <c r="D929" s="9"/>
    </row>
    <row r="930" spans="1:4" x14ac:dyDescent="0.2">
      <c r="A930" s="9"/>
      <c r="B930" s="9"/>
      <c r="C930" s="9"/>
      <c r="D930" s="9"/>
    </row>
    <row r="931" spans="1:4" x14ac:dyDescent="0.2">
      <c r="A931" s="9"/>
      <c r="B931" s="9"/>
      <c r="C931" s="9"/>
      <c r="D931" s="9"/>
    </row>
    <row r="932" spans="1:4" x14ac:dyDescent="0.2">
      <c r="A932" s="9"/>
      <c r="B932" s="9"/>
      <c r="C932" s="9"/>
      <c r="D932" s="9"/>
    </row>
    <row r="933" spans="1:4" x14ac:dyDescent="0.2">
      <c r="A933" s="9"/>
      <c r="B933" s="9"/>
      <c r="C933" s="9"/>
      <c r="D933" s="9"/>
    </row>
    <row r="934" spans="1:4" x14ac:dyDescent="0.2">
      <c r="A934" s="9"/>
      <c r="B934" s="9"/>
      <c r="C934" s="9"/>
      <c r="D934" s="9"/>
    </row>
    <row r="935" spans="1:4" x14ac:dyDescent="0.2">
      <c r="A935" s="9"/>
      <c r="B935" s="9"/>
      <c r="C935" s="9"/>
      <c r="D935" s="9"/>
    </row>
    <row r="936" spans="1:4" x14ac:dyDescent="0.2">
      <c r="A936" s="9"/>
      <c r="B936" s="9"/>
      <c r="C936" s="9"/>
      <c r="D936" s="9"/>
    </row>
    <row r="937" spans="1:4" x14ac:dyDescent="0.2">
      <c r="A937" s="9"/>
      <c r="B937" s="9"/>
      <c r="C937" s="9"/>
      <c r="D937" s="9"/>
    </row>
    <row r="938" spans="1:4" x14ac:dyDescent="0.2">
      <c r="A938" s="9"/>
      <c r="B938" s="9"/>
      <c r="C938" s="9"/>
      <c r="D938" s="9"/>
    </row>
    <row r="939" spans="1:4" x14ac:dyDescent="0.2">
      <c r="A939" s="9"/>
      <c r="B939" s="9"/>
      <c r="C939" s="9"/>
      <c r="D939" s="9"/>
    </row>
    <row r="940" spans="1:4" x14ac:dyDescent="0.2">
      <c r="A940" s="9"/>
      <c r="B940" s="9"/>
      <c r="C940" s="9"/>
      <c r="D940" s="9"/>
    </row>
    <row r="941" spans="1:4" x14ac:dyDescent="0.2">
      <c r="A941" s="9"/>
      <c r="B941" s="9"/>
      <c r="C941" s="9"/>
      <c r="D941" s="9"/>
    </row>
    <row r="942" spans="1:4" x14ac:dyDescent="0.2">
      <c r="A942" s="9"/>
      <c r="B942" s="9"/>
      <c r="C942" s="9"/>
      <c r="D942" s="9"/>
    </row>
    <row r="943" spans="1:4" x14ac:dyDescent="0.2">
      <c r="A943" s="9"/>
      <c r="B943" s="9"/>
      <c r="C943" s="9"/>
      <c r="D943" s="9"/>
    </row>
    <row r="944" spans="1:4" x14ac:dyDescent="0.2">
      <c r="A944" s="9"/>
      <c r="B944" s="9"/>
      <c r="C944" s="9"/>
      <c r="D944" s="9"/>
    </row>
    <row r="945" spans="1:4" x14ac:dyDescent="0.2">
      <c r="A945" s="9"/>
      <c r="B945" s="9"/>
      <c r="C945" s="9"/>
      <c r="D945" s="9"/>
    </row>
    <row r="946" spans="1:4" x14ac:dyDescent="0.2">
      <c r="A946" s="9"/>
      <c r="B946" s="9"/>
      <c r="C946" s="9"/>
      <c r="D946" s="9"/>
    </row>
    <row r="947" spans="1:4" x14ac:dyDescent="0.2">
      <c r="A947" s="9"/>
      <c r="B947" s="9"/>
      <c r="C947" s="9"/>
      <c r="D947" s="9"/>
    </row>
    <row r="948" spans="1:4" x14ac:dyDescent="0.2">
      <c r="A948" s="9"/>
      <c r="B948" s="9"/>
      <c r="C948" s="9"/>
      <c r="D948" s="9"/>
    </row>
    <row r="949" spans="1:4" x14ac:dyDescent="0.2">
      <c r="A949" s="9"/>
      <c r="B949" s="9"/>
      <c r="C949" s="9"/>
      <c r="D949" s="9"/>
    </row>
    <row r="950" spans="1:4" x14ac:dyDescent="0.2">
      <c r="A950" s="9"/>
      <c r="B950" s="9"/>
      <c r="C950" s="9"/>
      <c r="D950" s="9"/>
    </row>
    <row r="951" spans="1:4" x14ac:dyDescent="0.2">
      <c r="A951" s="9"/>
      <c r="B951" s="9"/>
      <c r="C951" s="9"/>
      <c r="D951" s="9"/>
    </row>
    <row r="952" spans="1:4" x14ac:dyDescent="0.2">
      <c r="A952" s="9"/>
      <c r="B952" s="9"/>
      <c r="C952" s="9"/>
      <c r="D952" s="9"/>
    </row>
    <row r="953" spans="1:4" x14ac:dyDescent="0.2">
      <c r="A953" s="9"/>
      <c r="B953" s="9"/>
      <c r="C953" s="9"/>
      <c r="D953" s="9"/>
    </row>
    <row r="954" spans="1:4" x14ac:dyDescent="0.2">
      <c r="A954" s="9"/>
      <c r="B954" s="9"/>
      <c r="C954" s="9"/>
      <c r="D954" s="9"/>
    </row>
    <row r="955" spans="1:4" x14ac:dyDescent="0.2">
      <c r="A955" s="9"/>
      <c r="B955" s="9"/>
      <c r="C955" s="9"/>
      <c r="D955" s="9"/>
    </row>
    <row r="956" spans="1:4" x14ac:dyDescent="0.2">
      <c r="A956" s="9"/>
      <c r="B956" s="9"/>
      <c r="C956" s="9"/>
      <c r="D956" s="9"/>
    </row>
    <row r="957" spans="1:4" x14ac:dyDescent="0.2">
      <c r="A957" s="9"/>
      <c r="B957" s="9"/>
      <c r="C957" s="9"/>
      <c r="D957" s="9"/>
    </row>
    <row r="958" spans="1:4" x14ac:dyDescent="0.2">
      <c r="A958" s="9"/>
      <c r="B958" s="9"/>
      <c r="C958" s="9"/>
      <c r="D958" s="9"/>
    </row>
    <row r="959" spans="1:4" x14ac:dyDescent="0.2">
      <c r="A959" s="9"/>
      <c r="B959" s="9"/>
      <c r="C959" s="9"/>
      <c r="D959" s="9"/>
    </row>
    <row r="960" spans="1:4" x14ac:dyDescent="0.2">
      <c r="A960" s="9"/>
      <c r="B960" s="9"/>
      <c r="C960" s="9"/>
      <c r="D960" s="9"/>
    </row>
    <row r="961" spans="1:4" x14ac:dyDescent="0.2">
      <c r="A961" s="9"/>
      <c r="B961" s="9"/>
      <c r="C961" s="9"/>
      <c r="D961" s="9"/>
    </row>
    <row r="962" spans="1:4" x14ac:dyDescent="0.2">
      <c r="A962" s="9"/>
      <c r="B962" s="9"/>
      <c r="C962" s="9"/>
      <c r="D962" s="9"/>
    </row>
    <row r="963" spans="1:4" x14ac:dyDescent="0.2">
      <c r="A963" s="9"/>
      <c r="B963" s="9"/>
      <c r="C963" s="9"/>
      <c r="D963" s="9"/>
    </row>
    <row r="964" spans="1:4" x14ac:dyDescent="0.2">
      <c r="A964" s="9"/>
      <c r="B964" s="9"/>
      <c r="C964" s="9"/>
      <c r="D964" s="9"/>
    </row>
    <row r="965" spans="1:4" x14ac:dyDescent="0.2">
      <c r="A965" s="9"/>
      <c r="B965" s="9"/>
      <c r="C965" s="9"/>
      <c r="D965" s="9"/>
    </row>
    <row r="966" spans="1:4" x14ac:dyDescent="0.2">
      <c r="A966" s="9"/>
      <c r="B966" s="9"/>
      <c r="C966" s="9"/>
      <c r="D966" s="9"/>
    </row>
    <row r="967" spans="1:4" x14ac:dyDescent="0.2">
      <c r="A967" s="9"/>
      <c r="B967" s="9"/>
      <c r="C967" s="9"/>
      <c r="D967" s="9"/>
    </row>
    <row r="968" spans="1:4" x14ac:dyDescent="0.2">
      <c r="A968" s="9"/>
      <c r="B968" s="9"/>
      <c r="C968" s="9"/>
      <c r="D968" s="9"/>
    </row>
    <row r="969" spans="1:4" x14ac:dyDescent="0.2">
      <c r="A969" s="9"/>
      <c r="B969" s="9"/>
      <c r="C969" s="9"/>
      <c r="D969" s="9"/>
    </row>
    <row r="970" spans="1:4" x14ac:dyDescent="0.2">
      <c r="A970" s="9"/>
      <c r="B970" s="9"/>
      <c r="C970" s="9"/>
      <c r="D970" s="9"/>
    </row>
    <row r="971" spans="1:4" x14ac:dyDescent="0.2">
      <c r="A971" s="9"/>
      <c r="B971" s="9"/>
      <c r="C971" s="9"/>
      <c r="D971" s="9"/>
    </row>
    <row r="972" spans="1:4" x14ac:dyDescent="0.2">
      <c r="A972" s="9"/>
      <c r="B972" s="9"/>
      <c r="C972" s="9"/>
      <c r="D972" s="9"/>
    </row>
    <row r="973" spans="1:4" x14ac:dyDescent="0.2">
      <c r="A973" s="9"/>
      <c r="B973" s="9"/>
      <c r="C973" s="9"/>
      <c r="D973" s="9"/>
    </row>
    <row r="974" spans="1:4" x14ac:dyDescent="0.2">
      <c r="A974" s="9"/>
      <c r="B974" s="9"/>
      <c r="C974" s="9"/>
      <c r="D974" s="9"/>
    </row>
    <row r="975" spans="1:4" x14ac:dyDescent="0.2">
      <c r="A975" s="9"/>
      <c r="B975" s="9"/>
      <c r="C975" s="9"/>
      <c r="D975" s="9"/>
    </row>
    <row r="976" spans="1:4" x14ac:dyDescent="0.2">
      <c r="A976" s="9"/>
      <c r="B976" s="9"/>
      <c r="C976" s="9"/>
      <c r="D976" s="9"/>
    </row>
    <row r="977" spans="1:4" x14ac:dyDescent="0.2">
      <c r="A977" s="9"/>
      <c r="B977" s="9"/>
      <c r="C977" s="9"/>
      <c r="D977" s="9"/>
    </row>
    <row r="978" spans="1:4" x14ac:dyDescent="0.2">
      <c r="A978" s="9"/>
      <c r="B978" s="9"/>
      <c r="C978" s="9"/>
      <c r="D978" s="9"/>
    </row>
    <row r="979" spans="1:4" x14ac:dyDescent="0.2">
      <c r="A979" s="9"/>
      <c r="B979" s="9"/>
      <c r="C979" s="9"/>
      <c r="D979" s="9"/>
    </row>
    <row r="980" spans="1:4" x14ac:dyDescent="0.2">
      <c r="A980" s="9"/>
      <c r="B980" s="9"/>
      <c r="C980" s="9"/>
      <c r="D980" s="9"/>
    </row>
    <row r="981" spans="1:4" x14ac:dyDescent="0.2">
      <c r="A981" s="9"/>
      <c r="B981" s="9"/>
      <c r="C981" s="9"/>
      <c r="D981" s="9"/>
    </row>
    <row r="982" spans="1:4" x14ac:dyDescent="0.2">
      <c r="A982" s="9"/>
      <c r="B982" s="9"/>
      <c r="C982" s="9"/>
      <c r="D982" s="9"/>
    </row>
    <row r="983" spans="1:4" x14ac:dyDescent="0.2">
      <c r="A983" s="9"/>
      <c r="B983" s="9"/>
      <c r="C983" s="9"/>
      <c r="D983" s="9"/>
    </row>
    <row r="984" spans="1:4" x14ac:dyDescent="0.2">
      <c r="A984" s="9"/>
      <c r="B984" s="9"/>
      <c r="C984" s="9"/>
      <c r="D984" s="9"/>
    </row>
    <row r="985" spans="1:4" x14ac:dyDescent="0.2">
      <c r="A985" s="9"/>
      <c r="B985" s="9"/>
      <c r="C985" s="9"/>
      <c r="D985" s="9"/>
    </row>
    <row r="986" spans="1:4" x14ac:dyDescent="0.2">
      <c r="A986" s="9"/>
      <c r="B986" s="9"/>
      <c r="C986" s="9"/>
      <c r="D986" s="9"/>
    </row>
    <row r="987" spans="1:4" x14ac:dyDescent="0.2">
      <c r="A987" s="9"/>
      <c r="B987" s="9"/>
      <c r="C987" s="9"/>
      <c r="D987" s="9"/>
    </row>
    <row r="988" spans="1:4" x14ac:dyDescent="0.2">
      <c r="A988" s="9"/>
      <c r="B988" s="9"/>
      <c r="C988" s="9"/>
      <c r="D988" s="9"/>
    </row>
    <row r="989" spans="1:4" x14ac:dyDescent="0.2">
      <c r="A989" s="9"/>
      <c r="B989" s="9"/>
      <c r="C989" s="9"/>
      <c r="D989" s="9"/>
    </row>
    <row r="990" spans="1:4" x14ac:dyDescent="0.2">
      <c r="A990" s="9"/>
      <c r="B990" s="9"/>
      <c r="C990" s="9"/>
      <c r="D990" s="9"/>
    </row>
    <row r="991" spans="1:4" x14ac:dyDescent="0.2">
      <c r="A991" s="9"/>
      <c r="B991" s="9"/>
      <c r="C991" s="9"/>
      <c r="D991" s="9"/>
    </row>
    <row r="992" spans="1:4" x14ac:dyDescent="0.2">
      <c r="A992" s="9"/>
      <c r="B992" s="9"/>
      <c r="C992" s="9"/>
      <c r="D992" s="9"/>
    </row>
    <row r="993" spans="1:4" x14ac:dyDescent="0.2">
      <c r="A993" s="9"/>
      <c r="B993" s="9"/>
      <c r="C993" s="9"/>
      <c r="D993" s="9"/>
    </row>
    <row r="994" spans="1:4" x14ac:dyDescent="0.2">
      <c r="A994" s="9"/>
      <c r="B994" s="9"/>
      <c r="C994" s="9"/>
      <c r="D994" s="9"/>
    </row>
    <row r="995" spans="1:4" x14ac:dyDescent="0.2">
      <c r="A995" s="9"/>
      <c r="B995" s="9"/>
      <c r="C995" s="9"/>
      <c r="D995" s="9"/>
    </row>
    <row r="996" spans="1:4" x14ac:dyDescent="0.2">
      <c r="A996" s="9"/>
      <c r="B996" s="9"/>
      <c r="C996" s="9"/>
      <c r="D996" s="9"/>
    </row>
    <row r="997" spans="1:4" x14ac:dyDescent="0.2">
      <c r="A997" s="9"/>
      <c r="B997" s="9"/>
      <c r="C997" s="9"/>
      <c r="D997" s="9"/>
    </row>
    <row r="998" spans="1:4" x14ac:dyDescent="0.2">
      <c r="A998" s="9"/>
      <c r="B998" s="9"/>
      <c r="C998" s="9"/>
      <c r="D998" s="9"/>
    </row>
    <row r="999" spans="1:4" x14ac:dyDescent="0.2">
      <c r="A999" s="9"/>
      <c r="B999" s="9"/>
      <c r="C999" s="9"/>
      <c r="D999" s="9"/>
    </row>
    <row r="1000" spans="1:4" x14ac:dyDescent="0.2">
      <c r="A1000" s="9"/>
      <c r="B1000" s="9"/>
      <c r="C1000" s="9"/>
      <c r="D1000" s="9"/>
    </row>
    <row r="1001" spans="1:4" x14ac:dyDescent="0.2">
      <c r="A1001" s="9"/>
      <c r="B1001" s="9"/>
      <c r="C1001" s="9"/>
      <c r="D1001" s="9"/>
    </row>
    <row r="1002" spans="1:4" x14ac:dyDescent="0.2">
      <c r="A1002" s="9"/>
      <c r="B1002" s="9"/>
      <c r="C1002" s="9"/>
      <c r="D1002" s="9"/>
    </row>
    <row r="1003" spans="1:4" x14ac:dyDescent="0.2">
      <c r="A1003" s="9"/>
      <c r="B1003" s="9"/>
      <c r="C1003" s="9"/>
      <c r="D1003" s="9"/>
    </row>
    <row r="1004" spans="1:4" x14ac:dyDescent="0.2">
      <c r="A1004" s="9"/>
      <c r="B1004" s="9"/>
      <c r="C1004" s="9"/>
      <c r="D1004" s="9"/>
    </row>
    <row r="1005" spans="1:4" x14ac:dyDescent="0.2">
      <c r="A1005" s="9"/>
      <c r="B1005" s="9"/>
      <c r="C1005" s="9"/>
      <c r="D1005" s="9"/>
    </row>
    <row r="1006" spans="1:4" x14ac:dyDescent="0.2">
      <c r="A1006" s="9"/>
      <c r="B1006" s="9"/>
      <c r="C1006" s="9"/>
      <c r="D1006" s="9"/>
    </row>
    <row r="1007" spans="1:4" x14ac:dyDescent="0.2">
      <c r="A1007" s="9"/>
      <c r="B1007" s="9"/>
      <c r="C1007" s="9"/>
      <c r="D1007" s="9"/>
    </row>
    <row r="1008" spans="1:4" x14ac:dyDescent="0.2">
      <c r="A1008" s="9"/>
      <c r="B1008" s="9"/>
      <c r="C1008" s="9"/>
      <c r="D1008" s="9"/>
    </row>
    <row r="1009" spans="1:4" x14ac:dyDescent="0.2">
      <c r="A1009" s="9"/>
      <c r="B1009" s="9"/>
      <c r="C1009" s="9"/>
      <c r="D1009" s="9"/>
    </row>
    <row r="1010" spans="1:4" x14ac:dyDescent="0.2">
      <c r="A1010" s="9"/>
      <c r="B1010" s="9"/>
      <c r="C1010" s="9"/>
      <c r="D1010" s="9"/>
    </row>
    <row r="1011" spans="1:4" x14ac:dyDescent="0.2">
      <c r="A1011" s="9"/>
      <c r="B1011" s="9"/>
      <c r="C1011" s="9"/>
      <c r="D1011" s="9"/>
    </row>
    <row r="1012" spans="1:4" x14ac:dyDescent="0.2">
      <c r="A1012" s="9"/>
      <c r="B1012" s="9"/>
      <c r="C1012" s="9"/>
      <c r="D1012" s="9"/>
    </row>
    <row r="1013" spans="1:4" x14ac:dyDescent="0.2">
      <c r="A1013" s="9"/>
      <c r="B1013" s="9"/>
      <c r="C1013" s="9"/>
      <c r="D1013" s="9"/>
    </row>
    <row r="1014" spans="1:4" x14ac:dyDescent="0.2">
      <c r="A1014" s="9"/>
      <c r="B1014" s="9"/>
      <c r="C1014" s="9"/>
      <c r="D1014" s="9"/>
    </row>
    <row r="1015" spans="1:4" x14ac:dyDescent="0.2">
      <c r="A1015" s="9"/>
      <c r="B1015" s="9"/>
      <c r="C1015" s="9"/>
      <c r="D1015" s="9"/>
    </row>
    <row r="1016" spans="1:4" x14ac:dyDescent="0.2">
      <c r="A1016" s="9"/>
      <c r="B1016" s="9"/>
      <c r="C1016" s="9"/>
      <c r="D1016" s="9"/>
    </row>
    <row r="1017" spans="1:4" x14ac:dyDescent="0.2">
      <c r="A1017" s="9"/>
      <c r="B1017" s="9"/>
      <c r="C1017" s="9"/>
      <c r="D1017" s="9"/>
    </row>
    <row r="1018" spans="1:4" x14ac:dyDescent="0.2">
      <c r="A1018" s="9"/>
      <c r="B1018" s="9"/>
      <c r="C1018" s="9"/>
      <c r="D1018" s="9"/>
    </row>
    <row r="1019" spans="1:4" x14ac:dyDescent="0.2">
      <c r="A1019" s="9"/>
      <c r="B1019" s="9"/>
      <c r="C1019" s="9"/>
      <c r="D1019" s="9"/>
    </row>
    <row r="1020" spans="1:4" x14ac:dyDescent="0.2">
      <c r="A1020" s="9"/>
      <c r="B1020" s="9"/>
      <c r="C1020" s="9"/>
      <c r="D1020" s="9"/>
    </row>
    <row r="1021" spans="1:4" x14ac:dyDescent="0.2">
      <c r="A1021" s="9"/>
      <c r="B1021" s="9"/>
      <c r="C1021" s="9"/>
      <c r="D1021" s="9"/>
    </row>
    <row r="1022" spans="1:4" x14ac:dyDescent="0.2">
      <c r="A1022" s="9"/>
      <c r="B1022" s="9"/>
      <c r="C1022" s="9"/>
      <c r="D1022" s="9"/>
    </row>
    <row r="1023" spans="1:4" x14ac:dyDescent="0.2">
      <c r="A1023" s="9"/>
      <c r="B1023" s="9"/>
      <c r="C1023" s="9"/>
      <c r="D1023" s="9"/>
    </row>
    <row r="1024" spans="1:4" x14ac:dyDescent="0.2">
      <c r="A1024" s="9"/>
      <c r="B1024" s="9"/>
      <c r="C1024" s="9"/>
      <c r="D1024" s="9"/>
    </row>
    <row r="1025" spans="1:4" x14ac:dyDescent="0.2">
      <c r="A1025" s="9"/>
      <c r="B1025" s="9"/>
      <c r="C1025" s="9"/>
      <c r="D1025" s="9"/>
    </row>
    <row r="1026" spans="1:4" x14ac:dyDescent="0.2">
      <c r="A1026" s="9"/>
      <c r="B1026" s="9"/>
      <c r="C1026" s="9"/>
      <c r="D1026" s="9"/>
    </row>
    <row r="1027" spans="1:4" x14ac:dyDescent="0.2">
      <c r="A1027" s="9"/>
      <c r="B1027" s="9"/>
      <c r="C1027" s="9"/>
      <c r="D1027" s="9"/>
    </row>
    <row r="1028" spans="1:4" x14ac:dyDescent="0.2">
      <c r="A1028" s="9"/>
      <c r="B1028" s="9"/>
      <c r="C1028" s="9"/>
      <c r="D1028" s="9"/>
    </row>
    <row r="1029" spans="1:4" x14ac:dyDescent="0.2">
      <c r="A1029" s="9"/>
      <c r="B1029" s="9"/>
      <c r="C1029" s="9"/>
      <c r="D1029" s="9"/>
    </row>
    <row r="1030" spans="1:4" x14ac:dyDescent="0.2">
      <c r="A1030" s="9"/>
      <c r="B1030" s="9"/>
      <c r="C1030" s="9"/>
      <c r="D1030" s="9"/>
    </row>
    <row r="1031" spans="1:4" x14ac:dyDescent="0.2">
      <c r="A1031" s="9"/>
      <c r="B1031" s="9"/>
      <c r="C1031" s="9"/>
      <c r="D1031" s="9"/>
    </row>
    <row r="1032" spans="1:4" x14ac:dyDescent="0.2">
      <c r="A1032" s="9"/>
      <c r="B1032" s="9"/>
      <c r="C1032" s="9"/>
      <c r="D1032" s="9"/>
    </row>
    <row r="1033" spans="1:4" x14ac:dyDescent="0.2">
      <c r="A1033" s="9"/>
      <c r="B1033" s="9"/>
      <c r="C1033" s="9"/>
      <c r="D1033" s="9"/>
    </row>
    <row r="1034" spans="1:4" x14ac:dyDescent="0.2">
      <c r="A1034" s="9"/>
      <c r="B1034" s="9"/>
      <c r="C1034" s="9"/>
      <c r="D1034" s="9"/>
    </row>
    <row r="1035" spans="1:4" x14ac:dyDescent="0.2">
      <c r="A1035" s="9"/>
      <c r="B1035" s="9"/>
      <c r="C1035" s="9"/>
      <c r="D1035" s="9"/>
    </row>
    <row r="1036" spans="1:4" x14ac:dyDescent="0.2">
      <c r="A1036" s="9"/>
      <c r="B1036" s="9"/>
      <c r="C1036" s="9"/>
      <c r="D1036" s="9"/>
    </row>
    <row r="1037" spans="1:4" x14ac:dyDescent="0.2">
      <c r="A1037" s="9"/>
      <c r="B1037" s="9"/>
      <c r="C1037" s="9"/>
      <c r="D1037" s="9"/>
    </row>
    <row r="1038" spans="1:4" x14ac:dyDescent="0.2">
      <c r="A1038" s="9"/>
      <c r="B1038" s="9"/>
      <c r="C1038" s="9"/>
      <c r="D1038" s="9"/>
    </row>
    <row r="1039" spans="1:4" x14ac:dyDescent="0.2">
      <c r="A1039" s="9"/>
      <c r="B1039" s="9"/>
      <c r="C1039" s="9"/>
      <c r="D1039" s="9"/>
    </row>
    <row r="1040" spans="1:4" x14ac:dyDescent="0.2">
      <c r="A1040" s="9"/>
      <c r="B1040" s="9"/>
      <c r="C1040" s="9"/>
      <c r="D1040" s="9"/>
    </row>
    <row r="1041" spans="1:4" x14ac:dyDescent="0.2">
      <c r="A1041" s="9"/>
      <c r="B1041" s="9"/>
      <c r="C1041" s="9"/>
      <c r="D1041" s="9"/>
    </row>
    <row r="1042" spans="1:4" x14ac:dyDescent="0.2">
      <c r="A1042" s="9"/>
      <c r="B1042" s="9"/>
      <c r="C1042" s="9"/>
      <c r="D1042" s="9"/>
    </row>
    <row r="1043" spans="1:4" x14ac:dyDescent="0.2">
      <c r="A1043" s="9"/>
      <c r="B1043" s="9"/>
      <c r="C1043" s="9"/>
      <c r="D1043" s="9"/>
    </row>
    <row r="1044" spans="1:4" x14ac:dyDescent="0.2">
      <c r="A1044" s="9"/>
      <c r="B1044" s="9"/>
      <c r="C1044" s="9"/>
      <c r="D1044" s="9"/>
    </row>
    <row r="1045" spans="1:4" x14ac:dyDescent="0.2">
      <c r="A1045" s="9"/>
      <c r="B1045" s="9"/>
      <c r="C1045" s="9"/>
      <c r="D1045" s="9"/>
    </row>
    <row r="1046" spans="1:4" x14ac:dyDescent="0.2">
      <c r="A1046" s="9"/>
      <c r="B1046" s="9"/>
      <c r="C1046" s="9"/>
      <c r="D1046" s="9"/>
    </row>
    <row r="1047" spans="1:4" x14ac:dyDescent="0.2">
      <c r="A1047" s="9"/>
      <c r="B1047" s="9"/>
      <c r="C1047" s="9"/>
      <c r="D1047" s="9"/>
    </row>
    <row r="1048" spans="1:4" x14ac:dyDescent="0.2">
      <c r="A1048" s="9"/>
      <c r="B1048" s="9"/>
      <c r="C1048" s="9"/>
      <c r="D1048" s="9"/>
    </row>
    <row r="1049" spans="1:4" x14ac:dyDescent="0.2">
      <c r="A1049" s="9"/>
      <c r="B1049" s="9"/>
      <c r="C1049" s="9"/>
      <c r="D1049" s="9"/>
    </row>
    <row r="1050" spans="1:4" x14ac:dyDescent="0.2">
      <c r="A1050" s="9"/>
      <c r="B1050" s="9"/>
      <c r="C1050" s="9"/>
      <c r="D1050" s="9"/>
    </row>
    <row r="1051" spans="1:4" x14ac:dyDescent="0.2">
      <c r="A1051" s="9"/>
      <c r="B1051" s="9"/>
      <c r="C1051" s="9"/>
      <c r="D1051" s="9"/>
    </row>
    <row r="1052" spans="1:4" x14ac:dyDescent="0.2">
      <c r="A1052" s="9"/>
      <c r="B1052" s="9"/>
      <c r="C1052" s="9"/>
      <c r="D1052" s="9"/>
    </row>
    <row r="1053" spans="1:4" x14ac:dyDescent="0.2">
      <c r="A1053" s="9"/>
      <c r="B1053" s="9"/>
      <c r="C1053" s="9"/>
      <c r="D1053" s="9"/>
    </row>
    <row r="1054" spans="1:4" x14ac:dyDescent="0.2">
      <c r="A1054" s="9"/>
      <c r="B1054" s="9"/>
      <c r="C1054" s="9"/>
      <c r="D1054" s="9"/>
    </row>
    <row r="1055" spans="1:4" x14ac:dyDescent="0.2">
      <c r="A1055" s="9"/>
      <c r="B1055" s="9"/>
      <c r="C1055" s="9"/>
      <c r="D1055" s="9"/>
    </row>
    <row r="1056" spans="1:4" x14ac:dyDescent="0.2">
      <c r="A1056" s="9"/>
      <c r="B1056" s="9"/>
      <c r="C1056" s="9"/>
      <c r="D1056" s="9"/>
    </row>
    <row r="1057" spans="1:4" x14ac:dyDescent="0.2">
      <c r="A1057" s="9"/>
      <c r="B1057" s="9"/>
      <c r="C1057" s="9"/>
      <c r="D1057" s="9"/>
    </row>
    <row r="1058" spans="1:4" x14ac:dyDescent="0.2">
      <c r="A1058" s="9"/>
      <c r="B1058" s="9"/>
      <c r="C1058" s="9"/>
      <c r="D1058" s="9"/>
    </row>
    <row r="1059" spans="1:4" x14ac:dyDescent="0.2">
      <c r="A1059" s="9"/>
      <c r="B1059" s="9"/>
      <c r="C1059" s="9"/>
      <c r="D1059" s="9"/>
    </row>
    <row r="1060" spans="1:4" x14ac:dyDescent="0.2">
      <c r="A1060" s="9"/>
      <c r="B1060" s="9"/>
      <c r="C1060" s="9"/>
      <c r="D1060" s="9"/>
    </row>
    <row r="1061" spans="1:4" x14ac:dyDescent="0.2">
      <c r="A1061" s="9"/>
      <c r="B1061" s="9"/>
      <c r="C1061" s="9"/>
      <c r="D1061" s="9"/>
    </row>
    <row r="1062" spans="1:4" x14ac:dyDescent="0.2">
      <c r="A1062" s="9"/>
      <c r="B1062" s="9"/>
      <c r="C1062" s="9"/>
      <c r="D1062" s="9"/>
    </row>
    <row r="1063" spans="1:4" x14ac:dyDescent="0.2">
      <c r="A1063" s="9"/>
      <c r="B1063" s="9"/>
      <c r="C1063" s="9"/>
      <c r="D1063" s="9"/>
    </row>
    <row r="1064" spans="1:4" x14ac:dyDescent="0.2">
      <c r="A1064" s="9"/>
      <c r="B1064" s="9"/>
      <c r="C1064" s="9"/>
      <c r="D1064" s="9"/>
    </row>
    <row r="1065" spans="1:4" x14ac:dyDescent="0.2">
      <c r="A1065" s="9"/>
      <c r="B1065" s="9"/>
      <c r="C1065" s="9"/>
      <c r="D1065" s="9"/>
    </row>
    <row r="1066" spans="1:4" x14ac:dyDescent="0.2">
      <c r="A1066" s="9"/>
      <c r="B1066" s="9"/>
      <c r="C1066" s="9"/>
      <c r="D1066" s="9"/>
    </row>
    <row r="1067" spans="1:4" x14ac:dyDescent="0.2">
      <c r="A1067" s="9"/>
      <c r="B1067" s="9"/>
      <c r="C1067" s="9"/>
      <c r="D1067" s="9"/>
    </row>
    <row r="1068" spans="1:4" x14ac:dyDescent="0.2">
      <c r="A1068" s="9"/>
      <c r="B1068" s="9"/>
      <c r="C1068" s="9"/>
      <c r="D1068" s="9"/>
    </row>
    <row r="1069" spans="1:4" x14ac:dyDescent="0.2">
      <c r="A1069" s="9"/>
      <c r="B1069" s="9"/>
      <c r="C1069" s="9"/>
      <c r="D1069" s="9"/>
    </row>
    <row r="1070" spans="1:4" x14ac:dyDescent="0.2">
      <c r="A1070" s="9"/>
      <c r="B1070" s="9"/>
      <c r="C1070" s="9"/>
      <c r="D1070" s="9"/>
    </row>
    <row r="1071" spans="1:4" x14ac:dyDescent="0.2">
      <c r="A1071" s="9"/>
      <c r="B1071" s="9"/>
      <c r="C1071" s="9"/>
      <c r="D1071" s="9"/>
    </row>
    <row r="1072" spans="1:4" x14ac:dyDescent="0.2">
      <c r="A1072" s="9"/>
      <c r="B1072" s="9"/>
      <c r="C1072" s="9"/>
      <c r="D1072" s="9"/>
    </row>
    <row r="1073" spans="1:4" x14ac:dyDescent="0.2">
      <c r="A1073" s="9"/>
      <c r="B1073" s="9"/>
      <c r="C1073" s="9"/>
      <c r="D1073" s="9"/>
    </row>
    <row r="1074" spans="1:4" x14ac:dyDescent="0.2">
      <c r="A1074" s="9"/>
      <c r="B1074" s="9"/>
      <c r="C1074" s="9"/>
      <c r="D1074" s="9"/>
    </row>
    <row r="1075" spans="1:4" x14ac:dyDescent="0.2">
      <c r="A1075" s="9"/>
      <c r="B1075" s="9"/>
      <c r="C1075" s="9"/>
      <c r="D1075" s="9"/>
    </row>
    <row r="1076" spans="1:4" x14ac:dyDescent="0.2">
      <c r="A1076" s="9"/>
      <c r="B1076" s="9"/>
      <c r="C1076" s="9"/>
      <c r="D1076" s="9"/>
    </row>
    <row r="1077" spans="1:4" x14ac:dyDescent="0.2">
      <c r="A1077" s="9"/>
      <c r="B1077" s="9"/>
      <c r="C1077" s="9"/>
      <c r="D1077" s="9"/>
    </row>
    <row r="1078" spans="1:4" x14ac:dyDescent="0.2">
      <c r="A1078" s="9"/>
      <c r="B1078" s="9"/>
      <c r="C1078" s="9"/>
      <c r="D1078" s="9"/>
    </row>
    <row r="1079" spans="1:4" x14ac:dyDescent="0.2">
      <c r="A1079" s="9"/>
      <c r="B1079" s="9"/>
      <c r="C1079" s="9"/>
      <c r="D1079" s="9"/>
    </row>
    <row r="1080" spans="1:4" x14ac:dyDescent="0.2">
      <c r="A1080" s="9"/>
      <c r="B1080" s="9"/>
      <c r="C1080" s="9"/>
      <c r="D1080" s="9"/>
    </row>
    <row r="1081" spans="1:4" x14ac:dyDescent="0.2">
      <c r="A1081" s="9"/>
      <c r="B1081" s="9"/>
      <c r="C1081" s="9"/>
      <c r="D1081" s="9"/>
    </row>
    <row r="1082" spans="1:4" x14ac:dyDescent="0.2">
      <c r="A1082" s="9"/>
      <c r="B1082" s="9"/>
      <c r="C1082" s="9"/>
      <c r="D1082" s="9"/>
    </row>
    <row r="1083" spans="1:4" x14ac:dyDescent="0.2">
      <c r="A1083" s="9"/>
      <c r="B1083" s="9"/>
      <c r="C1083" s="9"/>
      <c r="D1083" s="9"/>
    </row>
    <row r="1084" spans="1:4" x14ac:dyDescent="0.2">
      <c r="A1084" s="9"/>
      <c r="B1084" s="9"/>
      <c r="C1084" s="9"/>
      <c r="D1084" s="9"/>
    </row>
    <row r="1085" spans="1:4" x14ac:dyDescent="0.2">
      <c r="A1085" s="9"/>
      <c r="B1085" s="9"/>
      <c r="C1085" s="9"/>
      <c r="D1085" s="9"/>
    </row>
    <row r="1086" spans="1:4" x14ac:dyDescent="0.2">
      <c r="A1086" s="9"/>
      <c r="B1086" s="9"/>
      <c r="C1086" s="9"/>
      <c r="D1086" s="9"/>
    </row>
    <row r="1087" spans="1:4" x14ac:dyDescent="0.2">
      <c r="A1087" s="9"/>
      <c r="B1087" s="9"/>
      <c r="C1087" s="9"/>
      <c r="D1087" s="9"/>
    </row>
    <row r="1088" spans="1:4" x14ac:dyDescent="0.2">
      <c r="A1088" s="9"/>
      <c r="B1088" s="9"/>
      <c r="C1088" s="9"/>
      <c r="D1088" s="9"/>
    </row>
    <row r="1089" spans="1:4" x14ac:dyDescent="0.2">
      <c r="A1089" s="9"/>
      <c r="B1089" s="9"/>
      <c r="C1089" s="9"/>
      <c r="D1089" s="9"/>
    </row>
    <row r="1090" spans="1:4" x14ac:dyDescent="0.2">
      <c r="A1090" s="9"/>
      <c r="B1090" s="9"/>
      <c r="C1090" s="9"/>
      <c r="D1090" s="9"/>
    </row>
    <row r="1091" spans="1:4" x14ac:dyDescent="0.2">
      <c r="A1091" s="9"/>
      <c r="B1091" s="9"/>
      <c r="C1091" s="9"/>
      <c r="D1091" s="9"/>
    </row>
    <row r="1092" spans="1:4" x14ac:dyDescent="0.2">
      <c r="A1092" s="9"/>
      <c r="B1092" s="9"/>
      <c r="C1092" s="9"/>
      <c r="D1092" s="9"/>
    </row>
    <row r="1093" spans="1:4" x14ac:dyDescent="0.2">
      <c r="A1093" s="9"/>
      <c r="B1093" s="9"/>
      <c r="C1093" s="9"/>
      <c r="D1093" s="9"/>
    </row>
    <row r="1094" spans="1:4" x14ac:dyDescent="0.2">
      <c r="A1094" s="9"/>
      <c r="B1094" s="9"/>
      <c r="C1094" s="9"/>
      <c r="D1094" s="9"/>
    </row>
    <row r="1095" spans="1:4" x14ac:dyDescent="0.2">
      <c r="A1095" s="9"/>
      <c r="B1095" s="9"/>
      <c r="C1095" s="9"/>
      <c r="D1095" s="9"/>
    </row>
    <row r="1096" spans="1:4" x14ac:dyDescent="0.2">
      <c r="A1096" s="9"/>
      <c r="B1096" s="9"/>
      <c r="C1096" s="9"/>
      <c r="D1096" s="9"/>
    </row>
    <row r="1097" spans="1:4" x14ac:dyDescent="0.2">
      <c r="A1097" s="9"/>
      <c r="B1097" s="9"/>
      <c r="C1097" s="9"/>
      <c r="D1097" s="9"/>
    </row>
    <row r="1098" spans="1:4" x14ac:dyDescent="0.2">
      <c r="A1098" s="9"/>
      <c r="B1098" s="9"/>
      <c r="C1098" s="9"/>
      <c r="D1098" s="9"/>
    </row>
    <row r="1099" spans="1:4" x14ac:dyDescent="0.2">
      <c r="A1099" s="9"/>
      <c r="B1099" s="9"/>
      <c r="C1099" s="9"/>
      <c r="D1099" s="9"/>
    </row>
    <row r="1100" spans="1:4" x14ac:dyDescent="0.2">
      <c r="A1100" s="9"/>
      <c r="B1100" s="9"/>
      <c r="C1100" s="9"/>
      <c r="D1100" s="9"/>
    </row>
    <row r="1101" spans="1:4" x14ac:dyDescent="0.2">
      <c r="A1101" s="9"/>
      <c r="B1101" s="9"/>
      <c r="C1101" s="9"/>
      <c r="D1101" s="9"/>
    </row>
    <row r="1102" spans="1:4" x14ac:dyDescent="0.2">
      <c r="A1102" s="9"/>
      <c r="B1102" s="9"/>
      <c r="C1102" s="9"/>
      <c r="D1102" s="9"/>
    </row>
    <row r="1103" spans="1:4" x14ac:dyDescent="0.2">
      <c r="A1103" s="9"/>
      <c r="B1103" s="9"/>
      <c r="C1103" s="9"/>
      <c r="D1103" s="9"/>
    </row>
    <row r="1104" spans="1:4" x14ac:dyDescent="0.2">
      <c r="A1104" s="9"/>
      <c r="B1104" s="9"/>
      <c r="C1104" s="9"/>
      <c r="D1104" s="9"/>
    </row>
    <row r="1105" spans="1:4" x14ac:dyDescent="0.2">
      <c r="A1105" s="9"/>
      <c r="B1105" s="9"/>
      <c r="C1105" s="9"/>
      <c r="D1105" s="9"/>
    </row>
    <row r="1106" spans="1:4" x14ac:dyDescent="0.2">
      <c r="A1106" s="9"/>
      <c r="B1106" s="9"/>
      <c r="C1106" s="9"/>
      <c r="D1106" s="9"/>
    </row>
    <row r="1107" spans="1:4" x14ac:dyDescent="0.2">
      <c r="A1107" s="9"/>
      <c r="B1107" s="9"/>
      <c r="C1107" s="9"/>
      <c r="D1107" s="9"/>
    </row>
    <row r="1108" spans="1:4" x14ac:dyDescent="0.2">
      <c r="A1108" s="9"/>
      <c r="B1108" s="9"/>
      <c r="C1108" s="9"/>
      <c r="D1108" s="9"/>
    </row>
    <row r="1109" spans="1:4" x14ac:dyDescent="0.2">
      <c r="A1109" s="9"/>
      <c r="B1109" s="9"/>
      <c r="C1109" s="9"/>
      <c r="D1109" s="9"/>
    </row>
    <row r="1110" spans="1:4" x14ac:dyDescent="0.2">
      <c r="A1110" s="9"/>
      <c r="B1110" s="9"/>
      <c r="C1110" s="9"/>
      <c r="D1110" s="9"/>
    </row>
    <row r="1111" spans="1:4" x14ac:dyDescent="0.2">
      <c r="A1111" s="9"/>
      <c r="B1111" s="9"/>
      <c r="C1111" s="9"/>
      <c r="D1111" s="9"/>
    </row>
    <row r="1112" spans="1:4" x14ac:dyDescent="0.2">
      <c r="A1112" s="9"/>
      <c r="B1112" s="9"/>
      <c r="C1112" s="9"/>
      <c r="D1112" s="9"/>
    </row>
    <row r="1113" spans="1:4" x14ac:dyDescent="0.2">
      <c r="A1113" s="9"/>
      <c r="B1113" s="9"/>
      <c r="C1113" s="9"/>
      <c r="D1113" s="9"/>
    </row>
    <row r="1114" spans="1:4" x14ac:dyDescent="0.2">
      <c r="A1114" s="9"/>
      <c r="B1114" s="9"/>
      <c r="C1114" s="9"/>
      <c r="D1114" s="9"/>
    </row>
    <row r="1115" spans="1:4" x14ac:dyDescent="0.2">
      <c r="A1115" s="9"/>
      <c r="B1115" s="9"/>
      <c r="C1115" s="9"/>
      <c r="D1115" s="9"/>
    </row>
    <row r="1116" spans="1:4" x14ac:dyDescent="0.2">
      <c r="A1116" s="9"/>
      <c r="B1116" s="9"/>
      <c r="C1116" s="9"/>
      <c r="D1116" s="9"/>
    </row>
    <row r="1117" spans="1:4" x14ac:dyDescent="0.2">
      <c r="A1117" s="9"/>
      <c r="B1117" s="9"/>
      <c r="C1117" s="9"/>
      <c r="D1117" s="9"/>
    </row>
    <row r="1118" spans="1:4" x14ac:dyDescent="0.2">
      <c r="A1118" s="9"/>
      <c r="B1118" s="9"/>
      <c r="C1118" s="9"/>
      <c r="D1118" s="9"/>
    </row>
    <row r="1119" spans="1:4" x14ac:dyDescent="0.2">
      <c r="A1119" s="9"/>
      <c r="B1119" s="9"/>
      <c r="C1119" s="9"/>
      <c r="D1119" s="9"/>
    </row>
    <row r="1120" spans="1:4" x14ac:dyDescent="0.2">
      <c r="A1120" s="9"/>
      <c r="B1120" s="9"/>
      <c r="C1120" s="9"/>
      <c r="D1120" s="9"/>
    </row>
    <row r="1121" spans="1:4" x14ac:dyDescent="0.2">
      <c r="A1121" s="9"/>
      <c r="B1121" s="9"/>
      <c r="C1121" s="9"/>
      <c r="D1121" s="9"/>
    </row>
    <row r="1122" spans="1:4" x14ac:dyDescent="0.2">
      <c r="A1122" s="9"/>
      <c r="B1122" s="9"/>
      <c r="C1122" s="9"/>
      <c r="D1122" s="9"/>
    </row>
    <row r="1123" spans="1:4" x14ac:dyDescent="0.2">
      <c r="A1123" s="9"/>
      <c r="B1123" s="9"/>
      <c r="C1123" s="9"/>
      <c r="D1123" s="9"/>
    </row>
    <row r="1124" spans="1:4" x14ac:dyDescent="0.2">
      <c r="A1124" s="9"/>
      <c r="B1124" s="9"/>
      <c r="C1124" s="9"/>
      <c r="D1124" s="9"/>
    </row>
    <row r="1125" spans="1:4" x14ac:dyDescent="0.2">
      <c r="A1125" s="9"/>
      <c r="B1125" s="9"/>
      <c r="C1125" s="9"/>
      <c r="D1125" s="9"/>
    </row>
    <row r="1126" spans="1:4" x14ac:dyDescent="0.2">
      <c r="A1126" s="9"/>
      <c r="B1126" s="9"/>
      <c r="C1126" s="9"/>
      <c r="D1126" s="9"/>
    </row>
    <row r="1127" spans="1:4" x14ac:dyDescent="0.2">
      <c r="A1127" s="9"/>
      <c r="B1127" s="9"/>
      <c r="C1127" s="9"/>
      <c r="D1127" s="9"/>
    </row>
    <row r="1128" spans="1:4" x14ac:dyDescent="0.2">
      <c r="A1128" s="9"/>
      <c r="B1128" s="9"/>
      <c r="C1128" s="9"/>
      <c r="D1128" s="9"/>
    </row>
    <row r="1129" spans="1:4" x14ac:dyDescent="0.2">
      <c r="A1129" s="9"/>
      <c r="B1129" s="9"/>
      <c r="C1129" s="9"/>
      <c r="D1129" s="9"/>
    </row>
    <row r="1130" spans="1:4" x14ac:dyDescent="0.2">
      <c r="A1130" s="9"/>
      <c r="B1130" s="9"/>
      <c r="C1130" s="9"/>
      <c r="D1130" s="9"/>
    </row>
    <row r="1131" spans="1:4" x14ac:dyDescent="0.2">
      <c r="A1131" s="9"/>
      <c r="B1131" s="9"/>
      <c r="C1131" s="9"/>
      <c r="D1131" s="9"/>
    </row>
    <row r="1132" spans="1:4" x14ac:dyDescent="0.2">
      <c r="A1132" s="9"/>
      <c r="B1132" s="9"/>
      <c r="C1132" s="9"/>
      <c r="D1132" s="9"/>
    </row>
    <row r="1133" spans="1:4" x14ac:dyDescent="0.2">
      <c r="A1133" s="9"/>
      <c r="B1133" s="9"/>
      <c r="C1133" s="9"/>
      <c r="D1133" s="9"/>
    </row>
    <row r="1134" spans="1:4" x14ac:dyDescent="0.2">
      <c r="A1134" s="9"/>
      <c r="B1134" s="9"/>
      <c r="C1134" s="9"/>
      <c r="D1134" s="9"/>
    </row>
    <row r="1135" spans="1:4" x14ac:dyDescent="0.2">
      <c r="A1135" s="9"/>
      <c r="B1135" s="9"/>
      <c r="C1135" s="9"/>
      <c r="D1135" s="9"/>
    </row>
    <row r="1136" spans="1:4" x14ac:dyDescent="0.2">
      <c r="A1136" s="9"/>
      <c r="B1136" s="9"/>
      <c r="C1136" s="9"/>
      <c r="D1136" s="9"/>
    </row>
    <row r="1137" spans="1:4" x14ac:dyDescent="0.2">
      <c r="A1137" s="9"/>
      <c r="B1137" s="9"/>
      <c r="C1137" s="9"/>
      <c r="D1137" s="9"/>
    </row>
    <row r="1138" spans="1:4" x14ac:dyDescent="0.2">
      <c r="A1138" s="9"/>
      <c r="B1138" s="9"/>
      <c r="C1138" s="9"/>
      <c r="D1138" s="9"/>
    </row>
    <row r="1139" spans="1:4" x14ac:dyDescent="0.2">
      <c r="A1139" s="9"/>
      <c r="B1139" s="9"/>
      <c r="C1139" s="9"/>
      <c r="D1139" s="9"/>
    </row>
    <row r="1140" spans="1:4" x14ac:dyDescent="0.2">
      <c r="A1140" s="9"/>
      <c r="B1140" s="9"/>
      <c r="C1140" s="9"/>
      <c r="D1140" s="9"/>
    </row>
    <row r="1141" spans="1:4" x14ac:dyDescent="0.2">
      <c r="A1141" s="9"/>
      <c r="B1141" s="9"/>
      <c r="C1141" s="9"/>
      <c r="D1141" s="9"/>
    </row>
    <row r="1142" spans="1:4" x14ac:dyDescent="0.2">
      <c r="A1142" s="9"/>
      <c r="B1142" s="9"/>
      <c r="C1142" s="9"/>
      <c r="D1142" s="9"/>
    </row>
    <row r="1143" spans="1:4" x14ac:dyDescent="0.2">
      <c r="A1143" s="9"/>
      <c r="B1143" s="9"/>
      <c r="C1143" s="9"/>
      <c r="D1143" s="9"/>
    </row>
    <row r="1144" spans="1:4" x14ac:dyDescent="0.2">
      <c r="A1144" s="9"/>
      <c r="B1144" s="9"/>
      <c r="C1144" s="9"/>
      <c r="D1144" s="9"/>
    </row>
    <row r="1145" spans="1:4" x14ac:dyDescent="0.2">
      <c r="A1145" s="9"/>
      <c r="B1145" s="9"/>
      <c r="C1145" s="9"/>
      <c r="D1145" s="9"/>
    </row>
    <row r="1146" spans="1:4" x14ac:dyDescent="0.2">
      <c r="A1146" s="9"/>
      <c r="B1146" s="9"/>
      <c r="C1146" s="9"/>
      <c r="D1146" s="9"/>
    </row>
    <row r="1147" spans="1:4" x14ac:dyDescent="0.2">
      <c r="A1147" s="9"/>
      <c r="B1147" s="9"/>
      <c r="C1147" s="9"/>
      <c r="D1147" s="9"/>
    </row>
    <row r="1148" spans="1:4" x14ac:dyDescent="0.2">
      <c r="A1148" s="9"/>
      <c r="B1148" s="9"/>
      <c r="C1148" s="9"/>
      <c r="D1148" s="9"/>
    </row>
    <row r="1149" spans="1:4" x14ac:dyDescent="0.2">
      <c r="A1149" s="9"/>
      <c r="B1149" s="9"/>
      <c r="C1149" s="9"/>
      <c r="D1149" s="9"/>
    </row>
    <row r="1150" spans="1:4" x14ac:dyDescent="0.2">
      <c r="A1150" s="9"/>
      <c r="B1150" s="9"/>
      <c r="C1150" s="9"/>
      <c r="D1150" s="9"/>
    </row>
    <row r="1151" spans="1:4" x14ac:dyDescent="0.2">
      <c r="A1151" s="9"/>
      <c r="B1151" s="9"/>
      <c r="C1151" s="9"/>
      <c r="D1151" s="9"/>
    </row>
    <row r="1152" spans="1:4" x14ac:dyDescent="0.2">
      <c r="A1152" s="9"/>
      <c r="B1152" s="9"/>
      <c r="C1152" s="9"/>
      <c r="D1152" s="9"/>
    </row>
    <row r="1153" spans="1:4" x14ac:dyDescent="0.2">
      <c r="A1153" s="9"/>
      <c r="B1153" s="9"/>
      <c r="C1153" s="9"/>
      <c r="D1153" s="9"/>
    </row>
    <row r="1154" spans="1:4" x14ac:dyDescent="0.2">
      <c r="A1154" s="9"/>
      <c r="B1154" s="9"/>
      <c r="C1154" s="9"/>
      <c r="D1154" s="9"/>
    </row>
    <row r="1155" spans="1:4" x14ac:dyDescent="0.2">
      <c r="A1155" s="9"/>
      <c r="B1155" s="9"/>
      <c r="C1155" s="9"/>
      <c r="D1155" s="9"/>
    </row>
    <row r="1156" spans="1:4" x14ac:dyDescent="0.2">
      <c r="A1156" s="9"/>
      <c r="B1156" s="9"/>
      <c r="C1156" s="9"/>
      <c r="D1156" s="9"/>
    </row>
    <row r="1157" spans="1:4" x14ac:dyDescent="0.2">
      <c r="A1157" s="9"/>
      <c r="B1157" s="9"/>
      <c r="C1157" s="9"/>
      <c r="D1157" s="9"/>
    </row>
    <row r="1158" spans="1:4" x14ac:dyDescent="0.2">
      <c r="A1158" s="9"/>
      <c r="B1158" s="9"/>
      <c r="C1158" s="9"/>
      <c r="D1158" s="9"/>
    </row>
    <row r="1159" spans="1:4" x14ac:dyDescent="0.2">
      <c r="A1159" s="9"/>
      <c r="B1159" s="9"/>
      <c r="C1159" s="9"/>
      <c r="D1159" s="9"/>
    </row>
    <row r="1160" spans="1:4" x14ac:dyDescent="0.2">
      <c r="A1160" s="9"/>
      <c r="B1160" s="9"/>
      <c r="C1160" s="9"/>
      <c r="D1160" s="9"/>
    </row>
    <row r="1161" spans="1:4" x14ac:dyDescent="0.2">
      <c r="A1161" s="9"/>
      <c r="B1161" s="9"/>
      <c r="C1161" s="9"/>
      <c r="D1161" s="9"/>
    </row>
    <row r="1162" spans="1:4" x14ac:dyDescent="0.2">
      <c r="A1162" s="9"/>
      <c r="B1162" s="9"/>
      <c r="C1162" s="9"/>
      <c r="D1162" s="9"/>
    </row>
    <row r="1163" spans="1:4" x14ac:dyDescent="0.2">
      <c r="A1163" s="9"/>
      <c r="B1163" s="9"/>
      <c r="C1163" s="9"/>
      <c r="D1163" s="9"/>
    </row>
    <row r="1164" spans="1:4" x14ac:dyDescent="0.2">
      <c r="A1164" s="9"/>
      <c r="B1164" s="9"/>
      <c r="C1164" s="9"/>
      <c r="D1164" s="9"/>
    </row>
    <row r="1165" spans="1:4" x14ac:dyDescent="0.2">
      <c r="A1165" s="9"/>
      <c r="B1165" s="9"/>
      <c r="C1165" s="9"/>
      <c r="D1165" s="9"/>
    </row>
    <row r="1166" spans="1:4" x14ac:dyDescent="0.2">
      <c r="A1166" s="9"/>
      <c r="B1166" s="9"/>
      <c r="C1166" s="9"/>
      <c r="D1166" s="9"/>
    </row>
    <row r="1167" spans="1:4" x14ac:dyDescent="0.2">
      <c r="A1167" s="9"/>
      <c r="B1167" s="9"/>
      <c r="C1167" s="9"/>
      <c r="D1167" s="9"/>
    </row>
    <row r="1168" spans="1:4" x14ac:dyDescent="0.2">
      <c r="A1168" s="9"/>
      <c r="B1168" s="9"/>
      <c r="C1168" s="9"/>
      <c r="D1168" s="9"/>
    </row>
    <row r="1169" spans="1:4" x14ac:dyDescent="0.2">
      <c r="A1169" s="9"/>
      <c r="B1169" s="9"/>
      <c r="C1169" s="9"/>
      <c r="D1169" s="9"/>
    </row>
    <row r="1170" spans="1:4" x14ac:dyDescent="0.2">
      <c r="A1170" s="9"/>
      <c r="B1170" s="9"/>
      <c r="C1170" s="9"/>
      <c r="D1170" s="9"/>
    </row>
    <row r="1171" spans="1:4" x14ac:dyDescent="0.2">
      <c r="A1171" s="9"/>
      <c r="B1171" s="9"/>
      <c r="C1171" s="9"/>
      <c r="D1171" s="9"/>
    </row>
    <row r="1172" spans="1:4" x14ac:dyDescent="0.2">
      <c r="A1172" s="9"/>
      <c r="B1172" s="9"/>
      <c r="C1172" s="9"/>
      <c r="D1172" s="9"/>
    </row>
    <row r="1173" spans="1:4" x14ac:dyDescent="0.2">
      <c r="A1173" s="9"/>
      <c r="B1173" s="9"/>
      <c r="C1173" s="9"/>
      <c r="D1173" s="9"/>
    </row>
    <row r="1174" spans="1:4" x14ac:dyDescent="0.2">
      <c r="A1174" s="9"/>
      <c r="B1174" s="9"/>
      <c r="C1174" s="9"/>
      <c r="D1174" s="9"/>
    </row>
    <row r="1175" spans="1:4" x14ac:dyDescent="0.2">
      <c r="A1175" s="9"/>
      <c r="B1175" s="9"/>
      <c r="C1175" s="9"/>
      <c r="D1175" s="9"/>
    </row>
    <row r="1176" spans="1:4" x14ac:dyDescent="0.2">
      <c r="A1176" s="9"/>
      <c r="B1176" s="9"/>
      <c r="C1176" s="9"/>
      <c r="D1176" s="9"/>
    </row>
    <row r="1177" spans="1:4" x14ac:dyDescent="0.2">
      <c r="A1177" s="9"/>
      <c r="B1177" s="9"/>
      <c r="C1177" s="9"/>
      <c r="D1177" s="9"/>
    </row>
    <row r="1178" spans="1:4" x14ac:dyDescent="0.2">
      <c r="A1178" s="9"/>
      <c r="B1178" s="9"/>
      <c r="C1178" s="9"/>
      <c r="D1178" s="9"/>
    </row>
    <row r="1179" spans="1:4" x14ac:dyDescent="0.2">
      <c r="A1179" s="9"/>
      <c r="B1179" s="9"/>
      <c r="C1179" s="9"/>
      <c r="D1179" s="9"/>
    </row>
    <row r="1180" spans="1:4" x14ac:dyDescent="0.2">
      <c r="A1180" s="9"/>
      <c r="B1180" s="9"/>
      <c r="C1180" s="9"/>
      <c r="D1180" s="9"/>
    </row>
    <row r="1181" spans="1:4" x14ac:dyDescent="0.2">
      <c r="A1181" s="9"/>
      <c r="B1181" s="9"/>
      <c r="C1181" s="9"/>
      <c r="D1181" s="9"/>
    </row>
    <row r="1182" spans="1:4" x14ac:dyDescent="0.2">
      <c r="A1182" s="9"/>
      <c r="B1182" s="9"/>
      <c r="C1182" s="9"/>
      <c r="D1182" s="9"/>
    </row>
    <row r="1183" spans="1:4" x14ac:dyDescent="0.2">
      <c r="A1183" s="9"/>
      <c r="B1183" s="9"/>
      <c r="C1183" s="9"/>
      <c r="D1183" s="9"/>
    </row>
    <row r="1184" spans="1:4" x14ac:dyDescent="0.2">
      <c r="A1184" s="9"/>
      <c r="B1184" s="9"/>
      <c r="C1184" s="9"/>
      <c r="D1184" s="9"/>
    </row>
    <row r="1185" spans="1:4" x14ac:dyDescent="0.2">
      <c r="A1185" s="9"/>
      <c r="B1185" s="9"/>
      <c r="C1185" s="9"/>
      <c r="D1185" s="9"/>
    </row>
    <row r="1186" spans="1:4" x14ac:dyDescent="0.2">
      <c r="A1186" s="9"/>
      <c r="B1186" s="9"/>
      <c r="C1186" s="9"/>
      <c r="D1186" s="9"/>
    </row>
    <row r="1187" spans="1:4" x14ac:dyDescent="0.2">
      <c r="A1187" s="9"/>
      <c r="B1187" s="9"/>
      <c r="C1187" s="9"/>
      <c r="D1187" s="9"/>
    </row>
    <row r="1188" spans="1:4" x14ac:dyDescent="0.2">
      <c r="A1188" s="9"/>
      <c r="B1188" s="9"/>
      <c r="C1188" s="9"/>
      <c r="D1188" s="9"/>
    </row>
    <row r="1189" spans="1:4" x14ac:dyDescent="0.2">
      <c r="A1189" s="9"/>
      <c r="B1189" s="9"/>
      <c r="C1189" s="9"/>
      <c r="D1189" s="9"/>
    </row>
    <row r="1190" spans="1:4" x14ac:dyDescent="0.2">
      <c r="A1190" s="9"/>
      <c r="B1190" s="9"/>
      <c r="C1190" s="9"/>
      <c r="D1190" s="9"/>
    </row>
    <row r="1191" spans="1:4" x14ac:dyDescent="0.2">
      <c r="A1191" s="9"/>
      <c r="B1191" s="9"/>
      <c r="C1191" s="9"/>
      <c r="D1191" s="9"/>
    </row>
    <row r="1192" spans="1:4" x14ac:dyDescent="0.2">
      <c r="A1192" s="9"/>
      <c r="B1192" s="9"/>
      <c r="C1192" s="9"/>
      <c r="D1192" s="9"/>
    </row>
    <row r="1193" spans="1:4" x14ac:dyDescent="0.2">
      <c r="A1193" s="9"/>
      <c r="B1193" s="9"/>
      <c r="C1193" s="9"/>
      <c r="D1193" s="9"/>
    </row>
    <row r="1194" spans="1:4" x14ac:dyDescent="0.2">
      <c r="A1194" s="9"/>
      <c r="B1194" s="9"/>
      <c r="C1194" s="9"/>
      <c r="D1194" s="9"/>
    </row>
    <row r="1195" spans="1:4" x14ac:dyDescent="0.2">
      <c r="A1195" s="9"/>
      <c r="B1195" s="9"/>
      <c r="C1195" s="9"/>
      <c r="D1195" s="9"/>
    </row>
    <row r="1196" spans="1:4" x14ac:dyDescent="0.2">
      <c r="A1196" s="9"/>
      <c r="B1196" s="9"/>
      <c r="C1196" s="9"/>
      <c r="D1196" s="9"/>
    </row>
    <row r="1197" spans="1:4" x14ac:dyDescent="0.2">
      <c r="A1197" s="9"/>
      <c r="B1197" s="9"/>
      <c r="C1197" s="9"/>
      <c r="D1197" s="9"/>
    </row>
    <row r="1198" spans="1:4" x14ac:dyDescent="0.2">
      <c r="A1198" s="9"/>
      <c r="B1198" s="9"/>
      <c r="C1198" s="9"/>
      <c r="D1198" s="9"/>
    </row>
    <row r="1199" spans="1:4" x14ac:dyDescent="0.2">
      <c r="A1199" s="9"/>
      <c r="B1199" s="9"/>
      <c r="C1199" s="9"/>
      <c r="D1199" s="9"/>
    </row>
    <row r="1200" spans="1:4" x14ac:dyDescent="0.2">
      <c r="A1200" s="9"/>
      <c r="B1200" s="9"/>
      <c r="C1200" s="9"/>
      <c r="D1200" s="9"/>
    </row>
    <row r="1201" spans="1:4" x14ac:dyDescent="0.2">
      <c r="A1201" s="9"/>
      <c r="B1201" s="9"/>
      <c r="C1201" s="9"/>
      <c r="D1201" s="9"/>
    </row>
    <row r="1202" spans="1:4" x14ac:dyDescent="0.2">
      <c r="A1202" s="9"/>
      <c r="B1202" s="9"/>
      <c r="C1202" s="9"/>
      <c r="D1202" s="9"/>
    </row>
    <row r="1203" spans="1:4" x14ac:dyDescent="0.2">
      <c r="A1203" s="9"/>
      <c r="B1203" s="9"/>
      <c r="C1203" s="9"/>
      <c r="D1203" s="9"/>
    </row>
    <row r="1204" spans="1:4" x14ac:dyDescent="0.2">
      <c r="A1204" s="9"/>
      <c r="B1204" s="9"/>
      <c r="C1204" s="9"/>
      <c r="D1204" s="9"/>
    </row>
    <row r="1205" spans="1:4" x14ac:dyDescent="0.2">
      <c r="A1205" s="9"/>
      <c r="B1205" s="9"/>
      <c r="C1205" s="9"/>
      <c r="D1205" s="9"/>
    </row>
    <row r="1206" spans="1:4" x14ac:dyDescent="0.2">
      <c r="A1206" s="9"/>
      <c r="B1206" s="9"/>
      <c r="C1206" s="9"/>
      <c r="D1206" s="9"/>
    </row>
    <row r="1207" spans="1:4" x14ac:dyDescent="0.2">
      <c r="A1207" s="9"/>
      <c r="B1207" s="9"/>
      <c r="C1207" s="9"/>
      <c r="D1207" s="9"/>
    </row>
    <row r="1208" spans="1:4" x14ac:dyDescent="0.2">
      <c r="A1208" s="9"/>
      <c r="B1208" s="9"/>
      <c r="C1208" s="9"/>
      <c r="D1208" s="9"/>
    </row>
    <row r="1209" spans="1:4" x14ac:dyDescent="0.2">
      <c r="A1209" s="9"/>
      <c r="B1209" s="9"/>
      <c r="C1209" s="9"/>
      <c r="D1209" s="9"/>
    </row>
    <row r="1210" spans="1:4" x14ac:dyDescent="0.2">
      <c r="A1210" s="9"/>
      <c r="B1210" s="9"/>
      <c r="C1210" s="9"/>
      <c r="D1210" s="9"/>
    </row>
    <row r="1211" spans="1:4" x14ac:dyDescent="0.2">
      <c r="A1211" s="9"/>
      <c r="B1211" s="9"/>
      <c r="C1211" s="9"/>
      <c r="D1211" s="9"/>
    </row>
    <row r="1212" spans="1:4" x14ac:dyDescent="0.2">
      <c r="A1212" s="9"/>
      <c r="B1212" s="9"/>
      <c r="C1212" s="9"/>
      <c r="D1212" s="9"/>
    </row>
    <row r="1213" spans="1:4" x14ac:dyDescent="0.2">
      <c r="A1213" s="9"/>
      <c r="B1213" s="9"/>
      <c r="C1213" s="9"/>
      <c r="D1213" s="9"/>
    </row>
    <row r="1214" spans="1:4" x14ac:dyDescent="0.2">
      <c r="A1214" s="9"/>
      <c r="B1214" s="9"/>
      <c r="C1214" s="9"/>
      <c r="D1214" s="9"/>
    </row>
    <row r="1215" spans="1:4" x14ac:dyDescent="0.2">
      <c r="A1215" s="9"/>
      <c r="B1215" s="9"/>
      <c r="C1215" s="9"/>
      <c r="D1215" s="9"/>
    </row>
    <row r="1216" spans="1:4" x14ac:dyDescent="0.2">
      <c r="A1216" s="9"/>
      <c r="B1216" s="9"/>
      <c r="C1216" s="9"/>
      <c r="D1216" s="9"/>
    </row>
    <row r="1217" spans="1:4" x14ac:dyDescent="0.2">
      <c r="A1217" s="9"/>
      <c r="B1217" s="9"/>
      <c r="C1217" s="9"/>
      <c r="D1217" s="9"/>
    </row>
    <row r="1218" spans="1:4" x14ac:dyDescent="0.2">
      <c r="A1218" s="9"/>
      <c r="B1218" s="9"/>
      <c r="C1218" s="9"/>
      <c r="D1218" s="9"/>
    </row>
    <row r="1219" spans="1:4" x14ac:dyDescent="0.2">
      <c r="A1219" s="9"/>
      <c r="B1219" s="9"/>
      <c r="C1219" s="9"/>
      <c r="D1219" s="9"/>
    </row>
    <row r="1220" spans="1:4" x14ac:dyDescent="0.2">
      <c r="A1220" s="9"/>
      <c r="B1220" s="9"/>
      <c r="C1220" s="9"/>
      <c r="D1220" s="9"/>
    </row>
    <row r="1221" spans="1:4" x14ac:dyDescent="0.2">
      <c r="A1221" s="9"/>
      <c r="B1221" s="9"/>
      <c r="C1221" s="9"/>
      <c r="D1221" s="9"/>
    </row>
    <row r="1222" spans="1:4" x14ac:dyDescent="0.2">
      <c r="A1222" s="9"/>
      <c r="B1222" s="9"/>
      <c r="C1222" s="9"/>
      <c r="D1222" s="9"/>
    </row>
    <row r="1223" spans="1:4" x14ac:dyDescent="0.2">
      <c r="A1223" s="9"/>
      <c r="B1223" s="9"/>
      <c r="C1223" s="9"/>
      <c r="D1223" s="9"/>
    </row>
    <row r="1224" spans="1:4" x14ac:dyDescent="0.2">
      <c r="A1224" s="9"/>
      <c r="B1224" s="9"/>
      <c r="C1224" s="9"/>
      <c r="D1224" s="9"/>
    </row>
    <row r="1225" spans="1:4" x14ac:dyDescent="0.2">
      <c r="A1225" s="9"/>
      <c r="B1225" s="9"/>
      <c r="C1225" s="9"/>
      <c r="D1225" s="9"/>
    </row>
    <row r="1226" spans="1:4" x14ac:dyDescent="0.2">
      <c r="A1226" s="9"/>
      <c r="B1226" s="9"/>
      <c r="C1226" s="9"/>
      <c r="D1226" s="9"/>
    </row>
    <row r="1227" spans="1:4" x14ac:dyDescent="0.2">
      <c r="A1227" s="9"/>
      <c r="B1227" s="9"/>
      <c r="C1227" s="9"/>
      <c r="D1227" s="9"/>
    </row>
    <row r="1228" spans="1:4" x14ac:dyDescent="0.2">
      <c r="A1228" s="9"/>
      <c r="B1228" s="9"/>
      <c r="C1228" s="9"/>
      <c r="D1228" s="9"/>
    </row>
    <row r="1229" spans="1:4" x14ac:dyDescent="0.2">
      <c r="A1229" s="9"/>
      <c r="B1229" s="9"/>
      <c r="C1229" s="9"/>
      <c r="D1229" s="9"/>
    </row>
    <row r="1230" spans="1:4" x14ac:dyDescent="0.2">
      <c r="A1230" s="9"/>
      <c r="B1230" s="9"/>
      <c r="C1230" s="9"/>
      <c r="D1230" s="9"/>
    </row>
    <row r="1231" spans="1:4" x14ac:dyDescent="0.2">
      <c r="A1231" s="9"/>
      <c r="B1231" s="9"/>
      <c r="C1231" s="9"/>
      <c r="D1231" s="9"/>
    </row>
    <row r="1232" spans="1:4" x14ac:dyDescent="0.2">
      <c r="A1232" s="9"/>
      <c r="B1232" s="9"/>
      <c r="C1232" s="9"/>
      <c r="D1232" s="9"/>
    </row>
    <row r="1233" spans="1:4" x14ac:dyDescent="0.2">
      <c r="A1233" s="9"/>
      <c r="B1233" s="9"/>
      <c r="C1233" s="9"/>
      <c r="D1233" s="9"/>
    </row>
    <row r="1234" spans="1:4" x14ac:dyDescent="0.2">
      <c r="A1234" s="9"/>
      <c r="B1234" s="9"/>
      <c r="C1234" s="9"/>
      <c r="D1234" s="9"/>
    </row>
    <row r="1235" spans="1:4" x14ac:dyDescent="0.2">
      <c r="A1235" s="9"/>
      <c r="B1235" s="9"/>
      <c r="C1235" s="9"/>
      <c r="D1235" s="9"/>
    </row>
    <row r="1236" spans="1:4" x14ac:dyDescent="0.2">
      <c r="A1236" s="9"/>
      <c r="B1236" s="9"/>
      <c r="C1236" s="9"/>
      <c r="D1236" s="9"/>
    </row>
    <row r="1237" spans="1:4" x14ac:dyDescent="0.2">
      <c r="A1237" s="9"/>
      <c r="B1237" s="9"/>
      <c r="C1237" s="9"/>
      <c r="D1237" s="9"/>
    </row>
    <row r="1238" spans="1:4" x14ac:dyDescent="0.2">
      <c r="A1238" s="9"/>
      <c r="B1238" s="9"/>
      <c r="C1238" s="9"/>
      <c r="D1238" s="9"/>
    </row>
    <row r="1239" spans="1:4" x14ac:dyDescent="0.2">
      <c r="A1239" s="9"/>
      <c r="B1239" s="9"/>
      <c r="C1239" s="9"/>
      <c r="D1239" s="9"/>
    </row>
    <row r="1240" spans="1:4" x14ac:dyDescent="0.2">
      <c r="A1240" s="9"/>
      <c r="B1240" s="9"/>
      <c r="C1240" s="9"/>
      <c r="D1240" s="9"/>
    </row>
    <row r="1241" spans="1:4" x14ac:dyDescent="0.2">
      <c r="A1241" s="9"/>
      <c r="B1241" s="9"/>
      <c r="C1241" s="9"/>
      <c r="D1241" s="9"/>
    </row>
    <row r="1242" spans="1:4" x14ac:dyDescent="0.2">
      <c r="A1242" s="9"/>
      <c r="B1242" s="9"/>
      <c r="C1242" s="9"/>
      <c r="D1242" s="9"/>
    </row>
    <row r="1243" spans="1:4" x14ac:dyDescent="0.2">
      <c r="A1243" s="9"/>
      <c r="B1243" s="9"/>
      <c r="C1243" s="9"/>
      <c r="D1243" s="9"/>
    </row>
    <row r="1244" spans="1:4" x14ac:dyDescent="0.2">
      <c r="A1244" s="9"/>
      <c r="B1244" s="9"/>
      <c r="C1244" s="9"/>
      <c r="D1244" s="9"/>
    </row>
    <row r="1245" spans="1:4" x14ac:dyDescent="0.2">
      <c r="A1245" s="9"/>
      <c r="B1245" s="9"/>
      <c r="C1245" s="9"/>
      <c r="D1245" s="9"/>
    </row>
    <row r="1246" spans="1:4" x14ac:dyDescent="0.2">
      <c r="A1246" s="9"/>
      <c r="B1246" s="9"/>
      <c r="C1246" s="9"/>
      <c r="D1246" s="9"/>
    </row>
    <row r="1247" spans="1:4" x14ac:dyDescent="0.2">
      <c r="A1247" s="9"/>
      <c r="B1247" s="9"/>
      <c r="C1247" s="9"/>
      <c r="D1247" s="9"/>
    </row>
    <row r="1248" spans="1:4" x14ac:dyDescent="0.2">
      <c r="A1248" s="9"/>
      <c r="B1248" s="9"/>
      <c r="C1248" s="9"/>
      <c r="D1248" s="9"/>
    </row>
    <row r="1249" spans="1:4" x14ac:dyDescent="0.2">
      <c r="A1249" s="9"/>
      <c r="B1249" s="9"/>
      <c r="C1249" s="9"/>
      <c r="D1249" s="9"/>
    </row>
    <row r="1250" spans="1:4" x14ac:dyDescent="0.2">
      <c r="A1250" s="9"/>
      <c r="B1250" s="9"/>
      <c r="C1250" s="9"/>
      <c r="D1250" s="9"/>
    </row>
    <row r="1251" spans="1:4" x14ac:dyDescent="0.2">
      <c r="A1251" s="9"/>
      <c r="B1251" s="9"/>
      <c r="C1251" s="9"/>
      <c r="D1251" s="9"/>
    </row>
    <row r="1252" spans="1:4" x14ac:dyDescent="0.2">
      <c r="A1252" s="9"/>
      <c r="B1252" s="9"/>
      <c r="C1252" s="9"/>
      <c r="D1252" s="9"/>
    </row>
    <row r="1253" spans="1:4" x14ac:dyDescent="0.2">
      <c r="A1253" s="9"/>
      <c r="B1253" s="9"/>
      <c r="C1253" s="9"/>
      <c r="D1253" s="9"/>
    </row>
    <row r="1254" spans="1:4" x14ac:dyDescent="0.2">
      <c r="A1254" s="9"/>
      <c r="B1254" s="9"/>
      <c r="C1254" s="9"/>
      <c r="D1254" s="9"/>
    </row>
    <row r="1255" spans="1:4" x14ac:dyDescent="0.2">
      <c r="A1255" s="9"/>
      <c r="B1255" s="9"/>
      <c r="C1255" s="9"/>
      <c r="D1255" s="9"/>
    </row>
    <row r="1256" spans="1:4" x14ac:dyDescent="0.2">
      <c r="A1256" s="9"/>
      <c r="B1256" s="9"/>
      <c r="C1256" s="9"/>
      <c r="D1256" s="9"/>
    </row>
    <row r="1257" spans="1:4" x14ac:dyDescent="0.2">
      <c r="A1257" s="9"/>
      <c r="B1257" s="9"/>
      <c r="C1257" s="9"/>
      <c r="D1257" s="9"/>
    </row>
    <row r="1258" spans="1:4" x14ac:dyDescent="0.2">
      <c r="A1258" s="9"/>
      <c r="B1258" s="9"/>
      <c r="C1258" s="9"/>
      <c r="D1258" s="9"/>
    </row>
    <row r="1259" spans="1:4" x14ac:dyDescent="0.2">
      <c r="A1259" s="9"/>
      <c r="B1259" s="9"/>
      <c r="C1259" s="9"/>
      <c r="D1259" s="9"/>
    </row>
    <row r="1260" spans="1:4" x14ac:dyDescent="0.2">
      <c r="A1260" s="9"/>
      <c r="B1260" s="9"/>
      <c r="C1260" s="9"/>
      <c r="D1260" s="9"/>
    </row>
    <row r="1261" spans="1:4" x14ac:dyDescent="0.2">
      <c r="A1261" s="9"/>
      <c r="B1261" s="9"/>
      <c r="C1261" s="9"/>
      <c r="D1261" s="9"/>
    </row>
    <row r="1262" spans="1:4" x14ac:dyDescent="0.2">
      <c r="A1262" s="9"/>
      <c r="B1262" s="9"/>
      <c r="C1262" s="9"/>
      <c r="D1262" s="9"/>
    </row>
    <row r="1263" spans="1:4" x14ac:dyDescent="0.2">
      <c r="A1263" s="9"/>
      <c r="B1263" s="9"/>
      <c r="C1263" s="9"/>
      <c r="D1263" s="9"/>
    </row>
    <row r="1264" spans="1:4" x14ac:dyDescent="0.2">
      <c r="A1264" s="9"/>
      <c r="B1264" s="9"/>
      <c r="C1264" s="9"/>
      <c r="D1264" s="9"/>
    </row>
    <row r="1265" spans="1:4" x14ac:dyDescent="0.2">
      <c r="A1265" s="9"/>
      <c r="B1265" s="9"/>
      <c r="C1265" s="9"/>
      <c r="D1265" s="9"/>
    </row>
    <row r="1266" spans="1:4" x14ac:dyDescent="0.2">
      <c r="A1266" s="9"/>
      <c r="B1266" s="9"/>
      <c r="C1266" s="9"/>
      <c r="D1266" s="9"/>
    </row>
    <row r="1267" spans="1:4" x14ac:dyDescent="0.2">
      <c r="A1267" s="9"/>
      <c r="B1267" s="9"/>
      <c r="C1267" s="9"/>
      <c r="D1267" s="9"/>
    </row>
    <row r="1268" spans="1:4" x14ac:dyDescent="0.2">
      <c r="A1268" s="9"/>
      <c r="B1268" s="9"/>
      <c r="C1268" s="9"/>
      <c r="D1268" s="9"/>
    </row>
    <row r="1269" spans="1:4" x14ac:dyDescent="0.2">
      <c r="A1269" s="9"/>
      <c r="B1269" s="9"/>
      <c r="C1269" s="9"/>
      <c r="D1269" s="9"/>
    </row>
    <row r="1270" spans="1:4" x14ac:dyDescent="0.2">
      <c r="A1270" s="9"/>
      <c r="B1270" s="9"/>
      <c r="C1270" s="9"/>
      <c r="D1270" s="9"/>
    </row>
    <row r="1271" spans="1:4" x14ac:dyDescent="0.2">
      <c r="A1271" s="9"/>
      <c r="B1271" s="9"/>
      <c r="C1271" s="9"/>
      <c r="D1271" s="9"/>
    </row>
    <row r="1272" spans="1:4" x14ac:dyDescent="0.2">
      <c r="A1272" s="9"/>
      <c r="B1272" s="9"/>
      <c r="C1272" s="9"/>
      <c r="D1272" s="9"/>
    </row>
    <row r="1273" spans="1:4" x14ac:dyDescent="0.2">
      <c r="A1273" s="9"/>
      <c r="B1273" s="9"/>
      <c r="C1273" s="9"/>
      <c r="D1273" s="9"/>
    </row>
    <row r="1274" spans="1:4" x14ac:dyDescent="0.2">
      <c r="A1274" s="9"/>
      <c r="B1274" s="9"/>
      <c r="C1274" s="9"/>
      <c r="D1274" s="9"/>
    </row>
    <row r="1275" spans="1:4" x14ac:dyDescent="0.2">
      <c r="A1275" s="9"/>
      <c r="B1275" s="9"/>
      <c r="C1275" s="9"/>
      <c r="D1275" s="9"/>
    </row>
    <row r="1276" spans="1:4" x14ac:dyDescent="0.2">
      <c r="A1276" s="9"/>
      <c r="B1276" s="9"/>
      <c r="C1276" s="9"/>
      <c r="D1276" s="9"/>
    </row>
    <row r="1277" spans="1:4" x14ac:dyDescent="0.2">
      <c r="A1277" s="9"/>
      <c r="B1277" s="9"/>
      <c r="C1277" s="9"/>
      <c r="D1277" s="9"/>
    </row>
    <row r="1278" spans="1:4" x14ac:dyDescent="0.2">
      <c r="A1278" s="9"/>
      <c r="B1278" s="9"/>
      <c r="C1278" s="9"/>
      <c r="D1278" s="9"/>
    </row>
    <row r="1279" spans="1:4" x14ac:dyDescent="0.2">
      <c r="A1279" s="9"/>
      <c r="B1279" s="9"/>
      <c r="C1279" s="9"/>
      <c r="D1279" s="9"/>
    </row>
    <row r="1280" spans="1:4" x14ac:dyDescent="0.2">
      <c r="A1280" s="9"/>
      <c r="B1280" s="9"/>
      <c r="C1280" s="9"/>
      <c r="D1280" s="9"/>
    </row>
    <row r="1281" spans="1:4" x14ac:dyDescent="0.2">
      <c r="A1281" s="9"/>
      <c r="B1281" s="9"/>
      <c r="C1281" s="9"/>
      <c r="D1281" s="9"/>
    </row>
    <row r="1282" spans="1:4" x14ac:dyDescent="0.2">
      <c r="A1282" s="9"/>
      <c r="B1282" s="9"/>
      <c r="C1282" s="9"/>
      <c r="D1282" s="9"/>
    </row>
    <row r="1283" spans="1:4" x14ac:dyDescent="0.2">
      <c r="A1283" s="9"/>
      <c r="B1283" s="9"/>
      <c r="C1283" s="9"/>
      <c r="D1283" s="9"/>
    </row>
    <row r="1284" spans="1:4" x14ac:dyDescent="0.2">
      <c r="A1284" s="9"/>
      <c r="B1284" s="9"/>
      <c r="C1284" s="9"/>
      <c r="D1284" s="9"/>
    </row>
    <row r="1285" spans="1:4" x14ac:dyDescent="0.2">
      <c r="A1285" s="9"/>
      <c r="B1285" s="9"/>
      <c r="C1285" s="9"/>
      <c r="D1285" s="9"/>
    </row>
    <row r="1286" spans="1:4" x14ac:dyDescent="0.2">
      <c r="A1286" s="9"/>
      <c r="B1286" s="9"/>
      <c r="C1286" s="9"/>
      <c r="D1286" s="9"/>
    </row>
    <row r="1287" spans="1:4" x14ac:dyDescent="0.2">
      <c r="A1287" s="9"/>
      <c r="B1287" s="9"/>
      <c r="C1287" s="9"/>
      <c r="D1287" s="9"/>
    </row>
    <row r="1288" spans="1:4" x14ac:dyDescent="0.2">
      <c r="A1288" s="9"/>
      <c r="B1288" s="9"/>
      <c r="C1288" s="9"/>
      <c r="D1288" s="9"/>
    </row>
    <row r="1289" spans="1:4" x14ac:dyDescent="0.2">
      <c r="A1289" s="9"/>
      <c r="B1289" s="9"/>
      <c r="C1289" s="9"/>
      <c r="D1289" s="9"/>
    </row>
    <row r="1290" spans="1:4" x14ac:dyDescent="0.2">
      <c r="A1290" s="9"/>
      <c r="B1290" s="9"/>
      <c r="C1290" s="9"/>
      <c r="D1290" s="9"/>
    </row>
    <row r="1291" spans="1:4" x14ac:dyDescent="0.2">
      <c r="A1291" s="9"/>
      <c r="B1291" s="9"/>
      <c r="C1291" s="9"/>
      <c r="D1291" s="9"/>
    </row>
    <row r="1292" spans="1:4" x14ac:dyDescent="0.2">
      <c r="A1292" s="9"/>
      <c r="B1292" s="9"/>
      <c r="C1292" s="9"/>
      <c r="D1292" s="9"/>
    </row>
    <row r="1293" spans="1:4" x14ac:dyDescent="0.2">
      <c r="A1293" s="9"/>
      <c r="B1293" s="9"/>
      <c r="C1293" s="9"/>
      <c r="D1293" s="9"/>
    </row>
    <row r="1294" spans="1:4" x14ac:dyDescent="0.2">
      <c r="A1294" s="9"/>
      <c r="B1294" s="9"/>
      <c r="C1294" s="9"/>
      <c r="D1294" s="9"/>
    </row>
    <row r="1295" spans="1:4" x14ac:dyDescent="0.2">
      <c r="A1295" s="9"/>
      <c r="B1295" s="9"/>
      <c r="C1295" s="9"/>
      <c r="D1295" s="9"/>
    </row>
    <row r="1296" spans="1:4" x14ac:dyDescent="0.2">
      <c r="A1296" s="9"/>
      <c r="B1296" s="9"/>
      <c r="C1296" s="9"/>
      <c r="D1296" s="9"/>
    </row>
    <row r="1297" spans="1:4" x14ac:dyDescent="0.2">
      <c r="A1297" s="9"/>
      <c r="B1297" s="9"/>
      <c r="C1297" s="9"/>
      <c r="D1297" s="9"/>
    </row>
    <row r="1298" spans="1:4" x14ac:dyDescent="0.2">
      <c r="A1298" s="9"/>
      <c r="B1298" s="9"/>
      <c r="C1298" s="9"/>
      <c r="D1298" s="9"/>
    </row>
    <row r="1299" spans="1:4" x14ac:dyDescent="0.2">
      <c r="A1299" s="9"/>
      <c r="B1299" s="9"/>
      <c r="C1299" s="9"/>
      <c r="D1299" s="9"/>
    </row>
    <row r="1300" spans="1:4" x14ac:dyDescent="0.2">
      <c r="A1300" s="9"/>
      <c r="B1300" s="9"/>
      <c r="C1300" s="9"/>
      <c r="D1300" s="9"/>
    </row>
    <row r="1301" spans="1:4" x14ac:dyDescent="0.2">
      <c r="A1301" s="9"/>
      <c r="B1301" s="9"/>
      <c r="C1301" s="9"/>
      <c r="D1301" s="9"/>
    </row>
    <row r="1302" spans="1:4" x14ac:dyDescent="0.2">
      <c r="A1302" s="9"/>
      <c r="B1302" s="9"/>
      <c r="C1302" s="9"/>
      <c r="D1302" s="9"/>
    </row>
    <row r="1303" spans="1:4" x14ac:dyDescent="0.2">
      <c r="A1303" s="9"/>
      <c r="B1303" s="9"/>
      <c r="C1303" s="9"/>
      <c r="D1303" s="9"/>
    </row>
    <row r="1304" spans="1:4" x14ac:dyDescent="0.2">
      <c r="A1304" s="9"/>
      <c r="B1304" s="9"/>
      <c r="C1304" s="9"/>
      <c r="D1304" s="9"/>
    </row>
    <row r="1305" spans="1:4" x14ac:dyDescent="0.2">
      <c r="A1305" s="9"/>
      <c r="B1305" s="9"/>
      <c r="C1305" s="9"/>
      <c r="D1305" s="9"/>
    </row>
    <row r="1306" spans="1:4" x14ac:dyDescent="0.2">
      <c r="A1306" s="9"/>
      <c r="B1306" s="9"/>
      <c r="C1306" s="9"/>
      <c r="D1306" s="9"/>
    </row>
    <row r="1307" spans="1:4" x14ac:dyDescent="0.2">
      <c r="A1307" s="9"/>
      <c r="B1307" s="9"/>
      <c r="C1307" s="9"/>
      <c r="D1307" s="9"/>
    </row>
    <row r="1308" spans="1:4" x14ac:dyDescent="0.2">
      <c r="A1308" s="9"/>
      <c r="B1308" s="9"/>
      <c r="C1308" s="9"/>
      <c r="D1308" s="9"/>
    </row>
    <row r="1309" spans="1:4" x14ac:dyDescent="0.2">
      <c r="A1309" s="9"/>
      <c r="B1309" s="9"/>
      <c r="C1309" s="9"/>
      <c r="D1309" s="9"/>
    </row>
    <row r="1310" spans="1:4" x14ac:dyDescent="0.2">
      <c r="A1310" s="9"/>
      <c r="B1310" s="9"/>
      <c r="C1310" s="9"/>
      <c r="D1310" s="9"/>
    </row>
    <row r="1311" spans="1:4" x14ac:dyDescent="0.2">
      <c r="A1311" s="9"/>
      <c r="B1311" s="9"/>
      <c r="C1311" s="9"/>
      <c r="D1311" s="9"/>
    </row>
    <row r="1312" spans="1:4" x14ac:dyDescent="0.2">
      <c r="A1312" s="9"/>
      <c r="B1312" s="9"/>
      <c r="C1312" s="9"/>
      <c r="D1312" s="9"/>
    </row>
    <row r="1313" spans="1:4" x14ac:dyDescent="0.2">
      <c r="A1313" s="9"/>
      <c r="B1313" s="9"/>
      <c r="C1313" s="9"/>
      <c r="D1313" s="9"/>
    </row>
    <row r="1314" spans="1:4" x14ac:dyDescent="0.2">
      <c r="A1314" s="9"/>
      <c r="B1314" s="9"/>
      <c r="C1314" s="9"/>
      <c r="D1314" s="9"/>
    </row>
    <row r="1315" spans="1:4" x14ac:dyDescent="0.2">
      <c r="A1315" s="9"/>
      <c r="B1315" s="9"/>
      <c r="C1315" s="9"/>
      <c r="D1315" s="9"/>
    </row>
    <row r="1316" spans="1:4" x14ac:dyDescent="0.2">
      <c r="A1316" s="9"/>
      <c r="B1316" s="9"/>
      <c r="C1316" s="9"/>
      <c r="D1316" s="9"/>
    </row>
    <row r="1317" spans="1:4" x14ac:dyDescent="0.2">
      <c r="A1317" s="9"/>
      <c r="B1317" s="9"/>
      <c r="C1317" s="9"/>
      <c r="D1317" s="9"/>
    </row>
    <row r="1318" spans="1:4" x14ac:dyDescent="0.2">
      <c r="A1318" s="9"/>
      <c r="B1318" s="9"/>
      <c r="C1318" s="9"/>
      <c r="D1318" s="9"/>
    </row>
    <row r="1319" spans="1:4" x14ac:dyDescent="0.2">
      <c r="A1319" s="9"/>
      <c r="B1319" s="9"/>
      <c r="C1319" s="9"/>
      <c r="D1319" s="9"/>
    </row>
    <row r="1320" spans="1:4" x14ac:dyDescent="0.2">
      <c r="A1320" s="9"/>
      <c r="B1320" s="9"/>
      <c r="C1320" s="9"/>
      <c r="D1320" s="9"/>
    </row>
    <row r="1321" spans="1:4" x14ac:dyDescent="0.2">
      <c r="A1321" s="9"/>
      <c r="B1321" s="9"/>
      <c r="C1321" s="9"/>
      <c r="D1321" s="9"/>
    </row>
    <row r="1322" spans="1:4" x14ac:dyDescent="0.2">
      <c r="A1322" s="9"/>
      <c r="B1322" s="9"/>
      <c r="C1322" s="9"/>
      <c r="D1322" s="9"/>
    </row>
    <row r="1323" spans="1:4" x14ac:dyDescent="0.2">
      <c r="A1323" s="9"/>
      <c r="B1323" s="9"/>
      <c r="C1323" s="9"/>
      <c r="D1323" s="9"/>
    </row>
    <row r="1324" spans="1:4" x14ac:dyDescent="0.2">
      <c r="A1324" s="9"/>
      <c r="B1324" s="9"/>
      <c r="C1324" s="9"/>
      <c r="D1324" s="9"/>
    </row>
    <row r="1325" spans="1:4" x14ac:dyDescent="0.2">
      <c r="A1325" s="9"/>
      <c r="B1325" s="9"/>
      <c r="C1325" s="9"/>
      <c r="D1325" s="9"/>
    </row>
    <row r="1326" spans="1:4" x14ac:dyDescent="0.2">
      <c r="A1326" s="9"/>
      <c r="B1326" s="9"/>
      <c r="C1326" s="9"/>
      <c r="D1326" s="9"/>
    </row>
    <row r="1327" spans="1:4" x14ac:dyDescent="0.2">
      <c r="A1327" s="9"/>
      <c r="B1327" s="9"/>
      <c r="C1327" s="9"/>
      <c r="D1327" s="9"/>
    </row>
    <row r="1328" spans="1:4" x14ac:dyDescent="0.2">
      <c r="A1328" s="9"/>
      <c r="B1328" s="9"/>
      <c r="C1328" s="9"/>
      <c r="D1328" s="9"/>
    </row>
    <row r="1329" spans="1:4" x14ac:dyDescent="0.2">
      <c r="A1329" s="9"/>
      <c r="B1329" s="9"/>
      <c r="C1329" s="9"/>
      <c r="D1329" s="9"/>
    </row>
    <row r="1330" spans="1:4" x14ac:dyDescent="0.2">
      <c r="A1330" s="9"/>
      <c r="B1330" s="9"/>
      <c r="C1330" s="9"/>
      <c r="D1330" s="9"/>
    </row>
    <row r="1331" spans="1:4" x14ac:dyDescent="0.2">
      <c r="A1331" s="9"/>
      <c r="B1331" s="9"/>
      <c r="C1331" s="9"/>
      <c r="D1331" s="9"/>
    </row>
    <row r="1332" spans="1:4" x14ac:dyDescent="0.2">
      <c r="A1332" s="9"/>
      <c r="B1332" s="9"/>
      <c r="C1332" s="9"/>
      <c r="D1332" s="9"/>
    </row>
    <row r="1333" spans="1:4" x14ac:dyDescent="0.2">
      <c r="A1333" s="9"/>
      <c r="B1333" s="9"/>
      <c r="C1333" s="9"/>
      <c r="D1333" s="9"/>
    </row>
    <row r="1334" spans="1:4" x14ac:dyDescent="0.2">
      <c r="A1334" s="9"/>
      <c r="B1334" s="9"/>
      <c r="C1334" s="9"/>
      <c r="D1334" s="9"/>
    </row>
    <row r="1335" spans="1:4" x14ac:dyDescent="0.2">
      <c r="A1335" s="9"/>
      <c r="B1335" s="9"/>
      <c r="C1335" s="9"/>
      <c r="D1335" s="9"/>
    </row>
    <row r="1336" spans="1:4" x14ac:dyDescent="0.2">
      <c r="A1336" s="9"/>
      <c r="B1336" s="9"/>
      <c r="C1336" s="9"/>
      <c r="D1336" s="9"/>
    </row>
    <row r="1337" spans="1:4" x14ac:dyDescent="0.2">
      <c r="A1337" s="9"/>
      <c r="B1337" s="9"/>
      <c r="C1337" s="9"/>
      <c r="D1337" s="9"/>
    </row>
    <row r="1338" spans="1:4" x14ac:dyDescent="0.2">
      <c r="A1338" s="9"/>
      <c r="B1338" s="9"/>
      <c r="C1338" s="9"/>
      <c r="D1338" s="9"/>
    </row>
    <row r="1339" spans="1:4" x14ac:dyDescent="0.2">
      <c r="A1339" s="9"/>
      <c r="B1339" s="9"/>
      <c r="C1339" s="9"/>
      <c r="D1339" s="9"/>
    </row>
    <row r="1340" spans="1:4" x14ac:dyDescent="0.2">
      <c r="A1340" s="9"/>
      <c r="B1340" s="9"/>
      <c r="C1340" s="9"/>
      <c r="D1340" s="9"/>
    </row>
    <row r="1341" spans="1:4" x14ac:dyDescent="0.2">
      <c r="A1341" s="9"/>
      <c r="B1341" s="9"/>
      <c r="C1341" s="9"/>
      <c r="D1341" s="9"/>
    </row>
    <row r="1342" spans="1:4" x14ac:dyDescent="0.2">
      <c r="A1342" s="9"/>
      <c r="B1342" s="9"/>
      <c r="C1342" s="9"/>
      <c r="D1342" s="9"/>
    </row>
    <row r="1343" spans="1:4" x14ac:dyDescent="0.2">
      <c r="A1343" s="9"/>
      <c r="B1343" s="9"/>
      <c r="C1343" s="9"/>
      <c r="D1343" s="9"/>
    </row>
    <row r="1344" spans="1:4" x14ac:dyDescent="0.2">
      <c r="A1344" s="9"/>
      <c r="B1344" s="9"/>
      <c r="C1344" s="9"/>
      <c r="D1344" s="9"/>
    </row>
    <row r="1345" spans="1:4" x14ac:dyDescent="0.2">
      <c r="A1345" s="9"/>
      <c r="B1345" s="9"/>
      <c r="C1345" s="9"/>
      <c r="D1345" s="9"/>
    </row>
    <row r="1346" spans="1:4" x14ac:dyDescent="0.2">
      <c r="A1346" s="9"/>
      <c r="B1346" s="9"/>
      <c r="C1346" s="9"/>
      <c r="D1346" s="9"/>
    </row>
    <row r="1347" spans="1:4" x14ac:dyDescent="0.2">
      <c r="A1347" s="9"/>
      <c r="B1347" s="9"/>
      <c r="C1347" s="9"/>
      <c r="D1347" s="9"/>
    </row>
    <row r="1348" spans="1:4" x14ac:dyDescent="0.2">
      <c r="A1348" s="9"/>
      <c r="B1348" s="9"/>
      <c r="C1348" s="9"/>
      <c r="D1348" s="9"/>
    </row>
    <row r="1349" spans="1:4" x14ac:dyDescent="0.2">
      <c r="A1349" s="9"/>
      <c r="B1349" s="9"/>
      <c r="C1349" s="9"/>
      <c r="D1349" s="9"/>
    </row>
    <row r="1350" spans="1:4" x14ac:dyDescent="0.2">
      <c r="A1350" s="9"/>
      <c r="B1350" s="9"/>
      <c r="C1350" s="9"/>
      <c r="D1350" s="9"/>
    </row>
    <row r="1351" spans="1:4" x14ac:dyDescent="0.2">
      <c r="A1351" s="9"/>
      <c r="B1351" s="9"/>
      <c r="C1351" s="9"/>
      <c r="D1351" s="9"/>
    </row>
    <row r="1352" spans="1:4" x14ac:dyDescent="0.2">
      <c r="A1352" s="9"/>
      <c r="B1352" s="9"/>
      <c r="C1352" s="9"/>
      <c r="D1352" s="9"/>
    </row>
    <row r="1353" spans="1:4" x14ac:dyDescent="0.2">
      <c r="A1353" s="9"/>
      <c r="B1353" s="9"/>
      <c r="C1353" s="9"/>
      <c r="D1353" s="9"/>
    </row>
    <row r="1354" spans="1:4" x14ac:dyDescent="0.2">
      <c r="A1354" s="9"/>
      <c r="B1354" s="9"/>
      <c r="C1354" s="9"/>
      <c r="D1354" s="9"/>
    </row>
    <row r="1355" spans="1:4" x14ac:dyDescent="0.2">
      <c r="A1355" s="9"/>
      <c r="B1355" s="9"/>
      <c r="C1355" s="9"/>
      <c r="D1355" s="9"/>
    </row>
    <row r="1356" spans="1:4" x14ac:dyDescent="0.2">
      <c r="A1356" s="9"/>
      <c r="B1356" s="9"/>
      <c r="C1356" s="9"/>
      <c r="D1356" s="9"/>
    </row>
    <row r="1357" spans="1:4" x14ac:dyDescent="0.2">
      <c r="A1357" s="9"/>
      <c r="B1357" s="9"/>
      <c r="C1357" s="9"/>
      <c r="D1357" s="9"/>
    </row>
    <row r="1358" spans="1:4" x14ac:dyDescent="0.2">
      <c r="A1358" s="9"/>
      <c r="B1358" s="9"/>
      <c r="C1358" s="9"/>
      <c r="D1358" s="9"/>
    </row>
    <row r="1359" spans="1:4" x14ac:dyDescent="0.2">
      <c r="A1359" s="9"/>
      <c r="B1359" s="9"/>
      <c r="C1359" s="9"/>
      <c r="D1359" s="9"/>
    </row>
    <row r="1360" spans="1:4" x14ac:dyDescent="0.2">
      <c r="A1360" s="9"/>
      <c r="B1360" s="9"/>
      <c r="C1360" s="9"/>
      <c r="D1360" s="9"/>
    </row>
    <row r="1361" spans="1:4" x14ac:dyDescent="0.2">
      <c r="A1361" s="9"/>
      <c r="B1361" s="9"/>
      <c r="C1361" s="9"/>
      <c r="D1361" s="9"/>
    </row>
    <row r="1362" spans="1:4" x14ac:dyDescent="0.2">
      <c r="A1362" s="9"/>
      <c r="B1362" s="9"/>
      <c r="C1362" s="9"/>
      <c r="D1362" s="9"/>
    </row>
    <row r="1363" spans="1:4" x14ac:dyDescent="0.2">
      <c r="A1363" s="9"/>
      <c r="B1363" s="9"/>
      <c r="C1363" s="9"/>
      <c r="D1363" s="9"/>
    </row>
    <row r="1364" spans="1:4" x14ac:dyDescent="0.2">
      <c r="A1364" s="9"/>
      <c r="B1364" s="9"/>
      <c r="C1364" s="9"/>
      <c r="D1364" s="9"/>
    </row>
    <row r="1365" spans="1:4" x14ac:dyDescent="0.2">
      <c r="A1365" s="9"/>
      <c r="B1365" s="9"/>
      <c r="C1365" s="9"/>
      <c r="D1365" s="9"/>
    </row>
    <row r="1366" spans="1:4" x14ac:dyDescent="0.2">
      <c r="A1366" s="9"/>
      <c r="B1366" s="9"/>
      <c r="C1366" s="9"/>
      <c r="D1366" s="9"/>
    </row>
    <row r="1367" spans="1:4" x14ac:dyDescent="0.2">
      <c r="A1367" s="9"/>
      <c r="B1367" s="9"/>
      <c r="C1367" s="9"/>
      <c r="D1367" s="9"/>
    </row>
    <row r="1368" spans="1:4" x14ac:dyDescent="0.2">
      <c r="A1368" s="9"/>
      <c r="B1368" s="9"/>
      <c r="C1368" s="9"/>
      <c r="D1368" s="9"/>
    </row>
    <row r="1369" spans="1:4" x14ac:dyDescent="0.2">
      <c r="A1369" s="9"/>
      <c r="B1369" s="9"/>
      <c r="C1369" s="9"/>
      <c r="D1369" s="9"/>
    </row>
    <row r="1370" spans="1:4" x14ac:dyDescent="0.2">
      <c r="A1370" s="9"/>
      <c r="B1370" s="9"/>
      <c r="C1370" s="9"/>
      <c r="D1370" s="9"/>
    </row>
    <row r="1371" spans="1:4" x14ac:dyDescent="0.2">
      <c r="A1371" s="9"/>
      <c r="B1371" s="9"/>
      <c r="C1371" s="9"/>
      <c r="D1371" s="9"/>
    </row>
    <row r="1372" spans="1:4" x14ac:dyDescent="0.2">
      <c r="A1372" s="9"/>
      <c r="B1372" s="9"/>
      <c r="C1372" s="9"/>
      <c r="D1372" s="9"/>
    </row>
    <row r="1373" spans="1:4" x14ac:dyDescent="0.2">
      <c r="A1373" s="9"/>
      <c r="B1373" s="9"/>
      <c r="C1373" s="9"/>
      <c r="D1373" s="9"/>
    </row>
  </sheetData>
  <autoFilter ref="A3:D428" xr:uid="{ED471DB3-E40A-4E0D-9A80-D7063983A83A}"/>
  <phoneticPr fontId="5"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6BAA973F-9EF0-490D-B142-59A41B64C4F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Summary</vt:lpstr>
      <vt:lpstr>Average per Dwelling</vt:lpstr>
      <vt:lpstr>list</vt:lpstr>
      <vt:lpstr>Authority</vt:lpstr>
      <vt:lpstr>list!Compare</vt:lpstr>
      <vt:lpstr>COMPARISION</vt:lpstr>
      <vt:lpstr>Comparison</vt:lpstr>
      <vt:lpstr>Print_Area</vt:lpstr>
      <vt:lpstr>'Average per Dwelling'!Print_Titles</vt:lpstr>
      <vt:lpstr>Region</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JTUCKER</dc:creator>
  <cp:lastModifiedBy>Tom Saunders</cp:lastModifiedBy>
  <cp:lastPrinted>2014-03-26T09:25:29Z</cp:lastPrinted>
  <dcterms:created xsi:type="dcterms:W3CDTF">2005-11-30T11:52:15Z</dcterms:created>
  <dcterms:modified xsi:type="dcterms:W3CDTF">2021-07-29T16:51:57Z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17dd5e57-2a4c-4993-a618-1130162f74f8</vt:lpwstr>
  </property>
  <property fmtid="{D5CDD505-2E9C-101B-9397-08002B2CF9AE}" pid="3" name="bjSaver">
    <vt:lpwstr>q2ylYDCQlDx0+J2KMgdOER7s+yp88HL8</vt:lpwstr>
  </property>
  <property fmtid="{D5CDD505-2E9C-101B-9397-08002B2CF9AE}" pid="4" name="bjDocumentSecurityLabel">
    <vt:lpwstr>No Marking</vt:lpwstr>
  </property>
</Properties>
</file>