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omshmueli/PycharmProjects/Portfolio_automation_checklist/Checklist/"/>
    </mc:Choice>
  </mc:AlternateContent>
  <xr:revisionPtr revIDLastSave="0" documentId="13_ncr:1_{BACCF44C-81A4-214B-A7F0-73AC089978AE}" xr6:coauthVersionLast="47" xr6:coauthVersionMax="47" xr10:uidLastSave="{00000000-0000-0000-0000-000000000000}"/>
  <bookViews>
    <workbookView xWindow="0" yWindow="760" windowWidth="30240" windowHeight="17480" activeTab="3" xr2:uid="{00000000-000D-0000-FFFF-FFFF00000000}"/>
  </bookViews>
  <sheets>
    <sheet name="START HERE!" sheetId="1" r:id="rId1"/>
    <sheet name="Portfolio" sheetId="2" r:id="rId2"/>
    <sheet name="Feroldi Quality Score" sheetId="3" r:id="rId3"/>
    <sheet name="researched" sheetId="11" r:id="rId4"/>
    <sheet name="Anti-Fragile Score" sheetId="4" r:id="rId5"/>
    <sheet name="Investing Resources" sheetId="5" r:id="rId6"/>
    <sheet name="SEC Filings" sheetId="6" r:id="rId7"/>
    <sheet name="11 Reasons To Sell" sheetId="7" r:id="rId8"/>
    <sheet name="Signs A Great CEO" sheetId="8" r:id="rId9"/>
    <sheet name="Books" sheetId="9" r:id="rId10"/>
    <sheet name="Big Funds To Track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1" l="1"/>
  <c r="E3" i="11" s="1"/>
  <c r="F37" i="11"/>
  <c r="G37" i="11"/>
  <c r="H37" i="11"/>
  <c r="I37" i="11"/>
  <c r="I3" i="11" s="1"/>
  <c r="J37" i="11"/>
  <c r="K37" i="11"/>
  <c r="K3" i="11" s="1"/>
  <c r="L37" i="11"/>
  <c r="L3" i="11" s="1"/>
  <c r="M37" i="11"/>
  <c r="M53" i="11" s="1"/>
  <c r="N37" i="11"/>
  <c r="N53" i="11" s="1"/>
  <c r="O37" i="11"/>
  <c r="O53" i="11" s="1"/>
  <c r="P37" i="11"/>
  <c r="Q37" i="11"/>
  <c r="R37" i="11"/>
  <c r="S37" i="11"/>
  <c r="T37" i="11"/>
  <c r="T53" i="11" s="1"/>
  <c r="U37" i="11"/>
  <c r="U3" i="11" s="1"/>
  <c r="V37" i="11"/>
  <c r="W37" i="11"/>
  <c r="X37" i="11"/>
  <c r="Y37" i="11"/>
  <c r="Y53" i="11" s="1"/>
  <c r="Z37" i="11"/>
  <c r="Z3" i="11" s="1"/>
  <c r="AA37" i="11"/>
  <c r="AB37" i="11"/>
  <c r="AC37" i="11"/>
  <c r="AC3" i="11" s="1"/>
  <c r="AD37" i="11"/>
  <c r="AD3" i="11" s="1"/>
  <c r="AE37" i="11"/>
  <c r="AE3" i="11" s="1"/>
  <c r="AF37" i="11"/>
  <c r="AF3" i="11" s="1"/>
  <c r="AG37" i="11"/>
  <c r="AG53" i="11" s="1"/>
  <c r="AH37" i="11"/>
  <c r="AH3" i="11" s="1"/>
  <c r="AI37" i="11"/>
  <c r="AI53" i="11" s="1"/>
  <c r="AJ37" i="11"/>
  <c r="AJ53" i="11" s="1"/>
  <c r="AK37" i="11"/>
  <c r="AL37" i="11"/>
  <c r="AM37" i="11"/>
  <c r="AN37" i="11"/>
  <c r="AO37" i="11"/>
  <c r="AP37" i="11"/>
  <c r="AP53" i="11" s="1"/>
  <c r="AQ37" i="11"/>
  <c r="AR37" i="11"/>
  <c r="AR3" i="11" s="1"/>
  <c r="AS37" i="11"/>
  <c r="AS3" i="11" s="1"/>
  <c r="AT37" i="11"/>
  <c r="AT53" i="11" s="1"/>
  <c r="AU37" i="11"/>
  <c r="AU53" i="11" s="1"/>
  <c r="AV37" i="11"/>
  <c r="AV53" i="11" s="1"/>
  <c r="AW37" i="11"/>
  <c r="AX37" i="11"/>
  <c r="AY37" i="11"/>
  <c r="AZ37" i="11"/>
  <c r="BA37" i="11"/>
  <c r="BA53" i="11" s="1"/>
  <c r="BB37" i="11"/>
  <c r="BB3" i="11" s="1"/>
  <c r="BC37" i="11"/>
  <c r="BC53" i="11" s="1"/>
  <c r="BD37" i="11"/>
  <c r="BE37" i="11"/>
  <c r="BF37" i="11"/>
  <c r="BG37" i="11"/>
  <c r="BH37" i="11"/>
  <c r="BI37" i="11"/>
  <c r="BJ37" i="11"/>
  <c r="BK37" i="11"/>
  <c r="BL37" i="11"/>
  <c r="BL3" i="11" s="1"/>
  <c r="BM37" i="11"/>
  <c r="BM3" i="11" s="1"/>
  <c r="BN37" i="11"/>
  <c r="BN3" i="11" s="1"/>
  <c r="BO37" i="11"/>
  <c r="BO3" i="11" s="1"/>
  <c r="BP37" i="11"/>
  <c r="BP53" i="11" s="1"/>
  <c r="BQ37" i="11"/>
  <c r="BQ53" i="11" s="1"/>
  <c r="BR37" i="11"/>
  <c r="BS37" i="11"/>
  <c r="BT37" i="11"/>
  <c r="BU37" i="11"/>
  <c r="BV37" i="11"/>
  <c r="BW37" i="11"/>
  <c r="BW53" i="11" s="1"/>
  <c r="BX37" i="11"/>
  <c r="BY37" i="11"/>
  <c r="BY3" i="11" s="1"/>
  <c r="BZ37" i="11"/>
  <c r="BZ3" i="11" s="1"/>
  <c r="CA37" i="11"/>
  <c r="CA53" i="11" s="1"/>
  <c r="CB37" i="11"/>
  <c r="CB53" i="11" s="1"/>
  <c r="CC37" i="11"/>
  <c r="CC53" i="11" s="1"/>
  <c r="CD37" i="11"/>
  <c r="CE37" i="11"/>
  <c r="CF37" i="11"/>
  <c r="CG37" i="11"/>
  <c r="CH37" i="11"/>
  <c r="CI37" i="11"/>
  <c r="CI3" i="11" s="1"/>
  <c r="CJ37" i="11"/>
  <c r="CJ53" i="11" s="1"/>
  <c r="CK37" i="11"/>
  <c r="CK3" i="11" s="1"/>
  <c r="CL37" i="11"/>
  <c r="CL53" i="11" s="1"/>
  <c r="CM37" i="11"/>
  <c r="CN37" i="11"/>
  <c r="CO37" i="11"/>
  <c r="CP37" i="11"/>
  <c r="CQ37" i="11"/>
  <c r="CR37" i="11"/>
  <c r="D37" i="11"/>
  <c r="CS53" i="11"/>
  <c r="CR53" i="11"/>
  <c r="CQ53" i="11"/>
  <c r="CO53" i="11"/>
  <c r="CH53" i="11"/>
  <c r="CG53" i="11"/>
  <c r="CF53" i="11"/>
  <c r="CD53" i="11"/>
  <c r="BV53" i="11"/>
  <c r="BU53" i="11"/>
  <c r="BS53" i="11"/>
  <c r="BL53" i="11"/>
  <c r="BK53" i="11"/>
  <c r="BJ53" i="11"/>
  <c r="BH53" i="11"/>
  <c r="AZ53" i="11"/>
  <c r="AY53" i="11"/>
  <c r="AW53" i="11"/>
  <c r="AO53" i="11"/>
  <c r="AN53" i="11"/>
  <c r="AL53" i="11"/>
  <c r="AE53" i="11"/>
  <c r="AD53" i="11"/>
  <c r="AC53" i="11"/>
  <c r="AA53" i="11"/>
  <c r="S53" i="11"/>
  <c r="R53" i="11"/>
  <c r="P53" i="11"/>
  <c r="I53" i="11"/>
  <c r="H53" i="11"/>
  <c r="G53" i="11"/>
  <c r="CY51" i="11"/>
  <c r="CX51" i="11"/>
  <c r="CW51" i="11"/>
  <c r="CV51" i="11"/>
  <c r="CU51" i="11"/>
  <c r="CT51" i="11"/>
  <c r="CS51" i="11"/>
  <c r="CR51" i="11"/>
  <c r="CQ51" i="11"/>
  <c r="CP51" i="11"/>
  <c r="CO51" i="11"/>
  <c r="CN51" i="11"/>
  <c r="CM51" i="11"/>
  <c r="CL51" i="11"/>
  <c r="CK51" i="11"/>
  <c r="CJ51" i="11"/>
  <c r="CI51" i="11"/>
  <c r="CH51" i="11"/>
  <c r="CG51" i="11"/>
  <c r="CF51" i="11"/>
  <c r="CE51" i="11"/>
  <c r="CD51" i="11"/>
  <c r="CC51" i="11"/>
  <c r="CB51" i="11"/>
  <c r="CA51" i="11"/>
  <c r="BZ51" i="11"/>
  <c r="BY51" i="11"/>
  <c r="BX51" i="11"/>
  <c r="BW51" i="11"/>
  <c r="BV51" i="11"/>
  <c r="BU51" i="11"/>
  <c r="BT51" i="11"/>
  <c r="BS51" i="11"/>
  <c r="BR51" i="11"/>
  <c r="BQ51" i="11"/>
  <c r="BP51" i="11"/>
  <c r="BO51" i="11"/>
  <c r="BN51" i="11"/>
  <c r="BM51" i="11"/>
  <c r="BL51" i="11"/>
  <c r="BK51" i="11"/>
  <c r="BJ51" i="11"/>
  <c r="BI51" i="11"/>
  <c r="BH51" i="11"/>
  <c r="BG51" i="11"/>
  <c r="BF51" i="11"/>
  <c r="BE51" i="11"/>
  <c r="BD51" i="11"/>
  <c r="BC51" i="11"/>
  <c r="BB51" i="11"/>
  <c r="BA51" i="11"/>
  <c r="AZ51" i="11"/>
  <c r="AY51" i="11"/>
  <c r="AX51" i="11"/>
  <c r="AW51" i="11"/>
  <c r="AV51" i="11"/>
  <c r="AU51" i="11"/>
  <c r="AT51" i="11"/>
  <c r="AS51" i="11"/>
  <c r="AR51" i="11"/>
  <c r="AQ51" i="11"/>
  <c r="AP51" i="11"/>
  <c r="AO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CY37" i="11"/>
  <c r="CY53" i="11" s="1"/>
  <c r="CX37" i="11"/>
  <c r="CX53" i="11" s="1"/>
  <c r="CW37" i="11"/>
  <c r="CW53" i="11" s="1"/>
  <c r="CV37" i="11"/>
  <c r="CV3" i="11" s="1"/>
  <c r="CU37" i="11"/>
  <c r="CU53" i="11" s="1"/>
  <c r="CT37" i="11"/>
  <c r="CT3" i="11" s="1"/>
  <c r="CS37" i="11"/>
  <c r="CP53" i="11"/>
  <c r="CN53" i="11"/>
  <c r="CM53" i="11"/>
  <c r="CE53" i="11"/>
  <c r="BY53" i="11"/>
  <c r="BX3" i="11"/>
  <c r="BT53" i="11"/>
  <c r="BR53" i="11"/>
  <c r="BI53" i="11"/>
  <c r="BG53" i="11"/>
  <c r="BF53" i="11"/>
  <c r="BE53" i="11"/>
  <c r="BD3" i="11"/>
  <c r="AX53" i="11"/>
  <c r="AR53" i="11"/>
  <c r="AQ3" i="11"/>
  <c r="AM53" i="11"/>
  <c r="AK53" i="11"/>
  <c r="AB53" i="11"/>
  <c r="X53" i="11"/>
  <c r="W3" i="11"/>
  <c r="V53" i="11"/>
  <c r="Q53" i="11"/>
  <c r="J3" i="11"/>
  <c r="F53" i="11"/>
  <c r="C37" i="11"/>
  <c r="C53" i="11" s="1"/>
  <c r="B37" i="11"/>
  <c r="B53" i="11" s="1"/>
  <c r="CY3" i="11"/>
  <c r="CU3" i="11"/>
  <c r="CS3" i="11"/>
  <c r="CR3" i="11"/>
  <c r="CQ3" i="11"/>
  <c r="CP3" i="11"/>
  <c r="CO3" i="11"/>
  <c r="CN3" i="11"/>
  <c r="CJ3" i="11"/>
  <c r="CH3" i="11"/>
  <c r="CG3" i="11"/>
  <c r="CF3" i="11"/>
  <c r="CE3" i="11"/>
  <c r="CD3" i="11"/>
  <c r="BW3" i="11"/>
  <c r="BV3" i="11"/>
  <c r="BU3" i="11"/>
  <c r="BT3" i="11"/>
  <c r="BS3" i="11"/>
  <c r="BR3" i="11"/>
  <c r="BK3" i="11"/>
  <c r="BJ3" i="11"/>
  <c r="BI3" i="11"/>
  <c r="BH3" i="11"/>
  <c r="BG3" i="11"/>
  <c r="BC3" i="11"/>
  <c r="BA3" i="11"/>
  <c r="AZ3" i="11"/>
  <c r="AY3" i="11"/>
  <c r="AX3" i="11"/>
  <c r="AW3" i="11"/>
  <c r="AP3" i="11"/>
  <c r="AO3" i="11"/>
  <c r="AN3" i="11"/>
  <c r="AM3" i="11"/>
  <c r="AL3" i="11"/>
  <c r="AK3" i="11"/>
  <c r="AB3" i="11"/>
  <c r="AA3" i="11"/>
  <c r="V3" i="11"/>
  <c r="T3" i="11"/>
  <c r="S3" i="11"/>
  <c r="R3" i="11"/>
  <c r="Q3" i="11"/>
  <c r="P3" i="11"/>
  <c r="H3" i="11"/>
  <c r="G3" i="11"/>
  <c r="F3" i="11"/>
  <c r="CY1" i="11"/>
  <c r="CX1" i="11"/>
  <c r="CW1" i="11"/>
  <c r="CV1" i="11"/>
  <c r="CU1" i="11"/>
  <c r="CT1" i="11"/>
  <c r="CS1" i="11"/>
  <c r="CR1" i="11"/>
  <c r="CQ1" i="11"/>
  <c r="CP1" i="11"/>
  <c r="CO1" i="11"/>
  <c r="CN1" i="11"/>
  <c r="CM1" i="11"/>
  <c r="CL1" i="11"/>
  <c r="CK1" i="11"/>
  <c r="CJ1" i="11"/>
  <c r="CI1" i="11"/>
  <c r="CH1" i="11"/>
  <c r="CG1" i="11"/>
  <c r="CF1" i="11"/>
  <c r="CE1" i="11"/>
  <c r="CD1" i="11"/>
  <c r="CC1" i="11"/>
  <c r="CB1" i="11"/>
  <c r="CA1" i="11"/>
  <c r="BZ1" i="11"/>
  <c r="BY1" i="11"/>
  <c r="BX1" i="11"/>
  <c r="BW1" i="11"/>
  <c r="BV1" i="11"/>
  <c r="BU1" i="11"/>
  <c r="BT1" i="11"/>
  <c r="BS1" i="11"/>
  <c r="BR1" i="11"/>
  <c r="BQ1" i="11"/>
  <c r="BP1" i="11"/>
  <c r="BO1" i="11"/>
  <c r="BN1" i="11"/>
  <c r="BM1" i="11"/>
  <c r="BL1" i="11"/>
  <c r="BK1" i="11"/>
  <c r="BJ1" i="11"/>
  <c r="BI1" i="11"/>
  <c r="BH1" i="11"/>
  <c r="BG1" i="11"/>
  <c r="BF1" i="11"/>
  <c r="BE1" i="11"/>
  <c r="BD1" i="11"/>
  <c r="BC1" i="11"/>
  <c r="BB1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CJ18" i="4"/>
  <c r="CI18" i="4"/>
  <c r="CI3" i="4" s="1"/>
  <c r="CH18" i="4"/>
  <c r="CG18" i="4"/>
  <c r="CG3" i="4" s="1"/>
  <c r="CF18" i="4"/>
  <c r="CE18" i="4"/>
  <c r="CD18" i="4"/>
  <c r="CD3" i="4" s="1"/>
  <c r="CC18" i="4"/>
  <c r="CB18" i="4"/>
  <c r="CB3" i="4" s="1"/>
  <c r="CA18" i="4"/>
  <c r="BZ18" i="4"/>
  <c r="BY18" i="4"/>
  <c r="BX18" i="4"/>
  <c r="BX3" i="4" s="1"/>
  <c r="BW18" i="4"/>
  <c r="BV18" i="4"/>
  <c r="BV3" i="4" s="1"/>
  <c r="BU18" i="4"/>
  <c r="BT18" i="4"/>
  <c r="BS18" i="4"/>
  <c r="BS3" i="4" s="1"/>
  <c r="BR18" i="4"/>
  <c r="BQ18" i="4"/>
  <c r="BQ3" i="4" s="1"/>
  <c r="BP18" i="4"/>
  <c r="BO18" i="4"/>
  <c r="BN18" i="4"/>
  <c r="BM18" i="4"/>
  <c r="BM3" i="4" s="1"/>
  <c r="BL18" i="4"/>
  <c r="BK18" i="4"/>
  <c r="BK3" i="4" s="1"/>
  <c r="BJ18" i="4"/>
  <c r="BI18" i="4"/>
  <c r="BH18" i="4"/>
  <c r="BH3" i="4" s="1"/>
  <c r="BG18" i="4"/>
  <c r="BF18" i="4"/>
  <c r="BF3" i="4" s="1"/>
  <c r="BE18" i="4"/>
  <c r="BD18" i="4"/>
  <c r="BC18" i="4"/>
  <c r="BB18" i="4"/>
  <c r="BB3" i="4" s="1"/>
  <c r="BA18" i="4"/>
  <c r="AZ18" i="4"/>
  <c r="AZ3" i="4" s="1"/>
  <c r="AY18" i="4"/>
  <c r="AX18" i="4"/>
  <c r="AW18" i="4"/>
  <c r="AW3" i="4" s="1"/>
  <c r="AV18" i="4"/>
  <c r="AU18" i="4"/>
  <c r="AU3" i="4" s="1"/>
  <c r="AT18" i="4"/>
  <c r="AS18" i="4"/>
  <c r="AR18" i="4"/>
  <c r="AQ18" i="4"/>
  <c r="AQ3" i="4" s="1"/>
  <c r="AP18" i="4"/>
  <c r="AO18" i="4"/>
  <c r="AO3" i="4" s="1"/>
  <c r="AN18" i="4"/>
  <c r="AM18" i="4"/>
  <c r="AL18" i="4"/>
  <c r="AL3" i="4" s="1"/>
  <c r="AK18" i="4"/>
  <c r="AJ18" i="4"/>
  <c r="AJ3" i="4" s="1"/>
  <c r="AI18" i="4"/>
  <c r="AH18" i="4"/>
  <c r="AG18" i="4"/>
  <c r="AF18" i="4"/>
  <c r="AF3" i="4" s="1"/>
  <c r="AE18" i="4"/>
  <c r="AD18" i="4"/>
  <c r="AD3" i="4" s="1"/>
  <c r="AC18" i="4"/>
  <c r="AB18" i="4"/>
  <c r="AA18" i="4"/>
  <c r="AA3" i="4" s="1"/>
  <c r="Z18" i="4"/>
  <c r="Y18" i="4"/>
  <c r="Y3" i="4" s="1"/>
  <c r="X18" i="4"/>
  <c r="W18" i="4"/>
  <c r="V18" i="4"/>
  <c r="U18" i="4"/>
  <c r="U3" i="4" s="1"/>
  <c r="T18" i="4"/>
  <c r="S18" i="4"/>
  <c r="S3" i="4" s="1"/>
  <c r="E17" i="2" s="1" a="1"/>
  <c r="E17" i="2" s="1"/>
  <c r="R18" i="4"/>
  <c r="Q18" i="4"/>
  <c r="P18" i="4"/>
  <c r="P3" i="4" s="1"/>
  <c r="E14" i="2" s="1" a="1"/>
  <c r="E14" i="2" s="1"/>
  <c r="O18" i="4"/>
  <c r="N18" i="4"/>
  <c r="N3" i="4" s="1"/>
  <c r="E12" i="2" s="1" a="1"/>
  <c r="E12" i="2" s="1"/>
  <c r="M18" i="4"/>
  <c r="L18" i="4"/>
  <c r="K18" i="4"/>
  <c r="J18" i="4"/>
  <c r="J3" i="4" s="1"/>
  <c r="E8" i="2" s="1" a="1"/>
  <c r="E8" i="2" s="1"/>
  <c r="I18" i="4"/>
  <c r="H18" i="4"/>
  <c r="H3" i="4" s="1"/>
  <c r="E6" i="2" s="1" a="1"/>
  <c r="E6" i="2" s="1"/>
  <c r="G18" i="4"/>
  <c r="F18" i="4"/>
  <c r="E18" i="4"/>
  <c r="E3" i="4" s="1"/>
  <c r="E3" i="2" s="1" a="1"/>
  <c r="E3" i="2" s="1"/>
  <c r="D18" i="4"/>
  <c r="C18" i="4"/>
  <c r="B18" i="4"/>
  <c r="CJ3" i="4"/>
  <c r="CH3" i="4"/>
  <c r="CF3" i="4"/>
  <c r="CE3" i="4"/>
  <c r="CC3" i="4"/>
  <c r="CA3" i="4"/>
  <c r="BZ3" i="4"/>
  <c r="BY3" i="4"/>
  <c r="BW3" i="4"/>
  <c r="BU3" i="4"/>
  <c r="BT3" i="4"/>
  <c r="BR3" i="4"/>
  <c r="BP3" i="4"/>
  <c r="BO3" i="4"/>
  <c r="BN3" i="4"/>
  <c r="BL3" i="4"/>
  <c r="BJ3" i="4"/>
  <c r="BI3" i="4"/>
  <c r="BG3" i="4"/>
  <c r="BE3" i="4"/>
  <c r="BD3" i="4"/>
  <c r="BC3" i="4"/>
  <c r="BA3" i="4"/>
  <c r="AY3" i="4"/>
  <c r="AX3" i="4"/>
  <c r="AV3" i="4"/>
  <c r="AT3" i="4"/>
  <c r="AS3" i="4"/>
  <c r="AR3" i="4"/>
  <c r="AP3" i="4"/>
  <c r="AN3" i="4"/>
  <c r="AM3" i="4"/>
  <c r="AK3" i="4"/>
  <c r="AI3" i="4"/>
  <c r="AH3" i="4"/>
  <c r="AG3" i="4"/>
  <c r="AE3" i="4"/>
  <c r="AC3" i="4"/>
  <c r="AB3" i="4"/>
  <c r="Z3" i="4"/>
  <c r="X3" i="4"/>
  <c r="W3" i="4"/>
  <c r="V3" i="4"/>
  <c r="T3" i="4"/>
  <c r="R3" i="4"/>
  <c r="Q3" i="4"/>
  <c r="O3" i="4"/>
  <c r="M3" i="4"/>
  <c r="L3" i="4"/>
  <c r="K3" i="4"/>
  <c r="I3" i="4"/>
  <c r="G3" i="4"/>
  <c r="F3" i="4"/>
  <c r="D3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T53" i="3"/>
  <c r="CR53" i="3"/>
  <c r="CQ53" i="3"/>
  <c r="CP53" i="3"/>
  <c r="CI53" i="3"/>
  <c r="CG53" i="3"/>
  <c r="CF53" i="3"/>
  <c r="CE53" i="3"/>
  <c r="BX53" i="3"/>
  <c r="BV53" i="3"/>
  <c r="BU53" i="3"/>
  <c r="BT53" i="3"/>
  <c r="BM53" i="3"/>
  <c r="BK53" i="3"/>
  <c r="BJ53" i="3"/>
  <c r="BI53" i="3"/>
  <c r="BB53" i="3"/>
  <c r="AZ53" i="3"/>
  <c r="AY53" i="3"/>
  <c r="AX53" i="3"/>
  <c r="AQ53" i="3"/>
  <c r="AO53" i="3"/>
  <c r="AN53" i="3"/>
  <c r="AM53" i="3"/>
  <c r="AF53" i="3"/>
  <c r="AD53" i="3"/>
  <c r="AC53" i="3"/>
  <c r="AB53" i="3"/>
  <c r="U53" i="3"/>
  <c r="S53" i="3"/>
  <c r="R53" i="3"/>
  <c r="Q53" i="3"/>
  <c r="J53" i="3"/>
  <c r="H53" i="3"/>
  <c r="G53" i="3"/>
  <c r="F53" i="3"/>
  <c r="CY51" i="3"/>
  <c r="CX51" i="3"/>
  <c r="CW51" i="3"/>
  <c r="CV51" i="3"/>
  <c r="CU51" i="3"/>
  <c r="CT51" i="3"/>
  <c r="CS51" i="3"/>
  <c r="CS53" i="3" s="1"/>
  <c r="CR51" i="3"/>
  <c r="CQ51" i="3"/>
  <c r="CP51" i="3"/>
  <c r="CO51" i="3"/>
  <c r="CN51" i="3"/>
  <c r="CM51" i="3"/>
  <c r="CL51" i="3"/>
  <c r="CK51" i="3"/>
  <c r="CJ51" i="3"/>
  <c r="CI51" i="3"/>
  <c r="CH51" i="3"/>
  <c r="CH53" i="3" s="1"/>
  <c r="CG51" i="3"/>
  <c r="CF51" i="3"/>
  <c r="CE51" i="3"/>
  <c r="CD51" i="3"/>
  <c r="CC51" i="3"/>
  <c r="CB51" i="3"/>
  <c r="CA51" i="3"/>
  <c r="BZ51" i="3"/>
  <c r="BY51" i="3"/>
  <c r="BX51" i="3"/>
  <c r="BW51" i="3"/>
  <c r="BW53" i="3" s="1"/>
  <c r="BV51" i="3"/>
  <c r="BU51" i="3"/>
  <c r="BT51" i="3"/>
  <c r="BS51" i="3"/>
  <c r="BR51" i="3"/>
  <c r="BQ51" i="3"/>
  <c r="BP51" i="3"/>
  <c r="BO51" i="3"/>
  <c r="BN51" i="3"/>
  <c r="BM51" i="3"/>
  <c r="BL51" i="3"/>
  <c r="BL53" i="3" s="1"/>
  <c r="BK51" i="3"/>
  <c r="BJ51" i="3"/>
  <c r="BI51" i="3"/>
  <c r="BH51" i="3"/>
  <c r="BG51" i="3"/>
  <c r="BF51" i="3"/>
  <c r="BE51" i="3"/>
  <c r="BD51" i="3"/>
  <c r="BC51" i="3"/>
  <c r="BB51" i="3"/>
  <c r="BA51" i="3"/>
  <c r="BA53" i="3" s="1"/>
  <c r="AZ51" i="3"/>
  <c r="AY51" i="3"/>
  <c r="AX51" i="3"/>
  <c r="AW51" i="3"/>
  <c r="AV51" i="3"/>
  <c r="AU51" i="3"/>
  <c r="AT51" i="3"/>
  <c r="AS51" i="3"/>
  <c r="AR51" i="3"/>
  <c r="AQ51" i="3"/>
  <c r="AP51" i="3"/>
  <c r="AP53" i="3" s="1"/>
  <c r="AO51" i="3"/>
  <c r="AN51" i="3"/>
  <c r="AM51" i="3"/>
  <c r="AL51" i="3"/>
  <c r="AK51" i="3"/>
  <c r="AJ51" i="3"/>
  <c r="AI51" i="3"/>
  <c r="AH51" i="3"/>
  <c r="AG51" i="3"/>
  <c r="AF51" i="3"/>
  <c r="AE51" i="3"/>
  <c r="AE53" i="3" s="1"/>
  <c r="AD51" i="3"/>
  <c r="AC51" i="3"/>
  <c r="AB51" i="3"/>
  <c r="AA51" i="3"/>
  <c r="Z51" i="3"/>
  <c r="Y51" i="3"/>
  <c r="X51" i="3"/>
  <c r="W51" i="3"/>
  <c r="V51" i="3"/>
  <c r="U51" i="3"/>
  <c r="T51" i="3"/>
  <c r="T53" i="3" s="1"/>
  <c r="S51" i="3"/>
  <c r="R51" i="3"/>
  <c r="Q51" i="3"/>
  <c r="P51" i="3"/>
  <c r="O51" i="3"/>
  <c r="N51" i="3"/>
  <c r="M51" i="3"/>
  <c r="L51" i="3"/>
  <c r="K51" i="3"/>
  <c r="J51" i="3"/>
  <c r="I51" i="3"/>
  <c r="I53" i="3" s="1"/>
  <c r="H51" i="3"/>
  <c r="G51" i="3"/>
  <c r="F51" i="3"/>
  <c r="E51" i="3"/>
  <c r="D51" i="3"/>
  <c r="C51" i="3"/>
  <c r="CY37" i="3"/>
  <c r="CY3" i="3" s="1"/>
  <c r="CX37" i="3"/>
  <c r="CX53" i="3" s="1"/>
  <c r="CW37" i="3"/>
  <c r="CW3" i="3" s="1"/>
  <c r="CV37" i="3"/>
  <c r="CV53" i="3" s="1"/>
  <c r="CU37" i="3"/>
  <c r="CU53" i="3" s="1"/>
  <c r="CT37" i="3"/>
  <c r="CS37" i="3"/>
  <c r="CR37" i="3"/>
  <c r="CQ37" i="3"/>
  <c r="CP37" i="3"/>
  <c r="CO37" i="3"/>
  <c r="CO3" i="3" s="1"/>
  <c r="CN37" i="3"/>
  <c r="CN3" i="3" s="1"/>
  <c r="CM37" i="3"/>
  <c r="CM53" i="3" s="1"/>
  <c r="CL37" i="3"/>
  <c r="CL3" i="3" s="1"/>
  <c r="CK37" i="3"/>
  <c r="CK53" i="3" s="1"/>
  <c r="CJ37" i="3"/>
  <c r="CJ53" i="3" s="1"/>
  <c r="CI37" i="3"/>
  <c r="CH37" i="3"/>
  <c r="CG37" i="3"/>
  <c r="CF37" i="3"/>
  <c r="CE37" i="3"/>
  <c r="CD37" i="3"/>
  <c r="CD3" i="3" s="1"/>
  <c r="CC37" i="3"/>
  <c r="CC3" i="3" s="1"/>
  <c r="CB37" i="3"/>
  <c r="CB53" i="3" s="1"/>
  <c r="CA37" i="3"/>
  <c r="CA3" i="3" s="1"/>
  <c r="BZ37" i="3"/>
  <c r="BZ53" i="3" s="1"/>
  <c r="BY37" i="3"/>
  <c r="BY53" i="3" s="1"/>
  <c r="BX37" i="3"/>
  <c r="BW37" i="3"/>
  <c r="BV37" i="3"/>
  <c r="BU37" i="3"/>
  <c r="BT37" i="3"/>
  <c r="BS37" i="3"/>
  <c r="BS3" i="3" s="1"/>
  <c r="BR37" i="3"/>
  <c r="BR3" i="3" s="1"/>
  <c r="BQ37" i="3"/>
  <c r="BQ53" i="3" s="1"/>
  <c r="BP37" i="3"/>
  <c r="BP3" i="3" s="1"/>
  <c r="BO37" i="3"/>
  <c r="BO53" i="3" s="1"/>
  <c r="BN37" i="3"/>
  <c r="BN53" i="3" s="1"/>
  <c r="BM37" i="3"/>
  <c r="BL37" i="3"/>
  <c r="BK37" i="3"/>
  <c r="BJ37" i="3"/>
  <c r="BI37" i="3"/>
  <c r="BH37" i="3"/>
  <c r="BH3" i="3" s="1"/>
  <c r="BG37" i="3"/>
  <c r="BG3" i="3" s="1"/>
  <c r="BF37" i="3"/>
  <c r="BF53" i="3" s="1"/>
  <c r="BE37" i="3"/>
  <c r="BE3" i="3" s="1"/>
  <c r="BD37" i="3"/>
  <c r="BD53" i="3" s="1"/>
  <c r="BC37" i="3"/>
  <c r="BC53" i="3" s="1"/>
  <c r="BB37" i="3"/>
  <c r="BA37" i="3"/>
  <c r="AZ37" i="3"/>
  <c r="AY37" i="3"/>
  <c r="AX37" i="3"/>
  <c r="AW37" i="3"/>
  <c r="AW3" i="3" s="1"/>
  <c r="AV37" i="3"/>
  <c r="AV3" i="3" s="1"/>
  <c r="AU37" i="3"/>
  <c r="AU53" i="3" s="1"/>
  <c r="AT37" i="3"/>
  <c r="AT3" i="3" s="1"/>
  <c r="AS37" i="3"/>
  <c r="AS53" i="3" s="1"/>
  <c r="AR37" i="3"/>
  <c r="AR53" i="3" s="1"/>
  <c r="AQ37" i="3"/>
  <c r="AP37" i="3"/>
  <c r="AO37" i="3"/>
  <c r="AN37" i="3"/>
  <c r="AM37" i="3"/>
  <c r="AL37" i="3"/>
  <c r="AL3" i="3" s="1"/>
  <c r="AK37" i="3"/>
  <c r="AK3" i="3" s="1"/>
  <c r="AJ37" i="3"/>
  <c r="AJ53" i="3" s="1"/>
  <c r="AI37" i="3"/>
  <c r="AI3" i="3" s="1"/>
  <c r="AH37" i="3"/>
  <c r="AH53" i="3" s="1"/>
  <c r="AG37" i="3"/>
  <c r="AG53" i="3" s="1"/>
  <c r="AF37" i="3"/>
  <c r="AE37" i="3"/>
  <c r="AD37" i="3"/>
  <c r="AC37" i="3"/>
  <c r="AB37" i="3"/>
  <c r="AA37" i="3"/>
  <c r="AA3" i="3" s="1"/>
  <c r="Z37" i="3"/>
  <c r="Z3" i="3" s="1"/>
  <c r="Y37" i="3"/>
  <c r="Y53" i="3" s="1"/>
  <c r="X37" i="3"/>
  <c r="X3" i="3" s="1"/>
  <c r="W37" i="3"/>
  <c r="W53" i="3" s="1"/>
  <c r="V37" i="3"/>
  <c r="V53" i="3" s="1"/>
  <c r="U37" i="3"/>
  <c r="T37" i="3"/>
  <c r="S37" i="3"/>
  <c r="R37" i="3"/>
  <c r="Q37" i="3"/>
  <c r="P37" i="3"/>
  <c r="P3" i="3" s="1"/>
  <c r="D14" i="2" s="1" a="1"/>
  <c r="D14" i="2" s="1"/>
  <c r="O37" i="3"/>
  <c r="O3" i="3" s="1"/>
  <c r="D13" i="2" s="1" a="1"/>
  <c r="D13" i="2" s="1"/>
  <c r="N37" i="3"/>
  <c r="N53" i="3" s="1"/>
  <c r="M37" i="3"/>
  <c r="M3" i="3" s="1"/>
  <c r="D11" i="2" s="1" a="1"/>
  <c r="D11" i="2" s="1"/>
  <c r="L37" i="3"/>
  <c r="L53" i="3" s="1"/>
  <c r="K37" i="3"/>
  <c r="K53" i="3" s="1"/>
  <c r="J37" i="3"/>
  <c r="I37" i="3"/>
  <c r="H37" i="3"/>
  <c r="G37" i="3"/>
  <c r="F37" i="3"/>
  <c r="E37" i="3"/>
  <c r="E3" i="3" s="1"/>
  <c r="D3" i="2" s="1" a="1"/>
  <c r="D3" i="2" s="1"/>
  <c r="D37" i="3"/>
  <c r="D3" i="3" s="1"/>
  <c r="D2" i="2" s="1" a="1"/>
  <c r="D2" i="2" s="1"/>
  <c r="C37" i="3"/>
  <c r="C53" i="3" s="1"/>
  <c r="B37" i="3"/>
  <c r="B3" i="3" s="1"/>
  <c r="CX3" i="3"/>
  <c r="CT3" i="3"/>
  <c r="CS3" i="3"/>
  <c r="CR3" i="3"/>
  <c r="CQ3" i="3"/>
  <c r="CP3" i="3"/>
  <c r="CM3" i="3"/>
  <c r="CI3" i="3"/>
  <c r="CH3" i="3"/>
  <c r="CG3" i="3"/>
  <c r="CF3" i="3"/>
  <c r="CE3" i="3"/>
  <c r="CB3" i="3"/>
  <c r="BX3" i="3"/>
  <c r="BW3" i="3"/>
  <c r="BV3" i="3"/>
  <c r="BU3" i="3"/>
  <c r="BT3" i="3"/>
  <c r="BQ3" i="3"/>
  <c r="BM3" i="3"/>
  <c r="BL3" i="3"/>
  <c r="BK3" i="3"/>
  <c r="BJ3" i="3"/>
  <c r="BI3" i="3"/>
  <c r="BF3" i="3"/>
  <c r="BB3" i="3"/>
  <c r="BA3" i="3"/>
  <c r="AZ3" i="3"/>
  <c r="AY3" i="3"/>
  <c r="AX3" i="3"/>
  <c r="AU3" i="3"/>
  <c r="AQ3" i="3"/>
  <c r="AP3" i="3"/>
  <c r="AO3" i="3"/>
  <c r="AN3" i="3"/>
  <c r="AM3" i="3"/>
  <c r="AJ3" i="3"/>
  <c r="AF3" i="3"/>
  <c r="AE3" i="3"/>
  <c r="AD3" i="3"/>
  <c r="AC3" i="3"/>
  <c r="AB3" i="3"/>
  <c r="Y3" i="3"/>
  <c r="U3" i="3"/>
  <c r="T3" i="3"/>
  <c r="S3" i="3"/>
  <c r="R3" i="3"/>
  <c r="Q3" i="3"/>
  <c r="N3" i="3"/>
  <c r="J3" i="3"/>
  <c r="I3" i="3"/>
  <c r="H3" i="3"/>
  <c r="G3" i="3"/>
  <c r="F3" i="3"/>
  <c r="C3" i="3"/>
  <c r="CY1" i="3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K100" i="2"/>
  <c r="J100" i="2"/>
  <c r="D100" i="2" a="1"/>
  <c r="D100" i="2" s="1"/>
  <c r="C100" i="2"/>
  <c r="B100" i="2"/>
  <c r="K99" i="2"/>
  <c r="J99" i="2"/>
  <c r="D99" i="2" a="1"/>
  <c r="D99" i="2" s="1"/>
  <c r="C99" i="2"/>
  <c r="B99" i="2"/>
  <c r="K98" i="2"/>
  <c r="J98" i="2"/>
  <c r="D98" i="2" a="1"/>
  <c r="D98" i="2" s="1"/>
  <c r="C98" i="2"/>
  <c r="B98" i="2"/>
  <c r="K97" i="2"/>
  <c r="J97" i="2"/>
  <c r="D97" i="2" a="1"/>
  <c r="D97" i="2" s="1"/>
  <c r="C97" i="2"/>
  <c r="B97" i="2"/>
  <c r="K96" i="2"/>
  <c r="J96" i="2"/>
  <c r="D96" i="2" a="1"/>
  <c r="D96" i="2"/>
  <c r="C96" i="2"/>
  <c r="B96" i="2"/>
  <c r="K95" i="2"/>
  <c r="J95" i="2"/>
  <c r="D95" i="2" a="1"/>
  <c r="D95" i="2"/>
  <c r="C95" i="2"/>
  <c r="B95" i="2"/>
  <c r="K94" i="2"/>
  <c r="J94" i="2"/>
  <c r="D94" i="2" a="1"/>
  <c r="D94" i="2" s="1"/>
  <c r="C94" i="2"/>
  <c r="B94" i="2"/>
  <c r="K93" i="2"/>
  <c r="J93" i="2"/>
  <c r="D93" i="2" a="1"/>
  <c r="D93" i="2" s="1"/>
  <c r="C93" i="2"/>
  <c r="B93" i="2"/>
  <c r="K92" i="2"/>
  <c r="J92" i="2"/>
  <c r="D92" i="2" a="1"/>
  <c r="D92" i="2"/>
  <c r="C92" i="2"/>
  <c r="B92" i="2"/>
  <c r="K91" i="2"/>
  <c r="J91" i="2"/>
  <c r="D91" i="2" a="1"/>
  <c r="D91" i="2" s="1"/>
  <c r="C91" i="2"/>
  <c r="B91" i="2"/>
  <c r="K90" i="2"/>
  <c r="J90" i="2"/>
  <c r="D90" i="2" a="1"/>
  <c r="D90" i="2"/>
  <c r="C90" i="2"/>
  <c r="B90" i="2"/>
  <c r="K89" i="2"/>
  <c r="J89" i="2"/>
  <c r="D89" i="2" a="1"/>
  <c r="D89" i="2"/>
  <c r="C89" i="2"/>
  <c r="B89" i="2"/>
  <c r="K88" i="2"/>
  <c r="J88" i="2"/>
  <c r="D88" i="2" a="1"/>
  <c r="D88" i="2" s="1"/>
  <c r="C88" i="2"/>
  <c r="B88" i="2"/>
  <c r="K87" i="2"/>
  <c r="J87" i="2"/>
  <c r="D87" i="2" a="1"/>
  <c r="D87" i="2" s="1"/>
  <c r="C87" i="2"/>
  <c r="B87" i="2"/>
  <c r="K86" i="2"/>
  <c r="J86" i="2"/>
  <c r="D86" i="2" a="1"/>
  <c r="D86" i="2" s="1"/>
  <c r="C86" i="2"/>
  <c r="B86" i="2"/>
  <c r="K85" i="2"/>
  <c r="J85" i="2"/>
  <c r="D85" i="2" a="1"/>
  <c r="D85" i="2"/>
  <c r="C85" i="2"/>
  <c r="B85" i="2"/>
  <c r="K84" i="2"/>
  <c r="J84" i="2"/>
  <c r="D84" i="2" a="1"/>
  <c r="D84" i="2"/>
  <c r="C84" i="2"/>
  <c r="B84" i="2"/>
  <c r="K83" i="2"/>
  <c r="J83" i="2"/>
  <c r="D83" i="2" a="1"/>
  <c r="D83" i="2"/>
  <c r="C83" i="2"/>
  <c r="B83" i="2"/>
  <c r="K82" i="2"/>
  <c r="J82" i="2"/>
  <c r="D82" i="2" a="1"/>
  <c r="D82" i="2" s="1"/>
  <c r="C82" i="2"/>
  <c r="B82" i="2"/>
  <c r="K81" i="2"/>
  <c r="J81" i="2"/>
  <c r="D81" i="2" a="1"/>
  <c r="D81" i="2"/>
  <c r="C81" i="2"/>
  <c r="B81" i="2"/>
  <c r="K80" i="2"/>
  <c r="J80" i="2"/>
  <c r="D80" i="2" a="1"/>
  <c r="D80" i="2" s="1"/>
  <c r="C80" i="2"/>
  <c r="B80" i="2"/>
  <c r="K79" i="2"/>
  <c r="J79" i="2"/>
  <c r="D79" i="2" a="1"/>
  <c r="D79" i="2"/>
  <c r="C79" i="2"/>
  <c r="B79" i="2"/>
  <c r="K78" i="2"/>
  <c r="J78" i="2"/>
  <c r="D78" i="2" a="1"/>
  <c r="D78" i="2"/>
  <c r="C78" i="2"/>
  <c r="B78" i="2"/>
  <c r="K77" i="2"/>
  <c r="J77" i="2"/>
  <c r="D77" i="2" a="1"/>
  <c r="D77" i="2" s="1"/>
  <c r="C77" i="2"/>
  <c r="B77" i="2"/>
  <c r="K76" i="2"/>
  <c r="J76" i="2"/>
  <c r="D76" i="2" a="1"/>
  <c r="D76" i="2" s="1"/>
  <c r="C76" i="2"/>
  <c r="B76" i="2"/>
  <c r="K75" i="2"/>
  <c r="J75" i="2"/>
  <c r="D75" i="2" a="1"/>
  <c r="D75" i="2" s="1"/>
  <c r="C75" i="2"/>
  <c r="B75" i="2"/>
  <c r="K74" i="2"/>
  <c r="J74" i="2"/>
  <c r="D74" i="2" a="1"/>
  <c r="D74" i="2"/>
  <c r="C74" i="2"/>
  <c r="B74" i="2"/>
  <c r="K73" i="2"/>
  <c r="J73" i="2"/>
  <c r="D73" i="2" a="1"/>
  <c r="D73" i="2"/>
  <c r="C73" i="2"/>
  <c r="B73" i="2"/>
  <c r="K72" i="2"/>
  <c r="J72" i="2"/>
  <c r="D72" i="2" a="1"/>
  <c r="D72" i="2"/>
  <c r="C72" i="2"/>
  <c r="B72" i="2"/>
  <c r="K71" i="2"/>
  <c r="J71" i="2"/>
  <c r="D71" i="2" a="1"/>
  <c r="D71" i="2" s="1"/>
  <c r="C71" i="2"/>
  <c r="B71" i="2"/>
  <c r="K70" i="2"/>
  <c r="J70" i="2"/>
  <c r="D70" i="2" a="1"/>
  <c r="D70" i="2"/>
  <c r="C70" i="2"/>
  <c r="B70" i="2"/>
  <c r="K69" i="2"/>
  <c r="J69" i="2"/>
  <c r="D69" i="2" a="1"/>
  <c r="D69" i="2"/>
  <c r="C69" i="2"/>
  <c r="B69" i="2"/>
  <c r="K68" i="2"/>
  <c r="J68" i="2"/>
  <c r="D68" i="2" a="1"/>
  <c r="D68" i="2"/>
  <c r="C68" i="2"/>
  <c r="B68" i="2"/>
  <c r="K67" i="2"/>
  <c r="J67" i="2"/>
  <c r="D67" i="2" a="1"/>
  <c r="D67" i="2"/>
  <c r="C67" i="2"/>
  <c r="B67" i="2"/>
  <c r="K66" i="2"/>
  <c r="J66" i="2"/>
  <c r="D66" i="2" a="1"/>
  <c r="D66" i="2" s="1"/>
  <c r="C66" i="2"/>
  <c r="B66" i="2"/>
  <c r="K65" i="2"/>
  <c r="J65" i="2"/>
  <c r="D65" i="2" a="1"/>
  <c r="D65" i="2" s="1"/>
  <c r="C65" i="2"/>
  <c r="B65" i="2"/>
  <c r="K64" i="2"/>
  <c r="J64" i="2"/>
  <c r="D64" i="2" a="1"/>
  <c r="D64" i="2" s="1"/>
  <c r="C64" i="2"/>
  <c r="B64" i="2"/>
  <c r="K63" i="2"/>
  <c r="J63" i="2"/>
  <c r="D63" i="2" a="1"/>
  <c r="D63" i="2"/>
  <c r="C63" i="2"/>
  <c r="B63" i="2"/>
  <c r="K62" i="2"/>
  <c r="J62" i="2"/>
  <c r="D62" i="2" a="1"/>
  <c r="D62" i="2"/>
  <c r="C62" i="2"/>
  <c r="B62" i="2"/>
  <c r="K61" i="2"/>
  <c r="J61" i="2"/>
  <c r="D61" i="2" a="1"/>
  <c r="D61" i="2"/>
  <c r="C61" i="2"/>
  <c r="B61" i="2"/>
  <c r="K60" i="2"/>
  <c r="J60" i="2"/>
  <c r="D60" i="2" a="1"/>
  <c r="D60" i="2" s="1"/>
  <c r="C60" i="2"/>
  <c r="B60" i="2"/>
  <c r="K59" i="2"/>
  <c r="J59" i="2"/>
  <c r="D59" i="2" a="1"/>
  <c r="D59" i="2"/>
  <c r="C59" i="2"/>
  <c r="B59" i="2"/>
  <c r="K58" i="2"/>
  <c r="J58" i="2"/>
  <c r="D58" i="2" a="1"/>
  <c r="D58" i="2" s="1"/>
  <c r="C58" i="2"/>
  <c r="B58" i="2"/>
  <c r="K57" i="2"/>
  <c r="J57" i="2"/>
  <c r="D57" i="2" a="1"/>
  <c r="D57" i="2"/>
  <c r="C57" i="2"/>
  <c r="B57" i="2"/>
  <c r="K56" i="2"/>
  <c r="J56" i="2"/>
  <c r="D56" i="2" a="1"/>
  <c r="D56" i="2"/>
  <c r="C56" i="2"/>
  <c r="B56" i="2"/>
  <c r="K55" i="2"/>
  <c r="J55" i="2"/>
  <c r="D55" i="2" a="1"/>
  <c r="D55" i="2" s="1"/>
  <c r="C55" i="2"/>
  <c r="B55" i="2"/>
  <c r="K54" i="2"/>
  <c r="J54" i="2"/>
  <c r="D54" i="2" a="1"/>
  <c r="D54" i="2" s="1"/>
  <c r="C54" i="2"/>
  <c r="B54" i="2"/>
  <c r="K53" i="2"/>
  <c r="J53" i="2"/>
  <c r="D53" i="2" a="1"/>
  <c r="D53" i="2" s="1"/>
  <c r="C53" i="2"/>
  <c r="B53" i="2"/>
  <c r="K52" i="2"/>
  <c r="J52" i="2"/>
  <c r="D52" i="2" a="1"/>
  <c r="D52" i="2"/>
  <c r="C52" i="2"/>
  <c r="B52" i="2"/>
  <c r="K51" i="2"/>
  <c r="J51" i="2"/>
  <c r="D51" i="2" a="1"/>
  <c r="D51" i="2"/>
  <c r="C51" i="2"/>
  <c r="B51" i="2"/>
  <c r="K50" i="2"/>
  <c r="J50" i="2"/>
  <c r="D50" i="2" a="1"/>
  <c r="D50" i="2"/>
  <c r="C50" i="2"/>
  <c r="B50" i="2"/>
  <c r="K49" i="2"/>
  <c r="J49" i="2"/>
  <c r="D49" i="2" a="1"/>
  <c r="D49" i="2" s="1"/>
  <c r="C49" i="2"/>
  <c r="B49" i="2"/>
  <c r="K48" i="2"/>
  <c r="J48" i="2"/>
  <c r="D48" i="2" a="1"/>
  <c r="D48" i="2"/>
  <c r="C48" i="2"/>
  <c r="B48" i="2"/>
  <c r="K47" i="2"/>
  <c r="J47" i="2"/>
  <c r="D47" i="2" a="1"/>
  <c r="D47" i="2" s="1"/>
  <c r="C47" i="2"/>
  <c r="B47" i="2"/>
  <c r="K46" i="2"/>
  <c r="J46" i="2"/>
  <c r="D46" i="2" a="1"/>
  <c r="D46" i="2"/>
  <c r="C46" i="2"/>
  <c r="B46" i="2"/>
  <c r="K45" i="2"/>
  <c r="J45" i="2"/>
  <c r="D45" i="2" a="1"/>
  <c r="D45" i="2"/>
  <c r="C45" i="2"/>
  <c r="B45" i="2"/>
  <c r="K44" i="2"/>
  <c r="J44" i="2"/>
  <c r="D44" i="2" a="1"/>
  <c r="D44" i="2" s="1"/>
  <c r="C44" i="2"/>
  <c r="B44" i="2"/>
  <c r="K43" i="2"/>
  <c r="J43" i="2"/>
  <c r="D43" i="2" a="1"/>
  <c r="D43" i="2" s="1"/>
  <c r="C43" i="2"/>
  <c r="B43" i="2"/>
  <c r="K42" i="2"/>
  <c r="J42" i="2"/>
  <c r="D42" i="2" a="1"/>
  <c r="D42" i="2" s="1"/>
  <c r="C42" i="2"/>
  <c r="B42" i="2"/>
  <c r="K41" i="2"/>
  <c r="J41" i="2"/>
  <c r="D41" i="2" a="1"/>
  <c r="D41" i="2"/>
  <c r="C41" i="2"/>
  <c r="B41" i="2"/>
  <c r="K40" i="2"/>
  <c r="J40" i="2"/>
  <c r="D40" i="2" a="1"/>
  <c r="D40" i="2"/>
  <c r="C40" i="2"/>
  <c r="B40" i="2"/>
  <c r="K39" i="2"/>
  <c r="J39" i="2"/>
  <c r="D39" i="2" a="1"/>
  <c r="D39" i="2"/>
  <c r="C39" i="2"/>
  <c r="B39" i="2"/>
  <c r="K38" i="2"/>
  <c r="J38" i="2"/>
  <c r="D38" i="2" a="1"/>
  <c r="D38" i="2" s="1"/>
  <c r="C38" i="2"/>
  <c r="B38" i="2"/>
  <c r="K37" i="2"/>
  <c r="J37" i="2"/>
  <c r="D37" i="2" a="1"/>
  <c r="D37" i="2"/>
  <c r="C37" i="2"/>
  <c r="B37" i="2"/>
  <c r="K36" i="2"/>
  <c r="J36" i="2"/>
  <c r="D36" i="2" a="1"/>
  <c r="D36" i="2" s="1"/>
  <c r="C36" i="2"/>
  <c r="B36" i="2"/>
  <c r="K35" i="2"/>
  <c r="J35" i="2"/>
  <c r="D35" i="2" a="1"/>
  <c r="D35" i="2"/>
  <c r="C35" i="2"/>
  <c r="B35" i="2"/>
  <c r="K34" i="2"/>
  <c r="J34" i="2"/>
  <c r="D34" i="2" a="1"/>
  <c r="D34" i="2"/>
  <c r="C34" i="2"/>
  <c r="B34" i="2"/>
  <c r="K33" i="2"/>
  <c r="J33" i="2"/>
  <c r="D33" i="2" a="1"/>
  <c r="D33" i="2" s="1"/>
  <c r="C33" i="2"/>
  <c r="B33" i="2"/>
  <c r="K32" i="2"/>
  <c r="J32" i="2"/>
  <c r="D32" i="2" a="1"/>
  <c r="D32" i="2" s="1"/>
  <c r="C32" i="2"/>
  <c r="B32" i="2"/>
  <c r="K31" i="2"/>
  <c r="J31" i="2"/>
  <c r="D31" i="2" a="1"/>
  <c r="D31" i="2" s="1"/>
  <c r="C31" i="2"/>
  <c r="B31" i="2"/>
  <c r="K30" i="2"/>
  <c r="J30" i="2"/>
  <c r="D30" i="2" a="1"/>
  <c r="D30" i="2"/>
  <c r="C30" i="2"/>
  <c r="B30" i="2"/>
  <c r="K29" i="2"/>
  <c r="J29" i="2"/>
  <c r="D29" i="2" a="1"/>
  <c r="D29" i="2"/>
  <c r="C29" i="2"/>
  <c r="B29" i="2"/>
  <c r="K28" i="2"/>
  <c r="J28" i="2"/>
  <c r="D28" i="2" a="1"/>
  <c r="D28" i="2"/>
  <c r="C28" i="2"/>
  <c r="B28" i="2"/>
  <c r="K27" i="2"/>
  <c r="J27" i="2"/>
  <c r="D27" i="2" a="1"/>
  <c r="D27" i="2" s="1"/>
  <c r="C27" i="2"/>
  <c r="B27" i="2"/>
  <c r="K26" i="2"/>
  <c r="J26" i="2"/>
  <c r="D26" i="2" a="1"/>
  <c r="D26" i="2"/>
  <c r="C26" i="2"/>
  <c r="B26" i="2"/>
  <c r="K25" i="2"/>
  <c r="J25" i="2"/>
  <c r="D25" i="2" a="1"/>
  <c r="D25" i="2"/>
  <c r="C25" i="2"/>
  <c r="B25" i="2"/>
  <c r="K24" i="2"/>
  <c r="J24" i="2"/>
  <c r="D24" i="2" a="1"/>
  <c r="D24" i="2"/>
  <c r="C24" i="2"/>
  <c r="B24" i="2"/>
  <c r="K23" i="2"/>
  <c r="J23" i="2"/>
  <c r="D23" i="2" a="1"/>
  <c r="D23" i="2"/>
  <c r="C23" i="2"/>
  <c r="B23" i="2"/>
  <c r="K22" i="2"/>
  <c r="J22" i="2"/>
  <c r="D22" i="2" a="1"/>
  <c r="D22" i="2" s="1"/>
  <c r="C22" i="2"/>
  <c r="B22" i="2"/>
  <c r="K21" i="2"/>
  <c r="J21" i="2"/>
  <c r="D21" i="2" a="1"/>
  <c r="D21" i="2" s="1"/>
  <c r="C21" i="2"/>
  <c r="B21" i="2"/>
  <c r="K20" i="2"/>
  <c r="J20" i="2"/>
  <c r="D20" i="2" a="1"/>
  <c r="D20" i="2" s="1"/>
  <c r="C20" i="2"/>
  <c r="B20" i="2"/>
  <c r="K19" i="2"/>
  <c r="J19" i="2"/>
  <c r="D19" i="2" a="1"/>
  <c r="D19" i="2"/>
  <c r="C19" i="2"/>
  <c r="B19" i="2"/>
  <c r="K18" i="2"/>
  <c r="J18" i="2"/>
  <c r="E18" i="2" a="1"/>
  <c r="E18" i="2" s="1"/>
  <c r="D18" i="2" a="1"/>
  <c r="D18" i="2"/>
  <c r="C18" i="2"/>
  <c r="B18" i="2"/>
  <c r="K17" i="2"/>
  <c r="J17" i="2"/>
  <c r="D17" i="2" a="1"/>
  <c r="D17" i="2"/>
  <c r="C17" i="2"/>
  <c r="B17" i="2"/>
  <c r="K16" i="2"/>
  <c r="J16" i="2"/>
  <c r="E16" i="2" a="1"/>
  <c r="E16" i="2"/>
  <c r="D16" i="2" a="1"/>
  <c r="D16" i="2" s="1"/>
  <c r="C16" i="2"/>
  <c r="B16" i="2"/>
  <c r="K15" i="2"/>
  <c r="J15" i="2"/>
  <c r="E15" i="2" a="1"/>
  <c r="E15" i="2"/>
  <c r="D15" i="2" a="1"/>
  <c r="D15" i="2"/>
  <c r="C15" i="2"/>
  <c r="B15" i="2"/>
  <c r="K14" i="2"/>
  <c r="J14" i="2"/>
  <c r="C14" i="2"/>
  <c r="B14" i="2"/>
  <c r="K13" i="2"/>
  <c r="J13" i="2"/>
  <c r="E13" i="2" a="1"/>
  <c r="E13" i="2" s="1"/>
  <c r="C13" i="2"/>
  <c r="B13" i="2"/>
  <c r="K12" i="2"/>
  <c r="J12" i="2"/>
  <c r="D12" i="2" a="1"/>
  <c r="D12" i="2"/>
  <c r="C12" i="2"/>
  <c r="B12" i="2"/>
  <c r="K11" i="2"/>
  <c r="J11" i="2"/>
  <c r="E11" i="2" a="1"/>
  <c r="E11" i="2" s="1"/>
  <c r="C11" i="2"/>
  <c r="B11" i="2"/>
  <c r="K10" i="2"/>
  <c r="J10" i="2"/>
  <c r="E10" i="2" a="1"/>
  <c r="E10" i="2"/>
  <c r="C10" i="2"/>
  <c r="B10" i="2"/>
  <c r="K9" i="2"/>
  <c r="E9" i="2" a="1"/>
  <c r="E9" i="2"/>
  <c r="C9" i="2"/>
  <c r="B9" i="2"/>
  <c r="K8" i="2"/>
  <c r="D8" i="2" a="1"/>
  <c r="D8" i="2" s="1"/>
  <c r="C8" i="2"/>
  <c r="B8" i="2"/>
  <c r="K7" i="2"/>
  <c r="E7" i="2" a="1"/>
  <c r="E7" i="2" s="1"/>
  <c r="D7" i="2" a="1"/>
  <c r="D7" i="2"/>
  <c r="C7" i="2"/>
  <c r="B7" i="2"/>
  <c r="K6" i="2"/>
  <c r="D6" i="2" a="1"/>
  <c r="D6" i="2"/>
  <c r="C6" i="2"/>
  <c r="B6" i="2"/>
  <c r="K5" i="2"/>
  <c r="E5" i="2" a="1"/>
  <c r="E5" i="2" s="1"/>
  <c r="D5" i="2" a="1"/>
  <c r="D5" i="2"/>
  <c r="C5" i="2"/>
  <c r="B5" i="2"/>
  <c r="K4" i="2"/>
  <c r="J4" i="2"/>
  <c r="E4" i="2" a="1"/>
  <c r="E4" i="2" s="1"/>
  <c r="D4" i="2" a="1"/>
  <c r="D4" i="2"/>
  <c r="C4" i="2"/>
  <c r="B4" i="2"/>
  <c r="K3" i="2"/>
  <c r="J3" i="2"/>
  <c r="C3" i="2"/>
  <c r="B3" i="2"/>
  <c r="K2" i="2"/>
  <c r="J2" i="2"/>
  <c r="E2" i="2" a="1"/>
  <c r="E2" i="2"/>
  <c r="C2" i="2"/>
  <c r="B2" i="2"/>
  <c r="Z53" i="11" l="1"/>
  <c r="E53" i="11"/>
  <c r="D53" i="11"/>
  <c r="AG3" i="11"/>
  <c r="K53" i="11"/>
  <c r="CC3" i="11"/>
  <c r="BN53" i="11"/>
  <c r="AV3" i="11"/>
  <c r="O3" i="11"/>
  <c r="D3" i="11"/>
  <c r="B3" i="11"/>
  <c r="M3" i="11"/>
  <c r="X3" i="11"/>
  <c r="AI3" i="11"/>
  <c r="AT3" i="11"/>
  <c r="BE3" i="11"/>
  <c r="BP3" i="11"/>
  <c r="CA3" i="11"/>
  <c r="CL3" i="11"/>
  <c r="CW3" i="11"/>
  <c r="C3" i="11"/>
  <c r="N3" i="11"/>
  <c r="Y3" i="11"/>
  <c r="AJ3" i="11"/>
  <c r="AU3" i="11"/>
  <c r="BF3" i="11"/>
  <c r="BQ3" i="11"/>
  <c r="CB3" i="11"/>
  <c r="CM3" i="11"/>
  <c r="CX3" i="11"/>
  <c r="J53" i="11"/>
  <c r="U53" i="11"/>
  <c r="AF53" i="11"/>
  <c r="AQ53" i="11"/>
  <c r="BB53" i="11"/>
  <c r="BM53" i="11"/>
  <c r="BX53" i="11"/>
  <c r="CI53" i="11"/>
  <c r="CT53" i="11"/>
  <c r="L53" i="11"/>
  <c r="W53" i="11"/>
  <c r="AH53" i="11"/>
  <c r="AS53" i="11"/>
  <c r="BD53" i="11"/>
  <c r="BO53" i="11"/>
  <c r="BZ53" i="11"/>
  <c r="CK53" i="11"/>
  <c r="CV53" i="11"/>
  <c r="E100" i="2" a="1"/>
  <c r="E100" i="2" s="1"/>
  <c r="E89" i="2" a="1"/>
  <c r="E89" i="2" s="1"/>
  <c r="E78" i="2" a="1"/>
  <c r="E78" i="2" s="1"/>
  <c r="E67" i="2" a="1"/>
  <c r="E67" i="2" s="1"/>
  <c r="E56" i="2" a="1"/>
  <c r="E56" i="2" s="1"/>
  <c r="E45" i="2" a="1"/>
  <c r="E45" i="2" s="1"/>
  <c r="E34" i="2" a="1"/>
  <c r="E34" i="2" s="1"/>
  <c r="E23" i="2" a="1"/>
  <c r="E23" i="2" s="1"/>
  <c r="E82" i="2" a="1"/>
  <c r="E82" i="2" s="1"/>
  <c r="E71" i="2" a="1"/>
  <c r="E71" i="2" s="1"/>
  <c r="E60" i="2" a="1"/>
  <c r="E60" i="2" s="1"/>
  <c r="E49" i="2" a="1"/>
  <c r="E49" i="2" s="1"/>
  <c r="E38" i="2" a="1"/>
  <c r="E38" i="2" s="1"/>
  <c r="E27" i="2" a="1"/>
  <c r="E27" i="2" s="1"/>
  <c r="E53" i="2" a="1"/>
  <c r="E53" i="2" s="1"/>
  <c r="E42" i="2" a="1"/>
  <c r="E42" i="2" s="1"/>
  <c r="E93" i="2" a="1"/>
  <c r="E93" i="2" s="1"/>
  <c r="E75" i="2" a="1"/>
  <c r="E75" i="2" s="1"/>
  <c r="E46" i="2" a="1"/>
  <c r="E46" i="2" s="1"/>
  <c r="E94" i="2" a="1"/>
  <c r="E94" i="2" s="1"/>
  <c r="E83" i="2" a="1"/>
  <c r="E83" i="2" s="1"/>
  <c r="E72" i="2" a="1"/>
  <c r="E72" i="2" s="1"/>
  <c r="E61" i="2" a="1"/>
  <c r="E61" i="2" s="1"/>
  <c r="E50" i="2" a="1"/>
  <c r="E50" i="2" s="1"/>
  <c r="E39" i="2" a="1"/>
  <c r="E39" i="2" s="1"/>
  <c r="E28" i="2" a="1"/>
  <c r="E28" i="2" s="1"/>
  <c r="E36" i="2" a="1"/>
  <c r="E36" i="2" s="1"/>
  <c r="E95" i="2" a="1"/>
  <c r="E95" i="2" s="1"/>
  <c r="E84" i="2" a="1"/>
  <c r="E84" i="2" s="1"/>
  <c r="E62" i="2" a="1"/>
  <c r="E62" i="2" s="1"/>
  <c r="E68" i="2" a="1"/>
  <c r="E68" i="2" s="1"/>
  <c r="E98" i="2" a="1"/>
  <c r="E98" i="2" s="1"/>
  <c r="E87" i="2" a="1"/>
  <c r="E87" i="2" s="1"/>
  <c r="E76" i="2" a="1"/>
  <c r="E76" i="2" s="1"/>
  <c r="E65" i="2" a="1"/>
  <c r="E65" i="2" s="1"/>
  <c r="E54" i="2" a="1"/>
  <c r="E54" i="2" s="1"/>
  <c r="E43" i="2" a="1"/>
  <c r="E43" i="2" s="1"/>
  <c r="E32" i="2" a="1"/>
  <c r="E32" i="2" s="1"/>
  <c r="E21" i="2" a="1"/>
  <c r="E21" i="2" s="1"/>
  <c r="E91" i="2" a="1"/>
  <c r="E91" i="2" s="1"/>
  <c r="E80" i="2" a="1"/>
  <c r="E80" i="2" s="1"/>
  <c r="E69" i="2" a="1"/>
  <c r="E69" i="2" s="1"/>
  <c r="E58" i="2" a="1"/>
  <c r="E58" i="2" s="1"/>
  <c r="E47" i="2" a="1"/>
  <c r="E47" i="2" s="1"/>
  <c r="E25" i="2" a="1"/>
  <c r="E25" i="2" s="1"/>
  <c r="E73" i="2" a="1"/>
  <c r="E73" i="2" s="1"/>
  <c r="E51" i="2" a="1"/>
  <c r="E51" i="2" s="1"/>
  <c r="E40" i="2" a="1"/>
  <c r="E40" i="2" s="1"/>
  <c r="E29" i="2" a="1"/>
  <c r="E29" i="2" s="1"/>
  <c r="E31" i="2" a="1"/>
  <c r="E31" i="2" s="1"/>
  <c r="E99" i="2" a="1"/>
  <c r="E99" i="2" s="1"/>
  <c r="E88" i="2" a="1"/>
  <c r="E88" i="2" s="1"/>
  <c r="E77" i="2" a="1"/>
  <c r="E77" i="2" s="1"/>
  <c r="E66" i="2" a="1"/>
  <c r="E66" i="2" s="1"/>
  <c r="E55" i="2" a="1"/>
  <c r="E55" i="2" s="1"/>
  <c r="E44" i="2" a="1"/>
  <c r="E44" i="2" s="1"/>
  <c r="E33" i="2" a="1"/>
  <c r="E33" i="2" s="1"/>
  <c r="E22" i="2" a="1"/>
  <c r="E22" i="2" s="1"/>
  <c r="E96" i="2" a="1"/>
  <c r="E96" i="2" s="1"/>
  <c r="E85" i="2" a="1"/>
  <c r="E85" i="2" s="1"/>
  <c r="E74" i="2" a="1"/>
  <c r="E74" i="2" s="1"/>
  <c r="E63" i="2" a="1"/>
  <c r="E63" i="2" s="1"/>
  <c r="E41" i="2" a="1"/>
  <c r="E41" i="2" s="1"/>
  <c r="E97" i="2" a="1"/>
  <c r="E97" i="2" s="1"/>
  <c r="E57" i="2" a="1"/>
  <c r="E57" i="2" s="1"/>
  <c r="E92" i="2" a="1"/>
  <c r="E92" i="2" s="1"/>
  <c r="E81" i="2" a="1"/>
  <c r="E81" i="2" s="1"/>
  <c r="E70" i="2" a="1"/>
  <c r="E70" i="2" s="1"/>
  <c r="E59" i="2" a="1"/>
  <c r="E59" i="2" s="1"/>
  <c r="E48" i="2" a="1"/>
  <c r="E48" i="2" s="1"/>
  <c r="E37" i="2" a="1"/>
  <c r="E37" i="2" s="1"/>
  <c r="E26" i="2" a="1"/>
  <c r="E26" i="2" s="1"/>
  <c r="E52" i="2" a="1"/>
  <c r="E52" i="2" s="1"/>
  <c r="E30" i="2" a="1"/>
  <c r="E30" i="2" s="1"/>
  <c r="E19" i="2" a="1"/>
  <c r="E19" i="2" s="1"/>
  <c r="E86" i="2" a="1"/>
  <c r="E86" i="2" s="1"/>
  <c r="E64" i="2" a="1"/>
  <c r="E64" i="2" s="1"/>
  <c r="E20" i="2" a="1"/>
  <c r="E20" i="2" s="1"/>
  <c r="E90" i="2" a="1"/>
  <c r="E90" i="2" s="1"/>
  <c r="E79" i="2" a="1"/>
  <c r="E79" i="2" s="1"/>
  <c r="E35" i="2" a="1"/>
  <c r="E35" i="2" s="1"/>
  <c r="E24" i="2" a="1"/>
  <c r="E24" i="2" s="1"/>
  <c r="B53" i="3"/>
  <c r="M53" i="3"/>
  <c r="X53" i="3"/>
  <c r="AI53" i="3"/>
  <c r="AT53" i="3"/>
  <c r="BE53" i="3"/>
  <c r="BP53" i="3"/>
  <c r="CA53" i="3"/>
  <c r="CL53" i="3"/>
  <c r="CW53" i="3"/>
  <c r="K3" i="3"/>
  <c r="D9" i="2" s="1" a="1"/>
  <c r="D9" i="2" s="1"/>
  <c r="V3" i="3"/>
  <c r="AG3" i="3"/>
  <c r="AR3" i="3"/>
  <c r="BC3" i="3"/>
  <c r="BN3" i="3"/>
  <c r="BY3" i="3"/>
  <c r="CJ3" i="3"/>
  <c r="CU3" i="3"/>
  <c r="L3" i="3"/>
  <c r="D10" i="2" s="1" a="1"/>
  <c r="D10" i="2" s="1"/>
  <c r="W3" i="3"/>
  <c r="AH3" i="3"/>
  <c r="AS3" i="3"/>
  <c r="BD3" i="3"/>
  <c r="BO3" i="3"/>
  <c r="BZ3" i="3"/>
  <c r="CK3" i="3"/>
  <c r="CV3" i="3"/>
  <c r="D53" i="3"/>
  <c r="O53" i="3"/>
  <c r="Z53" i="3"/>
  <c r="AK53" i="3"/>
  <c r="AV53" i="3"/>
  <c r="BG53" i="3"/>
  <c r="BR53" i="3"/>
  <c r="CC53" i="3"/>
  <c r="CN53" i="3"/>
  <c r="CY53" i="3"/>
  <c r="E53" i="3"/>
  <c r="P53" i="3"/>
  <c r="AA53" i="3"/>
  <c r="AL53" i="3"/>
  <c r="AW53" i="3"/>
  <c r="BH53" i="3"/>
  <c r="BS53" i="3"/>
  <c r="CD53" i="3"/>
  <c r="CO53" i="3"/>
</calcChain>
</file>

<file path=xl/sharedStrings.xml><?xml version="1.0" encoding="utf-8"?>
<sst xmlns="http://schemas.openxmlformats.org/spreadsheetml/2006/main" count="1244" uniqueCount="635">
  <si>
    <t>Thank You
for downloading our checklist!</t>
  </si>
  <si>
    <t>Connect With 
Brian Feroldi</t>
  </si>
  <si>
    <t>Twitter</t>
  </si>
  <si>
    <t>Whenever you see a cell in yellow, 
this is data that you need to fill in</t>
  </si>
  <si>
    <t>YouTube</t>
  </si>
  <si>
    <t>Whenever you see a cell in blue, 
this is a formula, do not change it!</t>
  </si>
  <si>
    <t>LinkedIn</t>
  </si>
  <si>
    <t>TikTok</t>
  </si>
  <si>
    <t>*Important: Make sure you type in the exact same stock symbol into 
the "Portfolio" tab, "Feroldi Quality Score" tab, and 
"Anti-Fragile Score" tab or the formulas will not work</t>
  </si>
  <si>
    <t>Instagram</t>
  </si>
  <si>
    <t>How To Use Brian's Checklist - Watch On YouTube</t>
  </si>
  <si>
    <t>Connect With 
Brian Stoffel</t>
  </si>
  <si>
    <t>Want to see video examples 
of stocks being scored?</t>
  </si>
  <si>
    <t>Coinbase ($COIN)</t>
  </si>
  <si>
    <t>Coupang ($CPNG)</t>
  </si>
  <si>
    <t>Spotify ($SPOT)</t>
  </si>
  <si>
    <t>UpStart ($USPT)</t>
  </si>
  <si>
    <t>Ticker</t>
  </si>
  <si>
    <t>Stock Price
Now</t>
  </si>
  <si>
    <t>Market Cap 
(Billions)</t>
  </si>
  <si>
    <t>Feroldi
Quality 
Score</t>
  </si>
  <si>
    <t>Anti-Fragile 
Score</t>
  </si>
  <si>
    <t>Reccurring
Revenue?</t>
  </si>
  <si>
    <t>Net Income
Profitable?</t>
  </si>
  <si>
    <t>Free Cash 
Flow Positive?</t>
  </si>
  <si>
    <t>Beat $SPY
Over Last 
5 Years?</t>
  </si>
  <si>
    <t>% Off
52-Week 
High</t>
  </si>
  <si>
    <t>Last 1,000 Days
Price Graph</t>
  </si>
  <si>
    <t>Meli</t>
  </si>
  <si>
    <t>Yes</t>
  </si>
  <si>
    <t>pypl</t>
  </si>
  <si>
    <t>Fill In</t>
  </si>
  <si>
    <t>pltr</t>
  </si>
  <si>
    <t>oke</t>
  </si>
  <si>
    <t>xom</t>
  </si>
  <si>
    <t>fcx</t>
  </si>
  <si>
    <t>ccj</t>
  </si>
  <si>
    <t>inmd</t>
  </si>
  <si>
    <t>iipr</t>
  </si>
  <si>
    <t>snow</t>
  </si>
  <si>
    <t>nvcr</t>
  </si>
  <si>
    <t>enph</t>
  </si>
  <si>
    <t>poet</t>
  </si>
  <si>
    <t>lulu</t>
  </si>
  <si>
    <t>nbix</t>
  </si>
  <si>
    <t>bam</t>
  </si>
  <si>
    <t>baba</t>
  </si>
  <si>
    <t>Enter Stock
Ticker Here</t>
  </si>
  <si>
    <t>Maximum
Score</t>
  </si>
  <si>
    <t>Minimum
Score</t>
  </si>
  <si>
    <t>Date</t>
  </si>
  <si>
    <t>Final Score</t>
  </si>
  <si>
    <t>Financial Resilance: (Fragile / Average / Fortress) (0 - 5)</t>
  </si>
  <si>
    <t>Gross Margin: (&lt;50%, 50% to 80%, &gt;80%) (0 - 3)</t>
  </si>
  <si>
    <t>Returns On Capital: (Low,  Average, High, +1 If Rising) (0 - 3)</t>
  </si>
  <si>
    <t>FCF: (Negative / Positive / Positive And Growing) (0 - 3)</t>
  </si>
  <si>
    <t>EPS: (Negative / Positive / Positive And Growing) (0 - 3)</t>
  </si>
  <si>
    <t>Network Effect, Product Ecosystem (None / Weak / Strong) (0 - 15)</t>
  </si>
  <si>
    <t>Switching Costs (None / Weak / Strong) (0 - 15)</t>
  </si>
  <si>
    <t>Durable Cost Advantage (Scale / Distribution / Physical Location / Verticle Integration) (0 - 15)</t>
  </si>
  <si>
    <t>Intangibles: (Premium Brand, Patent, Trade Secret, License) (0 - 15)</t>
  </si>
  <si>
    <t>Counter Position (Competitors would be harmed to adopt business model) (0 - 10)</t>
  </si>
  <si>
    <t>Moat Direction: (Narrowing / Stable / Widening) (0 - 5)</t>
  </si>
  <si>
    <t>Optionality: (None / Within Industry / New Industry) (0 - 7)</t>
  </si>
  <si>
    <t>Organic Growth Runway: (G.D.P. / 2x or 3x G.D.P. / 15%+) (0 - 4)</t>
  </si>
  <si>
    <t>Top dog And First Mover In Important, Emerging Industry And/Or Industry Disruptor:(0 - 3)</t>
  </si>
  <si>
    <t>Operating Leverage Ahead? (Negative / None / Modest / Tons) (0 - 4)</t>
  </si>
  <si>
    <t>Acquisition: (Sales &amp; Marketing % of Gross Profit: 50% / &lt; 10%) (Expensive / Normal / Word Of Mouth) (0 - 5)</t>
  </si>
  <si>
    <t>Dependence: (Highly Cyclical / Moderate / Recession Proof) (0 - 5)</t>
  </si>
  <si>
    <t>Recurring Revenue: (None / Some / Tons) (0 - 5)</t>
  </si>
  <si>
    <t>Pricing Power: (None / Some / Tons) (0 - 5)</t>
  </si>
  <si>
    <t>Soul in the game: (Founder/Family Run/Long Tenured CEO) (0 - 4)</t>
  </si>
  <si>
    <t>Inside Ownership: (None / Modest / Very High) (0 - 3)</t>
  </si>
  <si>
    <t>Glassdoor Ratings: (Overall Score, CEO approval, Recommend To Friend) (0 - 4)</t>
  </si>
  <si>
    <t>Mission Statement? (Simple, Inspirational, Optionalable) (0 - 3)</t>
  </si>
  <si>
    <t>5-Year Performance Vs. S&amp;P 500 Or Since IPO (+50%/+100%+ Gain) (0 - 4)</t>
  </si>
  <si>
    <t>Shareholder Friendly Actions: (Buybacks, Rising Dividend, Debt Repayment) (0 - 3)</t>
  </si>
  <si>
    <t>Consistently Beats Expectations? (+1 big beat, +0.5 beat, -1 miss) (0 - 4)</t>
  </si>
  <si>
    <t>Pre Gauntlet Score</t>
  </si>
  <si>
    <t>The Gauntlet</t>
  </si>
  <si>
    <t>Accounting Irregularaties? (-10)</t>
  </si>
  <si>
    <t>Customer Concentration: (&gt;20% or Revenue or AR / One/Few &gt;10%, None) (-5 , -3, 0)</t>
  </si>
  <si>
    <t>Industry Disruption: (Active / Possible / None) (-5, -3, 0)</t>
  </si>
  <si>
    <t>Outside Forces: (Commodity Prices, Interest Rates, Stock Price, Strong Economy) (-5, -3, 0)</t>
  </si>
  <si>
    <t>Big Market Loser: (&gt;50% Loss To S&amp;P 500 Over Past 5 Years Or Since IPO) (-5, -3, 0)</t>
  </si>
  <si>
    <t>Binary Event: (Losing Patent Protection, Legal Ruling) (-5, 0)</t>
  </si>
  <si>
    <t>Extreme Dilution: (&gt;5%+ Annual Share Count Growth, 3% To 5%, &lt;3%) (-4, -2, 0)</t>
  </si>
  <si>
    <t>Growth By Acquisition: (Exclusively, Partially, None) (-4, -2, 0)</t>
  </si>
  <si>
    <t>Complicated Financials (-3, 0)</t>
  </si>
  <si>
    <t>Antitrust Concerns: (-3, 0)</t>
  </si>
  <si>
    <t>Headquarters: (High Risk Country / Medium Risk Country /Low Risk Country) (-3, -2, 0)</t>
  </si>
  <si>
    <t>Currency Risk: (&gt;75% Foreign, &gt;50% Foreign, &lt;50% Foreign)(-2, -1, 0)</t>
  </si>
  <si>
    <t>Gauntlet Score</t>
  </si>
  <si>
    <t>Final score</t>
  </si>
  <si>
    <t>Anti-Fragile Score</t>
  </si>
  <si>
    <t>1. Barbell method</t>
  </si>
  <si>
    <t>Min</t>
  </si>
  <si>
    <t>Max</t>
  </si>
  <si>
    <t>Mission Statement: Simple, inspirational, optionable (-1 to +2)</t>
  </si>
  <si>
    <t>Moat: Network effect, Switching Costs, Low-Cost, Intangibles (0 to +2 points for each)</t>
  </si>
  <si>
    <t>Optionality: (+1, +2, +3)</t>
  </si>
  <si>
    <t>2. Financial fortitude</t>
  </si>
  <si>
    <t>Cash, Debt, Free Cash Flow (-1, 0, 1)</t>
  </si>
  <si>
    <t>Concentration: (0 to -3)</t>
  </si>
  <si>
    <t>3. Skin in the game</t>
  </si>
  <si>
    <t>Glassdoor: (+1 for 4.0 or higher, 0 if 3.5 to 4, -1 if below 3.5)</t>
  </si>
  <si>
    <t>Founder: (+1 if involved)</t>
  </si>
  <si>
    <t>Ownership: (-1 if less than 4%, 0 if 4% to 8%, +1 if more than 8%)</t>
  </si>
  <si>
    <t>Total: (ignore below 7, 7 - 12 investable, 12+ is fantastic)</t>
  </si>
  <si>
    <t xml:space="preserve">Details: </t>
  </si>
  <si>
    <t>https://boards.fool.com/antifragile-framework-review-34462599.aspx?sort=whole#34462599</t>
  </si>
  <si>
    <t>Brian Feroldi's 
Top Resources:</t>
  </si>
  <si>
    <t>Free Articles:</t>
  </si>
  <si>
    <t>Follow Other Investors</t>
  </si>
  <si>
    <t>Free Stock Data:</t>
  </si>
  <si>
    <t>Mutual Fund Analyzer:</t>
  </si>
  <si>
    <t>Motley Fool Stock Advisor</t>
  </si>
  <si>
    <t>Motley Fool</t>
  </si>
  <si>
    <t>Commonstock</t>
  </si>
  <si>
    <t>CML VIz</t>
  </si>
  <si>
    <t>FinRa</t>
  </si>
  <si>
    <t>Nasdaq</t>
  </si>
  <si>
    <t>Docoh</t>
  </si>
  <si>
    <t>SPACs:</t>
  </si>
  <si>
    <t>Finviz Stock Screener</t>
  </si>
  <si>
    <t>Seeking Alpha</t>
  </si>
  <si>
    <t>Great Links</t>
  </si>
  <si>
    <t>SpacTrack</t>
  </si>
  <si>
    <t>Investopedia</t>
  </si>
  <si>
    <t>Screener:</t>
  </si>
  <si>
    <t>Moats</t>
  </si>
  <si>
    <t>Koyfin</t>
  </si>
  <si>
    <t>Tracking Big Investors:</t>
  </si>
  <si>
    <t>Quartr</t>
  </si>
  <si>
    <t>Finviz</t>
  </si>
  <si>
    <t>Insider Activity:</t>
  </si>
  <si>
    <t>Market Screener</t>
  </si>
  <si>
    <t>WhaleWisdom</t>
  </si>
  <si>
    <t>SEC Database</t>
  </si>
  <si>
    <t>Stockcard.io</t>
  </si>
  <si>
    <t>Open Insider</t>
  </si>
  <si>
    <t>Macro Trends</t>
  </si>
  <si>
    <t>CheaperThanGuru</t>
  </si>
  <si>
    <t>Stratosphere.io</t>
  </si>
  <si>
    <t>Zachs</t>
  </si>
  <si>
    <t>Exchange Traded Funds</t>
  </si>
  <si>
    <t>Morning Star</t>
  </si>
  <si>
    <t>Dataroma</t>
  </si>
  <si>
    <t>Tikr</t>
  </si>
  <si>
    <t>Calculators:</t>
  </si>
  <si>
    <t>ETF Database</t>
  </si>
  <si>
    <t>QuickFS</t>
  </si>
  <si>
    <t>Guru Focus</t>
  </si>
  <si>
    <t>Drip Investing</t>
  </si>
  <si>
    <t>IPOs:</t>
  </si>
  <si>
    <t>ROIC AI</t>
  </si>
  <si>
    <t>Motley Fool CAPS</t>
  </si>
  <si>
    <t>Yahoo Finance</t>
  </si>
  <si>
    <t>Charts</t>
  </si>
  <si>
    <t>IPO Scoop</t>
  </si>
  <si>
    <t>YCharts</t>
  </si>
  <si>
    <t>Stock Row</t>
  </si>
  <si>
    <t>Stock Analysis</t>
  </si>
  <si>
    <t>List of 50 Tools</t>
  </si>
  <si>
    <t>NASDAQ IPO</t>
  </si>
  <si>
    <t>Strike Market</t>
  </si>
  <si>
    <t>Porfolio Tools</t>
  </si>
  <si>
    <t>SEC</t>
  </si>
  <si>
    <t>Conference Calls:</t>
  </si>
  <si>
    <t>Portfolio Visualizer</t>
  </si>
  <si>
    <t>Bam SEC</t>
  </si>
  <si>
    <t>Valuation</t>
  </si>
  <si>
    <t>Wall Mine</t>
  </si>
  <si>
    <t>Confernce Call Transcripts:</t>
  </si>
  <si>
    <t>*Some of these links are affiliate links</t>
  </si>
  <si>
    <t>SEC Forms</t>
  </si>
  <si>
    <t>Filling</t>
  </si>
  <si>
    <t>What it tells you</t>
  </si>
  <si>
    <t>Key Reports</t>
  </si>
  <si>
    <t>10-K</t>
  </si>
  <si>
    <t>Annual Report</t>
  </si>
  <si>
    <t>10-Q</t>
  </si>
  <si>
    <t>Quarterly Report</t>
  </si>
  <si>
    <t>8-K</t>
  </si>
  <si>
    <t>Current Report - Disclose "material" event</t>
  </si>
  <si>
    <t>U.S. IPO</t>
  </si>
  <si>
    <t>S-1, S-1A</t>
  </si>
  <si>
    <t>Registration before/after IPO</t>
  </si>
  <si>
    <t>Form 424B7, Form 424B4</t>
  </si>
  <si>
    <t>Prospectus</t>
  </si>
  <si>
    <t>M &amp; A</t>
  </si>
  <si>
    <t>S-4</t>
  </si>
  <si>
    <t>Merger or Acquisitions</t>
  </si>
  <si>
    <t>Form 425</t>
  </si>
  <si>
    <t>Ownership</t>
  </si>
  <si>
    <t>DEF 14A</t>
  </si>
  <si>
    <t>Proxy - Insider Ownership</t>
  </si>
  <si>
    <t>13F</t>
  </si>
  <si>
    <t>Quarterly Update on Hedge/Mutual Fund Holdings</t>
  </si>
  <si>
    <t>SC-13G, SC-13D</t>
  </si>
  <si>
    <t>Some investor now own &gt;5% of the stock</t>
  </si>
  <si>
    <t>Form 3, Form 4, Form 5</t>
  </si>
  <si>
    <t>Initial Ownership (3), Change (4),  Annual statement (5)</t>
  </si>
  <si>
    <t>Foreign</t>
  </si>
  <si>
    <t>F-1, F-1A</t>
  </si>
  <si>
    <t>Registration before IPO for Foriegn Company</t>
  </si>
  <si>
    <t>20-F, 40-F (Canadian)</t>
  </si>
  <si>
    <t>Annual report for foreign company</t>
  </si>
  <si>
    <t>6-K</t>
  </si>
  <si>
    <t>Interm reports for foriegn companies</t>
  </si>
  <si>
    <t>SPAC</t>
  </si>
  <si>
    <t>Merger details finalized</t>
  </si>
  <si>
    <t>Acquisition Details &amp; Financial Information</t>
  </si>
  <si>
    <t>424b3</t>
  </si>
  <si>
    <t>De-SPAC details</t>
  </si>
  <si>
    <t>Tweets / Interviews</t>
  </si>
  <si>
    <t>Reasons Why Brian Feroldi Will Sell A Stock</t>
  </si>
  <si>
    <t>1. Original Thesis busted</t>
  </si>
  <si>
    <t>5. Culture Deterioration</t>
  </si>
  <si>
    <t>I misjudged the moat</t>
  </si>
  <si>
    <t>Glassdoor ratings plunge</t>
  </si>
  <si>
    <t>Outside forces matter more than I thought</t>
  </si>
  <si>
    <t>Mass management exodus</t>
  </si>
  <si>
    <t>Management is struggling to execute</t>
  </si>
  <si>
    <t>Leadership transition isn't working out</t>
  </si>
  <si>
    <t>A major legal ruling goes against the company</t>
  </si>
  <si>
    <t>6. Extreme valuation compared to opportunity</t>
  </si>
  <si>
    <t>The brand deteriotes</t>
  </si>
  <si>
    <t>Very high valuation and very high market cap compared to how big I think it can get</t>
  </si>
  <si>
    <t>The business is de-worsifying</t>
  </si>
  <si>
    <t>7. Too Large of a position for me</t>
  </si>
  <si>
    <t>The company is being disrupted</t>
  </si>
  <si>
    <t>15% for amazing, low-risk business</t>
  </si>
  <si>
    <t>2. Accounting Irregulariates</t>
  </si>
  <si>
    <t>10% for amazing, high-risk business</t>
  </si>
  <si>
    <t>If I can't trust the numbers or management, sell</t>
  </si>
  <si>
    <t>8. Lost interest</t>
  </si>
  <si>
    <t>3. Mega aquisition I don't like</t>
  </si>
  <si>
    <t>No longer want to follow the company</t>
  </si>
  <si>
    <t>Big acquisitions usually destroy value and distract management</t>
  </si>
  <si>
    <t>9. Company Gets Acquired</t>
  </si>
  <si>
    <t>Relative size of two companies is important. 
$100 billion company acquiring a $3 billion business is irrelivant
$3 billion acquires a $2 billion is a big deal</t>
  </si>
  <si>
    <t>If a company gets bought out and it has a high likelyhood of going through, I sell.</t>
  </si>
  <si>
    <t>4. Thesis complete with no compelling second act</t>
  </si>
  <si>
    <t>10. I need the money for my personal life</t>
  </si>
  <si>
    <t>Company successfully achieves the mission</t>
  </si>
  <si>
    <t>Major purchase on the horizon and I want to use stock gains</t>
  </si>
  <si>
    <t>Organic revenue growth falls to below 5%</t>
  </si>
  <si>
    <t>11. Tax-loss harvesting</t>
  </si>
  <si>
    <t>Profit growth falls below 10%</t>
  </si>
  <si>
    <t>I'll sell a loser that I've lost confindence in to lower my tax bill</t>
  </si>
  <si>
    <t>Too big to succeed</t>
  </si>
  <si>
    <t>Other opportunties I like more elsewhere</t>
  </si>
  <si>
    <t>Signs of a great CEO</t>
  </si>
  <si>
    <t>Why?</t>
  </si>
  <si>
    <t>Great Example:</t>
  </si>
  <si>
    <t>1: Track Record Of Success</t>
  </si>
  <si>
    <t>Ask: How has the BUSINESS performed w/ this CEO? 
✔️Revenue increasing? 
✔️Stable/rising margins?
✔️New products?
✔️Moat widening?</t>
  </si>
  <si>
    <t>AMD CEO: Lisa Su</t>
  </si>
  <si>
    <t>2: Great Communicator</t>
  </si>
  <si>
    <t>Communication skills matter
▪️Do they explain their decisions?
▪️Do they teach?
▪️Do they use jargon or plain English?
▪️Do they have an investor presentation?
▪️Do they provide a shareholder letter?</t>
  </si>
  <si>
    <t>Zoom CEO: Eric Yuan</t>
  </si>
  <si>
    <t>3: Skin in the game</t>
  </si>
  <si>
    <t>You want the CEO to be hurt financially if the stock price goes down (just like you will)
Look at the proxy statement (DEF 14A) &amp; recent insiders filings to find out</t>
  </si>
  <si>
    <t>META CEO: Mark Zuckerberg</t>
  </si>
  <si>
    <t>4: Great Employee Ratings</t>
  </si>
  <si>
    <t>"If you want to know what a man’s like, take a good look at how he treats his inferiors, not his equals."
➡️ Glassdoor.com
➡️Comparably.com
➡️ Indeed.com
are three wonderful free resources</t>
  </si>
  <si>
    <t>Adobe CEO: Shantanu Narayen</t>
  </si>
  <si>
    <t>5: Young, but experienced</t>
  </si>
  <si>
    <t>Leadership transitions are notoriously tricky
I LOVE investing with CEOs who have years of experience but are still young enough to be at the helm for decades
That's more likely to happen when the CEO is &lt;50</t>
  </si>
  <si>
    <t>Trade Desk CEO: Jeff Green</t>
  </si>
  <si>
    <t>6: Delivers Results</t>
  </si>
  <si>
    <t>Great CEOs consistently blow past Wall Street's targets.
If they issue guidance, they have consistently under-promise and overdeliver</t>
  </si>
  <si>
    <t>Paycom CEO: Chad Richinson</t>
  </si>
  <si>
    <t>7: Soul in the game</t>
  </si>
  <si>
    <t>Great leaders care about the company's MISSION more than money
This is why mission statements matter (and founders are ideal)
If not the founder, I want the CEO to be at the company for 5+ years (longer is better)</t>
  </si>
  <si>
    <t>Shopify CEO: Tobi Lutke</t>
  </si>
  <si>
    <t>8: Great Capital Allocator</t>
  </si>
  <si>
    <t>A CEOs #1 job is capital allocation
▪️Do they get high returns on their investments?
▪️Do they pay a dividend? 
▪️Buyback stock? 
▪️Paydown debt?
▪️Make tuck-in acquisitions?</t>
  </si>
  <si>
    <t>Constellation Software CEO: Mark Leonard</t>
  </si>
  <si>
    <t>9: Shares credit. 
Admits mistakes. 
Accepts blame.</t>
  </si>
  <si>
    <t xml:space="preserve">Great leaders credit THEIR TEAMS for their success
Great leaders ACCEPT BLAME for their mistake
</t>
  </si>
  <si>
    <t>Berkshire Hathaway CEO: Warren Buffett</t>
  </si>
  <si>
    <t>Brian Feroldi's 
Top 10</t>
  </si>
  <si>
    <t>Brian Stoffel's
Top 10</t>
  </si>
  <si>
    <t>Top Recommended 
Books To Re-Read</t>
  </si>
  <si>
    <t>Personal Finance</t>
  </si>
  <si>
    <t>Business</t>
  </si>
  <si>
    <t>Economics</t>
  </si>
  <si>
    <t>Sales &amp; Marketing</t>
  </si>
  <si>
    <t>Advanced Investing</t>
  </si>
  <si>
    <t>Psychology</t>
  </si>
  <si>
    <t>Financial 
Independence</t>
  </si>
  <si>
    <t>Financial History</t>
  </si>
  <si>
    <t>Atomic Habits</t>
  </si>
  <si>
    <t>Black Swan</t>
  </si>
  <si>
    <t>7 Habits of Highly Effective People</t>
  </si>
  <si>
    <t>Everyday Millionaire</t>
  </si>
  <si>
    <t>Blue Ocean Strategy</t>
  </si>
  <si>
    <t>A Short History of Financial Euphoria</t>
  </si>
  <si>
    <t>$100 Million Offers</t>
  </si>
  <si>
    <t xml:space="preserve"> The 5 Keys to Value Investing</t>
  </si>
  <si>
    <t>4 Pillars of Investment Success</t>
  </si>
  <si>
    <t>10 Keys To Financial Freedom</t>
  </si>
  <si>
    <t>Against the Gods</t>
  </si>
  <si>
    <t>Beyond Wealth</t>
  </si>
  <si>
    <t>Braving The Wilderness</t>
  </si>
  <si>
    <t>A Short History of Almost Everything</t>
  </si>
  <si>
    <t>Just Keep Buying</t>
  </si>
  <si>
    <t>Built to Last</t>
  </si>
  <si>
    <t>Global Investing: The Templeton Way</t>
  </si>
  <si>
    <t>Expert Secrets</t>
  </si>
  <si>
    <t>100 Baggers</t>
  </si>
  <si>
    <t>Emotional Intelligence</t>
  </si>
  <si>
    <t>Choose FI</t>
  </si>
  <si>
    <t>Guns, Germs, and Steel</t>
  </si>
  <si>
    <t>Incerto (5 Book Series)</t>
  </si>
  <si>
    <t>As A Man Thinketh</t>
  </si>
  <si>
    <t>I Will Teach You To Be Rich</t>
  </si>
  <si>
    <t>Built To Sell</t>
  </si>
  <si>
    <t>The Age of Turbulance</t>
  </si>
  <si>
    <t>Hooked</t>
  </si>
  <si>
    <t>A Zebra of Lion Country</t>
  </si>
  <si>
    <t>Freakanomics</t>
  </si>
  <si>
    <t>Early Retirement Extreme</t>
  </si>
  <si>
    <t>Manias, Panics, and Crashes</t>
  </si>
  <si>
    <t>Millionaire Next Door</t>
  </si>
  <si>
    <t>Four Hour Workweek</t>
  </si>
  <si>
    <t>My Total Money Makeover</t>
  </si>
  <si>
    <t>Competition Demystified</t>
  </si>
  <si>
    <t>How To Win Friends &amp; Influence People</t>
  </si>
  <si>
    <t>Capital Returns</t>
  </si>
  <si>
    <t>How To Decide</t>
  </si>
  <si>
    <t>Meet The Frugalwoods</t>
  </si>
  <si>
    <t>Tulipmania</t>
  </si>
  <si>
    <t>Rich Dad, Poor Dad</t>
  </si>
  <si>
    <t>Ishmael (3 Book Series)</t>
  </si>
  <si>
    <t>The Millionaire Fastlane</t>
  </si>
  <si>
    <t>The Hard Thing About Hard Things</t>
  </si>
  <si>
    <t>Beginning Investing</t>
  </si>
  <si>
    <t>Influence</t>
  </si>
  <si>
    <t>Expected Returns</t>
  </si>
  <si>
    <t>Playing With Fire:</t>
  </si>
  <si>
    <t>When Money Dies</t>
  </si>
  <si>
    <t>The Education Of Millionaires</t>
  </si>
  <si>
    <t>Original Wisdom</t>
  </si>
  <si>
    <t xml:space="preserve">Can't Hurt Me </t>
  </si>
  <si>
    <t>The Millionaire Mind</t>
  </si>
  <si>
    <t>High Output Management</t>
  </si>
  <si>
    <t>5 Mistakes Every Investor Makes</t>
  </si>
  <si>
    <t>Obviously Awesome</t>
  </si>
  <si>
    <t>How to Make Money In Stocks</t>
  </si>
  <si>
    <t>Leaders Eat Last</t>
  </si>
  <si>
    <t>Set For Life</t>
  </si>
  <si>
    <t>The Psychology Of Money</t>
  </si>
  <si>
    <t>The Snowball</t>
  </si>
  <si>
    <t>Extreme Ownership</t>
  </si>
  <si>
    <t>The One Page Financial Plan</t>
  </si>
  <si>
    <t>Measure What Matters</t>
  </si>
  <si>
    <t>Beat The Street</t>
  </si>
  <si>
    <t>Ogilvy On Advertising</t>
  </si>
  <si>
    <t>Intelligent Finatics Project</t>
  </si>
  <si>
    <t>Originals</t>
  </si>
  <si>
    <t>Work Optional</t>
  </si>
  <si>
    <t>Fun</t>
  </si>
  <si>
    <t>The Wealthy Barber</t>
  </si>
  <si>
    <t>The Tao of Pooh</t>
  </si>
  <si>
    <t>From Zero To One</t>
  </si>
  <si>
    <t>You Need A Budget</t>
  </si>
  <si>
    <t>Minimialist Entrepreneur</t>
  </si>
  <si>
    <t>Common Stocks &amp; Uncommon Profits</t>
  </si>
  <si>
    <t>One to many</t>
  </si>
  <si>
    <t>Investing For Growth</t>
  </si>
  <si>
    <t>Poor Charlie's Almanac</t>
  </si>
  <si>
    <t>The Martian</t>
  </si>
  <si>
    <t>Think And Grow Rich</t>
  </si>
  <si>
    <t>The Coddling Of The American Mind</t>
  </si>
  <si>
    <t>Your Money Or Your Life</t>
  </si>
  <si>
    <t>The Innovators Dillema</t>
  </si>
  <si>
    <t>One Up on Wall Street</t>
  </si>
  <si>
    <t>Predictable Revenue</t>
  </si>
  <si>
    <t>Investment Valuation</t>
  </si>
  <si>
    <t>Predictably Irrational</t>
  </si>
  <si>
    <t>More Than Money</t>
  </si>
  <si>
    <t>Sherlock Holmes</t>
  </si>
  <si>
    <t>Up From Nothing</t>
  </si>
  <si>
    <t>How Will You Measure Your Life</t>
  </si>
  <si>
    <t>Radical Candor</t>
  </si>
  <si>
    <t>The Little Book that Beats The Market</t>
  </si>
  <si>
    <t>Pre-Suasion</t>
  </si>
  <si>
    <t>Joys of Compounding</t>
  </si>
  <si>
    <t>Random Walk Down Wall Street</t>
  </si>
  <si>
    <t>Anfi-Fragile</t>
  </si>
  <si>
    <t>Ready Player One</t>
  </si>
  <si>
    <t>Personal Growth</t>
  </si>
  <si>
    <t>Traction</t>
  </si>
  <si>
    <t>The Little Book That Builds Wealth</t>
  </si>
  <si>
    <t>Ready, Fire, Aim</t>
  </si>
  <si>
    <t>Killing Sacred Cows</t>
  </si>
  <si>
    <t>Starts With Why</t>
  </si>
  <si>
    <t>Harry Potter</t>
  </si>
  <si>
    <t>My Book!</t>
  </si>
  <si>
    <t>Meditations</t>
  </si>
  <si>
    <t>13 Things Mentally Strong People Do</t>
  </si>
  <si>
    <t>The Outsiders</t>
  </si>
  <si>
    <t>The Motley Fool Investing Guide</t>
  </si>
  <si>
    <t>Sales Accelerator Forumla</t>
  </si>
  <si>
    <t>Only The Best Will Do</t>
  </si>
  <si>
    <t>Superfreakanomics</t>
  </si>
  <si>
    <t>Ishmael</t>
  </si>
  <si>
    <t>The Simple Path to Wealth</t>
  </si>
  <si>
    <t>YES!</t>
  </si>
  <si>
    <t>Quality Investing</t>
  </si>
  <si>
    <t>The Behaviour Gap</t>
  </si>
  <si>
    <t>Secret of Shelter Island</t>
  </si>
  <si>
    <t>Optmism</t>
  </si>
  <si>
    <t>The Art of Execution</t>
  </si>
  <si>
    <t>Anti-Fragile</t>
  </si>
  <si>
    <t>Biographies</t>
  </si>
  <si>
    <t>Rule Breakers, Rule Makers</t>
  </si>
  <si>
    <t>The Fred Factor</t>
  </si>
  <si>
    <t>The Black Swan</t>
  </si>
  <si>
    <t>The Rational Optimist</t>
  </si>
  <si>
    <t>The Compound Effect</t>
  </si>
  <si>
    <t>Cable Cowboy</t>
  </si>
  <si>
    <t>Small Business</t>
  </si>
  <si>
    <t>Stocks For The Long Run</t>
  </si>
  <si>
    <t>The One Thing</t>
  </si>
  <si>
    <t>The Happiness Curve</t>
  </si>
  <si>
    <t>Factfulness</t>
  </si>
  <si>
    <t>The Four Agreements</t>
  </si>
  <si>
    <t>Getting Things Done</t>
  </si>
  <si>
    <t>Elon Musk</t>
  </si>
  <si>
    <t>Accounting</t>
  </si>
  <si>
    <t>Minimlist Entrepreneur</t>
  </si>
  <si>
    <t>The Emotionally Intelligent Investor</t>
  </si>
  <si>
    <t>Unconventional success</t>
  </si>
  <si>
    <t>The Better Angels Of Our Nature</t>
  </si>
  <si>
    <t>The Goal</t>
  </si>
  <si>
    <t>How Successful People Think</t>
  </si>
  <si>
    <t>Hard Drive</t>
  </si>
  <si>
    <t>Financial Statements: A Step-by-Step Guide</t>
  </si>
  <si>
    <t>E-Myth Revisited</t>
  </si>
  <si>
    <t xml:space="preserve">The Five Rules for Successful Stock Investing </t>
  </si>
  <si>
    <t>The Upside of Irrationaity</t>
  </si>
  <si>
    <t>The Power Of Now</t>
  </si>
  <si>
    <t>How to Talk to Anyone</t>
  </si>
  <si>
    <t>In The Plex</t>
  </si>
  <si>
    <t>How to Read a Financial Report</t>
  </si>
  <si>
    <t>The Intelligent Investor</t>
  </si>
  <si>
    <t>Thinking Fast and Slow</t>
  </si>
  <si>
    <t>Future</t>
  </si>
  <si>
    <t>Networking</t>
  </si>
  <si>
    <t>How To Win Friends and Influence People</t>
  </si>
  <si>
    <t>Made in America</t>
  </si>
  <si>
    <t>Quality of Earnings</t>
  </si>
  <si>
    <t>Productivity</t>
  </si>
  <si>
    <t>The Investor Checklist</t>
  </si>
  <si>
    <t>Thinking In Bets</t>
  </si>
  <si>
    <t>Clean Disrution</t>
  </si>
  <si>
    <t>The Third Door</t>
  </si>
  <si>
    <t>Never Split The Difference</t>
  </si>
  <si>
    <t>Shoe Dog</t>
  </si>
  <si>
    <t>Warren Buffett &amp; Interpretation of Financial Statements</t>
  </si>
  <si>
    <t>Deep Work</t>
  </si>
  <si>
    <t>The Money Masters</t>
  </si>
  <si>
    <t>Why Smart People Make Big Money Mistakes</t>
  </si>
  <si>
    <t>The Future is Faster than you Think</t>
  </si>
  <si>
    <t>Lean In</t>
  </si>
  <si>
    <t>Thinking, Fast And Slow</t>
  </si>
  <si>
    <t>Skin In The Game</t>
  </si>
  <si>
    <t>Snowball</t>
  </si>
  <si>
    <t>The Warren Buffett Way</t>
  </si>
  <si>
    <t>Your Money and Your Brain</t>
  </si>
  <si>
    <t>Positive Intelligence</t>
  </si>
  <si>
    <t>Stop Overthinking</t>
  </si>
  <si>
    <t>Steve Jobs</t>
  </si>
  <si>
    <t>Creativity</t>
  </si>
  <si>
    <t>Value Investing: From Graham to Buffett</t>
  </si>
  <si>
    <t>Never Eat Alone</t>
  </si>
  <si>
    <t>The Checklist Manifesto</t>
  </si>
  <si>
    <t>The AirBnB Story</t>
  </si>
  <si>
    <t>The War of Art</t>
  </si>
  <si>
    <t>You Can Be A Stock Market Genius</t>
  </si>
  <si>
    <t>Earnings - Quartr</t>
  </si>
  <si>
    <t>The Education of Millionaires</t>
  </si>
  <si>
    <t>The Everything Store</t>
  </si>
  <si>
    <t>Economics of Strategy</t>
  </si>
  <si>
    <t>Transcripts, historical data - Tickr</t>
  </si>
  <si>
    <t>The Laws of Success</t>
  </si>
  <si>
    <t>The Smartest Guys in the Room</t>
  </si>
  <si>
    <t>Exepectation Investing</t>
  </si>
  <si>
    <t>Community</t>
  </si>
  <si>
    <t>Analyst predictions- SimplyWallStreet</t>
  </si>
  <si>
    <t>The Power of One More</t>
  </si>
  <si>
    <t>Narrative and Numbers</t>
  </si>
  <si>
    <t>Get Together</t>
  </si>
  <si>
    <t>Analysts predictions - Commonstock</t>
  </si>
  <si>
    <t xml:space="preserve">The Power of Habit </t>
  </si>
  <si>
    <t>Kids &amp; Money</t>
  </si>
  <si>
    <t>The Theory of Investment Value</t>
  </si>
  <si>
    <t>Wall Street Expectations - Seeking Alpha</t>
  </si>
  <si>
    <t>Better Than a Leomonade Stand</t>
  </si>
  <si>
    <t>Understanding Michael Porter</t>
  </si>
  <si>
    <t>What Color is Your Parachute</t>
  </si>
  <si>
    <t>Money: What I Wish I Knew When</t>
  </si>
  <si>
    <t>Valuation: Measuring and Managing</t>
  </si>
  <si>
    <t>Whatever it Takes</t>
  </si>
  <si>
    <t>Penny Invests</t>
  </si>
  <si>
    <t>Who Moved My Cheese?</t>
  </si>
  <si>
    <t>Richest Many in Babylon</t>
  </si>
  <si>
    <t>Wealthy Barber</t>
  </si>
  <si>
    <t>*Disclosure: This spreadsheets contains affiliate links. If you click one of them, I may receive a commission at no extra cost to you. Thank you!</t>
  </si>
  <si>
    <t>Fund Name</t>
  </si>
  <si>
    <t>Primary Investor</t>
  </si>
  <si>
    <t>Style:</t>
  </si>
  <si>
    <t>Tracking Link:</t>
  </si>
  <si>
    <t>AKO Capital</t>
  </si>
  <si>
    <t>Growth</t>
  </si>
  <si>
    <t>https://whalewisdom.com/filer/ako-capital-llp#tabsummary_tab_link</t>
  </si>
  <si>
    <t>Akre Capital</t>
  </si>
  <si>
    <t>Chuck Akre</t>
  </si>
  <si>
    <t>https://whalewisdom.com/filer/akre-capital-management-llc</t>
  </si>
  <si>
    <t>Altafox Capital Management</t>
  </si>
  <si>
    <t>Connor Haley</t>
  </si>
  <si>
    <t>Activist</t>
  </si>
  <si>
    <t>https://whalewisdom.com/filer/alta-fox-capital-management-llc</t>
  </si>
  <si>
    <t>Altarock Partners</t>
  </si>
  <si>
    <t>https://whalewisdom.com/filer/altarock-partners-llc#tabsummary_tab_link</t>
  </si>
  <si>
    <t>Appaloosa</t>
  </si>
  <si>
    <t>David Tepper</t>
  </si>
  <si>
    <t>https://whalewisdom.com/filer/appaloosa-management-lp#tabsummary_tab_link</t>
  </si>
  <si>
    <t>Aquamarine Capital</t>
  </si>
  <si>
    <t>Guy Spier</t>
  </si>
  <si>
    <t>Value</t>
  </si>
  <si>
    <t>https://www.dataroma.com/m/holdings.php?m=aq</t>
  </si>
  <si>
    <t>ARK Invest</t>
  </si>
  <si>
    <t>Cathie Wood</t>
  </si>
  <si>
    <t>https://cathiesark.com/ark-funds-combined/complete-holdings</t>
  </si>
  <si>
    <t>Ballie Gifford</t>
  </si>
  <si>
    <t>https://whalewisdom.com/filer/baillie-gifford-co</t>
  </si>
  <si>
    <t>Baupost Group</t>
  </si>
  <si>
    <t>Seth Klarman</t>
  </si>
  <si>
    <t>https://www.dataroma.com/m/holdings.php?m=BAUPOST</t>
  </si>
  <si>
    <t>Berkshire Hathaway</t>
  </si>
  <si>
    <t>Warren Buffett</t>
  </si>
  <si>
    <t>https://whalewisdom.com/filer/berkshire-hathaway-inc</t>
  </si>
  <si>
    <t xml:space="preserve">Broad Run </t>
  </si>
  <si>
    <t>https://whalewisdom.com/filer/broad-run-investment-management-llc#tabsummary_tab_link</t>
  </si>
  <si>
    <t>Dorsey Asset Management</t>
  </si>
  <si>
    <t>Pat Dorsey</t>
  </si>
  <si>
    <t>https://whalewisdom.com/filer/dorsey-asset-management-llc#tabsummary_tab_link</t>
  </si>
  <si>
    <t xml:space="preserve">Duquesne Family </t>
  </si>
  <si>
    <t>Stanely Drukenmiller</t>
  </si>
  <si>
    <t>Macro</t>
  </si>
  <si>
    <t>https://whalewisdom.com/filer/duquesne-family-office-llc#tabsummary_tab_link</t>
  </si>
  <si>
    <t>Elliott</t>
  </si>
  <si>
    <t>Paul Singer</t>
  </si>
  <si>
    <t>https://whalewisdom.com/filer/elliott-management-corp</t>
  </si>
  <si>
    <t>Ensemble Capital</t>
  </si>
  <si>
    <t>https://whalewisdom.com/filer/ensemble-capital-management-llc</t>
  </si>
  <si>
    <t>Fairfax Financial Holdings</t>
  </si>
  <si>
    <t>Prem Watsa</t>
  </si>
  <si>
    <t>https://www.dataroma.com/m/holdings.php?m=FFH</t>
  </si>
  <si>
    <t>Fairholme Capital</t>
  </si>
  <si>
    <t>Bruce Berkowitz</t>
  </si>
  <si>
    <t>https://www.dataroma.com/m/holdings.php?m=fairx</t>
  </si>
  <si>
    <t>Fundsmith</t>
  </si>
  <si>
    <t>Terry Smith</t>
  </si>
  <si>
    <t>https://whalewisdom.com/filer/fundsmith-llp#tabsummary_tab_link</t>
  </si>
  <si>
    <t>Gardner Russo &amp; Quinn</t>
  </si>
  <si>
    <t>Thomas Russo</t>
  </si>
  <si>
    <t>https://www.dataroma.com/m/holdings.php?m=GR</t>
  </si>
  <si>
    <t>Giverny Capital</t>
  </si>
  <si>
    <t>Francois Rochon</t>
  </si>
  <si>
    <t>https://www.dataroma.com/m/holdings.php?m=GC</t>
  </si>
  <si>
    <t>Greenlight Capital</t>
  </si>
  <si>
    <t>David Einhorn</t>
  </si>
  <si>
    <t>https://www.dataroma.com/m/holdings.php?m=GLRE</t>
  </si>
  <si>
    <t>Himalaya Capital Management</t>
  </si>
  <si>
    <t>Li Lu</t>
  </si>
  <si>
    <t>https://www.dataroma.com/m/holdings.php?m=HC</t>
  </si>
  <si>
    <t>Icahn Capital Management</t>
  </si>
  <si>
    <t>Carl Icahn</t>
  </si>
  <si>
    <t>https://www.dataroma.com/m/holdings.php?m=ic</t>
  </si>
  <si>
    <t>Lindsell Train</t>
  </si>
  <si>
    <t>Nick Train</t>
  </si>
  <si>
    <t>https://www.dataroma.com/m/holdings.php?m=LT</t>
  </si>
  <si>
    <t>Markel Asset Management</t>
  </si>
  <si>
    <t>Thomas Gayner</t>
  </si>
  <si>
    <t>https://www.dataroma.com/m/holdings.php?m=MKL</t>
  </si>
  <si>
    <t>Motley Fool Asset Management</t>
  </si>
  <si>
    <t>https://whalewisdom.com/filer/motley-fool-asset-management-llc#tabsummary_tab_link</t>
  </si>
  <si>
    <t>Oak Tree Capital</t>
  </si>
  <si>
    <t>Howard Marks</t>
  </si>
  <si>
    <t>https://www.dataroma.com/m/holdings.php?m=oc</t>
  </si>
  <si>
    <t>Pabrai Investments</t>
  </si>
  <si>
    <t>Mohnish Pabrai</t>
  </si>
  <si>
    <t>https://www.dataroma.com/m/holdings.php?m=PI</t>
  </si>
  <si>
    <t>Pershing Square Capital Management</t>
  </si>
  <si>
    <t>Bill Ackman</t>
  </si>
  <si>
    <t>https://www.dataroma.com/m/holdings.php?m=psc</t>
  </si>
  <si>
    <t>Polen Capital</t>
  </si>
  <si>
    <t>https://whalewisdom.com/filer/polen-capital-management-llc#tabsummary_tab_link</t>
  </si>
  <si>
    <t>Scion Asset Management</t>
  </si>
  <si>
    <t>Michael Burry</t>
  </si>
  <si>
    <t>https://dataroma.com/m/holdings.php?m=SAM</t>
  </si>
  <si>
    <t>Sequoia Fund</t>
  </si>
  <si>
    <t>Ruane, Cunniff &amp; Goldfarb</t>
  </si>
  <si>
    <t>https://www.dataroma.com/m/holdings.php?m=SEQUX</t>
  </si>
  <si>
    <t>ShawSpring Partners</t>
  </si>
  <si>
    <t>Dennis Hong</t>
  </si>
  <si>
    <t>https://www.dataroma.com/m/holdings.php?m=SP</t>
  </si>
  <si>
    <t>Starboard</t>
  </si>
  <si>
    <t>Jeff Smith</t>
  </si>
  <si>
    <t>https://whalewisdom.com/filer/starboard-value-lp</t>
  </si>
  <si>
    <t>Third Point</t>
  </si>
  <si>
    <t>Dan Loeb</t>
  </si>
  <si>
    <t>https://whalewisdom.com/filer/third-point-llc#tabsummary_tab_link</t>
  </si>
  <si>
    <t>Dan Loeg</t>
  </si>
  <si>
    <t>https://www.dataroma.com/m/holdings.php?m=tp</t>
  </si>
  <si>
    <t>Valley Forge Capital Management</t>
  </si>
  <si>
    <t>https://www.dataroma.com/m/holdings.php?m=VFC</t>
  </si>
  <si>
    <t>Valueact</t>
  </si>
  <si>
    <t>Mason Mortif</t>
  </si>
  <si>
    <t>https://whalewisdom.com/filer/valueact-holdings-l-p</t>
  </si>
  <si>
    <t>Financials - 14</t>
  </si>
  <si>
    <t>Moat - 20</t>
  </si>
  <si>
    <t>Potential - 18</t>
  </si>
  <si>
    <t>Customers - 10</t>
  </si>
  <si>
    <t>Company-specific factors - 10</t>
  </si>
  <si>
    <t>Management &amp; Culture - 14</t>
  </si>
  <si>
    <t>Stock - 11</t>
  </si>
  <si>
    <t>abnb</t>
  </si>
  <si>
    <t>rskd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</si>
</sst>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#,##0.0"/>
    <numFmt numFmtId="166" formatCode="&quot;$&quot;#,##0"/>
    <numFmt numFmtId="167" formatCode="m/d/yyyy"/>
  </numFmts>
  <fonts count="66">
    <font>
      <sz val="10"/>
      <color rgb="FF000000"/>
      <name val="Arial"/>
      <scheme val="minor"/>
    </font>
    <font>
      <sz val="24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8"/>
      <color rgb="FF1155CC"/>
      <name val="Arial"/>
      <family val="2"/>
    </font>
    <font>
      <b/>
      <sz val="18"/>
      <color theme="1"/>
      <name val="Arial"/>
      <family val="2"/>
      <scheme val="minor"/>
    </font>
    <font>
      <u/>
      <sz val="18"/>
      <color rgb="FF0000FF"/>
      <name val="Arial"/>
      <family val="2"/>
    </font>
    <font>
      <b/>
      <sz val="12"/>
      <color theme="1"/>
      <name val="Arial"/>
      <family val="2"/>
      <scheme val="minor"/>
    </font>
    <font>
      <u/>
      <sz val="18"/>
      <color rgb="FF1155CC"/>
      <name val="Arial"/>
      <family val="2"/>
    </font>
    <font>
      <u/>
      <sz val="10"/>
      <color rgb="FF1155CC"/>
      <name val="Arial"/>
      <family val="2"/>
      <scheme val="minor"/>
    </font>
    <font>
      <sz val="10"/>
      <color theme="1"/>
      <name val="Arial"/>
      <family val="2"/>
      <scheme val="minor"/>
    </font>
    <font>
      <u/>
      <sz val="24"/>
      <color rgb="FF1155CC"/>
      <name val="Arial"/>
      <family val="2"/>
    </font>
    <font>
      <u/>
      <sz val="14"/>
      <color rgb="FF1155CC"/>
      <name val="Arial"/>
      <family val="2"/>
    </font>
    <font>
      <u/>
      <sz val="18"/>
      <color rgb="FF1155CC"/>
      <name val="Arial"/>
      <family val="2"/>
      <scheme val="minor"/>
    </font>
    <font>
      <u/>
      <sz val="14"/>
      <color rgb="FF0000FF"/>
      <name val="Arial"/>
      <family val="2"/>
    </font>
    <font>
      <u/>
      <sz val="14"/>
      <color rgb="FF0000FF"/>
      <name val="Arial"/>
      <family val="2"/>
    </font>
    <font>
      <b/>
      <u/>
      <sz val="14"/>
      <color theme="1"/>
      <name val="Arial"/>
      <family val="2"/>
      <scheme val="minor"/>
    </font>
    <font>
      <b/>
      <u/>
      <sz val="12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color rgb="FF000000"/>
      <name val="Inconsolata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Roboto"/>
    </font>
    <font>
      <u/>
      <sz val="10"/>
      <color rgb="FF000000"/>
      <name val="Roboto"/>
    </font>
    <font>
      <u/>
      <sz val="18"/>
      <color theme="1"/>
      <name val="Arial"/>
      <family val="2"/>
    </font>
    <font>
      <u/>
      <sz val="18"/>
      <color theme="1"/>
      <name val="Arial"/>
      <family val="2"/>
    </font>
    <font>
      <u/>
      <sz val="18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8"/>
      <color theme="1"/>
      <name val="Arial"/>
      <family val="2"/>
    </font>
    <font>
      <u/>
      <sz val="10"/>
      <color rgb="FF1155CC"/>
      <name val="Arial"/>
      <family val="2"/>
    </font>
    <font>
      <u/>
      <sz val="14"/>
      <color rgb="FF1155CC"/>
      <name val="Arial"/>
      <family val="2"/>
    </font>
    <font>
      <u/>
      <sz val="18"/>
      <color rgb="FF1155CC"/>
      <name val="Arial"/>
      <family val="2"/>
    </font>
    <font>
      <u/>
      <sz val="18"/>
      <color rgb="FF1155CC"/>
      <name val="Arial"/>
      <family val="2"/>
    </font>
    <font>
      <u/>
      <sz val="10"/>
      <color rgb="FF1155CC"/>
      <name val="Arial"/>
      <family val="2"/>
    </font>
    <font>
      <u/>
      <sz val="18"/>
      <color theme="1"/>
      <name val="Arial"/>
      <family val="2"/>
    </font>
    <font>
      <u/>
      <sz val="18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24"/>
      <color theme="1"/>
      <name val="Arial"/>
      <family val="2"/>
    </font>
    <font>
      <b/>
      <sz val="22"/>
      <color theme="1"/>
      <name val="Arial"/>
      <family val="2"/>
    </font>
    <font>
      <b/>
      <sz val="13"/>
      <color theme="1"/>
      <name val="Arial"/>
      <family val="2"/>
    </font>
    <font>
      <b/>
      <sz val="19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8"/>
      <color theme="1"/>
      <name val="Arial"/>
      <family val="2"/>
    </font>
    <font>
      <u/>
      <sz val="14"/>
      <color rgb="FF1155CC"/>
      <name val="Arial"/>
      <family val="2"/>
    </font>
    <font>
      <u/>
      <sz val="14"/>
      <color rgb="FF1155CC"/>
      <name val="Arial"/>
      <family val="2"/>
    </font>
    <font>
      <u/>
      <sz val="10"/>
      <color rgb="FF1155CC"/>
      <name val="Arial"/>
      <family val="2"/>
    </font>
    <font>
      <b/>
      <sz val="14"/>
      <color theme="1"/>
      <name val="Arial"/>
      <family val="2"/>
    </font>
    <font>
      <u/>
      <sz val="14"/>
      <color rgb="FF1155CC"/>
      <name val="Arial"/>
      <family val="2"/>
    </font>
    <font>
      <u/>
      <sz val="14"/>
      <color rgb="FF1155CC"/>
      <name val="Arial"/>
      <family val="2"/>
    </font>
    <font>
      <b/>
      <u/>
      <sz val="18"/>
      <color rgb="FF1155CC"/>
      <name val="Arial"/>
      <family val="2"/>
    </font>
    <font>
      <u/>
      <sz val="10"/>
      <color rgb="FF1155CC"/>
      <name val="Roboto"/>
    </font>
    <font>
      <u/>
      <sz val="10"/>
      <color rgb="FF1155CC"/>
      <name val="Arial"/>
      <family val="2"/>
    </font>
    <font>
      <sz val="11"/>
      <color rgb="FF111111"/>
      <name val="&quot;Amazon Ember&quot;"/>
    </font>
    <font>
      <b/>
      <u/>
      <sz val="14"/>
      <color rgb="FF1155CC"/>
      <name val="Arial"/>
      <family val="2"/>
    </font>
    <font>
      <u/>
      <sz val="10"/>
      <color rgb="FF0000FF"/>
      <name val="Arial"/>
      <family val="2"/>
    </font>
    <font>
      <sz val="14"/>
      <color rgb="FF0F1419"/>
      <name val="TwitterChirp"/>
    </font>
  </fonts>
  <fills count="1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FF3F4"/>
        <bgColor rgb="FFEFF3F4"/>
      </patternFill>
    </fill>
    <fill>
      <patternFill patternType="solid">
        <fgColor theme="5" tint="0.59999389629810485"/>
        <bgColor rgb="FFFFF2CC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8" fillId="0" borderId="0" xfId="0" applyFont="1"/>
    <xf numFmtId="0" fontId="9" fillId="0" borderId="3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7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164" fontId="20" fillId="3" borderId="0" xfId="0" applyNumberFormat="1" applyFont="1" applyFill="1" applyAlignment="1">
      <alignment horizontal="center" vertical="center"/>
    </xf>
    <xf numFmtId="164" fontId="21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10" fontId="22" fillId="4" borderId="0" xfId="0" applyNumberFormat="1" applyFont="1" applyFill="1" applyAlignment="1">
      <alignment horizontal="center" vertical="center"/>
    </xf>
    <xf numFmtId="165" fontId="23" fillId="4" borderId="0" xfId="0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164" fontId="21" fillId="0" borderId="0" xfId="0" applyNumberFormat="1" applyFont="1" applyAlignment="1">
      <alignment vertical="center"/>
    </xf>
    <xf numFmtId="165" fontId="11" fillId="0" borderId="0" xfId="0" applyNumberFormat="1" applyFont="1" applyAlignment="1">
      <alignment vertical="center"/>
    </xf>
    <xf numFmtId="165" fontId="22" fillId="0" borderId="0" xfId="0" applyNumberFormat="1" applyFont="1" applyAlignment="1">
      <alignment vertical="center"/>
    </xf>
    <xf numFmtId="165" fontId="21" fillId="0" borderId="0" xfId="0" applyNumberFormat="1" applyFont="1" applyAlignment="1">
      <alignment vertical="center"/>
    </xf>
    <xf numFmtId="166" fontId="11" fillId="0" borderId="0" xfId="0" applyNumberFormat="1" applyFont="1" applyAlignment="1">
      <alignment vertical="center"/>
    </xf>
    <xf numFmtId="166" fontId="22" fillId="0" borderId="0" xfId="0" applyNumberFormat="1" applyFont="1" applyAlignment="1">
      <alignment vertical="center"/>
    </xf>
    <xf numFmtId="166" fontId="21" fillId="0" borderId="0" xfId="0" applyNumberFormat="1" applyFont="1" applyAlignment="1">
      <alignment vertical="center"/>
    </xf>
    <xf numFmtId="0" fontId="24" fillId="7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7" borderId="0" xfId="0" applyFont="1" applyFill="1" applyAlignment="1">
      <alignment horizontal="right" vertical="center"/>
    </xf>
    <xf numFmtId="167" fontId="11" fillId="0" borderId="0" xfId="0" applyNumberFormat="1" applyFont="1" applyAlignment="1">
      <alignment vertical="center"/>
    </xf>
    <xf numFmtId="167" fontId="22" fillId="0" borderId="0" xfId="0" applyNumberFormat="1" applyFont="1" applyAlignment="1">
      <alignment vertical="center"/>
    </xf>
    <xf numFmtId="167" fontId="21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7" fontId="22" fillId="4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0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20" fillId="8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5" fillId="0" borderId="0" xfId="0" applyFont="1"/>
    <xf numFmtId="0" fontId="26" fillId="7" borderId="0" xfId="0" applyFont="1" applyFill="1" applyAlignment="1">
      <alignment horizontal="center"/>
    </xf>
    <xf numFmtId="167" fontId="20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4" fillId="9" borderId="0" xfId="0" applyFont="1" applyFill="1" applyAlignment="1">
      <alignment horizontal="center"/>
    </xf>
    <xf numFmtId="0" fontId="4" fillId="9" borderId="0" xfId="0" applyFont="1" applyFill="1"/>
    <xf numFmtId="0" fontId="4" fillId="3" borderId="0" xfId="0" applyFont="1" applyFill="1" applyAlignment="1">
      <alignment horizontal="center"/>
    </xf>
    <xf numFmtId="0" fontId="20" fillId="9" borderId="0" xfId="0" applyFont="1" applyFill="1"/>
    <xf numFmtId="0" fontId="20" fillId="9" borderId="0" xfId="0" applyFont="1" applyFill="1" applyAlignment="1">
      <alignment horizontal="center"/>
    </xf>
    <xf numFmtId="0" fontId="11" fillId="0" borderId="0" xfId="0" applyFont="1"/>
    <xf numFmtId="0" fontId="27" fillId="7" borderId="0" xfId="0" applyFont="1" applyFill="1"/>
    <xf numFmtId="0" fontId="28" fillId="8" borderId="4" xfId="0" applyFont="1" applyFill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30" fillId="8" borderId="2" xfId="0" applyFont="1" applyFill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2" fillId="0" borderId="7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5" fillId="0" borderId="7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25" fillId="0" borderId="8" xfId="0" applyFont="1" applyBorder="1"/>
    <xf numFmtId="0" fontId="38" fillId="8" borderId="3" xfId="0" applyFont="1" applyFill="1" applyBorder="1" applyAlignment="1">
      <alignment horizontal="center"/>
    </xf>
    <xf numFmtId="0" fontId="25" fillId="0" borderId="6" xfId="0" applyFont="1" applyBorder="1"/>
    <xf numFmtId="0" fontId="39" fillId="0" borderId="0" xfId="0" applyFont="1" applyAlignment="1">
      <alignment horizontal="center"/>
    </xf>
    <xf numFmtId="0" fontId="40" fillId="0" borderId="4" xfId="0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0" fontId="42" fillId="0" borderId="2" xfId="0" applyFont="1" applyBorder="1" applyAlignment="1">
      <alignment horizontal="center"/>
    </xf>
    <xf numFmtId="0" fontId="43" fillId="0" borderId="0" xfId="0" applyFont="1" applyAlignment="1">
      <alignment horizontal="center"/>
    </xf>
    <xf numFmtId="0" fontId="44" fillId="0" borderId="3" xfId="0" applyFont="1" applyBorder="1" applyAlignment="1">
      <alignment horizontal="center"/>
    </xf>
    <xf numFmtId="0" fontId="25" fillId="4" borderId="3" xfId="0" applyFont="1" applyFill="1" applyBorder="1"/>
    <xf numFmtId="0" fontId="46" fillId="4" borderId="7" xfId="0" applyFont="1" applyFill="1" applyBorder="1" applyAlignment="1">
      <alignment horizontal="center"/>
    </xf>
    <xf numFmtId="0" fontId="47" fillId="10" borderId="11" xfId="0" applyFont="1" applyFill="1" applyBorder="1" applyAlignment="1">
      <alignment horizontal="center"/>
    </xf>
    <xf numFmtId="0" fontId="47" fillId="10" borderId="7" xfId="0" applyFont="1" applyFill="1" applyBorder="1" applyAlignment="1">
      <alignment horizontal="center"/>
    </xf>
    <xf numFmtId="0" fontId="47" fillId="4" borderId="11" xfId="0" applyFont="1" applyFill="1" applyBorder="1" applyAlignment="1">
      <alignment horizontal="center"/>
    </xf>
    <xf numFmtId="0" fontId="47" fillId="4" borderId="7" xfId="0" applyFont="1" applyFill="1" applyBorder="1" applyAlignment="1">
      <alignment horizontal="center"/>
    </xf>
    <xf numFmtId="0" fontId="47" fillId="8" borderId="11" xfId="0" applyFont="1" applyFill="1" applyBorder="1" applyAlignment="1">
      <alignment horizontal="center"/>
    </xf>
    <xf numFmtId="0" fontId="47" fillId="8" borderId="7" xfId="0" applyFont="1" applyFill="1" applyBorder="1" applyAlignment="1">
      <alignment horizontal="center"/>
    </xf>
    <xf numFmtId="0" fontId="47" fillId="11" borderId="11" xfId="0" applyFont="1" applyFill="1" applyBorder="1" applyAlignment="1">
      <alignment horizontal="center"/>
    </xf>
    <xf numFmtId="0" fontId="47" fillId="11" borderId="7" xfId="0" applyFont="1" applyFill="1" applyBorder="1" applyAlignment="1">
      <alignment horizontal="center"/>
    </xf>
    <xf numFmtId="0" fontId="47" fillId="6" borderId="11" xfId="0" applyFont="1" applyFill="1" applyBorder="1" applyAlignment="1">
      <alignment horizontal="center"/>
    </xf>
    <xf numFmtId="0" fontId="47" fillId="6" borderId="7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 vertical="center"/>
    </xf>
    <xf numFmtId="0" fontId="51" fillId="0" borderId="0" xfId="0" applyFont="1"/>
    <xf numFmtId="0" fontId="52" fillId="8" borderId="13" xfId="0" applyFont="1" applyFill="1" applyBorder="1" applyAlignment="1">
      <alignment horizontal="center"/>
    </xf>
    <xf numFmtId="0" fontId="52" fillId="8" borderId="14" xfId="0" applyFont="1" applyFill="1" applyBorder="1" applyAlignment="1">
      <alignment horizontal="center"/>
    </xf>
    <xf numFmtId="0" fontId="52" fillId="8" borderId="5" xfId="0" applyFont="1" applyFill="1" applyBorder="1" applyAlignment="1">
      <alignment horizontal="center"/>
    </xf>
    <xf numFmtId="0" fontId="52" fillId="0" borderId="5" xfId="0" applyFont="1" applyBorder="1" applyAlignment="1">
      <alignment horizontal="center"/>
    </xf>
    <xf numFmtId="0" fontId="53" fillId="8" borderId="15" xfId="0" applyFont="1" applyFill="1" applyBorder="1" applyAlignment="1">
      <alignment horizontal="center"/>
    </xf>
    <xf numFmtId="0" fontId="54" fillId="8" borderId="0" xfId="0" applyFont="1" applyFill="1" applyAlignment="1">
      <alignment horizontal="center"/>
    </xf>
    <xf numFmtId="0" fontId="55" fillId="8" borderId="6" xfId="0" applyFont="1" applyFill="1" applyBorder="1" applyAlignment="1">
      <alignment horizontal="center"/>
    </xf>
    <xf numFmtId="0" fontId="56" fillId="0" borderId="6" xfId="0" applyFont="1" applyBorder="1" applyAlignment="1">
      <alignment horizontal="center"/>
    </xf>
    <xf numFmtId="0" fontId="25" fillId="7" borderId="0" xfId="0" applyFont="1" applyFill="1"/>
    <xf numFmtId="0" fontId="52" fillId="0" borderId="6" xfId="0" applyFont="1" applyBorder="1" applyAlignment="1">
      <alignment horizontal="center"/>
    </xf>
    <xf numFmtId="0" fontId="57" fillId="8" borderId="16" xfId="0" applyFont="1" applyFill="1" applyBorder="1" applyAlignment="1">
      <alignment horizontal="center"/>
    </xf>
    <xf numFmtId="0" fontId="58" fillId="8" borderId="8" xfId="0" applyFont="1" applyFill="1" applyBorder="1" applyAlignment="1">
      <alignment horizontal="center"/>
    </xf>
    <xf numFmtId="0" fontId="25" fillId="0" borderId="12" xfId="0" applyFont="1" applyBorder="1"/>
    <xf numFmtId="0" fontId="59" fillId="10" borderId="17" xfId="0" applyFont="1" applyFill="1" applyBorder="1" applyAlignment="1">
      <alignment horizontal="center"/>
    </xf>
    <xf numFmtId="0" fontId="25" fillId="7" borderId="6" xfId="0" applyFont="1" applyFill="1" applyBorder="1"/>
    <xf numFmtId="0" fontId="60" fillId="7" borderId="7" xfId="0" applyFont="1" applyFill="1" applyBorder="1" applyAlignment="1">
      <alignment horizontal="center"/>
    </xf>
    <xf numFmtId="0" fontId="61" fillId="8" borderId="7" xfId="0" applyFont="1" applyFill="1" applyBorder="1" applyAlignment="1">
      <alignment horizontal="center"/>
    </xf>
    <xf numFmtId="0" fontId="62" fillId="7" borderId="0" xfId="0" applyFont="1" applyFill="1"/>
    <xf numFmtId="0" fontId="63" fillId="0" borderId="6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4" fillId="0" borderId="0" xfId="0" applyFont="1"/>
    <xf numFmtId="0" fontId="64" fillId="0" borderId="0" xfId="0" applyFont="1"/>
    <xf numFmtId="0" fontId="65" fillId="12" borderId="0" xfId="0" applyFont="1" applyFill="1" applyAlignment="1">
      <alignment horizontal="left"/>
    </xf>
    <xf numFmtId="0" fontId="4" fillId="13" borderId="2" xfId="0" applyFont="1" applyFill="1" applyBorder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0" fillId="0" borderId="0" xfId="0"/>
    <xf numFmtId="0" fontId="25" fillId="4" borderId="11" xfId="0" applyFont="1" applyFill="1" applyBorder="1" applyAlignment="1">
      <alignment horizontal="center"/>
    </xf>
    <xf numFmtId="0" fontId="0" fillId="0" borderId="11" xfId="0" applyBorder="1"/>
    <xf numFmtId="0" fontId="25" fillId="6" borderId="11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0" fillId="0" borderId="7" xfId="0" applyBorder="1"/>
    <xf numFmtId="0" fontId="45" fillId="4" borderId="3" xfId="0" applyFont="1" applyFill="1" applyBorder="1" applyAlignment="1">
      <alignment horizontal="center"/>
    </xf>
    <xf numFmtId="0" fontId="0" fillId="0" borderId="3" xfId="0" applyBorder="1"/>
    <xf numFmtId="0" fontId="45" fillId="6" borderId="3" xfId="0" applyFont="1" applyFill="1" applyBorder="1" applyAlignment="1">
      <alignment horizontal="center"/>
    </xf>
    <xf numFmtId="0" fontId="0" fillId="0" borderId="2" xfId="0" applyBorder="1"/>
    <xf numFmtId="0" fontId="45" fillId="8" borderId="3" xfId="0" applyFont="1" applyFill="1" applyBorder="1" applyAlignment="1">
      <alignment horizontal="center"/>
    </xf>
    <xf numFmtId="0" fontId="25" fillId="8" borderId="11" xfId="0" applyFont="1" applyFill="1" applyBorder="1" applyAlignment="1">
      <alignment horizontal="center"/>
    </xf>
    <xf numFmtId="0" fontId="25" fillId="11" borderId="11" xfId="0" applyFont="1" applyFill="1" applyBorder="1" applyAlignment="1">
      <alignment horizontal="center"/>
    </xf>
    <xf numFmtId="0" fontId="25" fillId="6" borderId="7" xfId="0" applyFont="1" applyFill="1" applyBorder="1" applyAlignment="1">
      <alignment horizontal="center"/>
    </xf>
    <xf numFmtId="0" fontId="25" fillId="8" borderId="7" xfId="0" applyFont="1" applyFill="1" applyBorder="1" applyAlignment="1">
      <alignment horizontal="center"/>
    </xf>
    <xf numFmtId="0" fontId="45" fillId="4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46" fillId="4" borderId="7" xfId="0" applyFont="1" applyFill="1" applyBorder="1" applyAlignment="1">
      <alignment horizontal="center"/>
    </xf>
    <xf numFmtId="0" fontId="45" fillId="11" borderId="3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45" fillId="10" borderId="3" xfId="0" applyFont="1" applyFill="1" applyBorder="1" applyAlignment="1">
      <alignment horizontal="center"/>
    </xf>
    <xf numFmtId="0" fontId="25" fillId="11" borderId="7" xfId="0" applyFont="1" applyFill="1" applyBorder="1" applyAlignment="1">
      <alignment horizontal="center"/>
    </xf>
    <xf numFmtId="0" fontId="25" fillId="10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25" fillId="10" borderId="18" xfId="0" applyFont="1" applyFill="1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4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D7LdaxX8oE?t=3300" TargetMode="External"/><Relationship Id="rId3" Type="http://schemas.openxmlformats.org/officeDocument/2006/relationships/hyperlink" Target="https://www.linkedin.com/in/brianferoldi/" TargetMode="External"/><Relationship Id="rId7" Type="http://schemas.openxmlformats.org/officeDocument/2006/relationships/hyperlink" Target="http://twitter.com/tmfstoffel" TargetMode="External"/><Relationship Id="rId12" Type="http://schemas.openxmlformats.org/officeDocument/2006/relationships/hyperlink" Target="https://youtu.be/0R8v-0PjDBY?t=2595" TargetMode="External"/><Relationship Id="rId2" Type="http://schemas.openxmlformats.org/officeDocument/2006/relationships/hyperlink" Target="http://youtube.com/brianferoldiyt" TargetMode="External"/><Relationship Id="rId1" Type="http://schemas.openxmlformats.org/officeDocument/2006/relationships/hyperlink" Target="http://twitter.com/brianferoldi" TargetMode="External"/><Relationship Id="rId6" Type="http://schemas.openxmlformats.org/officeDocument/2006/relationships/hyperlink" Target="https://youtu.be/n3mcPjDzORc" TargetMode="External"/><Relationship Id="rId11" Type="http://schemas.openxmlformats.org/officeDocument/2006/relationships/hyperlink" Target="https://youtu.be/LlRoiSUxn4o?t=2036" TargetMode="External"/><Relationship Id="rId5" Type="http://schemas.openxmlformats.org/officeDocument/2006/relationships/hyperlink" Target="http://instagram.com/long.term.mindset" TargetMode="External"/><Relationship Id="rId10" Type="http://schemas.openxmlformats.org/officeDocument/2006/relationships/hyperlink" Target="https://youtu.be/rxUiwW9y51s?t=2859" TargetMode="External"/><Relationship Id="rId4" Type="http://schemas.openxmlformats.org/officeDocument/2006/relationships/hyperlink" Target="https://www.tiktok.com/@brianferoldi" TargetMode="External"/><Relationship Id="rId9" Type="http://schemas.openxmlformats.org/officeDocument/2006/relationships/hyperlink" Target="http://youtube.com/brianferoldiy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ards.fool.com/antifragile-framework-review-34462599.aspx?sort=whole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spactrack.io/spacs/" TargetMode="External"/><Relationship Id="rId18" Type="http://schemas.openxmlformats.org/officeDocument/2006/relationships/hyperlink" Target="http://finviz.com/" TargetMode="External"/><Relationship Id="rId26" Type="http://schemas.openxmlformats.org/officeDocument/2006/relationships/hyperlink" Target="https://www.stratosphere.io/" TargetMode="External"/><Relationship Id="rId39" Type="http://schemas.openxmlformats.org/officeDocument/2006/relationships/hyperlink" Target="https://www.sec.gov/edgar/searchedgar/companysearch.html" TargetMode="External"/><Relationship Id="rId21" Type="http://schemas.openxmlformats.org/officeDocument/2006/relationships/hyperlink" Target="https://www.sec.gov/edgar/searchedgar/companysearch.html" TargetMode="External"/><Relationship Id="rId34" Type="http://schemas.openxmlformats.org/officeDocument/2006/relationships/hyperlink" Target="http://twitter.com/brianferoldi" TargetMode="External"/><Relationship Id="rId42" Type="http://schemas.openxmlformats.org/officeDocument/2006/relationships/hyperlink" Target="https://stockanalysis.com/ipos/" TargetMode="External"/><Relationship Id="rId47" Type="http://schemas.openxmlformats.org/officeDocument/2006/relationships/hyperlink" Target="https://strike.market/" TargetMode="External"/><Relationship Id="rId50" Type="http://schemas.openxmlformats.org/officeDocument/2006/relationships/hyperlink" Target="https://www.portfoliovisualizer.com/" TargetMode="External"/><Relationship Id="rId55" Type="http://schemas.openxmlformats.org/officeDocument/2006/relationships/hyperlink" Target="https://www.sec.gov/edgar/searchedgar/companysearch.html" TargetMode="External"/><Relationship Id="rId63" Type="http://schemas.openxmlformats.org/officeDocument/2006/relationships/hyperlink" Target="http://tikr.com/" TargetMode="External"/><Relationship Id="rId7" Type="http://schemas.openxmlformats.org/officeDocument/2006/relationships/hyperlink" Target="http://nasdaq.com/" TargetMode="External"/><Relationship Id="rId2" Type="http://schemas.openxmlformats.org/officeDocument/2006/relationships/hyperlink" Target="http://fool.com/" TargetMode="External"/><Relationship Id="rId16" Type="http://schemas.openxmlformats.org/officeDocument/2006/relationships/hyperlink" Target="http://koyfin.com/" TargetMode="External"/><Relationship Id="rId29" Type="http://schemas.openxmlformats.org/officeDocument/2006/relationships/hyperlink" Target="https://www.dataroma.com/" TargetMode="External"/><Relationship Id="rId11" Type="http://schemas.openxmlformats.org/officeDocument/2006/relationships/hyperlink" Target="http://seekingalpha.com/" TargetMode="External"/><Relationship Id="rId24" Type="http://schemas.openxmlformats.org/officeDocument/2006/relationships/hyperlink" Target="https://www.macrotrends.net/" TargetMode="External"/><Relationship Id="rId32" Type="http://schemas.openxmlformats.org/officeDocument/2006/relationships/hyperlink" Target="https://quickfs.net/" TargetMode="External"/><Relationship Id="rId37" Type="http://schemas.openxmlformats.org/officeDocument/2006/relationships/hyperlink" Target="https://caps.fool.com/Index.aspx" TargetMode="External"/><Relationship Id="rId40" Type="http://schemas.openxmlformats.org/officeDocument/2006/relationships/hyperlink" Target="https://ycharts.com/store/start_trial_register?utm_source=Brian+Feroldi&amp;utm_medium=Podcast" TargetMode="External"/><Relationship Id="rId45" Type="http://schemas.openxmlformats.org/officeDocument/2006/relationships/hyperlink" Target="https://www.stratosphere.io/" TargetMode="External"/><Relationship Id="rId53" Type="http://schemas.openxmlformats.org/officeDocument/2006/relationships/hyperlink" Target="https://www.quartr.se/" TargetMode="External"/><Relationship Id="rId58" Type="http://schemas.openxmlformats.org/officeDocument/2006/relationships/hyperlink" Target="http://fool.com/" TargetMode="External"/><Relationship Id="rId5" Type="http://schemas.openxmlformats.org/officeDocument/2006/relationships/hyperlink" Target="https://tools.finra.org/fund_analyzer/" TargetMode="External"/><Relationship Id="rId61" Type="http://schemas.openxmlformats.org/officeDocument/2006/relationships/hyperlink" Target="http://nasdaq.com/" TargetMode="External"/><Relationship Id="rId19" Type="http://schemas.openxmlformats.org/officeDocument/2006/relationships/hyperlink" Target="https://www.marketscreener.com/" TargetMode="External"/><Relationship Id="rId14" Type="http://schemas.openxmlformats.org/officeDocument/2006/relationships/hyperlink" Target="https://www.investopedia.com/" TargetMode="External"/><Relationship Id="rId22" Type="http://schemas.openxmlformats.org/officeDocument/2006/relationships/hyperlink" Target="http://stockcard.io/" TargetMode="External"/><Relationship Id="rId27" Type="http://schemas.openxmlformats.org/officeDocument/2006/relationships/hyperlink" Target="https://www.zacks.com/screening/stock-screener" TargetMode="External"/><Relationship Id="rId30" Type="http://schemas.openxmlformats.org/officeDocument/2006/relationships/hyperlink" Target="http://tikr.com/brian" TargetMode="External"/><Relationship Id="rId35" Type="http://schemas.openxmlformats.org/officeDocument/2006/relationships/hyperlink" Target="https://www.dripinvesting.org/Tools/Tools.asp" TargetMode="External"/><Relationship Id="rId43" Type="http://schemas.openxmlformats.org/officeDocument/2006/relationships/hyperlink" Target="http://seekingalpha.com/" TargetMode="External"/><Relationship Id="rId48" Type="http://schemas.openxmlformats.org/officeDocument/2006/relationships/hyperlink" Target="https://ycharts.com/store/start_trial_register?utm_source=Brian+Feroldi&amp;utm_medium=Podcast" TargetMode="External"/><Relationship Id="rId56" Type="http://schemas.openxmlformats.org/officeDocument/2006/relationships/hyperlink" Target="https://www.stratosphere.io/" TargetMode="External"/><Relationship Id="rId8" Type="http://schemas.openxmlformats.org/officeDocument/2006/relationships/hyperlink" Target="http://twitter.com/brianferoldi" TargetMode="External"/><Relationship Id="rId51" Type="http://schemas.openxmlformats.org/officeDocument/2006/relationships/hyperlink" Target="https://tikr.com/brian" TargetMode="External"/><Relationship Id="rId3" Type="http://schemas.openxmlformats.org/officeDocument/2006/relationships/hyperlink" Target="https://commonstock.com/" TargetMode="External"/><Relationship Id="rId12" Type="http://schemas.openxmlformats.org/officeDocument/2006/relationships/hyperlink" Target="http://fool.com/" TargetMode="External"/><Relationship Id="rId17" Type="http://schemas.openxmlformats.org/officeDocument/2006/relationships/hyperlink" Target="https://quartr.se/" TargetMode="External"/><Relationship Id="rId25" Type="http://schemas.openxmlformats.org/officeDocument/2006/relationships/hyperlink" Target="https://cheaperthanguru.com/" TargetMode="External"/><Relationship Id="rId33" Type="http://schemas.openxmlformats.org/officeDocument/2006/relationships/hyperlink" Target="http://gurufocus.com/" TargetMode="External"/><Relationship Id="rId38" Type="http://schemas.openxmlformats.org/officeDocument/2006/relationships/hyperlink" Target="https://www.iposcoop.com/" TargetMode="External"/><Relationship Id="rId46" Type="http://schemas.openxmlformats.org/officeDocument/2006/relationships/hyperlink" Target="https://www.nasdaq.com/market-activity/ipos" TargetMode="External"/><Relationship Id="rId59" Type="http://schemas.openxmlformats.org/officeDocument/2006/relationships/hyperlink" Target="https://ycharts.com/store/start_trial_register?utm_source=Brian+Feroldi&amp;utm_medium=Podcast" TargetMode="External"/><Relationship Id="rId20" Type="http://schemas.openxmlformats.org/officeDocument/2006/relationships/hyperlink" Target="http://whalewisdom.com/" TargetMode="External"/><Relationship Id="rId41" Type="http://schemas.openxmlformats.org/officeDocument/2006/relationships/hyperlink" Target="http://www.stockrows.com/" TargetMode="External"/><Relationship Id="rId54" Type="http://schemas.openxmlformats.org/officeDocument/2006/relationships/hyperlink" Target="http://www.wallmine.com/" TargetMode="External"/><Relationship Id="rId62" Type="http://schemas.openxmlformats.org/officeDocument/2006/relationships/hyperlink" Target="http://seekingalpha.com/" TargetMode="External"/><Relationship Id="rId1" Type="http://schemas.openxmlformats.org/officeDocument/2006/relationships/hyperlink" Target="https://fool.com/feroldi" TargetMode="External"/><Relationship Id="rId6" Type="http://schemas.openxmlformats.org/officeDocument/2006/relationships/hyperlink" Target="https://commonstock.com/" TargetMode="External"/><Relationship Id="rId15" Type="http://schemas.openxmlformats.org/officeDocument/2006/relationships/hyperlink" Target="https://research-doc.credit-suisse.com/docView?language=ENG&amp;format=PDF&amp;sourceid=csplusresearchcp&amp;document_id=1066439791&amp;serialid=4uA2wHojCvFKzqWfwIyDvkSN1pkXRpb43LvyclLcJsk%3D&amp;cspId=null" TargetMode="External"/><Relationship Id="rId23" Type="http://schemas.openxmlformats.org/officeDocument/2006/relationships/hyperlink" Target="http://openinsider.com/" TargetMode="External"/><Relationship Id="rId28" Type="http://schemas.openxmlformats.org/officeDocument/2006/relationships/hyperlink" Target="http://morningstar.com/" TargetMode="External"/><Relationship Id="rId36" Type="http://schemas.openxmlformats.org/officeDocument/2006/relationships/hyperlink" Target="https://roic.ai/" TargetMode="External"/><Relationship Id="rId49" Type="http://schemas.openxmlformats.org/officeDocument/2006/relationships/hyperlink" Target="http://www.stockrows.com/" TargetMode="External"/><Relationship Id="rId57" Type="http://schemas.openxmlformats.org/officeDocument/2006/relationships/hyperlink" Target="https://finance.yahoo.com/" TargetMode="External"/><Relationship Id="rId10" Type="http://schemas.openxmlformats.org/officeDocument/2006/relationships/hyperlink" Target="https://finviz.com/?a=167552628" TargetMode="External"/><Relationship Id="rId31" Type="http://schemas.openxmlformats.org/officeDocument/2006/relationships/hyperlink" Target="https://etfdb.com/" TargetMode="External"/><Relationship Id="rId44" Type="http://schemas.openxmlformats.org/officeDocument/2006/relationships/hyperlink" Target="https://www.overlookedalpha.com/p/50-investing-tools" TargetMode="External"/><Relationship Id="rId52" Type="http://schemas.openxmlformats.org/officeDocument/2006/relationships/hyperlink" Target="https://bamsec.com/" TargetMode="External"/><Relationship Id="rId60" Type="http://schemas.openxmlformats.org/officeDocument/2006/relationships/hyperlink" Target="http://koyfin.com/" TargetMode="External"/><Relationship Id="rId4" Type="http://schemas.openxmlformats.org/officeDocument/2006/relationships/hyperlink" Target="https://www.cmlviz.com/" TargetMode="External"/><Relationship Id="rId9" Type="http://schemas.openxmlformats.org/officeDocument/2006/relationships/hyperlink" Target="http://www.docoh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ndeed.com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amzn.to/3qcsQz1" TargetMode="External"/><Relationship Id="rId21" Type="http://schemas.openxmlformats.org/officeDocument/2006/relationships/hyperlink" Target="https://amzn.to/2Uhs87v" TargetMode="External"/><Relationship Id="rId42" Type="http://schemas.openxmlformats.org/officeDocument/2006/relationships/hyperlink" Target="https://amzn.to/2SQF3gj" TargetMode="External"/><Relationship Id="rId63" Type="http://schemas.openxmlformats.org/officeDocument/2006/relationships/hyperlink" Target="https://amzn.to/3xwu1eW" TargetMode="External"/><Relationship Id="rId84" Type="http://schemas.openxmlformats.org/officeDocument/2006/relationships/hyperlink" Target="https://amzn.to/3j2vVjG" TargetMode="External"/><Relationship Id="rId138" Type="http://schemas.openxmlformats.org/officeDocument/2006/relationships/hyperlink" Target="https://amzn.to/3wM6CX4" TargetMode="External"/><Relationship Id="rId159" Type="http://schemas.openxmlformats.org/officeDocument/2006/relationships/hyperlink" Target="https://amzn.to/3zH3Dkl" TargetMode="External"/><Relationship Id="rId170" Type="http://schemas.openxmlformats.org/officeDocument/2006/relationships/hyperlink" Target="https://amzn.to/3vNbf1A" TargetMode="External"/><Relationship Id="rId191" Type="http://schemas.openxmlformats.org/officeDocument/2006/relationships/hyperlink" Target="https://www.amazon.com/War-Art-Steven-Pressfield-ebook/dp/B007A4SDCG/" TargetMode="External"/><Relationship Id="rId205" Type="http://schemas.openxmlformats.org/officeDocument/2006/relationships/hyperlink" Target="https://amzn.to/3cZWZfz" TargetMode="External"/><Relationship Id="rId107" Type="http://schemas.openxmlformats.org/officeDocument/2006/relationships/hyperlink" Target="https://amzn.to/35DpNX9" TargetMode="External"/><Relationship Id="rId11" Type="http://schemas.openxmlformats.org/officeDocument/2006/relationships/hyperlink" Target="https://amzn.to/3wJSZYt" TargetMode="External"/><Relationship Id="rId32" Type="http://schemas.openxmlformats.org/officeDocument/2006/relationships/hyperlink" Target="https://amzn.to/3vJs3H0" TargetMode="External"/><Relationship Id="rId53" Type="http://schemas.openxmlformats.org/officeDocument/2006/relationships/hyperlink" Target="https://amzn.to/3xzPrYE" TargetMode="External"/><Relationship Id="rId74" Type="http://schemas.openxmlformats.org/officeDocument/2006/relationships/hyperlink" Target="https://amzn.to/35FfEJr" TargetMode="External"/><Relationship Id="rId128" Type="http://schemas.openxmlformats.org/officeDocument/2006/relationships/hyperlink" Target="https://amzn.to/2TTMdAz" TargetMode="External"/><Relationship Id="rId149" Type="http://schemas.openxmlformats.org/officeDocument/2006/relationships/hyperlink" Target="https://amzn.to/3qcpifY" TargetMode="External"/><Relationship Id="rId5" Type="http://schemas.openxmlformats.org/officeDocument/2006/relationships/hyperlink" Target="https://amzn.to/3gTfymR" TargetMode="External"/><Relationship Id="rId95" Type="http://schemas.openxmlformats.org/officeDocument/2006/relationships/hyperlink" Target="https://amzn.to/2TB4DXa" TargetMode="External"/><Relationship Id="rId160" Type="http://schemas.openxmlformats.org/officeDocument/2006/relationships/hyperlink" Target="https://amzn.to/3vOCskp" TargetMode="External"/><Relationship Id="rId181" Type="http://schemas.openxmlformats.org/officeDocument/2006/relationships/hyperlink" Target="https://amzn.to/2STgOOQ" TargetMode="External"/><Relationship Id="rId22" Type="http://schemas.openxmlformats.org/officeDocument/2006/relationships/hyperlink" Target="https://amzn.to/3gJxd1q" TargetMode="External"/><Relationship Id="rId43" Type="http://schemas.openxmlformats.org/officeDocument/2006/relationships/hyperlink" Target="https://amzn.to/3iYlvBi" TargetMode="External"/><Relationship Id="rId64" Type="http://schemas.openxmlformats.org/officeDocument/2006/relationships/hyperlink" Target="https://amzn.to/3iUylk3" TargetMode="External"/><Relationship Id="rId118" Type="http://schemas.openxmlformats.org/officeDocument/2006/relationships/hyperlink" Target="https://amzn.to/2SHo3cD" TargetMode="External"/><Relationship Id="rId139" Type="http://schemas.openxmlformats.org/officeDocument/2006/relationships/hyperlink" Target="https://www.amazon.com/Factfulness-Reasons-World-Things-Better/dp/1250123828/ref=tmm_pap_swatch_0?_encoding=UTF8&amp;qid=1655465532&amp;sr=8-1" TargetMode="External"/><Relationship Id="rId85" Type="http://schemas.openxmlformats.org/officeDocument/2006/relationships/hyperlink" Target="https://amzn.to/36fcgW4" TargetMode="External"/><Relationship Id="rId150" Type="http://schemas.openxmlformats.org/officeDocument/2006/relationships/hyperlink" Target="https://amzn.to/3qbYWee" TargetMode="External"/><Relationship Id="rId171" Type="http://schemas.openxmlformats.org/officeDocument/2006/relationships/hyperlink" Target="https://amzn.to/3gMy68d" TargetMode="External"/><Relationship Id="rId192" Type="http://schemas.openxmlformats.org/officeDocument/2006/relationships/hyperlink" Target="https://amzn.to/3xFPF0f" TargetMode="External"/><Relationship Id="rId206" Type="http://schemas.openxmlformats.org/officeDocument/2006/relationships/hyperlink" Target="https://www.amazon.com/Understanding-Michael-Porter-Essential-Competition/dp/1422160599/" TargetMode="External"/><Relationship Id="rId12" Type="http://schemas.openxmlformats.org/officeDocument/2006/relationships/hyperlink" Target="https://amzn.to/3xE0mR0" TargetMode="External"/><Relationship Id="rId33" Type="http://schemas.openxmlformats.org/officeDocument/2006/relationships/hyperlink" Target="https://amzn.to/3xCN8nL" TargetMode="External"/><Relationship Id="rId108" Type="http://schemas.openxmlformats.org/officeDocument/2006/relationships/hyperlink" Target="https://amzn.to/2SfLWYt" TargetMode="External"/><Relationship Id="rId129" Type="http://schemas.openxmlformats.org/officeDocument/2006/relationships/hyperlink" Target="https://amzn.to/3wKy4V4" TargetMode="External"/><Relationship Id="rId54" Type="http://schemas.openxmlformats.org/officeDocument/2006/relationships/hyperlink" Target="https://amzn.to/3wFcxNv" TargetMode="External"/><Relationship Id="rId75" Type="http://schemas.openxmlformats.org/officeDocument/2006/relationships/hyperlink" Target="https://amzn.to/3d2mFrE" TargetMode="External"/><Relationship Id="rId96" Type="http://schemas.openxmlformats.org/officeDocument/2006/relationships/hyperlink" Target="https://www.amazon.com/Radical-Candor-Revised-Kick-Ass-Humanity/dp/B07XVQB7XV/" TargetMode="External"/><Relationship Id="rId140" Type="http://schemas.openxmlformats.org/officeDocument/2006/relationships/hyperlink" Target="https://amzn.to/3whIFWC" TargetMode="External"/><Relationship Id="rId161" Type="http://schemas.openxmlformats.org/officeDocument/2006/relationships/hyperlink" Target="https://amzn.to/3iUylk3" TargetMode="External"/><Relationship Id="rId182" Type="http://schemas.openxmlformats.org/officeDocument/2006/relationships/hyperlink" Target="https://amzn.to/3j23CSf" TargetMode="External"/><Relationship Id="rId6" Type="http://schemas.openxmlformats.org/officeDocument/2006/relationships/hyperlink" Target="https://amzn.to/3iXOzZW" TargetMode="External"/><Relationship Id="rId23" Type="http://schemas.openxmlformats.org/officeDocument/2006/relationships/hyperlink" Target="https://amzn.to/2Uhs87v" TargetMode="External"/><Relationship Id="rId119" Type="http://schemas.openxmlformats.org/officeDocument/2006/relationships/hyperlink" Target="https://amzn.to/3wOjRX9" TargetMode="External"/><Relationship Id="rId44" Type="http://schemas.openxmlformats.org/officeDocument/2006/relationships/hyperlink" Target="https://amzn.to/3iWuhjj" TargetMode="External"/><Relationship Id="rId65" Type="http://schemas.openxmlformats.org/officeDocument/2006/relationships/hyperlink" Target="https://amzn.to/3j3MBHw" TargetMode="External"/><Relationship Id="rId86" Type="http://schemas.openxmlformats.org/officeDocument/2006/relationships/hyperlink" Target="https://amzn.to/2UlzKGi" TargetMode="External"/><Relationship Id="rId130" Type="http://schemas.openxmlformats.org/officeDocument/2006/relationships/hyperlink" Target="https://amzn.to/3vMhmTX" TargetMode="External"/><Relationship Id="rId151" Type="http://schemas.openxmlformats.org/officeDocument/2006/relationships/hyperlink" Target="https://amzn.to/2SQuJoz" TargetMode="External"/><Relationship Id="rId172" Type="http://schemas.openxmlformats.org/officeDocument/2006/relationships/hyperlink" Target="https://amzn.to/3cXLZz3" TargetMode="External"/><Relationship Id="rId193" Type="http://schemas.openxmlformats.org/officeDocument/2006/relationships/hyperlink" Target="https://amzn.to/3wFcxNv" TargetMode="External"/><Relationship Id="rId207" Type="http://schemas.openxmlformats.org/officeDocument/2006/relationships/hyperlink" Target="https://amzn.to/3iXwBGT" TargetMode="External"/><Relationship Id="rId13" Type="http://schemas.openxmlformats.org/officeDocument/2006/relationships/hyperlink" Target="https://amzn.to/3vNEVvN" TargetMode="External"/><Relationship Id="rId109" Type="http://schemas.openxmlformats.org/officeDocument/2006/relationships/hyperlink" Target="https://amzn.to/3xE0mR0" TargetMode="External"/><Relationship Id="rId34" Type="http://schemas.openxmlformats.org/officeDocument/2006/relationships/hyperlink" Target="https://amzn.to/3zGVSed" TargetMode="External"/><Relationship Id="rId55" Type="http://schemas.openxmlformats.org/officeDocument/2006/relationships/hyperlink" Target="https://amzn.to/3qffJx0" TargetMode="External"/><Relationship Id="rId76" Type="http://schemas.openxmlformats.org/officeDocument/2006/relationships/hyperlink" Target="https://amzn.to/2UpPnfG" TargetMode="External"/><Relationship Id="rId97" Type="http://schemas.openxmlformats.org/officeDocument/2006/relationships/hyperlink" Target="https://amzn.to/2UbWfNF" TargetMode="External"/><Relationship Id="rId120" Type="http://schemas.openxmlformats.org/officeDocument/2006/relationships/hyperlink" Target="https://amzn.to/3zGVSed" TargetMode="External"/><Relationship Id="rId141" Type="http://schemas.openxmlformats.org/officeDocument/2006/relationships/hyperlink" Target="https://amzn.to/2UnGa7R" TargetMode="External"/><Relationship Id="rId7" Type="http://schemas.openxmlformats.org/officeDocument/2006/relationships/hyperlink" Target="https://www.amazon.com/100M-Offers-People-Stupid-Saying/dp/B09BK52JFJ/ref=sr_1_1?keywords=100m+offers+alex+hormozi&amp;qid=1655983870&amp;sprefix=100m+of%2Caps%2C67&amp;sr=8-1" TargetMode="External"/><Relationship Id="rId162" Type="http://schemas.openxmlformats.org/officeDocument/2006/relationships/hyperlink" Target="https://amzn.to/2TRKEU1" TargetMode="External"/><Relationship Id="rId183" Type="http://schemas.openxmlformats.org/officeDocument/2006/relationships/hyperlink" Target="https://www.amazon.com/Positive-Intelligence-Individuals-Achieve-Potential/dp/1608322785/ref=zg_bs_10020710011_8/136-5258531-5698449?pd_rd_i=1608322785&amp;psc=1" TargetMode="External"/><Relationship Id="rId24" Type="http://schemas.openxmlformats.org/officeDocument/2006/relationships/hyperlink" Target="https://amzn.to/3ql3BL0" TargetMode="External"/><Relationship Id="rId45" Type="http://schemas.openxmlformats.org/officeDocument/2006/relationships/hyperlink" Target="https://amzn.to/3vOSsDh" TargetMode="External"/><Relationship Id="rId66" Type="http://schemas.openxmlformats.org/officeDocument/2006/relationships/hyperlink" Target="https://amzn.to/3hhl6bZ" TargetMode="External"/><Relationship Id="rId87" Type="http://schemas.openxmlformats.org/officeDocument/2006/relationships/hyperlink" Target="https://amzn.to/3gIRowv" TargetMode="External"/><Relationship Id="rId110" Type="http://schemas.openxmlformats.org/officeDocument/2006/relationships/hyperlink" Target="https://amzn.to/2TwhDxn" TargetMode="External"/><Relationship Id="rId131" Type="http://schemas.openxmlformats.org/officeDocument/2006/relationships/hyperlink" Target="https://amzn.to/3cTTG9y" TargetMode="External"/><Relationship Id="rId152" Type="http://schemas.openxmlformats.org/officeDocument/2006/relationships/hyperlink" Target="https://www.amazon.com/Myth-Revisited-Small-Businesses-About/dp/0887307280/ref=tmm_pap_swatch_0?_encoding=UTF8&amp;qid=1655984384&amp;sr=1-1" TargetMode="External"/><Relationship Id="rId173" Type="http://schemas.openxmlformats.org/officeDocument/2006/relationships/hyperlink" Target="https://www.amazon.com/Deep-Work-Cal-Newport-audiobook/dp/B0189PVAWY/r" TargetMode="External"/><Relationship Id="rId194" Type="http://schemas.openxmlformats.org/officeDocument/2006/relationships/hyperlink" Target="https://amzn.to/3gIQQGL" TargetMode="External"/><Relationship Id="rId208" Type="http://schemas.openxmlformats.org/officeDocument/2006/relationships/hyperlink" Target="https://amzn.to/2TLwxzs" TargetMode="External"/><Relationship Id="rId19" Type="http://schemas.openxmlformats.org/officeDocument/2006/relationships/hyperlink" Target="https://amzn.to/3wFgUbn" TargetMode="External"/><Relationship Id="rId14" Type="http://schemas.openxmlformats.org/officeDocument/2006/relationships/hyperlink" Target="https://amzn.to/3ytCjF3" TargetMode="External"/><Relationship Id="rId30" Type="http://schemas.openxmlformats.org/officeDocument/2006/relationships/hyperlink" Target="https://amzn.to/2TQAL8W" TargetMode="External"/><Relationship Id="rId35" Type="http://schemas.openxmlformats.org/officeDocument/2006/relationships/hyperlink" Target="https://amzn.to/3xLJSGP" TargetMode="External"/><Relationship Id="rId56" Type="http://schemas.openxmlformats.org/officeDocument/2006/relationships/hyperlink" Target="https://amzn.to/3yg9xrk" TargetMode="External"/><Relationship Id="rId77" Type="http://schemas.openxmlformats.org/officeDocument/2006/relationships/hyperlink" Target="https://amzn.to/3wOoPDs" TargetMode="External"/><Relationship Id="rId100" Type="http://schemas.openxmlformats.org/officeDocument/2006/relationships/hyperlink" Target="https://amzn.to/3zIuhtd" TargetMode="External"/><Relationship Id="rId105" Type="http://schemas.openxmlformats.org/officeDocument/2006/relationships/hyperlink" Target="https://amzn.to/3vKiVSv" TargetMode="External"/><Relationship Id="rId126" Type="http://schemas.openxmlformats.org/officeDocument/2006/relationships/hyperlink" Target="https://amzn.to/2SPzwGX" TargetMode="External"/><Relationship Id="rId147" Type="http://schemas.openxmlformats.org/officeDocument/2006/relationships/hyperlink" Target="https://www.amazon.com/Better-Angels-Our-Nature-Violence/dp/0141034645/ref=tmm_pap_swatch_0?_encoding=UTF8&amp;qid=1655465550&amp;sr=8-1" TargetMode="External"/><Relationship Id="rId168" Type="http://schemas.openxmlformats.org/officeDocument/2006/relationships/hyperlink" Target="https://www.amazon.com/Third-Door-Uncover-Successful-Launched/dp/0804136661/ref=tmm_hrd_swatch_0?_encoding=UTF8&amp;qid=1655465593&amp;sr=8-1" TargetMode="External"/><Relationship Id="rId8" Type="http://schemas.openxmlformats.org/officeDocument/2006/relationships/hyperlink" Target="https://amzn.to/3gH4NFe" TargetMode="External"/><Relationship Id="rId51" Type="http://schemas.openxmlformats.org/officeDocument/2006/relationships/hyperlink" Target="https://amzn.to/3xB3vkx" TargetMode="External"/><Relationship Id="rId72" Type="http://schemas.openxmlformats.org/officeDocument/2006/relationships/hyperlink" Target="https://amzn.to/3vLFDJV" TargetMode="External"/><Relationship Id="rId93" Type="http://schemas.openxmlformats.org/officeDocument/2006/relationships/hyperlink" Target="https://amzn.to/2UlzKGi" TargetMode="External"/><Relationship Id="rId98" Type="http://schemas.openxmlformats.org/officeDocument/2006/relationships/hyperlink" Target="https://www.amazon.com/Pre-Suasion-Revolutionary-Way-Influence-Persuade/dp/1501109804/ref=tmm_pap_swatch_0?_encoding=UTF8&amp;qid=1655984179&amp;sr=1-1" TargetMode="External"/><Relationship Id="rId121" Type="http://schemas.openxmlformats.org/officeDocument/2006/relationships/hyperlink" Target="https://amzn.to/35TJ72B" TargetMode="External"/><Relationship Id="rId142" Type="http://schemas.openxmlformats.org/officeDocument/2006/relationships/hyperlink" Target="https://amzn.to/3iXMRI0" TargetMode="External"/><Relationship Id="rId163" Type="http://schemas.openxmlformats.org/officeDocument/2006/relationships/hyperlink" Target="https://amzn.to/3qlbv6X" TargetMode="External"/><Relationship Id="rId184" Type="http://schemas.openxmlformats.org/officeDocument/2006/relationships/hyperlink" Target="https://www.amazon.com/dp/B08XLLF3PG/ref=sspa_dk_detail_4?psc=1&amp;pd_rd_i=B08XLLF3PG&amp;pd_rd_w=rRriu&amp;content-id=amzn1.sym.999c0877-3704-4f0f-9726-eebf80846a35&amp;pf_rd_p=999c0877-3704-4f0f-9726-eebf80846a35&amp;pf_rd_r=T21BQJS76MKE0821F2MA&amp;pd_rd_wg=uQquT&amp;pd_rd_r=91cdf24c-80a2-4d4f-8f37-93419e9a2c6a&amp;s=books&amp;spLa=ZW5jcnlwdGVkUXVhbGlmaWVyPUExSENUNDQzQkRKU0YxJmVuY3J5cHRlZElkPUExMDE0NTIxMk82S040U1BRVjBQMCZlbmNyeXB0ZWRBZElkPUEwNzkwODc4MVNYOExOSUE2R0hLNCZ3aWRnZXROYW1lPXNwX2RldGFpbCZhY3Rpb249Y2xpY2tSZWRpcmVjdCZkb05vdExvZ0NsaWNrPXRydWU=" TargetMode="External"/><Relationship Id="rId189" Type="http://schemas.openxmlformats.org/officeDocument/2006/relationships/hyperlink" Target="https://amzn.to/2TRt4PI" TargetMode="External"/><Relationship Id="rId3" Type="http://schemas.openxmlformats.org/officeDocument/2006/relationships/hyperlink" Target="https://amzn.to/35TJ72B" TargetMode="External"/><Relationship Id="rId214" Type="http://schemas.openxmlformats.org/officeDocument/2006/relationships/hyperlink" Target="https://amzn.to/35FfEJr" TargetMode="External"/><Relationship Id="rId25" Type="http://schemas.openxmlformats.org/officeDocument/2006/relationships/hyperlink" Target="https://amzn.to/3AunFiA" TargetMode="External"/><Relationship Id="rId46" Type="http://schemas.openxmlformats.org/officeDocument/2006/relationships/hyperlink" Target="https://amzn.to/3xE0mR0" TargetMode="External"/><Relationship Id="rId67" Type="http://schemas.openxmlformats.org/officeDocument/2006/relationships/hyperlink" Target="https://amzn.to/2SSSgVX" TargetMode="External"/><Relationship Id="rId116" Type="http://schemas.openxmlformats.org/officeDocument/2006/relationships/hyperlink" Target="https://www.amazon.com/Sales-Acceleration-Formula-audiobook/dp/B00YFOFLSI/ref=sr_1_1?keywords=sales+acceleration+formula&amp;qid=1655984266&amp;s=books&amp;sprefix=sales+acc%2Cstripbooks%2C62&amp;sr=1-1" TargetMode="External"/><Relationship Id="rId137" Type="http://schemas.openxmlformats.org/officeDocument/2006/relationships/hyperlink" Target="https://amzn.to/2SfM1LL" TargetMode="External"/><Relationship Id="rId158" Type="http://schemas.openxmlformats.org/officeDocument/2006/relationships/hyperlink" Target="https://amzn.to/3wXuSWp" TargetMode="External"/><Relationship Id="rId20" Type="http://schemas.openxmlformats.org/officeDocument/2006/relationships/hyperlink" Target="https://amzn.to/3cXXNRT" TargetMode="External"/><Relationship Id="rId41" Type="http://schemas.openxmlformats.org/officeDocument/2006/relationships/hyperlink" Target="https://amzn.to/3iVIn4D" TargetMode="External"/><Relationship Id="rId62" Type="http://schemas.openxmlformats.org/officeDocument/2006/relationships/hyperlink" Target="https://amzn.to/35TPUt7" TargetMode="External"/><Relationship Id="rId83" Type="http://schemas.openxmlformats.org/officeDocument/2006/relationships/hyperlink" Target="https://amzn.to/3cWqPl9" TargetMode="External"/><Relationship Id="rId88" Type="http://schemas.openxmlformats.org/officeDocument/2006/relationships/hyperlink" Target="https://amzn.to/3xEJhqq" TargetMode="External"/><Relationship Id="rId111" Type="http://schemas.openxmlformats.org/officeDocument/2006/relationships/hyperlink" Target="http://amzn.to/3JVr9Q0" TargetMode="External"/><Relationship Id="rId132" Type="http://schemas.openxmlformats.org/officeDocument/2006/relationships/hyperlink" Target="https://www.amazon.com/Rational-Optimist-How-Prosperity-Evolves/dp/0007267126/ref=tmm_pap_swatch_0?_encoding=UTF8&amp;qid=1655465507&amp;sr=8-1" TargetMode="External"/><Relationship Id="rId153" Type="http://schemas.openxmlformats.org/officeDocument/2006/relationships/hyperlink" Target="https://amzn.to/3cXVTkd" TargetMode="External"/><Relationship Id="rId174" Type="http://schemas.openxmlformats.org/officeDocument/2006/relationships/hyperlink" Target="https://amzn.to/2UinYMJ" TargetMode="External"/><Relationship Id="rId179" Type="http://schemas.openxmlformats.org/officeDocument/2006/relationships/hyperlink" Target="https://amzn.to/3j1VocP" TargetMode="External"/><Relationship Id="rId195" Type="http://schemas.openxmlformats.org/officeDocument/2006/relationships/hyperlink" Target="https://www.amazon.com/Economics-Strategy-David-Besanko/dp/1119378761/" TargetMode="External"/><Relationship Id="rId209" Type="http://schemas.openxmlformats.org/officeDocument/2006/relationships/hyperlink" Target="https://www.amazon.com/dp/1119610885/?coliid=ILN3FUC8B42IL&amp;colid=2YQ783CHI4CST&amp;psc=1&amp;ref_=lv_ov_lig_dp_it" TargetMode="External"/><Relationship Id="rId190" Type="http://schemas.openxmlformats.org/officeDocument/2006/relationships/hyperlink" Target="https://www.amazon.com/Competition-Demystified-Radically-Simplified-Approach/dp/1591841801/" TargetMode="External"/><Relationship Id="rId204" Type="http://schemas.openxmlformats.org/officeDocument/2006/relationships/hyperlink" Target="https://amzn.to/3cWqPl9" TargetMode="External"/><Relationship Id="rId15" Type="http://schemas.openxmlformats.org/officeDocument/2006/relationships/hyperlink" Target="https://www.amazon.com/Just-Keep-Buying-Proven-wealth/dp/0857199250/ref=tmm_pap_swatch_0?_encoding=UTF8&amp;qid=1656431151&amp;sr=8-1" TargetMode="External"/><Relationship Id="rId36" Type="http://schemas.openxmlformats.org/officeDocument/2006/relationships/hyperlink" Target="https://amzn.to/3cXuxuI" TargetMode="External"/><Relationship Id="rId57" Type="http://schemas.openxmlformats.org/officeDocument/2006/relationships/hyperlink" Target="https://amzn.to/2SOJtEA" TargetMode="External"/><Relationship Id="rId106" Type="http://schemas.openxmlformats.org/officeDocument/2006/relationships/hyperlink" Target="https://www.amazon.com/Ready-Fire-Aim-Million-Agora/dp/111908685X/ref=tmm_pap_swatch_0?_encoding=UTF8&amp;qid=1655984199&amp;sr=1-1" TargetMode="External"/><Relationship Id="rId127" Type="http://schemas.openxmlformats.org/officeDocument/2006/relationships/hyperlink" Target="https://amzn.to/2UrudOd" TargetMode="External"/><Relationship Id="rId10" Type="http://schemas.openxmlformats.org/officeDocument/2006/relationships/hyperlink" Target="https://amzn.to/3xFTBOz" TargetMode="External"/><Relationship Id="rId31" Type="http://schemas.openxmlformats.org/officeDocument/2006/relationships/hyperlink" Target="https://amzn.to/3cTUUBG" TargetMode="External"/><Relationship Id="rId52" Type="http://schemas.openxmlformats.org/officeDocument/2006/relationships/hyperlink" Target="https://amzn.to/3gQBZsx" TargetMode="External"/><Relationship Id="rId73" Type="http://schemas.openxmlformats.org/officeDocument/2006/relationships/hyperlink" Target="https://amzn.to/2TSZdq5" TargetMode="External"/><Relationship Id="rId78" Type="http://schemas.openxmlformats.org/officeDocument/2006/relationships/hyperlink" Target="https://amzn.to/3wMjRXA" TargetMode="External"/><Relationship Id="rId94" Type="http://schemas.openxmlformats.org/officeDocument/2006/relationships/hyperlink" Target="https://amzn.to/3wPiK9M" TargetMode="External"/><Relationship Id="rId99" Type="http://schemas.openxmlformats.org/officeDocument/2006/relationships/hyperlink" Target="https://amzn.to/3gSAWZa" TargetMode="External"/><Relationship Id="rId101" Type="http://schemas.openxmlformats.org/officeDocument/2006/relationships/hyperlink" Target="https://amzn.to/2TTMdAz" TargetMode="External"/><Relationship Id="rId122" Type="http://schemas.openxmlformats.org/officeDocument/2006/relationships/hyperlink" Target="https://amzn.to/3xAnRdQ" TargetMode="External"/><Relationship Id="rId143" Type="http://schemas.openxmlformats.org/officeDocument/2006/relationships/hyperlink" Target="https://www.amazon.com/Minimalist-Entrepreneur-Great-Founders-More/dp/0593192397/" TargetMode="External"/><Relationship Id="rId148" Type="http://schemas.openxmlformats.org/officeDocument/2006/relationships/hyperlink" Target="https://amzn.to/36buuYz" TargetMode="External"/><Relationship Id="rId164" Type="http://schemas.openxmlformats.org/officeDocument/2006/relationships/hyperlink" Target="https://amzn.to/3gIPagD" TargetMode="External"/><Relationship Id="rId169" Type="http://schemas.openxmlformats.org/officeDocument/2006/relationships/hyperlink" Target="https://amzn.to/3cWqPl9" TargetMode="External"/><Relationship Id="rId185" Type="http://schemas.openxmlformats.org/officeDocument/2006/relationships/hyperlink" Target="https://amzn.to/3qfV1Ne" TargetMode="External"/><Relationship Id="rId4" Type="http://schemas.openxmlformats.org/officeDocument/2006/relationships/hyperlink" Target="https://amzn.to/3xCUxDv" TargetMode="External"/><Relationship Id="rId9" Type="http://schemas.openxmlformats.org/officeDocument/2006/relationships/hyperlink" Target="https://amzn.to/3wLeUyo" TargetMode="External"/><Relationship Id="rId180" Type="http://schemas.openxmlformats.org/officeDocument/2006/relationships/hyperlink" Target="https://amzn.to/3zK6wRJ" TargetMode="External"/><Relationship Id="rId210" Type="http://schemas.openxmlformats.org/officeDocument/2006/relationships/hyperlink" Target="https://www.amazon.com/dp/1952569362/ref=sspa_dk_detail_1?psc=1&amp;pd_rd_i=1952569362&amp;pd_rd_w=rRriu&amp;content-id=amzn1.sym.999c0877-3704-4f0f-9726-eebf80846a35&amp;pf_rd_p=999c0877-3704-4f0f-9726-eebf80846a35&amp;pf_rd_r=T21BQJS76MKE0821F2MA&amp;pd_rd_wg=uQquT&amp;pd_rd_r=91cdf24c-80a2-4d4f-8f37-93419e9a2c6a&amp;s=books&amp;spLa=ZW5jcnlwdGVkUXVhbGlmaWVyPUExSENUNDQzQkRKU0YxJmVuY3J5cHRlZElkPUExMDE0NTIxMk82S040U1BRVjBQMCZlbmNyeXB0ZWRBZElkPUEwNDcwNTk1M0RGWTE5VlYzMUg1RyZ3aWRnZXROYW1lPXNwX2RldGFpbCZhY3Rpb249Y2xpY2tSZWRpcmVjdCZkb05vdExvZ0NsaWNrPXRydWU=" TargetMode="External"/><Relationship Id="rId26" Type="http://schemas.openxmlformats.org/officeDocument/2006/relationships/hyperlink" Target="https://amzn.to/3cVxX0Q" TargetMode="External"/><Relationship Id="rId47" Type="http://schemas.openxmlformats.org/officeDocument/2006/relationships/hyperlink" Target="https://amzn.to/3xHxqI5" TargetMode="External"/><Relationship Id="rId68" Type="http://schemas.openxmlformats.org/officeDocument/2006/relationships/hyperlink" Target="https://www.amazon.com/Measure-What-Matters-audiobook/dp/B07BMJ4L1S/" TargetMode="External"/><Relationship Id="rId89" Type="http://schemas.openxmlformats.org/officeDocument/2006/relationships/hyperlink" Target="https://www.amazon.com/Predictable-Revenue-Business-Practices-Salesforce-com/dp/0984380213/ref=tmm_pap_swatch_0?_encoding=UTF8&amp;qid=1655984154&amp;sr=1-1" TargetMode="External"/><Relationship Id="rId112" Type="http://schemas.openxmlformats.org/officeDocument/2006/relationships/hyperlink" Target="https://amzn.to/3hBVnKn" TargetMode="External"/><Relationship Id="rId133" Type="http://schemas.openxmlformats.org/officeDocument/2006/relationships/hyperlink" Target="https://amzn.to/3AuiuiE" TargetMode="External"/><Relationship Id="rId154" Type="http://schemas.openxmlformats.org/officeDocument/2006/relationships/hyperlink" Target="https://amzn.to/3d08nIb" TargetMode="External"/><Relationship Id="rId175" Type="http://schemas.openxmlformats.org/officeDocument/2006/relationships/hyperlink" Target="https://amzn.to/3zSErrs" TargetMode="External"/><Relationship Id="rId196" Type="http://schemas.openxmlformats.org/officeDocument/2006/relationships/hyperlink" Target="https://amzn.to/3qcuIrv" TargetMode="External"/><Relationship Id="rId200" Type="http://schemas.openxmlformats.org/officeDocument/2006/relationships/hyperlink" Target="https://www.amazon.com/dp/1119815363?aaxitk=0d4bc2033950e3ac05f2956cb9da4f55&amp;pf_rd_p=ec7e49ff-ccce-49e1-b560-6096a83a001b&amp;pf_rd_r=GGXNC2DDN8P7H5G8YBE8&amp;pd_rd_wg=gab1O&amp;pd_rd_w=YYqrj&amp;pd_rd_r=f847ce93-bdf9-4d9a-b359-1f490391da11&amp;smid=ATVPDKIKX0DER&amp;ref=dacx_dp_592664947587449460_581875269079664486" TargetMode="External"/><Relationship Id="rId16" Type="http://schemas.openxmlformats.org/officeDocument/2006/relationships/hyperlink" Target="https://amzn.to/3xu5YNQ" TargetMode="External"/><Relationship Id="rId37" Type="http://schemas.openxmlformats.org/officeDocument/2006/relationships/hyperlink" Target="https://amzn.to/3xABGce" TargetMode="External"/><Relationship Id="rId58" Type="http://schemas.openxmlformats.org/officeDocument/2006/relationships/hyperlink" Target="https://www.amazon.com/High-Output-Management/dp/B08Z8K64S2/" TargetMode="External"/><Relationship Id="rId79" Type="http://schemas.openxmlformats.org/officeDocument/2006/relationships/hyperlink" Target="https://www.amazon.com/dp/1544500629?psc=1&amp;smid=AND2NDFZDXJ0G&amp;ref_=chk_typ_imgToDp" TargetMode="External"/><Relationship Id="rId102" Type="http://schemas.openxmlformats.org/officeDocument/2006/relationships/hyperlink" Target="https://amzn.to/3yx3O0t" TargetMode="External"/><Relationship Id="rId123" Type="http://schemas.openxmlformats.org/officeDocument/2006/relationships/hyperlink" Target="https://www.amazon.com/Yes-Scientifically-Proven-Ways-Persuasive/dp/1416576142/ref=tmm_pap_swatch_0?_encoding=UTF8&amp;qid=1655984330&amp;sr=1-1" TargetMode="External"/><Relationship Id="rId144" Type="http://schemas.openxmlformats.org/officeDocument/2006/relationships/hyperlink" Target="https://amzn.to/35GyEY4" TargetMode="External"/><Relationship Id="rId90" Type="http://schemas.openxmlformats.org/officeDocument/2006/relationships/hyperlink" Target="https://amzn.to/3gOhRYe" TargetMode="External"/><Relationship Id="rId165" Type="http://schemas.openxmlformats.org/officeDocument/2006/relationships/hyperlink" Target="https://amzn.to/3qld2Kf" TargetMode="External"/><Relationship Id="rId186" Type="http://schemas.openxmlformats.org/officeDocument/2006/relationships/hyperlink" Target="https://amzn.to/3cXRSMF" TargetMode="External"/><Relationship Id="rId211" Type="http://schemas.openxmlformats.org/officeDocument/2006/relationships/hyperlink" Target="https://amzn.to/3gUXjgS" TargetMode="External"/><Relationship Id="rId27" Type="http://schemas.openxmlformats.org/officeDocument/2006/relationships/hyperlink" Target="https://www.amazon.com/Built-to-Sell-John-Warrillow-audiobook/dp/B0050J3IPA/" TargetMode="External"/><Relationship Id="rId48" Type="http://schemas.openxmlformats.org/officeDocument/2006/relationships/hyperlink" Target="https://www.amazon.com/Hard-Thing-About-Hard-Things-audiobook/dp/B00I0A6HUO/" TargetMode="External"/><Relationship Id="rId69" Type="http://schemas.openxmlformats.org/officeDocument/2006/relationships/hyperlink" Target="https://amzn.to/3zRleqb" TargetMode="External"/><Relationship Id="rId113" Type="http://schemas.openxmlformats.org/officeDocument/2006/relationships/hyperlink" Target="https://amzn.to/3j0Udua" TargetMode="External"/><Relationship Id="rId134" Type="http://schemas.openxmlformats.org/officeDocument/2006/relationships/hyperlink" Target="https://amzn.to/3cXuxuI" TargetMode="External"/><Relationship Id="rId80" Type="http://schemas.openxmlformats.org/officeDocument/2006/relationships/hyperlink" Target="https://amzn.to/3cYwuHk" TargetMode="External"/><Relationship Id="rId155" Type="http://schemas.openxmlformats.org/officeDocument/2006/relationships/hyperlink" Target="https://amzn.to/3wmOgL8" TargetMode="External"/><Relationship Id="rId176" Type="http://schemas.openxmlformats.org/officeDocument/2006/relationships/hyperlink" Target="https://amzn.to/3xBb2Qv" TargetMode="External"/><Relationship Id="rId197" Type="http://schemas.openxmlformats.org/officeDocument/2006/relationships/hyperlink" Target="https://amzn.to/3wXy2JLhttps:/amzn.to/3wXy2JL" TargetMode="External"/><Relationship Id="rId201" Type="http://schemas.openxmlformats.org/officeDocument/2006/relationships/hyperlink" Target="https://www.amazon.com/Narrative-Numbers-Business-Columbia-Publishing/dp/0231180489" TargetMode="External"/><Relationship Id="rId17" Type="http://schemas.openxmlformats.org/officeDocument/2006/relationships/hyperlink" Target="https://amzn.to/3zSyhYm" TargetMode="External"/><Relationship Id="rId38" Type="http://schemas.openxmlformats.org/officeDocument/2006/relationships/hyperlink" Target="https://amzn.to/3vL0blu" TargetMode="External"/><Relationship Id="rId59" Type="http://schemas.openxmlformats.org/officeDocument/2006/relationships/hyperlink" Target="https://amzn.to/3cWTCWO" TargetMode="External"/><Relationship Id="rId103" Type="http://schemas.openxmlformats.org/officeDocument/2006/relationships/hyperlink" Target="https://www.amazon.com/Influence-New-Expanded-Psychology-Persuasion/dp/0062937650/ref=tmm_hrd_swatch_0?_encoding=UTF8&amp;qid=1655983967&amp;sr=1-1" TargetMode="External"/><Relationship Id="rId124" Type="http://schemas.openxmlformats.org/officeDocument/2006/relationships/hyperlink" Target="https://amzn.to/3d0WTnX" TargetMode="External"/><Relationship Id="rId70" Type="http://schemas.openxmlformats.org/officeDocument/2006/relationships/hyperlink" Target="https://www.amazon.com/Ogilvy-Advertising-David/dp/039472903X/ref=zg_bs_2699_27/136-5258531-5698449?pd_rd_i=039472903X&amp;psc=1" TargetMode="External"/><Relationship Id="rId91" Type="http://schemas.openxmlformats.org/officeDocument/2006/relationships/hyperlink" Target="https://amzn.to/3gL5oWx" TargetMode="External"/><Relationship Id="rId145" Type="http://schemas.openxmlformats.org/officeDocument/2006/relationships/hyperlink" Target="https://amzn.to/3iUylk3" TargetMode="External"/><Relationship Id="rId166" Type="http://schemas.openxmlformats.org/officeDocument/2006/relationships/hyperlink" Target="https://amzn.to/3cXEokc" TargetMode="External"/><Relationship Id="rId187" Type="http://schemas.openxmlformats.org/officeDocument/2006/relationships/hyperlink" Target="https://www.amazon.com/Never-Eat-Alone-Expanded-Updated/dp/0385346654/ref=tmm_hrd_swatch_0?_encoding=UTF8&amp;qid=&amp;sr=" TargetMode="External"/><Relationship Id="rId1" Type="http://schemas.openxmlformats.org/officeDocument/2006/relationships/hyperlink" Target="https://amzn.to/3cXuxuI" TargetMode="External"/><Relationship Id="rId212" Type="http://schemas.openxmlformats.org/officeDocument/2006/relationships/hyperlink" Target="https://amzn.to/3gUYP2y" TargetMode="External"/><Relationship Id="rId28" Type="http://schemas.openxmlformats.org/officeDocument/2006/relationships/hyperlink" Target="https://amzn.to/2SOQSUo" TargetMode="External"/><Relationship Id="rId49" Type="http://schemas.openxmlformats.org/officeDocument/2006/relationships/hyperlink" Target="https://www.amazon.com/Influence-New-Expanded-Psychology-Persuasion/dp/0062937650/ref=tmm_hrd_swatch_0?_encoding=UTF8&amp;qid=1655983967&amp;sr=1-1" TargetMode="External"/><Relationship Id="rId114" Type="http://schemas.openxmlformats.org/officeDocument/2006/relationships/hyperlink" Target="https://amzn.to/3cX530A" TargetMode="External"/><Relationship Id="rId60" Type="http://schemas.openxmlformats.org/officeDocument/2006/relationships/hyperlink" Target="https://www.amazon.com/Obviously-Awesome-Product-Positioning-Customers-ebook/dp/B07PPW5V9C/" TargetMode="External"/><Relationship Id="rId81" Type="http://schemas.openxmlformats.org/officeDocument/2006/relationships/hyperlink" Target="https://amzn.to/2Uc9s9d" TargetMode="External"/><Relationship Id="rId135" Type="http://schemas.openxmlformats.org/officeDocument/2006/relationships/hyperlink" Target="https://amzn.to/3wJVQ3n" TargetMode="External"/><Relationship Id="rId156" Type="http://schemas.openxmlformats.org/officeDocument/2006/relationships/hyperlink" Target="https://www.amazon.com/How-Talk-Anyone-Success-Relationships/dp/007141858X/ref=zg_bs_2699_2/136-5258531-5698449?pd_rd_i=007141858X&amp;psc=1" TargetMode="External"/><Relationship Id="rId177" Type="http://schemas.openxmlformats.org/officeDocument/2006/relationships/hyperlink" Target="https://www.amazon.com/Lean-Women-Work-Will-Lead/dp/0385349947/ref=tmm_hrd_swatch_0?_encoding=UTF8&amp;qid=1655465822&amp;sr=8-1" TargetMode="External"/><Relationship Id="rId198" Type="http://schemas.openxmlformats.org/officeDocument/2006/relationships/hyperlink" Target="https://www.amazon.com/Expectations-Investing-Reading-Returns-Heilbrunn/dp/0231203047/ref=sr_1_1?keywords=expectations+investing&amp;qid=1662280934&amp;s=books&amp;sprefix=expectation%2Cstripbooks%2C70&amp;sr=1-1" TargetMode="External"/><Relationship Id="rId202" Type="http://schemas.openxmlformats.org/officeDocument/2006/relationships/hyperlink" Target="https://amzn.to/3gKjTtw" TargetMode="External"/><Relationship Id="rId18" Type="http://schemas.openxmlformats.org/officeDocument/2006/relationships/hyperlink" Target="https://www.amazon.com/Expert-Secrets-Underground-Converting-Customers/dp/1401960472/ref=tmm_hrd_swatch_0?_encoding=UTF8&amp;qid=1655983887&amp;sr=1-1" TargetMode="External"/><Relationship Id="rId39" Type="http://schemas.openxmlformats.org/officeDocument/2006/relationships/hyperlink" Target="https://amzn.to/36fcgW4" TargetMode="External"/><Relationship Id="rId50" Type="http://schemas.openxmlformats.org/officeDocument/2006/relationships/hyperlink" Target="https://amzn.to/3zBStO1" TargetMode="External"/><Relationship Id="rId104" Type="http://schemas.openxmlformats.org/officeDocument/2006/relationships/hyperlink" Target="https://www.amazon.com/Traction-Gino-Wickman-audiobook/dp/B00A9Z973M/" TargetMode="External"/><Relationship Id="rId125" Type="http://schemas.openxmlformats.org/officeDocument/2006/relationships/hyperlink" Target="https://amzn.to/3xCe9Yl" TargetMode="External"/><Relationship Id="rId146" Type="http://schemas.openxmlformats.org/officeDocument/2006/relationships/hyperlink" Target="https://amzn.to/2SHmZWb" TargetMode="External"/><Relationship Id="rId167" Type="http://schemas.openxmlformats.org/officeDocument/2006/relationships/hyperlink" Target="https://amzn.to/3qexegH" TargetMode="External"/><Relationship Id="rId188" Type="http://schemas.openxmlformats.org/officeDocument/2006/relationships/hyperlink" Target="https://amzn.to/3cYm7mS" TargetMode="External"/><Relationship Id="rId71" Type="http://schemas.openxmlformats.org/officeDocument/2006/relationships/hyperlink" Target="https://amzn.to/35FsqYn" TargetMode="External"/><Relationship Id="rId92" Type="http://schemas.openxmlformats.org/officeDocument/2006/relationships/hyperlink" Target="https://amzn.to/2UpNijS" TargetMode="External"/><Relationship Id="rId213" Type="http://schemas.openxmlformats.org/officeDocument/2006/relationships/hyperlink" Target="https://amzn.to/3gRsTvB" TargetMode="External"/><Relationship Id="rId2" Type="http://schemas.openxmlformats.org/officeDocument/2006/relationships/hyperlink" Target="https://amzn.to/3gT0qFT" TargetMode="External"/><Relationship Id="rId29" Type="http://schemas.openxmlformats.org/officeDocument/2006/relationships/hyperlink" Target="https://www.amazon.com/Hooked-How-Build-Habit-Forming-Products/dp/B00HZY1N0K/" TargetMode="External"/><Relationship Id="rId40" Type="http://schemas.openxmlformats.org/officeDocument/2006/relationships/hyperlink" Target="https://amzn.to/3iTueox" TargetMode="External"/><Relationship Id="rId115" Type="http://schemas.openxmlformats.org/officeDocument/2006/relationships/hyperlink" Target="https://amzn.to/3cWT970" TargetMode="External"/><Relationship Id="rId136" Type="http://schemas.openxmlformats.org/officeDocument/2006/relationships/hyperlink" Target="https://amzn.to/3iZgFE2" TargetMode="External"/><Relationship Id="rId157" Type="http://schemas.openxmlformats.org/officeDocument/2006/relationships/hyperlink" Target="https://amzn.to/2SGxau5" TargetMode="External"/><Relationship Id="rId178" Type="http://schemas.openxmlformats.org/officeDocument/2006/relationships/hyperlink" Target="https://amzn.to/2UZWJH6" TargetMode="External"/><Relationship Id="rId61" Type="http://schemas.openxmlformats.org/officeDocument/2006/relationships/hyperlink" Target="https://amzn.to/3cV8hSk" TargetMode="External"/><Relationship Id="rId82" Type="http://schemas.openxmlformats.org/officeDocument/2006/relationships/hyperlink" Target="https://amzn.to/3yv8nrQ" TargetMode="External"/><Relationship Id="rId199" Type="http://schemas.openxmlformats.org/officeDocument/2006/relationships/hyperlink" Target="https://www.amazon.com/Get-Together-build-community-people-ebook/dp/B07TXDDNPR/" TargetMode="External"/><Relationship Id="rId203" Type="http://schemas.openxmlformats.org/officeDocument/2006/relationships/hyperlink" Target="https://www.amazon.com/Theory-Investment-Contrary-Opinion-Library/dp/087034126X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halewisdom.com/filer/duquesne-family-office-llc" TargetMode="External"/><Relationship Id="rId18" Type="http://schemas.openxmlformats.org/officeDocument/2006/relationships/hyperlink" Target="https://whalewisdom.com/filer/fundsmith-llp" TargetMode="External"/><Relationship Id="rId26" Type="http://schemas.openxmlformats.org/officeDocument/2006/relationships/hyperlink" Target="https://whalewisdom.com/filer/motley-fool-asset-management-llc" TargetMode="External"/><Relationship Id="rId21" Type="http://schemas.openxmlformats.org/officeDocument/2006/relationships/hyperlink" Target="https://www.dataroma.com/m/holdings.php?m=GLRE" TargetMode="External"/><Relationship Id="rId34" Type="http://schemas.openxmlformats.org/officeDocument/2006/relationships/hyperlink" Target="https://whalewisdom.com/filer/starboard-value-lp" TargetMode="External"/><Relationship Id="rId7" Type="http://schemas.openxmlformats.org/officeDocument/2006/relationships/hyperlink" Target="https://cathiesark.com/ark-funds-combined/complete-holdings" TargetMode="External"/><Relationship Id="rId12" Type="http://schemas.openxmlformats.org/officeDocument/2006/relationships/hyperlink" Target="https://whalewisdom.com/filer/dorsey-asset-management-llc" TargetMode="External"/><Relationship Id="rId17" Type="http://schemas.openxmlformats.org/officeDocument/2006/relationships/hyperlink" Target="https://www.dataroma.com/m/holdings.php?m=fairx" TargetMode="External"/><Relationship Id="rId25" Type="http://schemas.openxmlformats.org/officeDocument/2006/relationships/hyperlink" Target="https://www.dataroma.com/m/holdings.php?m=MKL" TargetMode="External"/><Relationship Id="rId33" Type="http://schemas.openxmlformats.org/officeDocument/2006/relationships/hyperlink" Target="https://www.dataroma.com/m/holdings.php?m=SP" TargetMode="External"/><Relationship Id="rId38" Type="http://schemas.openxmlformats.org/officeDocument/2006/relationships/hyperlink" Target="https://whalewisdom.com/filer/valueact-holdings-l-p" TargetMode="External"/><Relationship Id="rId2" Type="http://schemas.openxmlformats.org/officeDocument/2006/relationships/hyperlink" Target="https://whalewisdom.com/filer/akre-capital-management-llc" TargetMode="External"/><Relationship Id="rId16" Type="http://schemas.openxmlformats.org/officeDocument/2006/relationships/hyperlink" Target="https://www.dataroma.com/m/holdings.php?m=FFH" TargetMode="External"/><Relationship Id="rId20" Type="http://schemas.openxmlformats.org/officeDocument/2006/relationships/hyperlink" Target="https://www.dataroma.com/m/holdings.php?m=GC" TargetMode="External"/><Relationship Id="rId29" Type="http://schemas.openxmlformats.org/officeDocument/2006/relationships/hyperlink" Target="https://www.dataroma.com/m/holdings.php?m=psc" TargetMode="External"/><Relationship Id="rId1" Type="http://schemas.openxmlformats.org/officeDocument/2006/relationships/hyperlink" Target="https://whalewisdom.com/filer/ako-capital-llp" TargetMode="External"/><Relationship Id="rId6" Type="http://schemas.openxmlformats.org/officeDocument/2006/relationships/hyperlink" Target="https://www.dataroma.com/m/holdings.php?m=aq" TargetMode="External"/><Relationship Id="rId11" Type="http://schemas.openxmlformats.org/officeDocument/2006/relationships/hyperlink" Target="https://whalewisdom.com/filer/broad-run-investment-management-llc" TargetMode="External"/><Relationship Id="rId24" Type="http://schemas.openxmlformats.org/officeDocument/2006/relationships/hyperlink" Target="https://www.dataroma.com/m/holdings.php?m=LT" TargetMode="External"/><Relationship Id="rId32" Type="http://schemas.openxmlformats.org/officeDocument/2006/relationships/hyperlink" Target="https://www.dataroma.com/m/holdings.php?m=SEQUX" TargetMode="External"/><Relationship Id="rId37" Type="http://schemas.openxmlformats.org/officeDocument/2006/relationships/hyperlink" Target="https://www.dataroma.com/m/holdings.php?m=VFC" TargetMode="External"/><Relationship Id="rId5" Type="http://schemas.openxmlformats.org/officeDocument/2006/relationships/hyperlink" Target="https://whalewisdom.com/filer/appaloosa-management-lp" TargetMode="External"/><Relationship Id="rId15" Type="http://schemas.openxmlformats.org/officeDocument/2006/relationships/hyperlink" Target="https://whalewisdom.com/filer/ensemble-capital-management-llc" TargetMode="External"/><Relationship Id="rId23" Type="http://schemas.openxmlformats.org/officeDocument/2006/relationships/hyperlink" Target="https://www.dataroma.com/m/holdings.php?m=ic" TargetMode="External"/><Relationship Id="rId28" Type="http://schemas.openxmlformats.org/officeDocument/2006/relationships/hyperlink" Target="https://www.dataroma.com/m/holdings.php?m=PI" TargetMode="External"/><Relationship Id="rId36" Type="http://schemas.openxmlformats.org/officeDocument/2006/relationships/hyperlink" Target="https://www.dataroma.com/m/holdings.php?m=tp" TargetMode="External"/><Relationship Id="rId10" Type="http://schemas.openxmlformats.org/officeDocument/2006/relationships/hyperlink" Target="https://whalewisdom.com/filer/berkshire-hathaway-inc" TargetMode="External"/><Relationship Id="rId19" Type="http://schemas.openxmlformats.org/officeDocument/2006/relationships/hyperlink" Target="https://www.dataroma.com/m/holdings.php?m=GR" TargetMode="External"/><Relationship Id="rId31" Type="http://schemas.openxmlformats.org/officeDocument/2006/relationships/hyperlink" Target="https://dataroma.com/m/holdings.php?m=SAM" TargetMode="External"/><Relationship Id="rId4" Type="http://schemas.openxmlformats.org/officeDocument/2006/relationships/hyperlink" Target="https://whalewisdom.com/filer/altarock-partners-llc" TargetMode="External"/><Relationship Id="rId9" Type="http://schemas.openxmlformats.org/officeDocument/2006/relationships/hyperlink" Target="https://www.dataroma.com/m/holdings.php?m=BAUPOST" TargetMode="External"/><Relationship Id="rId14" Type="http://schemas.openxmlformats.org/officeDocument/2006/relationships/hyperlink" Target="https://whalewisdom.com/filer/elliott-management-corp" TargetMode="External"/><Relationship Id="rId22" Type="http://schemas.openxmlformats.org/officeDocument/2006/relationships/hyperlink" Target="https://www.dataroma.com/m/holdings.php?m=HC" TargetMode="External"/><Relationship Id="rId27" Type="http://schemas.openxmlformats.org/officeDocument/2006/relationships/hyperlink" Target="https://www.dataroma.com/m/holdings.php?m=oc" TargetMode="External"/><Relationship Id="rId30" Type="http://schemas.openxmlformats.org/officeDocument/2006/relationships/hyperlink" Target="https://whalewisdom.com/filer/polen-capital-management-llc" TargetMode="External"/><Relationship Id="rId35" Type="http://schemas.openxmlformats.org/officeDocument/2006/relationships/hyperlink" Target="https://whalewisdom.com/filer/third-point-llc" TargetMode="External"/><Relationship Id="rId8" Type="http://schemas.openxmlformats.org/officeDocument/2006/relationships/hyperlink" Target="https://whalewisdom.com/filer/baillie-gifford-co" TargetMode="External"/><Relationship Id="rId3" Type="http://schemas.openxmlformats.org/officeDocument/2006/relationships/hyperlink" Target="https://whalewisdom.com/filer/alta-fox-capital-management-l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6"/>
  <sheetViews>
    <sheetView showGridLines="0" workbookViewId="0">
      <selection activeCell="C15" sqref="C15"/>
    </sheetView>
  </sheetViews>
  <sheetFormatPr baseColWidth="10" defaultColWidth="12.6640625" defaultRowHeight="15.75" customHeight="1"/>
  <cols>
    <col min="1" max="1" width="98.1640625" customWidth="1"/>
    <col min="2" max="2" width="2.33203125" customWidth="1"/>
    <col min="3" max="3" width="37" customWidth="1"/>
    <col min="4" max="4" width="2.6640625" customWidth="1"/>
    <col min="6" max="6" width="22.33203125" customWidth="1"/>
    <col min="7" max="7" width="2.1640625" customWidth="1"/>
    <col min="10" max="10" width="2.6640625" customWidth="1"/>
  </cols>
  <sheetData>
    <row r="1" spans="1:3" ht="33" customHeight="1">
      <c r="A1" s="1" t="s">
        <v>0</v>
      </c>
      <c r="B1" s="2"/>
      <c r="C1" s="3" t="s">
        <v>1</v>
      </c>
    </row>
    <row r="2" spans="1:3" ht="33" customHeight="1">
      <c r="B2" s="4"/>
      <c r="C2" s="5" t="s">
        <v>2</v>
      </c>
    </row>
    <row r="3" spans="1:3" ht="33" customHeight="1">
      <c r="A3" s="6" t="s">
        <v>3</v>
      </c>
      <c r="B3" s="4"/>
      <c r="C3" s="5" t="s">
        <v>4</v>
      </c>
    </row>
    <row r="4" spans="1:3" ht="33" customHeight="1">
      <c r="A4" s="7" t="s">
        <v>5</v>
      </c>
      <c r="B4" s="4"/>
      <c r="C4" s="8" t="s">
        <v>6</v>
      </c>
    </row>
    <row r="5" spans="1:3" ht="33" customHeight="1">
      <c r="B5" s="4"/>
      <c r="C5" s="8" t="s">
        <v>7</v>
      </c>
    </row>
    <row r="6" spans="1:3" ht="33" customHeight="1">
      <c r="A6" s="9" t="s">
        <v>8</v>
      </c>
      <c r="B6" s="10"/>
      <c r="C6" s="11" t="s">
        <v>9</v>
      </c>
    </row>
    <row r="7" spans="1:3" ht="33" customHeight="1">
      <c r="B7" s="12"/>
      <c r="C7" s="13"/>
    </row>
    <row r="8" spans="1:3" ht="33" customHeight="1">
      <c r="A8" s="14" t="s">
        <v>10</v>
      </c>
      <c r="C8" s="3" t="s">
        <v>11</v>
      </c>
    </row>
    <row r="9" spans="1:3" ht="33" customHeight="1">
      <c r="A9" s="15" t="s">
        <v>12</v>
      </c>
      <c r="C9" s="5" t="s">
        <v>2</v>
      </c>
    </row>
    <row r="10" spans="1:3" ht="33" customHeight="1">
      <c r="A10" s="16" t="s">
        <v>13</v>
      </c>
      <c r="C10" s="5" t="s">
        <v>4</v>
      </c>
    </row>
    <row r="11" spans="1:3" ht="33" customHeight="1">
      <c r="A11" s="16" t="s">
        <v>14</v>
      </c>
      <c r="C11" s="17"/>
    </row>
    <row r="12" spans="1:3" ht="33" customHeight="1">
      <c r="A12" s="18" t="s">
        <v>15</v>
      </c>
    </row>
    <row r="13" spans="1:3" ht="33" customHeight="1">
      <c r="A13" s="19" t="s">
        <v>16</v>
      </c>
    </row>
    <row r="14" spans="1:3" ht="33" customHeight="1"/>
    <row r="15" spans="1:3" ht="33" customHeight="1"/>
    <row r="16" spans="1:3" ht="33" customHeight="1"/>
    <row r="17" ht="33" customHeight="1"/>
    <row r="18" ht="33" customHeight="1"/>
    <row r="19" ht="33" customHeight="1"/>
    <row r="20" ht="33" customHeight="1"/>
    <row r="21" ht="33" customHeight="1"/>
    <row r="22" ht="33" customHeight="1"/>
    <row r="23" ht="33" customHeight="1"/>
    <row r="24" ht="33" customHeight="1"/>
    <row r="25" ht="33" customHeight="1"/>
    <row r="26" ht="33" customHeight="1"/>
    <row r="27" ht="33" customHeight="1"/>
    <row r="28" ht="33" customHeight="1"/>
    <row r="29" ht="33" customHeight="1"/>
    <row r="30" ht="33" customHeight="1"/>
    <row r="31" ht="33" customHeight="1"/>
    <row r="32" ht="33" customHeight="1"/>
    <row r="33" ht="33" customHeight="1"/>
    <row r="34" ht="33" customHeight="1"/>
    <row r="35" ht="33" customHeight="1"/>
    <row r="36" ht="33" customHeight="1"/>
    <row r="37" ht="33" customHeight="1"/>
    <row r="38" ht="33" customHeight="1"/>
    <row r="39" ht="33" customHeight="1"/>
    <row r="40" ht="33" customHeight="1"/>
    <row r="41" ht="33" customHeight="1"/>
    <row r="42" ht="33" customHeight="1"/>
    <row r="43" ht="33" customHeight="1"/>
    <row r="44" ht="33" customHeight="1"/>
    <row r="45" ht="33" customHeight="1"/>
    <row r="46" ht="33" customHeight="1"/>
    <row r="47" ht="33" customHeight="1"/>
    <row r="48" ht="33" customHeight="1"/>
    <row r="49" ht="33" customHeight="1"/>
    <row r="50" ht="33" customHeight="1"/>
    <row r="51" ht="33" customHeight="1"/>
    <row r="52" ht="33" customHeight="1"/>
    <row r="53" ht="33" customHeight="1"/>
    <row r="54" ht="33" customHeight="1"/>
    <row r="55" ht="33" customHeight="1"/>
    <row r="56" ht="33" customHeigh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A8" r:id="rId6" xr:uid="{00000000-0004-0000-0000-000005000000}"/>
    <hyperlink ref="C9" r:id="rId7" xr:uid="{00000000-0004-0000-0000-000006000000}"/>
    <hyperlink ref="A10" r:id="rId8" xr:uid="{00000000-0004-0000-0000-000007000000}"/>
    <hyperlink ref="C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8"/>
    </sheetView>
  </sheetViews>
  <sheetFormatPr baseColWidth="10" defaultColWidth="12.6640625" defaultRowHeight="15.75" customHeight="1"/>
  <cols>
    <col min="1" max="1" width="14" customWidth="1"/>
    <col min="2" max="4" width="14.6640625" customWidth="1"/>
    <col min="5" max="5" width="16" customWidth="1"/>
    <col min="6" max="6" width="11.6640625" customWidth="1"/>
    <col min="7" max="7" width="12.5" customWidth="1"/>
    <col min="8" max="8" width="15.1640625" customWidth="1"/>
    <col min="9" max="9" width="11.83203125" customWidth="1"/>
    <col min="10" max="10" width="14.33203125" customWidth="1"/>
    <col min="11" max="11" width="31.5" customWidth="1"/>
    <col min="12" max="13" width="13.6640625" customWidth="1"/>
  </cols>
  <sheetData>
    <row r="1" spans="1:13" ht="15.75" customHeight="1">
      <c r="A1" s="20" t="s">
        <v>17</v>
      </c>
      <c r="B1" s="21" t="s">
        <v>18</v>
      </c>
      <c r="C1" s="21" t="s">
        <v>19</v>
      </c>
      <c r="D1" s="21" t="s">
        <v>20</v>
      </c>
      <c r="E1" s="21" t="s">
        <v>21</v>
      </c>
      <c r="F1" s="21" t="s">
        <v>22</v>
      </c>
      <c r="G1" s="21" t="s">
        <v>23</v>
      </c>
      <c r="H1" s="21" t="s">
        <v>24</v>
      </c>
      <c r="I1" s="21" t="s">
        <v>25</v>
      </c>
      <c r="J1" s="20" t="s">
        <v>26</v>
      </c>
      <c r="K1" s="21" t="s">
        <v>27</v>
      </c>
      <c r="L1" s="22"/>
      <c r="M1" s="22"/>
    </row>
    <row r="2" spans="1:13" ht="23" customHeight="1">
      <c r="A2" s="23" t="s">
        <v>28</v>
      </c>
      <c r="B2" s="24">
        <f ca="1">IFERROR(__xludf.DUMMYFUNCTION("googlefinance(A2, ""price"")"),1843.45)</f>
        <v>1843.45</v>
      </c>
      <c r="C2" s="24">
        <f ca="1">IFERROR(__xludf.DUMMYFUNCTION("googlefinance(A2, ""marketcap"")/1000000000"),93.458064251)</f>
        <v>93.458064250999996</v>
      </c>
      <c r="D2" s="25">
        <f t="array" ref="D2">INDEX('Feroldi Quality Score'!$3:$3,,MATCH($A2,'Feroldi Quality Score'!$1:$1,0))</f>
        <v>78</v>
      </c>
      <c r="E2" s="25">
        <f t="array" ref="E2">INDEX('Anti-Fragile Score'!$3:$3,,MATCH($A2,'Anti-Fragile Score'!$1:$1,0))</f>
        <v>0</v>
      </c>
      <c r="F2" s="26" t="s">
        <v>29</v>
      </c>
      <c r="G2" s="26" t="s">
        <v>29</v>
      </c>
      <c r="H2" s="26" t="s">
        <v>29</v>
      </c>
      <c r="I2" s="26" t="s">
        <v>29</v>
      </c>
      <c r="J2" s="27">
        <f ca="1">IFERROR(__xludf.DUMMYFUNCTION("1-((googlefinance(A2, ""price""))/googlefinance(A2, ""high52""))"),0.147233928381435)</f>
        <v>0.14723392838143501</v>
      </c>
      <c r="K2" s="28" t="str">
        <f ca="1">IFERROR(__xludf.DUMMYFUNCTION("sparkline(googlefinance(A2, ""open"", today()-1000, today()))"),"")</f>
        <v/>
      </c>
      <c r="L2" s="29"/>
      <c r="M2" s="29"/>
    </row>
    <row r="3" spans="1:13" ht="23" customHeight="1">
      <c r="A3" s="23" t="s">
        <v>30</v>
      </c>
      <c r="B3" s="24">
        <f ca="1">IFERROR(__xludf.DUMMYFUNCTION("googlefinance(A3, ""price"")"),89.11)</f>
        <v>89.11</v>
      </c>
      <c r="C3" s="24">
        <f ca="1">IFERROR(__xludf.DUMMYFUNCTION("googlefinance(A3, ""marketcap"")/1000000000"),89.33623)</f>
        <v>89.33623</v>
      </c>
      <c r="D3" s="25">
        <f t="array" ref="D3">INDEX('Feroldi Quality Score'!$3:$3,,MATCH($A3,'Feroldi Quality Score'!$1:$1,0))</f>
        <v>39</v>
      </c>
      <c r="E3" s="25">
        <f t="array" ref="E3">INDEX('Anti-Fragile Score'!$3:$3,,MATCH($A3,'Anti-Fragile Score'!$1:$1,0))</f>
        <v>0</v>
      </c>
      <c r="F3" s="26" t="s">
        <v>29</v>
      </c>
      <c r="G3" s="26" t="s">
        <v>31</v>
      </c>
      <c r="H3" s="26" t="s">
        <v>31</v>
      </c>
      <c r="I3" s="26" t="s">
        <v>31</v>
      </c>
      <c r="J3" s="27">
        <f ca="1">IFERROR(__xludf.DUMMYFUNCTION("1-((googlefinance(A3, ""price""))/googlefinance(A3, ""high52""))"),0.0483767620674925)</f>
        <v>4.8376762067492501E-2</v>
      </c>
      <c r="K3" s="28" t="str">
        <f ca="1">IFERROR(__xludf.DUMMYFUNCTION("sparkline(googlefinance(A3, ""open"", today()-1000, today()))"),"")</f>
        <v/>
      </c>
      <c r="L3" s="29"/>
      <c r="M3" s="29"/>
    </row>
    <row r="4" spans="1:13" ht="23" customHeight="1">
      <c r="A4" s="23" t="s">
        <v>32</v>
      </c>
      <c r="B4" s="24">
        <f ca="1">IFERROR(__xludf.DUMMYFUNCTION("googlefinance(A4, ""price"")"),78.98)</f>
        <v>78.98</v>
      </c>
      <c r="C4" s="24">
        <f ca="1">IFERROR(__xludf.DUMMYFUNCTION("googlefinance(A4, ""marketcap"")/1000000000"),179.8387)</f>
        <v>179.83869999999999</v>
      </c>
      <c r="D4" s="25">
        <f t="array" ref="D4">INDEX('Feroldi Quality Score'!$3:$3,,MATCH($A4,'Feroldi Quality Score'!$1:$1,0))</f>
        <v>73</v>
      </c>
      <c r="E4" s="25">
        <f t="array" ref="E4">INDEX('Anti-Fragile Score'!$3:$3,,MATCH($A4,'Anti-Fragile Score'!$1:$1,0))</f>
        <v>0</v>
      </c>
      <c r="F4" s="26" t="s">
        <v>31</v>
      </c>
      <c r="G4" s="26" t="s">
        <v>31</v>
      </c>
      <c r="H4" s="26" t="s">
        <v>31</v>
      </c>
      <c r="I4" s="26" t="s">
        <v>31</v>
      </c>
      <c r="J4" s="27">
        <f ca="1">IFERROR(__xludf.DUMMYFUNCTION("1-((googlefinance(A4, ""price""))/googlefinance(A4, ""high52""))"),0.0396400778210115)</f>
        <v>3.9640077821011498E-2</v>
      </c>
      <c r="K4" s="28" t="str">
        <f ca="1">IFERROR(__xludf.DUMMYFUNCTION("sparkline(googlefinance(A4, ""open"", today()-1000, today()))"),"")</f>
        <v/>
      </c>
      <c r="L4" s="29"/>
      <c r="M4" s="29"/>
    </row>
    <row r="5" spans="1:13" ht="23" customHeight="1">
      <c r="A5" s="23" t="s">
        <v>33</v>
      </c>
      <c r="B5" s="24">
        <f ca="1">IFERROR(__xludf.DUMMYFUNCTION("googlefinance(A5, ""price"")"),104.53)</f>
        <v>104.53</v>
      </c>
      <c r="C5" s="24">
        <f ca="1">IFERROR(__xludf.DUMMYFUNCTION("googlefinance(A5, ""marketcap"")/1000000000"),60.936097284)</f>
        <v>60.936097283999999</v>
      </c>
      <c r="D5" s="25">
        <f t="array" ref="D5">INDEX('Feroldi Quality Score'!$3:$3,,MATCH($A5,'Feroldi Quality Score'!$1:$1,0))</f>
        <v>44</v>
      </c>
      <c r="E5" s="25">
        <f t="array" ref="E5">INDEX('Anti-Fragile Score'!$3:$3,,MATCH($A5,'Anti-Fragile Score'!$1:$1,0))</f>
        <v>0</v>
      </c>
      <c r="F5" s="26" t="s">
        <v>31</v>
      </c>
      <c r="G5" s="26" t="s">
        <v>31</v>
      </c>
      <c r="H5" s="26" t="s">
        <v>31</v>
      </c>
      <c r="I5" s="26" t="s">
        <v>31</v>
      </c>
      <c r="J5" s="27">
        <v>5</v>
      </c>
      <c r="K5" s="28" t="str">
        <f ca="1">IFERROR(__xludf.DUMMYFUNCTION("sparkline(googlefinance(A5, ""open"", today()-1000, today()))"),"")</f>
        <v/>
      </c>
      <c r="L5" s="29"/>
      <c r="M5" s="29"/>
    </row>
    <row r="6" spans="1:13" ht="23" customHeight="1">
      <c r="A6" s="23" t="s">
        <v>34</v>
      </c>
      <c r="B6" s="24">
        <f ca="1">IFERROR(__xludf.DUMMYFUNCTION("googlefinance(A6, ""price"")"),108.66)</f>
        <v>108.66</v>
      </c>
      <c r="C6" s="24">
        <f ca="1">IFERROR(__xludf.DUMMYFUNCTION("googlefinance(A6, ""marketcap"")/1000000000"),477.570930135)</f>
        <v>477.57093013500003</v>
      </c>
      <c r="D6" s="25">
        <f t="array" ref="D6">INDEX('Feroldi Quality Score'!$3:$3,,MATCH($A6,'Feroldi Quality Score'!$1:$1,0))</f>
        <v>44</v>
      </c>
      <c r="E6" s="25">
        <f t="array" ref="E6">INDEX('Anti-Fragile Score'!$3:$3,,MATCH($A6,'Anti-Fragile Score'!$1:$1,0))</f>
        <v>0</v>
      </c>
      <c r="F6" s="26" t="s">
        <v>31</v>
      </c>
      <c r="G6" s="26" t="s">
        <v>31</v>
      </c>
      <c r="H6" s="26" t="s">
        <v>31</v>
      </c>
      <c r="I6" s="26" t="s">
        <v>31</v>
      </c>
      <c r="J6" s="27">
        <v>0</v>
      </c>
      <c r="K6" s="28" t="str">
        <f ca="1">IFERROR(__xludf.DUMMYFUNCTION("sparkline(googlefinance(A6, ""open"", today()-1000, today()))"),"")</f>
        <v/>
      </c>
      <c r="L6" s="29"/>
      <c r="M6" s="29"/>
    </row>
    <row r="7" spans="1:13" ht="23" customHeight="1">
      <c r="A7" s="23" t="s">
        <v>35</v>
      </c>
      <c r="B7" s="24">
        <f ca="1">IFERROR(__xludf.DUMMYFUNCTION("googlefinance(A7, ""price"")"),37.81)</f>
        <v>37.81</v>
      </c>
      <c r="C7" s="24">
        <f ca="1">IFERROR(__xludf.DUMMYFUNCTION("googlefinance(A7, ""marketcap"")/1000000000"),54.330211843)</f>
        <v>54.330211843000001</v>
      </c>
      <c r="D7" s="25">
        <f t="array" ref="D7">INDEX('Feroldi Quality Score'!$3:$3,,MATCH($A7,'Feroldi Quality Score'!$1:$1,0))</f>
        <v>46</v>
      </c>
      <c r="E7" s="25">
        <f t="array" ref="E7">INDEX('Anti-Fragile Score'!$3:$3,,MATCH($A7,'Anti-Fragile Score'!$1:$1,0))</f>
        <v>0</v>
      </c>
      <c r="F7" s="26" t="s">
        <v>31</v>
      </c>
      <c r="G7" s="26" t="s">
        <v>31</v>
      </c>
      <c r="H7" s="26" t="s">
        <v>31</v>
      </c>
      <c r="I7" s="26" t="s">
        <v>31</v>
      </c>
      <c r="J7" s="27">
        <v>0</v>
      </c>
      <c r="K7" s="28" t="str">
        <f ca="1">IFERROR(__xludf.DUMMYFUNCTION("sparkline(googlefinance(A7, ""open"", today()-1000, today()))"),"")</f>
        <v/>
      </c>
      <c r="L7" s="29"/>
      <c r="M7" s="29"/>
    </row>
    <row r="8" spans="1:13" ht="23" customHeight="1">
      <c r="A8" s="23" t="s">
        <v>36</v>
      </c>
      <c r="B8" s="24">
        <f ca="1">IFERROR(__xludf.DUMMYFUNCTION("googlefinance(A8, ""price"")"),56)</f>
        <v>56</v>
      </c>
      <c r="C8" s="24">
        <f ca="1">IFERROR(__xludf.DUMMYFUNCTION("googlefinance(A8, ""marketcap"")/1000000000"),24.3774776)</f>
        <v>24.377477599999999</v>
      </c>
      <c r="D8" s="25">
        <f t="array" ref="D8">INDEX('Feroldi Quality Score'!$3:$3,,MATCH($A8,'Feroldi Quality Score'!$1:$1,0))</f>
        <v>57</v>
      </c>
      <c r="E8" s="25">
        <f t="array" ref="E8">INDEX('Anti-Fragile Score'!$3:$3,,MATCH($A8,'Anti-Fragile Score'!$1:$1,0))</f>
        <v>0</v>
      </c>
      <c r="F8" s="26" t="s">
        <v>31</v>
      </c>
      <c r="G8" s="26" t="s">
        <v>31</v>
      </c>
      <c r="H8" s="26" t="s">
        <v>31</v>
      </c>
      <c r="I8" s="26" t="s">
        <v>31</v>
      </c>
      <c r="J8" s="27">
        <v>3</v>
      </c>
      <c r="K8" s="28" t="str">
        <f ca="1">IFERROR(__xludf.DUMMYFUNCTION("sparkline(googlefinance(A8, ""open"", today()-1000, today()))"),"")</f>
        <v/>
      </c>
      <c r="L8" s="29"/>
      <c r="M8" s="29"/>
    </row>
    <row r="9" spans="1:13" ht="23" customHeight="1">
      <c r="A9" s="23" t="s">
        <v>37</v>
      </c>
      <c r="B9" s="24">
        <f ca="1">IFERROR(__xludf.DUMMYFUNCTION("googlefinance(A9, ""price"")"),17.25)</f>
        <v>17.25</v>
      </c>
      <c r="C9" s="24">
        <f ca="1">IFERROR(__xludf.DUMMYFUNCTION("googlefinance(A9, ""marketcap"")/1000000000"),1.315297)</f>
        <v>1.3152969999999999</v>
      </c>
      <c r="D9" s="25">
        <f t="array" ref="D9">INDEX('Feroldi Quality Score'!$3:$3,,MATCH($A9,'Feroldi Quality Score'!$1:$1,0))</f>
        <v>37</v>
      </c>
      <c r="E9" s="25">
        <f t="array" ref="E9">INDEX('Anti-Fragile Score'!$3:$3,,MATCH($A9,'Anti-Fragile Score'!$1:$1,0))</f>
        <v>0</v>
      </c>
      <c r="F9" s="26" t="s">
        <v>31</v>
      </c>
      <c r="G9" s="26" t="s">
        <v>31</v>
      </c>
      <c r="H9" s="26" t="s">
        <v>31</v>
      </c>
      <c r="I9" s="26" t="s">
        <v>31</v>
      </c>
      <c r="J9" s="27">
        <v>3</v>
      </c>
      <c r="K9" s="28" t="str">
        <f ca="1">IFERROR(__xludf.DUMMYFUNCTION("sparkline(googlefinance(A9, ""open"", today()-1000, today()))"),"")</f>
        <v/>
      </c>
      <c r="L9" s="29"/>
      <c r="M9" s="29"/>
    </row>
    <row r="10" spans="1:13" ht="23" customHeight="1">
      <c r="A10" s="23" t="s">
        <v>38</v>
      </c>
      <c r="B10" s="24">
        <f ca="1">IFERROR(__xludf.DUMMYFUNCTION("googlefinance(A10, ""price"")"),67.97)</f>
        <v>67.97</v>
      </c>
      <c r="C10" s="24">
        <f ca="1">IFERROR(__xludf.DUMMYFUNCTION("googlefinance(A10, ""marketcap"")/1000000000"),1.925714519)</f>
        <v>1.925714519</v>
      </c>
      <c r="D10" s="25">
        <f t="array" ref="D10">INDEX('Feroldi Quality Score'!$3:$3,,MATCH($A10,'Feroldi Quality Score'!$1:$1,0))</f>
        <v>34</v>
      </c>
      <c r="E10" s="25">
        <f t="array" ref="E10">INDEX('Anti-Fragile Score'!$3:$3,,MATCH($A10,'Anti-Fragile Score'!$1:$1,0))</f>
        <v>0</v>
      </c>
      <c r="F10" s="26" t="s">
        <v>31</v>
      </c>
      <c r="G10" s="26" t="s">
        <v>31</v>
      </c>
      <c r="H10" s="26" t="s">
        <v>31</v>
      </c>
      <c r="I10" s="26" t="s">
        <v>31</v>
      </c>
      <c r="J10" s="27">
        <f ca="1">IFERROR(__xludf.DUMMYFUNCTION("1-((googlefinance(A10, ""price""))/googlefinance(A10, ""high52""))"),0.508709794000722)</f>
        <v>0.50870979400072203</v>
      </c>
      <c r="K10" s="28" t="str">
        <f ca="1">IFERROR(__xludf.DUMMYFUNCTION("sparkline(googlefinance(A10, ""open"", today()-1000, today()))"),"")</f>
        <v/>
      </c>
      <c r="L10" s="29"/>
      <c r="M10" s="29"/>
    </row>
    <row r="11" spans="1:13" ht="23" customHeight="1">
      <c r="A11" s="23" t="s">
        <v>39</v>
      </c>
      <c r="B11" s="24">
        <f ca="1">IFERROR(__xludf.DUMMYFUNCTION("googlefinance(A11, ""price"")"),174.12)</f>
        <v>174.12</v>
      </c>
      <c r="C11" s="24">
        <f ca="1">IFERROR(__xludf.DUMMYFUNCTION("googlefinance(A11, ""marketcap"")/1000000000"),57.477010388)</f>
        <v>57.477010387999997</v>
      </c>
      <c r="D11" s="25">
        <f t="array" ref="D11">INDEX('Feroldi Quality Score'!$3:$3,,MATCH($A11,'Feroldi Quality Score'!$1:$1,0))</f>
        <v>50</v>
      </c>
      <c r="E11" s="25">
        <f t="array" ref="E11">INDEX('Anti-Fragile Score'!$3:$3,,MATCH($A11,'Anti-Fragile Score'!$1:$1,0))</f>
        <v>0</v>
      </c>
      <c r="F11" s="26" t="s">
        <v>31</v>
      </c>
      <c r="G11" s="26" t="s">
        <v>31</v>
      </c>
      <c r="H11" s="26" t="s">
        <v>31</v>
      </c>
      <c r="I11" s="26" t="s">
        <v>31</v>
      </c>
      <c r="J11" s="27">
        <f ca="1">IFERROR(__xludf.DUMMYFUNCTION("1-((googlefinance(A11, ""price""))/googlefinance(A11, ""high52""))"),0.267541645633518)</f>
        <v>0.26754164563351801</v>
      </c>
      <c r="K11" s="28" t="str">
        <f ca="1">IFERROR(__xludf.DUMMYFUNCTION("sparkline(googlefinance(A11, ""open"", today()-1000, today()))"),"")</f>
        <v/>
      </c>
      <c r="L11" s="29"/>
      <c r="M11" s="29"/>
    </row>
    <row r="12" spans="1:13" ht="23" customHeight="1">
      <c r="A12" s="23" t="s">
        <v>40</v>
      </c>
      <c r="B12" s="24">
        <f ca="1">IFERROR(__xludf.DUMMYFUNCTION("googlefinance(A12, ""price"")"),26.33)</f>
        <v>26.33</v>
      </c>
      <c r="C12" s="24">
        <f ca="1">IFERROR(__xludf.DUMMYFUNCTION("googlefinance(A12, ""marketcap"")/1000000000"),2.848944)</f>
        <v>2.8489439999999999</v>
      </c>
      <c r="D12" s="25">
        <f t="array" ref="D12">INDEX('Feroldi Quality Score'!$3:$3,,MATCH($A12,'Feroldi Quality Score'!$1:$1,0))</f>
        <v>41</v>
      </c>
      <c r="E12" s="25">
        <f t="array" ref="E12">INDEX('Anti-Fragile Score'!$3:$3,,MATCH($A12,'Anti-Fragile Score'!$1:$1,0))</f>
        <v>0</v>
      </c>
      <c r="F12" s="26" t="s">
        <v>31</v>
      </c>
      <c r="G12" s="26" t="s">
        <v>31</v>
      </c>
      <c r="H12" s="26" t="s">
        <v>31</v>
      </c>
      <c r="I12" s="26" t="s">
        <v>31</v>
      </c>
      <c r="J12" s="27">
        <f ca="1">IFERROR(__xludf.DUMMYFUNCTION("1-((googlefinance(A12, ""price""))/googlefinance(A12, ""high52""))"),0.228537943158511)</f>
        <v>0.228537943158511</v>
      </c>
      <c r="K12" s="28" t="str">
        <f ca="1">IFERROR(__xludf.DUMMYFUNCTION("sparkline(googlefinance(A12, ""open"", today()-1000, today()))"),"")</f>
        <v/>
      </c>
      <c r="L12" s="29"/>
      <c r="M12" s="29"/>
    </row>
    <row r="13" spans="1:13" ht="23" customHeight="1">
      <c r="A13" s="23" t="s">
        <v>41</v>
      </c>
      <c r="B13" s="24">
        <f ca="1">IFERROR(__xludf.DUMMYFUNCTION("googlefinance(A13, ""price"")"),63.36)</f>
        <v>63.36</v>
      </c>
      <c r="C13" s="24">
        <f ca="1">IFERROR(__xludf.DUMMYFUNCTION("googlefinance(A13, ""marketcap"")/1000000000"),8.560354258)</f>
        <v>8.5603542580000003</v>
      </c>
      <c r="D13" s="25">
        <f t="array" ref="D13">INDEX('Feroldi Quality Score'!$3:$3,,MATCH($A13,'Feroldi Quality Score'!$1:$1,0))</f>
        <v>29</v>
      </c>
      <c r="E13" s="25">
        <f t="array" ref="E13">INDEX('Anti-Fragile Score'!$3:$3,,MATCH($A13,'Anti-Fragile Score'!$1:$1,0))</f>
        <v>0</v>
      </c>
      <c r="F13" s="26" t="s">
        <v>31</v>
      </c>
      <c r="G13" s="26" t="s">
        <v>31</v>
      </c>
      <c r="H13" s="26" t="s">
        <v>31</v>
      </c>
      <c r="I13" s="26" t="s">
        <v>31</v>
      </c>
      <c r="J13" s="27">
        <f ca="1">IFERROR(__xludf.DUMMYFUNCTION("1-((googlefinance(A13, ""price""))/googlefinance(A13, ""high52""))"),0.552510770534642)</f>
        <v>0.55251077053464204</v>
      </c>
      <c r="K13" s="28" t="str">
        <f ca="1">IFERROR(__xludf.DUMMYFUNCTION("sparkline(googlefinance(A13, ""open"", today()-1000, today()))"),"")</f>
        <v/>
      </c>
      <c r="L13" s="29"/>
      <c r="M13" s="29"/>
    </row>
    <row r="14" spans="1:13" ht="23" customHeight="1">
      <c r="A14" s="23" t="s">
        <v>42</v>
      </c>
      <c r="B14" s="24">
        <f ca="1">IFERROR(__xludf.DUMMYFUNCTION("googlefinance(A14, ""price"")"),5.25)</f>
        <v>5.25</v>
      </c>
      <c r="C14" s="24">
        <f ca="1">IFERROR(__xludf.DUMMYFUNCTION("googlefinance(A14, ""marketcap"")/1000000000"),0.402120022)</f>
        <v>0.40212002200000002</v>
      </c>
      <c r="D14" s="25">
        <f t="array" ref="D14">INDEX('Feroldi Quality Score'!$3:$3,,MATCH($A14,'Feroldi Quality Score'!$1:$1,0))</f>
        <v>23</v>
      </c>
      <c r="E14" s="25">
        <f t="array" ref="E14">INDEX('Anti-Fragile Score'!$3:$3,,MATCH($A14,'Anti-Fragile Score'!$1:$1,0))</f>
        <v>0</v>
      </c>
      <c r="F14" s="26" t="s">
        <v>31</v>
      </c>
      <c r="G14" s="26" t="s">
        <v>31</v>
      </c>
      <c r="H14" s="26" t="s">
        <v>31</v>
      </c>
      <c r="I14" s="26" t="s">
        <v>31</v>
      </c>
      <c r="J14" s="27">
        <f ca="1">IFERROR(__xludf.DUMMYFUNCTION("1-((googlefinance(A14, ""price""))/googlefinance(A14, ""high52""))"),0.326059050064184)</f>
        <v>0.32605905006418401</v>
      </c>
      <c r="K14" s="28" t="str">
        <f ca="1">IFERROR(__xludf.DUMMYFUNCTION("sparkline(googlefinance(A14, ""open"", today()-1000, today()))"),"")</f>
        <v/>
      </c>
      <c r="L14" s="29"/>
      <c r="M14" s="29"/>
    </row>
    <row r="15" spans="1:13" ht="23" customHeight="1">
      <c r="A15" s="23" t="s">
        <v>43</v>
      </c>
      <c r="B15" s="24">
        <f ca="1">IFERROR(__xludf.DUMMYFUNCTION("googlefinance(A15, ""price"")"),400.03)</f>
        <v>400.03</v>
      </c>
      <c r="C15" s="24">
        <f ca="1">IFERROR(__xludf.DUMMYFUNCTION("googlefinance(A15, ""marketcap"")/1000000000"),48.717053356)</f>
        <v>48.717053356000001</v>
      </c>
      <c r="D15" s="25">
        <f t="array" ref="D15">INDEX('Feroldi Quality Score'!$3:$3,,MATCH($A15,'Feroldi Quality Score'!$1:$1,0))</f>
        <v>53</v>
      </c>
      <c r="E15" s="25">
        <f t="array" ref="E15">INDEX('Anti-Fragile Score'!$3:$3,,MATCH($A15,'Anti-Fragile Score'!$1:$1,0))</f>
        <v>0</v>
      </c>
      <c r="F15" s="26" t="s">
        <v>31</v>
      </c>
      <c r="G15" s="26" t="s">
        <v>31</v>
      </c>
      <c r="H15" s="26" t="s">
        <v>31</v>
      </c>
      <c r="I15" s="26" t="s">
        <v>31</v>
      </c>
      <c r="J15" s="27">
        <f ca="1">IFERROR(__xludf.DUMMYFUNCTION("1-((googlefinance(A15, ""price""))/googlefinance(A15, ""high52""))"),0.185772440464074)</f>
        <v>0.18577244046407401</v>
      </c>
      <c r="K15" s="28" t="str">
        <f ca="1">IFERROR(__xludf.DUMMYFUNCTION("sparkline(googlefinance(A15, ""open"", today()-1000, today()))"),"")</f>
        <v/>
      </c>
      <c r="L15" s="29"/>
      <c r="M15" s="29"/>
    </row>
    <row r="16" spans="1:13" ht="23" customHeight="1">
      <c r="A16" s="23" t="s">
        <v>44</v>
      </c>
      <c r="B16" s="24">
        <f ca="1">IFERROR(__xludf.DUMMYFUNCTION("googlefinance(A16, ""price"")"),148.73)</f>
        <v>148.72999999999999</v>
      </c>
      <c r="C16" s="24">
        <f ca="1">IFERROR(__xludf.DUMMYFUNCTION("googlefinance(A16, ""marketcap"")/1000000000"),15.05845)</f>
        <v>15.058450000000001</v>
      </c>
      <c r="D16" s="25">
        <f t="array" ref="D16">INDEX('Feroldi Quality Score'!$3:$3,,MATCH($A16,'Feroldi Quality Score'!$1:$1,0))</f>
        <v>56</v>
      </c>
      <c r="E16" s="25">
        <f t="array" ref="E16">INDEX('Anti-Fragile Score'!$3:$3,,MATCH($A16,'Anti-Fragile Score'!$1:$1,0))</f>
        <v>0</v>
      </c>
      <c r="F16" s="26" t="s">
        <v>31</v>
      </c>
      <c r="G16" s="26" t="s">
        <v>31</v>
      </c>
      <c r="H16" s="26" t="s">
        <v>31</v>
      </c>
      <c r="I16" s="26" t="s">
        <v>31</v>
      </c>
      <c r="J16" s="27">
        <f ca="1">IFERROR(__xludf.DUMMYFUNCTION("1-((googlefinance(A16, ""price""))/googlefinance(A16, ""high52""))"),0.0585517154070135)</f>
        <v>5.8551715407013497E-2</v>
      </c>
      <c r="K16" s="28" t="str">
        <f ca="1">IFERROR(__xludf.DUMMYFUNCTION("sparkline(googlefinance(A16, ""open"", today()-1000, today()))"),"")</f>
        <v/>
      </c>
      <c r="L16" s="29"/>
      <c r="M16" s="29"/>
    </row>
    <row r="17" spans="1:13" ht="23" customHeight="1">
      <c r="A17" s="23" t="s">
        <v>45</v>
      </c>
      <c r="B17" s="24">
        <f ca="1">IFERROR(__xludf.DUMMYFUNCTION("googlefinance(A17, ""price"")"),59.96)</f>
        <v>59.96</v>
      </c>
      <c r="C17" s="24">
        <f ca="1">IFERROR(__xludf.DUMMYFUNCTION("googlefinance(A17, ""marketcap"")/1000000000"),26.570416166)</f>
        <v>26.570416166000001</v>
      </c>
      <c r="D17" s="25">
        <f t="array" ref="D17">INDEX('Feroldi Quality Score'!$3:$3,,MATCH($A17,'Feroldi Quality Score'!$1:$1,0))</f>
        <v>57</v>
      </c>
      <c r="E17" s="25">
        <f t="array" ref="E17">INDEX('Anti-Fragile Score'!$3:$3,,MATCH($A17,'Anti-Fragile Score'!$1:$1,0))</f>
        <v>0</v>
      </c>
      <c r="F17" s="26" t="s">
        <v>31</v>
      </c>
      <c r="G17" s="26" t="s">
        <v>31</v>
      </c>
      <c r="H17" s="26" t="s">
        <v>31</v>
      </c>
      <c r="I17" s="26" t="s">
        <v>31</v>
      </c>
      <c r="J17" s="27">
        <f ca="1">IFERROR(__xludf.DUMMYFUNCTION("1-((googlefinance(A17, ""price""))/googlefinance(A17, ""high52""))"),0.00249542505406752)</f>
        <v>2.4954250540675199E-3</v>
      </c>
      <c r="K17" s="28" t="str">
        <f ca="1">IFERROR(__xludf.DUMMYFUNCTION("sparkline(googlefinance(A17, ""open"", today()-1000, today()))"),"")</f>
        <v/>
      </c>
      <c r="L17" s="29"/>
      <c r="M17" s="29"/>
    </row>
    <row r="18" spans="1:13" ht="23" customHeight="1">
      <c r="A18" s="23" t="s">
        <v>46</v>
      </c>
      <c r="B18" s="24">
        <f ca="1">IFERROR(__xludf.DUMMYFUNCTION("googlefinance(A18, ""price"")"),89.14)</f>
        <v>89.14</v>
      </c>
      <c r="C18" s="24">
        <f ca="1">IFERROR(__xludf.DUMMYFUNCTION("googlefinance(A18, ""marketcap"")/1000000000"),212.039366768)</f>
        <v>212.03936676800001</v>
      </c>
      <c r="D18" s="25">
        <f t="array" ref="D18">INDEX('Feroldi Quality Score'!$3:$3,,MATCH($A18,'Feroldi Quality Score'!$1:$1,0))</f>
        <v>57</v>
      </c>
      <c r="E18" s="25">
        <f t="array" ref="E18">INDEX('Anti-Fragile Score'!$3:$3,,MATCH($A18,'Anti-Fragile Score'!$1:$1,0))</f>
        <v>0</v>
      </c>
      <c r="F18" s="26" t="s">
        <v>31</v>
      </c>
      <c r="G18" s="26" t="s">
        <v>31</v>
      </c>
      <c r="H18" s="26" t="s">
        <v>31</v>
      </c>
      <c r="I18" s="26" t="s">
        <v>31</v>
      </c>
      <c r="J18" s="27">
        <f ca="1">IFERROR(__xludf.DUMMYFUNCTION("1-((googlefinance(A18, ""price""))/googlefinance(A18, ""high52""))"),0.243422169410965)</f>
        <v>0.24342216941096501</v>
      </c>
      <c r="K18" s="28" t="str">
        <f ca="1">IFERROR(__xludf.DUMMYFUNCTION("sparkline(googlefinance(A18, ""open"", today()-1000, today()))"),"")</f>
        <v/>
      </c>
      <c r="L18" s="29"/>
      <c r="M18" s="29"/>
    </row>
    <row r="19" spans="1:13" ht="23" customHeight="1">
      <c r="A19" s="23" t="s">
        <v>47</v>
      </c>
      <c r="B19" s="24" t="str">
        <f ca="1">IFERROR(__xludf.DUMMYFUNCTION("googlefinance(A19, ""price"")"),"#N/A")</f>
        <v>#N/A</v>
      </c>
      <c r="C19" s="24" t="str">
        <f ca="1">IFERROR(__xludf.DUMMYFUNCTION("googlefinance(A19, ""marketcap"")/1000000000"),"#N/A")</f>
        <v>#N/A</v>
      </c>
      <c r="D19" s="25">
        <f t="array" ref="D19">INDEX('Feroldi Quality Score'!$3:$3,,MATCH($A19,'Feroldi Quality Score'!$1:$1,0))</f>
        <v>0</v>
      </c>
      <c r="E19" s="25">
        <f t="array" ref="E19">INDEX('Anti-Fragile Score'!$3:$3,,MATCH($A19,'Anti-Fragile Score'!$1:$1,0))</f>
        <v>0</v>
      </c>
      <c r="F19" s="26" t="s">
        <v>31</v>
      </c>
      <c r="G19" s="26" t="s">
        <v>31</v>
      </c>
      <c r="H19" s="26" t="s">
        <v>31</v>
      </c>
      <c r="I19" s="26" t="s">
        <v>31</v>
      </c>
      <c r="J19" s="27" t="str">
        <f ca="1">IFERROR(__xludf.DUMMYFUNCTION("1-((googlefinance(A19, ""price""))/googlefinance(A19, ""high52""))"),"#N/A")</f>
        <v>#N/A</v>
      </c>
      <c r="K19" s="28" t="str">
        <f ca="1">IFERROR(__xludf.DUMMYFUNCTION("sparkline(googlefinance(A19, ""open"", today()-1000, today()))"),"#N/A")</f>
        <v>#N/A</v>
      </c>
      <c r="L19" s="29"/>
      <c r="M19" s="29"/>
    </row>
    <row r="20" spans="1:13" ht="23" customHeight="1">
      <c r="A20" s="23" t="s">
        <v>47</v>
      </c>
      <c r="B20" s="24" t="str">
        <f ca="1">IFERROR(__xludf.DUMMYFUNCTION("googlefinance(A20, ""price"")"),"#N/A")</f>
        <v>#N/A</v>
      </c>
      <c r="C20" s="24" t="str">
        <f ca="1">IFERROR(__xludf.DUMMYFUNCTION("googlefinance(A20, ""marketcap"")/1000000000"),"#N/A")</f>
        <v>#N/A</v>
      </c>
      <c r="D20" s="25">
        <f t="array" ref="D20">INDEX('Feroldi Quality Score'!$3:$3,,MATCH($A20,'Feroldi Quality Score'!$1:$1,0))</f>
        <v>0</v>
      </c>
      <c r="E20" s="25">
        <f t="array" ref="E20">INDEX('Anti-Fragile Score'!$3:$3,,MATCH($A20,'Anti-Fragile Score'!$1:$1,0))</f>
        <v>0</v>
      </c>
      <c r="F20" s="26" t="s">
        <v>31</v>
      </c>
      <c r="G20" s="26" t="s">
        <v>31</v>
      </c>
      <c r="H20" s="26" t="s">
        <v>31</v>
      </c>
      <c r="I20" s="26" t="s">
        <v>31</v>
      </c>
      <c r="J20" s="27" t="str">
        <f ca="1">IFERROR(__xludf.DUMMYFUNCTION("1-((googlefinance(A20, ""price""))/googlefinance(A20, ""high52""))"),"#N/A")</f>
        <v>#N/A</v>
      </c>
      <c r="K20" s="28" t="str">
        <f ca="1">IFERROR(__xludf.DUMMYFUNCTION("sparkline(googlefinance(A20, ""open"", today()-1000, today()))"),"#N/A")</f>
        <v>#N/A</v>
      </c>
      <c r="L20" s="29"/>
      <c r="M20" s="29"/>
    </row>
    <row r="21" spans="1:13" ht="23" customHeight="1">
      <c r="A21" s="23" t="s">
        <v>47</v>
      </c>
      <c r="B21" s="24" t="str">
        <f ca="1">IFERROR(__xludf.DUMMYFUNCTION("googlefinance(A21, ""price"")"),"#N/A")</f>
        <v>#N/A</v>
      </c>
      <c r="C21" s="24" t="str">
        <f ca="1">IFERROR(__xludf.DUMMYFUNCTION("googlefinance(A21, ""marketcap"")/1000000000"),"#N/A")</f>
        <v>#N/A</v>
      </c>
      <c r="D21" s="25">
        <f t="array" ref="D21">INDEX('Feroldi Quality Score'!$3:$3,,MATCH($A21,'Feroldi Quality Score'!$1:$1,0))</f>
        <v>0</v>
      </c>
      <c r="E21" s="25">
        <f t="array" ref="E21">INDEX('Anti-Fragile Score'!$3:$3,,MATCH($A21,'Anti-Fragile Score'!$1:$1,0))</f>
        <v>0</v>
      </c>
      <c r="F21" s="26" t="s">
        <v>31</v>
      </c>
      <c r="G21" s="26" t="s">
        <v>31</v>
      </c>
      <c r="H21" s="26" t="s">
        <v>31</v>
      </c>
      <c r="I21" s="26" t="s">
        <v>31</v>
      </c>
      <c r="J21" s="27" t="str">
        <f ca="1">IFERROR(__xludf.DUMMYFUNCTION("1-((googlefinance(A21, ""price""))/googlefinance(A21, ""high52""))"),"#N/A")</f>
        <v>#N/A</v>
      </c>
      <c r="K21" s="28" t="str">
        <f ca="1">IFERROR(__xludf.DUMMYFUNCTION("sparkline(googlefinance(A21, ""open"", today()-1000, today()))"),"#N/A")</f>
        <v>#N/A</v>
      </c>
      <c r="L21" s="29"/>
      <c r="M21" s="29"/>
    </row>
    <row r="22" spans="1:13" ht="23" customHeight="1">
      <c r="A22" s="23" t="s">
        <v>47</v>
      </c>
      <c r="B22" s="24" t="str">
        <f ca="1">IFERROR(__xludf.DUMMYFUNCTION("googlefinance(A22, ""price"")"),"#N/A")</f>
        <v>#N/A</v>
      </c>
      <c r="C22" s="24" t="str">
        <f ca="1">IFERROR(__xludf.DUMMYFUNCTION("googlefinance(A22, ""marketcap"")/1000000000"),"#N/A")</f>
        <v>#N/A</v>
      </c>
      <c r="D22" s="25">
        <f t="array" ref="D22">INDEX('Feroldi Quality Score'!$3:$3,,MATCH($A22,'Feroldi Quality Score'!$1:$1,0))</f>
        <v>0</v>
      </c>
      <c r="E22" s="25">
        <f t="array" ref="E22">INDEX('Anti-Fragile Score'!$3:$3,,MATCH($A22,'Anti-Fragile Score'!$1:$1,0))</f>
        <v>0</v>
      </c>
      <c r="F22" s="26" t="s">
        <v>31</v>
      </c>
      <c r="G22" s="26" t="s">
        <v>31</v>
      </c>
      <c r="H22" s="26" t="s">
        <v>31</v>
      </c>
      <c r="I22" s="26" t="s">
        <v>31</v>
      </c>
      <c r="J22" s="27" t="str">
        <f ca="1">IFERROR(__xludf.DUMMYFUNCTION("1-((googlefinance(A22, ""price""))/googlefinance(A22, ""high52""))"),"#N/A")</f>
        <v>#N/A</v>
      </c>
      <c r="K22" s="28" t="str">
        <f ca="1">IFERROR(__xludf.DUMMYFUNCTION("sparkline(googlefinance(A22, ""open"", today()-1000, today()))"),"#N/A")</f>
        <v>#N/A</v>
      </c>
      <c r="L22" s="29"/>
      <c r="M22" s="29"/>
    </row>
    <row r="23" spans="1:13" ht="23" customHeight="1">
      <c r="A23" s="23" t="s">
        <v>47</v>
      </c>
      <c r="B23" s="24" t="str">
        <f ca="1">IFERROR(__xludf.DUMMYFUNCTION("googlefinance(A23, ""price"")"),"#N/A")</f>
        <v>#N/A</v>
      </c>
      <c r="C23" s="24" t="str">
        <f ca="1">IFERROR(__xludf.DUMMYFUNCTION("googlefinance(A23, ""marketcap"")/1000000000"),"#N/A")</f>
        <v>#N/A</v>
      </c>
      <c r="D23" s="25">
        <f t="array" ref="D23">INDEX('Feroldi Quality Score'!$3:$3,,MATCH($A23,'Feroldi Quality Score'!$1:$1,0))</f>
        <v>0</v>
      </c>
      <c r="E23" s="25">
        <f t="array" ref="E23">INDEX('Anti-Fragile Score'!$3:$3,,MATCH($A23,'Anti-Fragile Score'!$1:$1,0))</f>
        <v>0</v>
      </c>
      <c r="F23" s="26" t="s">
        <v>31</v>
      </c>
      <c r="G23" s="26" t="s">
        <v>31</v>
      </c>
      <c r="H23" s="26" t="s">
        <v>31</v>
      </c>
      <c r="I23" s="26" t="s">
        <v>31</v>
      </c>
      <c r="J23" s="27" t="str">
        <f ca="1">IFERROR(__xludf.DUMMYFUNCTION("1-((googlefinance(A23, ""price""))/googlefinance(A23, ""high52""))"),"#N/A")</f>
        <v>#N/A</v>
      </c>
      <c r="K23" s="28" t="str">
        <f ca="1">IFERROR(__xludf.DUMMYFUNCTION("sparkline(googlefinance(A23, ""open"", today()-1000, today()))"),"#N/A")</f>
        <v>#N/A</v>
      </c>
      <c r="L23" s="29"/>
      <c r="M23" s="29"/>
    </row>
    <row r="24" spans="1:13" ht="23" customHeight="1">
      <c r="A24" s="23" t="s">
        <v>47</v>
      </c>
      <c r="B24" s="24" t="str">
        <f ca="1">IFERROR(__xludf.DUMMYFUNCTION("googlefinance(A24, ""price"")"),"#N/A")</f>
        <v>#N/A</v>
      </c>
      <c r="C24" s="24" t="str">
        <f ca="1">IFERROR(__xludf.DUMMYFUNCTION("googlefinance(A24, ""marketcap"")/1000000000"),"#N/A")</f>
        <v>#N/A</v>
      </c>
      <c r="D24" s="25">
        <f t="array" ref="D24">INDEX('Feroldi Quality Score'!$3:$3,,MATCH($A24,'Feroldi Quality Score'!$1:$1,0))</f>
        <v>0</v>
      </c>
      <c r="E24" s="25">
        <f t="array" ref="E24">INDEX('Anti-Fragile Score'!$3:$3,,MATCH($A24,'Anti-Fragile Score'!$1:$1,0))</f>
        <v>0</v>
      </c>
      <c r="F24" s="26" t="s">
        <v>31</v>
      </c>
      <c r="G24" s="26" t="s">
        <v>31</v>
      </c>
      <c r="H24" s="26" t="s">
        <v>31</v>
      </c>
      <c r="I24" s="26" t="s">
        <v>31</v>
      </c>
      <c r="J24" s="27" t="str">
        <f ca="1">IFERROR(__xludf.DUMMYFUNCTION("1-((googlefinance(A24, ""price""))/googlefinance(A24, ""high52""))"),"#N/A")</f>
        <v>#N/A</v>
      </c>
      <c r="K24" s="28" t="str">
        <f ca="1">IFERROR(__xludf.DUMMYFUNCTION("sparkline(googlefinance(A24, ""open"", today()-1000, today()))"),"#N/A")</f>
        <v>#N/A</v>
      </c>
      <c r="L24" s="29"/>
      <c r="M24" s="29"/>
    </row>
    <row r="25" spans="1:13" ht="23" customHeight="1">
      <c r="A25" s="23" t="s">
        <v>47</v>
      </c>
      <c r="B25" s="24" t="str">
        <f ca="1">IFERROR(__xludf.DUMMYFUNCTION("googlefinance(A25, ""price"")"),"#N/A")</f>
        <v>#N/A</v>
      </c>
      <c r="C25" s="24" t="str">
        <f ca="1">IFERROR(__xludf.DUMMYFUNCTION("googlefinance(A25, ""marketcap"")/1000000000"),"#N/A")</f>
        <v>#N/A</v>
      </c>
      <c r="D25" s="25">
        <f t="array" ref="D25">INDEX('Feroldi Quality Score'!$3:$3,,MATCH($A25,'Feroldi Quality Score'!$1:$1,0))</f>
        <v>0</v>
      </c>
      <c r="E25" s="25">
        <f t="array" ref="E25">INDEX('Anti-Fragile Score'!$3:$3,,MATCH($A25,'Anti-Fragile Score'!$1:$1,0))</f>
        <v>0</v>
      </c>
      <c r="F25" s="26" t="s">
        <v>31</v>
      </c>
      <c r="G25" s="26" t="s">
        <v>31</v>
      </c>
      <c r="H25" s="26" t="s">
        <v>31</v>
      </c>
      <c r="I25" s="26" t="s">
        <v>31</v>
      </c>
      <c r="J25" s="27" t="str">
        <f ca="1">IFERROR(__xludf.DUMMYFUNCTION("1-((googlefinance(A25, ""price""))/googlefinance(A25, ""high52""))"),"#N/A")</f>
        <v>#N/A</v>
      </c>
      <c r="K25" s="28" t="str">
        <f ca="1">IFERROR(__xludf.DUMMYFUNCTION("sparkline(googlefinance(A25, ""open"", today()-1000, today()))"),"#N/A")</f>
        <v>#N/A</v>
      </c>
      <c r="L25" s="29"/>
      <c r="M25" s="29"/>
    </row>
    <row r="26" spans="1:13" ht="23" customHeight="1">
      <c r="A26" s="23" t="s">
        <v>47</v>
      </c>
      <c r="B26" s="24" t="str">
        <f ca="1">IFERROR(__xludf.DUMMYFUNCTION("googlefinance(A26, ""price"")"),"#N/A")</f>
        <v>#N/A</v>
      </c>
      <c r="C26" s="24" t="str">
        <f ca="1">IFERROR(__xludf.DUMMYFUNCTION("googlefinance(A26, ""marketcap"")/1000000000"),"#N/A")</f>
        <v>#N/A</v>
      </c>
      <c r="D26" s="25">
        <f t="array" ref="D26">INDEX('Feroldi Quality Score'!$3:$3,,MATCH($A26,'Feroldi Quality Score'!$1:$1,0))</f>
        <v>0</v>
      </c>
      <c r="E26" s="25">
        <f t="array" ref="E26">INDEX('Anti-Fragile Score'!$3:$3,,MATCH($A26,'Anti-Fragile Score'!$1:$1,0))</f>
        <v>0</v>
      </c>
      <c r="F26" s="26" t="s">
        <v>31</v>
      </c>
      <c r="G26" s="26" t="s">
        <v>31</v>
      </c>
      <c r="H26" s="26" t="s">
        <v>31</v>
      </c>
      <c r="I26" s="26" t="s">
        <v>31</v>
      </c>
      <c r="J26" s="27" t="str">
        <f ca="1">IFERROR(__xludf.DUMMYFUNCTION("1-((googlefinance(A26, ""price""))/googlefinance(A26, ""high52""))"),"#N/A")</f>
        <v>#N/A</v>
      </c>
      <c r="K26" s="28" t="str">
        <f ca="1">IFERROR(__xludf.DUMMYFUNCTION("sparkline(googlefinance(A26, ""open"", today()-1000, today()))"),"#N/A")</f>
        <v>#N/A</v>
      </c>
      <c r="L26" s="29"/>
      <c r="M26" s="29"/>
    </row>
    <row r="27" spans="1:13" ht="23" customHeight="1">
      <c r="A27" s="23" t="s">
        <v>47</v>
      </c>
      <c r="B27" s="24" t="str">
        <f ca="1">IFERROR(__xludf.DUMMYFUNCTION("googlefinance(A27, ""price"")"),"#N/A")</f>
        <v>#N/A</v>
      </c>
      <c r="C27" s="24" t="str">
        <f ca="1">IFERROR(__xludf.DUMMYFUNCTION("googlefinance(A27, ""marketcap"")/1000000000"),"#N/A")</f>
        <v>#N/A</v>
      </c>
      <c r="D27" s="25">
        <f t="array" ref="D27">INDEX('Feroldi Quality Score'!$3:$3,,MATCH($A27,'Feroldi Quality Score'!$1:$1,0))</f>
        <v>0</v>
      </c>
      <c r="E27" s="25">
        <f t="array" ref="E27">INDEX('Anti-Fragile Score'!$3:$3,,MATCH($A27,'Anti-Fragile Score'!$1:$1,0))</f>
        <v>0</v>
      </c>
      <c r="F27" s="26" t="s">
        <v>31</v>
      </c>
      <c r="G27" s="26" t="s">
        <v>31</v>
      </c>
      <c r="H27" s="26" t="s">
        <v>31</v>
      </c>
      <c r="I27" s="26" t="s">
        <v>31</v>
      </c>
      <c r="J27" s="27" t="str">
        <f ca="1">IFERROR(__xludf.DUMMYFUNCTION("1-((googlefinance(A27, ""price""))/googlefinance(A27, ""high52""))"),"#N/A")</f>
        <v>#N/A</v>
      </c>
      <c r="K27" s="28" t="str">
        <f ca="1">IFERROR(__xludf.DUMMYFUNCTION("sparkline(googlefinance(A27, ""open"", today()-1000, today()))"),"#N/A")</f>
        <v>#N/A</v>
      </c>
      <c r="L27" s="29"/>
      <c r="M27" s="29"/>
    </row>
    <row r="28" spans="1:13" ht="23" customHeight="1">
      <c r="A28" s="23" t="s">
        <v>47</v>
      </c>
      <c r="B28" s="24" t="str">
        <f ca="1">IFERROR(__xludf.DUMMYFUNCTION("googlefinance(A28, ""price"")"),"#N/A")</f>
        <v>#N/A</v>
      </c>
      <c r="C28" s="24" t="str">
        <f ca="1">IFERROR(__xludf.DUMMYFUNCTION("googlefinance(A28, ""marketcap"")/1000000000"),"#N/A")</f>
        <v>#N/A</v>
      </c>
      <c r="D28" s="25">
        <f t="array" ref="D28">INDEX('Feroldi Quality Score'!$3:$3,,MATCH($A28,'Feroldi Quality Score'!$1:$1,0))</f>
        <v>0</v>
      </c>
      <c r="E28" s="25">
        <f t="array" ref="E28">INDEX('Anti-Fragile Score'!$3:$3,,MATCH($A28,'Anti-Fragile Score'!$1:$1,0))</f>
        <v>0</v>
      </c>
      <c r="F28" s="26" t="s">
        <v>31</v>
      </c>
      <c r="G28" s="26" t="s">
        <v>31</v>
      </c>
      <c r="H28" s="26" t="s">
        <v>31</v>
      </c>
      <c r="I28" s="26" t="s">
        <v>31</v>
      </c>
      <c r="J28" s="27" t="str">
        <f ca="1">IFERROR(__xludf.DUMMYFUNCTION("1-((googlefinance(A28, ""price""))/googlefinance(A28, ""high52""))"),"#N/A")</f>
        <v>#N/A</v>
      </c>
      <c r="K28" s="28" t="str">
        <f ca="1">IFERROR(__xludf.DUMMYFUNCTION("sparkline(googlefinance(A28, ""open"", today()-1000, today()))"),"#N/A")</f>
        <v>#N/A</v>
      </c>
      <c r="L28" s="29"/>
      <c r="M28" s="29"/>
    </row>
    <row r="29" spans="1:13" ht="23" customHeight="1">
      <c r="A29" s="23" t="s">
        <v>47</v>
      </c>
      <c r="B29" s="24" t="str">
        <f ca="1">IFERROR(__xludf.DUMMYFUNCTION("googlefinance(A29, ""price"")"),"#N/A")</f>
        <v>#N/A</v>
      </c>
      <c r="C29" s="24" t="str">
        <f ca="1">IFERROR(__xludf.DUMMYFUNCTION("googlefinance(A29, ""marketcap"")/1000000000"),"#N/A")</f>
        <v>#N/A</v>
      </c>
      <c r="D29" s="25">
        <f t="array" ref="D29">INDEX('Feroldi Quality Score'!$3:$3,,MATCH($A29,'Feroldi Quality Score'!$1:$1,0))</f>
        <v>0</v>
      </c>
      <c r="E29" s="25">
        <f t="array" ref="E29">INDEX('Anti-Fragile Score'!$3:$3,,MATCH($A29,'Anti-Fragile Score'!$1:$1,0))</f>
        <v>0</v>
      </c>
      <c r="F29" s="26" t="s">
        <v>31</v>
      </c>
      <c r="G29" s="26" t="s">
        <v>31</v>
      </c>
      <c r="H29" s="26" t="s">
        <v>31</v>
      </c>
      <c r="I29" s="26" t="s">
        <v>31</v>
      </c>
      <c r="J29" s="27" t="str">
        <f ca="1">IFERROR(__xludf.DUMMYFUNCTION("1-((googlefinance(A29, ""price""))/googlefinance(A29, ""high52""))"),"#N/A")</f>
        <v>#N/A</v>
      </c>
      <c r="K29" s="28" t="str">
        <f ca="1">IFERROR(__xludf.DUMMYFUNCTION("sparkline(googlefinance(A29, ""open"", today()-1000, today()))"),"#N/A")</f>
        <v>#N/A</v>
      </c>
      <c r="L29" s="29"/>
      <c r="M29" s="29"/>
    </row>
    <row r="30" spans="1:13" ht="23" customHeight="1">
      <c r="A30" s="23" t="s">
        <v>47</v>
      </c>
      <c r="B30" s="24" t="str">
        <f ca="1">IFERROR(__xludf.DUMMYFUNCTION("googlefinance(A30, ""price"")"),"#N/A")</f>
        <v>#N/A</v>
      </c>
      <c r="C30" s="24" t="str">
        <f ca="1">IFERROR(__xludf.DUMMYFUNCTION("googlefinance(A30, ""marketcap"")/1000000000"),"#N/A")</f>
        <v>#N/A</v>
      </c>
      <c r="D30" s="25">
        <f t="array" ref="D30">INDEX('Feroldi Quality Score'!$3:$3,,MATCH($A30,'Feroldi Quality Score'!$1:$1,0))</f>
        <v>0</v>
      </c>
      <c r="E30" s="25">
        <f t="array" ref="E30">INDEX('Anti-Fragile Score'!$3:$3,,MATCH($A30,'Anti-Fragile Score'!$1:$1,0))</f>
        <v>0</v>
      </c>
      <c r="F30" s="26" t="s">
        <v>31</v>
      </c>
      <c r="G30" s="26" t="s">
        <v>31</v>
      </c>
      <c r="H30" s="26" t="s">
        <v>31</v>
      </c>
      <c r="I30" s="26" t="s">
        <v>31</v>
      </c>
      <c r="J30" s="27" t="str">
        <f ca="1">IFERROR(__xludf.DUMMYFUNCTION("1-((googlefinance(A30, ""price""))/googlefinance(A30, ""high52""))"),"#N/A")</f>
        <v>#N/A</v>
      </c>
      <c r="K30" s="28" t="str">
        <f ca="1">IFERROR(__xludf.DUMMYFUNCTION("sparkline(googlefinance(A30, ""open"", today()-1000, today()))"),"#N/A")</f>
        <v>#N/A</v>
      </c>
      <c r="L30" s="29"/>
      <c r="M30" s="29"/>
    </row>
    <row r="31" spans="1:13" ht="23" customHeight="1">
      <c r="A31" s="23" t="s">
        <v>47</v>
      </c>
      <c r="B31" s="24" t="str">
        <f ca="1">IFERROR(__xludf.DUMMYFUNCTION("googlefinance(A31, ""price"")"),"#N/A")</f>
        <v>#N/A</v>
      </c>
      <c r="C31" s="24" t="str">
        <f ca="1">IFERROR(__xludf.DUMMYFUNCTION("googlefinance(A31, ""marketcap"")/1000000000"),"#N/A")</f>
        <v>#N/A</v>
      </c>
      <c r="D31" s="25">
        <f t="array" ref="D31">INDEX('Feroldi Quality Score'!$3:$3,,MATCH($A31,'Feroldi Quality Score'!$1:$1,0))</f>
        <v>0</v>
      </c>
      <c r="E31" s="25">
        <f t="array" ref="E31">INDEX('Anti-Fragile Score'!$3:$3,,MATCH($A31,'Anti-Fragile Score'!$1:$1,0))</f>
        <v>0</v>
      </c>
      <c r="F31" s="26" t="s">
        <v>31</v>
      </c>
      <c r="G31" s="26" t="s">
        <v>31</v>
      </c>
      <c r="H31" s="26" t="s">
        <v>31</v>
      </c>
      <c r="I31" s="26" t="s">
        <v>31</v>
      </c>
      <c r="J31" s="27" t="str">
        <f ca="1">IFERROR(__xludf.DUMMYFUNCTION("1-((googlefinance(A31, ""price""))/googlefinance(A31, ""high52""))"),"#N/A")</f>
        <v>#N/A</v>
      </c>
      <c r="K31" s="28" t="str">
        <f ca="1">IFERROR(__xludf.DUMMYFUNCTION("sparkline(googlefinance(A31, ""open"", today()-1000, today()))"),"#N/A")</f>
        <v>#N/A</v>
      </c>
      <c r="L31" s="29"/>
      <c r="M31" s="29"/>
    </row>
    <row r="32" spans="1:13" ht="23" customHeight="1">
      <c r="A32" s="23" t="s">
        <v>47</v>
      </c>
      <c r="B32" s="24" t="str">
        <f ca="1">IFERROR(__xludf.DUMMYFUNCTION("googlefinance(A32, ""price"")"),"#N/A")</f>
        <v>#N/A</v>
      </c>
      <c r="C32" s="24" t="str">
        <f ca="1">IFERROR(__xludf.DUMMYFUNCTION("googlefinance(A32, ""marketcap"")/1000000000"),"#N/A")</f>
        <v>#N/A</v>
      </c>
      <c r="D32" s="25">
        <f t="array" ref="D32">INDEX('Feroldi Quality Score'!$3:$3,,MATCH($A32,'Feroldi Quality Score'!$1:$1,0))</f>
        <v>0</v>
      </c>
      <c r="E32" s="25">
        <f t="array" ref="E32">INDEX('Anti-Fragile Score'!$3:$3,,MATCH($A32,'Anti-Fragile Score'!$1:$1,0))</f>
        <v>0</v>
      </c>
      <c r="F32" s="26" t="s">
        <v>31</v>
      </c>
      <c r="G32" s="26" t="s">
        <v>31</v>
      </c>
      <c r="H32" s="26" t="s">
        <v>31</v>
      </c>
      <c r="I32" s="26" t="s">
        <v>31</v>
      </c>
      <c r="J32" s="27" t="str">
        <f ca="1">IFERROR(__xludf.DUMMYFUNCTION("1-((googlefinance(A32, ""price""))/googlefinance(A32, ""high52""))"),"#N/A")</f>
        <v>#N/A</v>
      </c>
      <c r="K32" s="28" t="str">
        <f ca="1">IFERROR(__xludf.DUMMYFUNCTION("sparkline(googlefinance(A32, ""open"", today()-1000, today()))"),"#N/A")</f>
        <v>#N/A</v>
      </c>
      <c r="L32" s="29"/>
      <c r="M32" s="29"/>
    </row>
    <row r="33" spans="1:13" ht="15.75" customHeight="1">
      <c r="A33" s="23" t="s">
        <v>47</v>
      </c>
      <c r="B33" s="24" t="str">
        <f ca="1">IFERROR(__xludf.DUMMYFUNCTION("googlefinance(A33, ""price"")"),"#N/A")</f>
        <v>#N/A</v>
      </c>
      <c r="C33" s="24" t="str">
        <f ca="1">IFERROR(__xludf.DUMMYFUNCTION("googlefinance(A33, ""marketcap"")/1000000000"),"#N/A")</f>
        <v>#N/A</v>
      </c>
      <c r="D33" s="25">
        <f t="array" ref="D33">INDEX('Feroldi Quality Score'!$3:$3,,MATCH($A33,'Feroldi Quality Score'!$1:$1,0))</f>
        <v>0</v>
      </c>
      <c r="E33" s="25">
        <f t="array" ref="E33">INDEX('Anti-Fragile Score'!$3:$3,,MATCH($A33,'Anti-Fragile Score'!$1:$1,0))</f>
        <v>0</v>
      </c>
      <c r="F33" s="26" t="s">
        <v>31</v>
      </c>
      <c r="G33" s="26" t="s">
        <v>31</v>
      </c>
      <c r="H33" s="26" t="s">
        <v>31</v>
      </c>
      <c r="I33" s="26" t="s">
        <v>31</v>
      </c>
      <c r="J33" s="27" t="str">
        <f ca="1">IFERROR(__xludf.DUMMYFUNCTION("1-((googlefinance(A33, ""price""))/googlefinance(A33, ""high52""))"),"#N/A")</f>
        <v>#N/A</v>
      </c>
      <c r="K33" s="28" t="str">
        <f ca="1">IFERROR(__xludf.DUMMYFUNCTION("sparkline(googlefinance(A33, ""open"", today()-1000, today()))"),"#N/A")</f>
        <v>#N/A</v>
      </c>
      <c r="L33" s="29"/>
      <c r="M33" s="29"/>
    </row>
    <row r="34" spans="1:13" ht="15.75" customHeight="1">
      <c r="A34" s="23" t="s">
        <v>47</v>
      </c>
      <c r="B34" s="24" t="str">
        <f ca="1">IFERROR(__xludf.DUMMYFUNCTION("googlefinance(A34, ""price"")"),"#N/A")</f>
        <v>#N/A</v>
      </c>
      <c r="C34" s="24" t="str">
        <f ca="1">IFERROR(__xludf.DUMMYFUNCTION("googlefinance(A34, ""marketcap"")/1000000000"),"#N/A")</f>
        <v>#N/A</v>
      </c>
      <c r="D34" s="25">
        <f t="array" ref="D34">INDEX('Feroldi Quality Score'!$3:$3,,MATCH($A34,'Feroldi Quality Score'!$1:$1,0))</f>
        <v>0</v>
      </c>
      <c r="E34" s="25">
        <f t="array" ref="E34">INDEX('Anti-Fragile Score'!$3:$3,,MATCH($A34,'Anti-Fragile Score'!$1:$1,0))</f>
        <v>0</v>
      </c>
      <c r="F34" s="26" t="s">
        <v>31</v>
      </c>
      <c r="G34" s="26" t="s">
        <v>31</v>
      </c>
      <c r="H34" s="26" t="s">
        <v>31</v>
      </c>
      <c r="I34" s="26" t="s">
        <v>31</v>
      </c>
      <c r="J34" s="27" t="str">
        <f ca="1">IFERROR(__xludf.DUMMYFUNCTION("1-((googlefinance(A34, ""price""))/googlefinance(A34, ""high52""))"),"#N/A")</f>
        <v>#N/A</v>
      </c>
      <c r="K34" s="28" t="str">
        <f ca="1">IFERROR(__xludf.DUMMYFUNCTION("sparkline(googlefinance(A34, ""open"", today()-1000, today()))"),"#N/A")</f>
        <v>#N/A</v>
      </c>
      <c r="L34" s="29"/>
      <c r="M34" s="29"/>
    </row>
    <row r="35" spans="1:13" ht="15.75" customHeight="1">
      <c r="A35" s="23" t="s">
        <v>47</v>
      </c>
      <c r="B35" s="24" t="str">
        <f ca="1">IFERROR(__xludf.DUMMYFUNCTION("googlefinance(A35, ""price"")"),"#N/A")</f>
        <v>#N/A</v>
      </c>
      <c r="C35" s="24" t="str">
        <f ca="1">IFERROR(__xludf.DUMMYFUNCTION("googlefinance(A35, ""marketcap"")/1000000000"),"#N/A")</f>
        <v>#N/A</v>
      </c>
      <c r="D35" s="25">
        <f t="array" ref="D35">INDEX('Feroldi Quality Score'!$3:$3,,MATCH($A35,'Feroldi Quality Score'!$1:$1,0))</f>
        <v>0</v>
      </c>
      <c r="E35" s="25">
        <f t="array" ref="E35">INDEX('Anti-Fragile Score'!$3:$3,,MATCH($A35,'Anti-Fragile Score'!$1:$1,0))</f>
        <v>0</v>
      </c>
      <c r="F35" s="26" t="s">
        <v>31</v>
      </c>
      <c r="G35" s="26" t="s">
        <v>31</v>
      </c>
      <c r="H35" s="26" t="s">
        <v>31</v>
      </c>
      <c r="I35" s="26" t="s">
        <v>31</v>
      </c>
      <c r="J35" s="27" t="str">
        <f ca="1">IFERROR(__xludf.DUMMYFUNCTION("1-((googlefinance(A35, ""price""))/googlefinance(A35, ""high52""))"),"#N/A")</f>
        <v>#N/A</v>
      </c>
      <c r="K35" s="28" t="str">
        <f ca="1">IFERROR(__xludf.DUMMYFUNCTION("sparkline(googlefinance(A35, ""open"", today()-1000, today()))"),"#N/A")</f>
        <v>#N/A</v>
      </c>
      <c r="L35" s="29"/>
      <c r="M35" s="29"/>
    </row>
    <row r="36" spans="1:13" ht="15.75" customHeight="1">
      <c r="A36" s="23" t="s">
        <v>47</v>
      </c>
      <c r="B36" s="24" t="str">
        <f ca="1">IFERROR(__xludf.DUMMYFUNCTION("googlefinance(A36, ""price"")"),"#N/A")</f>
        <v>#N/A</v>
      </c>
      <c r="C36" s="24" t="str">
        <f ca="1">IFERROR(__xludf.DUMMYFUNCTION("googlefinance(A36, ""marketcap"")/1000000000"),"#N/A")</f>
        <v>#N/A</v>
      </c>
      <c r="D36" s="25">
        <f t="array" ref="D36">INDEX('Feroldi Quality Score'!$3:$3,,MATCH($A36,'Feroldi Quality Score'!$1:$1,0))</f>
        <v>0</v>
      </c>
      <c r="E36" s="25">
        <f t="array" ref="E36">INDEX('Anti-Fragile Score'!$3:$3,,MATCH($A36,'Anti-Fragile Score'!$1:$1,0))</f>
        <v>0</v>
      </c>
      <c r="F36" s="26" t="s">
        <v>31</v>
      </c>
      <c r="G36" s="26" t="s">
        <v>31</v>
      </c>
      <c r="H36" s="26" t="s">
        <v>31</v>
      </c>
      <c r="I36" s="26" t="s">
        <v>31</v>
      </c>
      <c r="J36" s="27" t="str">
        <f ca="1">IFERROR(__xludf.DUMMYFUNCTION("1-((googlefinance(A36, ""price""))/googlefinance(A36, ""high52""))"),"#N/A")</f>
        <v>#N/A</v>
      </c>
      <c r="K36" s="28" t="str">
        <f ca="1">IFERROR(__xludf.DUMMYFUNCTION("sparkline(googlefinance(A36, ""open"", today()-1000, today()))"),"#N/A")</f>
        <v>#N/A</v>
      </c>
      <c r="L36" s="29"/>
      <c r="M36" s="29"/>
    </row>
    <row r="37" spans="1:13" ht="15.75" customHeight="1">
      <c r="A37" s="23" t="s">
        <v>47</v>
      </c>
      <c r="B37" s="24" t="str">
        <f ca="1">IFERROR(__xludf.DUMMYFUNCTION("googlefinance(A37, ""price"")"),"#N/A")</f>
        <v>#N/A</v>
      </c>
      <c r="C37" s="24" t="str">
        <f ca="1">IFERROR(__xludf.DUMMYFUNCTION("googlefinance(A37, ""marketcap"")/1000000000"),"#N/A")</f>
        <v>#N/A</v>
      </c>
      <c r="D37" s="25">
        <f t="array" ref="D37">INDEX('Feroldi Quality Score'!$3:$3,,MATCH($A37,'Feroldi Quality Score'!$1:$1,0))</f>
        <v>0</v>
      </c>
      <c r="E37" s="25">
        <f t="array" ref="E37">INDEX('Anti-Fragile Score'!$3:$3,,MATCH($A37,'Anti-Fragile Score'!$1:$1,0))</f>
        <v>0</v>
      </c>
      <c r="F37" s="26" t="s">
        <v>31</v>
      </c>
      <c r="G37" s="26" t="s">
        <v>31</v>
      </c>
      <c r="H37" s="26" t="s">
        <v>31</v>
      </c>
      <c r="I37" s="26" t="s">
        <v>31</v>
      </c>
      <c r="J37" s="27" t="str">
        <f ca="1">IFERROR(__xludf.DUMMYFUNCTION("1-((googlefinance(A37, ""price""))/googlefinance(A37, ""high52""))"),"#N/A")</f>
        <v>#N/A</v>
      </c>
      <c r="K37" s="28" t="str">
        <f ca="1">IFERROR(__xludf.DUMMYFUNCTION("sparkline(googlefinance(A37, ""open"", today()-1000, today()))"),"#N/A")</f>
        <v>#N/A</v>
      </c>
      <c r="L37" s="29"/>
      <c r="M37" s="29"/>
    </row>
    <row r="38" spans="1:13" ht="15.75" customHeight="1">
      <c r="A38" s="23" t="s">
        <v>47</v>
      </c>
      <c r="B38" s="24" t="str">
        <f ca="1">IFERROR(__xludf.DUMMYFUNCTION("googlefinance(A38, ""price"")"),"#N/A")</f>
        <v>#N/A</v>
      </c>
      <c r="C38" s="24" t="str">
        <f ca="1">IFERROR(__xludf.DUMMYFUNCTION("googlefinance(A38, ""marketcap"")/1000000000"),"#N/A")</f>
        <v>#N/A</v>
      </c>
      <c r="D38" s="25">
        <f t="array" ref="D38">INDEX('Feroldi Quality Score'!$3:$3,,MATCH($A38,'Feroldi Quality Score'!$1:$1,0))</f>
        <v>0</v>
      </c>
      <c r="E38" s="25">
        <f t="array" ref="E38">INDEX('Anti-Fragile Score'!$3:$3,,MATCH($A38,'Anti-Fragile Score'!$1:$1,0))</f>
        <v>0</v>
      </c>
      <c r="F38" s="26" t="s">
        <v>31</v>
      </c>
      <c r="G38" s="26" t="s">
        <v>31</v>
      </c>
      <c r="H38" s="26" t="s">
        <v>31</v>
      </c>
      <c r="I38" s="26" t="s">
        <v>31</v>
      </c>
      <c r="J38" s="27" t="str">
        <f ca="1">IFERROR(__xludf.DUMMYFUNCTION("1-((googlefinance(A38, ""price""))/googlefinance(A38, ""high52""))"),"#N/A")</f>
        <v>#N/A</v>
      </c>
      <c r="K38" s="28" t="str">
        <f ca="1">IFERROR(__xludf.DUMMYFUNCTION("sparkline(googlefinance(A38, ""open"", today()-1000, today()))"),"#N/A")</f>
        <v>#N/A</v>
      </c>
      <c r="L38" s="29"/>
      <c r="M38" s="29"/>
    </row>
    <row r="39" spans="1:13" ht="15.75" customHeight="1">
      <c r="A39" s="23" t="s">
        <v>47</v>
      </c>
      <c r="B39" s="24" t="str">
        <f ca="1">IFERROR(__xludf.DUMMYFUNCTION("googlefinance(A39, ""price"")"),"#N/A")</f>
        <v>#N/A</v>
      </c>
      <c r="C39" s="24" t="str">
        <f ca="1">IFERROR(__xludf.DUMMYFUNCTION("googlefinance(A39, ""marketcap"")/1000000000"),"#N/A")</f>
        <v>#N/A</v>
      </c>
      <c r="D39" s="25">
        <f t="array" ref="D39">INDEX('Feroldi Quality Score'!$3:$3,,MATCH($A39,'Feroldi Quality Score'!$1:$1,0))</f>
        <v>0</v>
      </c>
      <c r="E39" s="25">
        <f t="array" ref="E39">INDEX('Anti-Fragile Score'!$3:$3,,MATCH($A39,'Anti-Fragile Score'!$1:$1,0))</f>
        <v>0</v>
      </c>
      <c r="F39" s="26" t="s">
        <v>31</v>
      </c>
      <c r="G39" s="26" t="s">
        <v>31</v>
      </c>
      <c r="H39" s="26" t="s">
        <v>31</v>
      </c>
      <c r="I39" s="26" t="s">
        <v>31</v>
      </c>
      <c r="J39" s="27" t="str">
        <f ca="1">IFERROR(__xludf.DUMMYFUNCTION("1-((googlefinance(A39, ""price""))/googlefinance(A39, ""high52""))"),"#N/A")</f>
        <v>#N/A</v>
      </c>
      <c r="K39" s="28" t="str">
        <f ca="1">IFERROR(__xludf.DUMMYFUNCTION("sparkline(googlefinance(A39, ""open"", today()-1000, today()))"),"#N/A")</f>
        <v>#N/A</v>
      </c>
      <c r="L39" s="29"/>
      <c r="M39" s="29"/>
    </row>
    <row r="40" spans="1:13" ht="15.75" customHeight="1">
      <c r="A40" s="23" t="s">
        <v>47</v>
      </c>
      <c r="B40" s="24" t="str">
        <f ca="1">IFERROR(__xludf.DUMMYFUNCTION("googlefinance(A40, ""price"")"),"#N/A")</f>
        <v>#N/A</v>
      </c>
      <c r="C40" s="24" t="str">
        <f ca="1">IFERROR(__xludf.DUMMYFUNCTION("googlefinance(A40, ""marketcap"")/1000000000"),"#N/A")</f>
        <v>#N/A</v>
      </c>
      <c r="D40" s="25">
        <f t="array" ref="D40">INDEX('Feroldi Quality Score'!$3:$3,,MATCH($A40,'Feroldi Quality Score'!$1:$1,0))</f>
        <v>0</v>
      </c>
      <c r="E40" s="25">
        <f t="array" ref="E40">INDEX('Anti-Fragile Score'!$3:$3,,MATCH($A40,'Anti-Fragile Score'!$1:$1,0))</f>
        <v>0</v>
      </c>
      <c r="F40" s="26" t="s">
        <v>31</v>
      </c>
      <c r="G40" s="26" t="s">
        <v>31</v>
      </c>
      <c r="H40" s="26" t="s">
        <v>31</v>
      </c>
      <c r="I40" s="26" t="s">
        <v>31</v>
      </c>
      <c r="J40" s="27" t="str">
        <f ca="1">IFERROR(__xludf.DUMMYFUNCTION("1-((googlefinance(A40, ""price""))/googlefinance(A40, ""high52""))"),"#N/A")</f>
        <v>#N/A</v>
      </c>
      <c r="K40" s="28" t="str">
        <f ca="1">IFERROR(__xludf.DUMMYFUNCTION("sparkline(googlefinance(A40, ""open"", today()-1000, today()))"),"#N/A")</f>
        <v>#N/A</v>
      </c>
      <c r="L40" s="29"/>
      <c r="M40" s="29"/>
    </row>
    <row r="41" spans="1:13" ht="15.75" customHeight="1">
      <c r="A41" s="23" t="s">
        <v>47</v>
      </c>
      <c r="B41" s="24" t="str">
        <f ca="1">IFERROR(__xludf.DUMMYFUNCTION("googlefinance(A41, ""price"")"),"#N/A")</f>
        <v>#N/A</v>
      </c>
      <c r="C41" s="24" t="str">
        <f ca="1">IFERROR(__xludf.DUMMYFUNCTION("googlefinance(A41, ""marketcap"")/1000000000"),"#N/A")</f>
        <v>#N/A</v>
      </c>
      <c r="D41" s="25">
        <f t="array" ref="D41">INDEX('Feroldi Quality Score'!$3:$3,,MATCH($A41,'Feroldi Quality Score'!$1:$1,0))</f>
        <v>0</v>
      </c>
      <c r="E41" s="25">
        <f t="array" ref="E41">INDEX('Anti-Fragile Score'!$3:$3,,MATCH($A41,'Anti-Fragile Score'!$1:$1,0))</f>
        <v>0</v>
      </c>
      <c r="F41" s="26" t="s">
        <v>31</v>
      </c>
      <c r="G41" s="26" t="s">
        <v>31</v>
      </c>
      <c r="H41" s="26" t="s">
        <v>31</v>
      </c>
      <c r="I41" s="26" t="s">
        <v>31</v>
      </c>
      <c r="J41" s="27" t="str">
        <f ca="1">IFERROR(__xludf.DUMMYFUNCTION("1-((googlefinance(A41, ""price""))/googlefinance(A41, ""high52""))"),"#N/A")</f>
        <v>#N/A</v>
      </c>
      <c r="K41" s="28" t="str">
        <f ca="1">IFERROR(__xludf.DUMMYFUNCTION("sparkline(googlefinance(A41, ""open"", today()-1000, today()))"),"#N/A")</f>
        <v>#N/A</v>
      </c>
      <c r="L41" s="29"/>
      <c r="M41" s="29"/>
    </row>
    <row r="42" spans="1:13" ht="15.75" customHeight="1">
      <c r="A42" s="23" t="s">
        <v>47</v>
      </c>
      <c r="B42" s="24" t="str">
        <f ca="1">IFERROR(__xludf.DUMMYFUNCTION("googlefinance(A42, ""price"")"),"#N/A")</f>
        <v>#N/A</v>
      </c>
      <c r="C42" s="24" t="str">
        <f ca="1">IFERROR(__xludf.DUMMYFUNCTION("googlefinance(A42, ""marketcap"")/1000000000"),"#N/A")</f>
        <v>#N/A</v>
      </c>
      <c r="D42" s="25">
        <f t="array" ref="D42">INDEX('Feroldi Quality Score'!$3:$3,,MATCH($A42,'Feroldi Quality Score'!$1:$1,0))</f>
        <v>0</v>
      </c>
      <c r="E42" s="25">
        <f t="array" ref="E42">INDEX('Anti-Fragile Score'!$3:$3,,MATCH($A42,'Anti-Fragile Score'!$1:$1,0))</f>
        <v>0</v>
      </c>
      <c r="F42" s="26" t="s">
        <v>31</v>
      </c>
      <c r="G42" s="26" t="s">
        <v>31</v>
      </c>
      <c r="H42" s="26" t="s">
        <v>31</v>
      </c>
      <c r="I42" s="26" t="s">
        <v>31</v>
      </c>
      <c r="J42" s="27" t="str">
        <f ca="1">IFERROR(__xludf.DUMMYFUNCTION("1-((googlefinance(A42, ""price""))/googlefinance(A42, ""high52""))"),"#N/A")</f>
        <v>#N/A</v>
      </c>
      <c r="K42" s="28" t="str">
        <f ca="1">IFERROR(__xludf.DUMMYFUNCTION("sparkline(googlefinance(A42, ""open"", today()-1000, today()))"),"#N/A")</f>
        <v>#N/A</v>
      </c>
      <c r="L42" s="29"/>
      <c r="M42" s="29"/>
    </row>
    <row r="43" spans="1:13" ht="15.75" customHeight="1">
      <c r="A43" s="23" t="s">
        <v>47</v>
      </c>
      <c r="B43" s="24" t="str">
        <f ca="1">IFERROR(__xludf.DUMMYFUNCTION("googlefinance(A43, ""price"")"),"#N/A")</f>
        <v>#N/A</v>
      </c>
      <c r="C43" s="24" t="str">
        <f ca="1">IFERROR(__xludf.DUMMYFUNCTION("googlefinance(A43, ""marketcap"")/1000000000"),"#N/A")</f>
        <v>#N/A</v>
      </c>
      <c r="D43" s="25">
        <f t="array" ref="D43">INDEX('Feroldi Quality Score'!$3:$3,,MATCH($A43,'Feroldi Quality Score'!$1:$1,0))</f>
        <v>0</v>
      </c>
      <c r="E43" s="25">
        <f t="array" ref="E43">INDEX('Anti-Fragile Score'!$3:$3,,MATCH($A43,'Anti-Fragile Score'!$1:$1,0))</f>
        <v>0</v>
      </c>
      <c r="F43" s="26" t="s">
        <v>31</v>
      </c>
      <c r="G43" s="26" t="s">
        <v>31</v>
      </c>
      <c r="H43" s="26" t="s">
        <v>31</v>
      </c>
      <c r="I43" s="26" t="s">
        <v>31</v>
      </c>
      <c r="J43" s="27" t="str">
        <f ca="1">IFERROR(__xludf.DUMMYFUNCTION("1-((googlefinance(A43, ""price""))/googlefinance(A43, ""high52""))"),"#N/A")</f>
        <v>#N/A</v>
      </c>
      <c r="K43" s="28" t="str">
        <f ca="1">IFERROR(__xludf.DUMMYFUNCTION("sparkline(googlefinance(A43, ""open"", today()-1000, today()))"),"#N/A")</f>
        <v>#N/A</v>
      </c>
      <c r="L43" s="29"/>
      <c r="M43" s="29"/>
    </row>
    <row r="44" spans="1:13" ht="15.75" customHeight="1">
      <c r="A44" s="23" t="s">
        <v>47</v>
      </c>
      <c r="B44" s="24" t="str">
        <f ca="1">IFERROR(__xludf.DUMMYFUNCTION("googlefinance(A44, ""price"")"),"#N/A")</f>
        <v>#N/A</v>
      </c>
      <c r="C44" s="24" t="str">
        <f ca="1">IFERROR(__xludf.DUMMYFUNCTION("googlefinance(A44, ""marketcap"")/1000000000"),"#N/A")</f>
        <v>#N/A</v>
      </c>
      <c r="D44" s="25">
        <f t="array" ref="D44">INDEX('Feroldi Quality Score'!$3:$3,,MATCH($A44,'Feroldi Quality Score'!$1:$1,0))</f>
        <v>0</v>
      </c>
      <c r="E44" s="25">
        <f t="array" ref="E44">INDEX('Anti-Fragile Score'!$3:$3,,MATCH($A44,'Anti-Fragile Score'!$1:$1,0))</f>
        <v>0</v>
      </c>
      <c r="F44" s="26" t="s">
        <v>31</v>
      </c>
      <c r="G44" s="26" t="s">
        <v>31</v>
      </c>
      <c r="H44" s="26" t="s">
        <v>31</v>
      </c>
      <c r="I44" s="26" t="s">
        <v>31</v>
      </c>
      <c r="J44" s="27" t="str">
        <f ca="1">IFERROR(__xludf.DUMMYFUNCTION("1-((googlefinance(A44, ""price""))/googlefinance(A44, ""high52""))"),"#N/A")</f>
        <v>#N/A</v>
      </c>
      <c r="K44" s="28" t="str">
        <f ca="1">IFERROR(__xludf.DUMMYFUNCTION("sparkline(googlefinance(A44, ""open"", today()-1000, today()))"),"#N/A")</f>
        <v>#N/A</v>
      </c>
      <c r="L44" s="29"/>
      <c r="M44" s="29"/>
    </row>
    <row r="45" spans="1:13" ht="15.75" customHeight="1">
      <c r="A45" s="23" t="s">
        <v>47</v>
      </c>
      <c r="B45" s="24" t="str">
        <f ca="1">IFERROR(__xludf.DUMMYFUNCTION("googlefinance(A45, ""price"")"),"#N/A")</f>
        <v>#N/A</v>
      </c>
      <c r="C45" s="24" t="str">
        <f ca="1">IFERROR(__xludf.DUMMYFUNCTION("googlefinance(A45, ""marketcap"")/1000000000"),"#N/A")</f>
        <v>#N/A</v>
      </c>
      <c r="D45" s="25">
        <f t="array" ref="D45">INDEX('Feroldi Quality Score'!$3:$3,,MATCH($A45,'Feroldi Quality Score'!$1:$1,0))</f>
        <v>0</v>
      </c>
      <c r="E45" s="25">
        <f t="array" ref="E45">INDEX('Anti-Fragile Score'!$3:$3,,MATCH($A45,'Anti-Fragile Score'!$1:$1,0))</f>
        <v>0</v>
      </c>
      <c r="F45" s="26" t="s">
        <v>31</v>
      </c>
      <c r="G45" s="26" t="s">
        <v>31</v>
      </c>
      <c r="H45" s="26" t="s">
        <v>31</v>
      </c>
      <c r="I45" s="26" t="s">
        <v>31</v>
      </c>
      <c r="J45" s="27" t="str">
        <f ca="1">IFERROR(__xludf.DUMMYFUNCTION("1-((googlefinance(A45, ""price""))/googlefinance(A45, ""high52""))"),"#N/A")</f>
        <v>#N/A</v>
      </c>
      <c r="K45" s="28" t="str">
        <f ca="1">IFERROR(__xludf.DUMMYFUNCTION("sparkline(googlefinance(A45, ""open"", today()-1000, today()))"),"#N/A")</f>
        <v>#N/A</v>
      </c>
      <c r="L45" s="29"/>
      <c r="M45" s="29"/>
    </row>
    <row r="46" spans="1:13" ht="15.75" customHeight="1">
      <c r="A46" s="23" t="s">
        <v>47</v>
      </c>
      <c r="B46" s="24" t="str">
        <f ca="1">IFERROR(__xludf.DUMMYFUNCTION("googlefinance(A46, ""price"")"),"#N/A")</f>
        <v>#N/A</v>
      </c>
      <c r="C46" s="24" t="str">
        <f ca="1">IFERROR(__xludf.DUMMYFUNCTION("googlefinance(A46, ""marketcap"")/1000000000"),"#N/A")</f>
        <v>#N/A</v>
      </c>
      <c r="D46" s="25">
        <f t="array" ref="D46">INDEX('Feroldi Quality Score'!$3:$3,,MATCH($A46,'Feroldi Quality Score'!$1:$1,0))</f>
        <v>0</v>
      </c>
      <c r="E46" s="25">
        <f t="array" ref="E46">INDEX('Anti-Fragile Score'!$3:$3,,MATCH($A46,'Anti-Fragile Score'!$1:$1,0))</f>
        <v>0</v>
      </c>
      <c r="F46" s="26" t="s">
        <v>31</v>
      </c>
      <c r="G46" s="26" t="s">
        <v>31</v>
      </c>
      <c r="H46" s="26" t="s">
        <v>31</v>
      </c>
      <c r="I46" s="26" t="s">
        <v>31</v>
      </c>
      <c r="J46" s="27" t="str">
        <f ca="1">IFERROR(__xludf.DUMMYFUNCTION("1-((googlefinance(A46, ""price""))/googlefinance(A46, ""high52""))"),"#N/A")</f>
        <v>#N/A</v>
      </c>
      <c r="K46" s="28" t="str">
        <f ca="1">IFERROR(__xludf.DUMMYFUNCTION("sparkline(googlefinance(A46, ""open"", today()-1000, today()))"),"#N/A")</f>
        <v>#N/A</v>
      </c>
      <c r="L46" s="29"/>
      <c r="M46" s="29"/>
    </row>
    <row r="47" spans="1:13" ht="15.75" customHeight="1">
      <c r="A47" s="23" t="s">
        <v>47</v>
      </c>
      <c r="B47" s="24" t="str">
        <f ca="1">IFERROR(__xludf.DUMMYFUNCTION("googlefinance(A47, ""price"")"),"#N/A")</f>
        <v>#N/A</v>
      </c>
      <c r="C47" s="24" t="str">
        <f ca="1">IFERROR(__xludf.DUMMYFUNCTION("googlefinance(A47, ""marketcap"")/1000000000"),"#N/A")</f>
        <v>#N/A</v>
      </c>
      <c r="D47" s="25">
        <f t="array" ref="D47">INDEX('Feroldi Quality Score'!$3:$3,,MATCH($A47,'Feroldi Quality Score'!$1:$1,0))</f>
        <v>0</v>
      </c>
      <c r="E47" s="25">
        <f t="array" ref="E47">INDEX('Anti-Fragile Score'!$3:$3,,MATCH($A47,'Anti-Fragile Score'!$1:$1,0))</f>
        <v>0</v>
      </c>
      <c r="F47" s="26" t="s">
        <v>31</v>
      </c>
      <c r="G47" s="26" t="s">
        <v>31</v>
      </c>
      <c r="H47" s="26" t="s">
        <v>31</v>
      </c>
      <c r="I47" s="26" t="s">
        <v>31</v>
      </c>
      <c r="J47" s="27" t="str">
        <f ca="1">IFERROR(__xludf.DUMMYFUNCTION("1-((googlefinance(A47, ""price""))/googlefinance(A47, ""high52""))"),"#N/A")</f>
        <v>#N/A</v>
      </c>
      <c r="K47" s="28" t="str">
        <f ca="1">IFERROR(__xludf.DUMMYFUNCTION("sparkline(googlefinance(A47, ""open"", today()-1000, today()))"),"#N/A")</f>
        <v>#N/A</v>
      </c>
      <c r="L47" s="29"/>
      <c r="M47" s="29"/>
    </row>
    <row r="48" spans="1:13" ht="15.75" customHeight="1">
      <c r="A48" s="23" t="s">
        <v>47</v>
      </c>
      <c r="B48" s="24" t="str">
        <f ca="1">IFERROR(__xludf.DUMMYFUNCTION("googlefinance(A48, ""price"")"),"#N/A")</f>
        <v>#N/A</v>
      </c>
      <c r="C48" s="24" t="str">
        <f ca="1">IFERROR(__xludf.DUMMYFUNCTION("googlefinance(A48, ""marketcap"")/1000000000"),"#N/A")</f>
        <v>#N/A</v>
      </c>
      <c r="D48" s="25">
        <f t="array" ref="D48">INDEX('Feroldi Quality Score'!$3:$3,,MATCH($A48,'Feroldi Quality Score'!$1:$1,0))</f>
        <v>0</v>
      </c>
      <c r="E48" s="25">
        <f t="array" ref="E48">INDEX('Anti-Fragile Score'!$3:$3,,MATCH($A48,'Anti-Fragile Score'!$1:$1,0))</f>
        <v>0</v>
      </c>
      <c r="F48" s="26" t="s">
        <v>31</v>
      </c>
      <c r="G48" s="26" t="s">
        <v>31</v>
      </c>
      <c r="H48" s="26" t="s">
        <v>31</v>
      </c>
      <c r="I48" s="26" t="s">
        <v>31</v>
      </c>
      <c r="J48" s="27" t="str">
        <f ca="1">IFERROR(__xludf.DUMMYFUNCTION("1-((googlefinance(A48, ""price""))/googlefinance(A48, ""high52""))"),"#N/A")</f>
        <v>#N/A</v>
      </c>
      <c r="K48" s="28" t="str">
        <f ca="1">IFERROR(__xludf.DUMMYFUNCTION("sparkline(googlefinance(A48, ""open"", today()-1000, today()))"),"#N/A")</f>
        <v>#N/A</v>
      </c>
      <c r="L48" s="29"/>
      <c r="M48" s="29"/>
    </row>
    <row r="49" spans="1:13" ht="15.75" customHeight="1">
      <c r="A49" s="23" t="s">
        <v>47</v>
      </c>
      <c r="B49" s="24" t="str">
        <f ca="1">IFERROR(__xludf.DUMMYFUNCTION("googlefinance(A49, ""price"")"),"#N/A")</f>
        <v>#N/A</v>
      </c>
      <c r="C49" s="24" t="str">
        <f ca="1">IFERROR(__xludf.DUMMYFUNCTION("googlefinance(A49, ""marketcap"")/1000000000"),"#N/A")</f>
        <v>#N/A</v>
      </c>
      <c r="D49" s="25">
        <f t="array" ref="D49">INDEX('Feroldi Quality Score'!$3:$3,,MATCH($A49,'Feroldi Quality Score'!$1:$1,0))</f>
        <v>0</v>
      </c>
      <c r="E49" s="25">
        <f t="array" ref="E49">INDEX('Anti-Fragile Score'!$3:$3,,MATCH($A49,'Anti-Fragile Score'!$1:$1,0))</f>
        <v>0</v>
      </c>
      <c r="F49" s="26" t="s">
        <v>31</v>
      </c>
      <c r="G49" s="26" t="s">
        <v>31</v>
      </c>
      <c r="H49" s="26" t="s">
        <v>31</v>
      </c>
      <c r="I49" s="26" t="s">
        <v>31</v>
      </c>
      <c r="J49" s="27" t="str">
        <f ca="1">IFERROR(__xludf.DUMMYFUNCTION("1-((googlefinance(A49, ""price""))/googlefinance(A49, ""high52""))"),"#N/A")</f>
        <v>#N/A</v>
      </c>
      <c r="K49" s="28" t="str">
        <f ca="1">IFERROR(__xludf.DUMMYFUNCTION("sparkline(googlefinance(A49, ""open"", today()-1000, today()))"),"#N/A")</f>
        <v>#N/A</v>
      </c>
      <c r="L49" s="29"/>
      <c r="M49" s="29"/>
    </row>
    <row r="50" spans="1:13" ht="15.75" customHeight="1">
      <c r="A50" s="23" t="s">
        <v>47</v>
      </c>
      <c r="B50" s="24" t="str">
        <f ca="1">IFERROR(__xludf.DUMMYFUNCTION("googlefinance(A50, ""price"")"),"#N/A")</f>
        <v>#N/A</v>
      </c>
      <c r="C50" s="24" t="str">
        <f ca="1">IFERROR(__xludf.DUMMYFUNCTION("googlefinance(A50, ""marketcap"")/1000000000"),"#N/A")</f>
        <v>#N/A</v>
      </c>
      <c r="D50" s="25">
        <f t="array" ref="D50">INDEX('Feroldi Quality Score'!$3:$3,,MATCH($A50,'Feroldi Quality Score'!$1:$1,0))</f>
        <v>0</v>
      </c>
      <c r="E50" s="25">
        <f t="array" ref="E50">INDEX('Anti-Fragile Score'!$3:$3,,MATCH($A50,'Anti-Fragile Score'!$1:$1,0))</f>
        <v>0</v>
      </c>
      <c r="F50" s="26" t="s">
        <v>31</v>
      </c>
      <c r="G50" s="26" t="s">
        <v>31</v>
      </c>
      <c r="H50" s="26" t="s">
        <v>31</v>
      </c>
      <c r="I50" s="26" t="s">
        <v>31</v>
      </c>
      <c r="J50" s="27" t="str">
        <f ca="1">IFERROR(__xludf.DUMMYFUNCTION("1-((googlefinance(A50, ""price""))/googlefinance(A50, ""high52""))"),"#N/A")</f>
        <v>#N/A</v>
      </c>
      <c r="K50" s="28" t="str">
        <f ca="1">IFERROR(__xludf.DUMMYFUNCTION("sparkline(googlefinance(A50, ""open"", today()-1000, today()))"),"#N/A")</f>
        <v>#N/A</v>
      </c>
      <c r="L50" s="29"/>
      <c r="M50" s="29"/>
    </row>
    <row r="51" spans="1:13" ht="15.75" customHeight="1">
      <c r="A51" s="23" t="s">
        <v>47</v>
      </c>
      <c r="B51" s="24" t="str">
        <f ca="1">IFERROR(__xludf.DUMMYFUNCTION("googlefinance(A51, ""price"")"),"#N/A")</f>
        <v>#N/A</v>
      </c>
      <c r="C51" s="24" t="str">
        <f ca="1">IFERROR(__xludf.DUMMYFUNCTION("googlefinance(A51, ""marketcap"")/1000000000"),"#N/A")</f>
        <v>#N/A</v>
      </c>
      <c r="D51" s="25">
        <f t="array" ref="D51">INDEX('Feroldi Quality Score'!$3:$3,,MATCH($A51,'Feroldi Quality Score'!$1:$1,0))</f>
        <v>0</v>
      </c>
      <c r="E51" s="25">
        <f t="array" ref="E51">INDEX('Anti-Fragile Score'!$3:$3,,MATCH($A51,'Anti-Fragile Score'!$1:$1,0))</f>
        <v>0</v>
      </c>
      <c r="F51" s="26" t="s">
        <v>31</v>
      </c>
      <c r="G51" s="26" t="s">
        <v>31</v>
      </c>
      <c r="H51" s="26" t="s">
        <v>31</v>
      </c>
      <c r="I51" s="26" t="s">
        <v>31</v>
      </c>
      <c r="J51" s="27" t="str">
        <f ca="1">IFERROR(__xludf.DUMMYFUNCTION("1-((googlefinance(A51, ""price""))/googlefinance(A51, ""high52""))"),"#N/A")</f>
        <v>#N/A</v>
      </c>
      <c r="K51" s="28" t="str">
        <f ca="1">IFERROR(__xludf.DUMMYFUNCTION("sparkline(googlefinance(A51, ""open"", today()-1000, today()))"),"#N/A")</f>
        <v>#N/A</v>
      </c>
      <c r="L51" s="29"/>
      <c r="M51" s="29"/>
    </row>
    <row r="52" spans="1:13" ht="15.75" customHeight="1">
      <c r="A52" s="23" t="s">
        <v>47</v>
      </c>
      <c r="B52" s="24" t="str">
        <f ca="1">IFERROR(__xludf.DUMMYFUNCTION("googlefinance(A52, ""price"")"),"#N/A")</f>
        <v>#N/A</v>
      </c>
      <c r="C52" s="24" t="str">
        <f ca="1">IFERROR(__xludf.DUMMYFUNCTION("googlefinance(A52, ""marketcap"")/1000000000"),"#N/A")</f>
        <v>#N/A</v>
      </c>
      <c r="D52" s="25">
        <f t="array" ref="D52">INDEX('Feroldi Quality Score'!$3:$3,,MATCH($A52,'Feroldi Quality Score'!$1:$1,0))</f>
        <v>0</v>
      </c>
      <c r="E52" s="25">
        <f t="array" ref="E52">INDEX('Anti-Fragile Score'!$3:$3,,MATCH($A52,'Anti-Fragile Score'!$1:$1,0))</f>
        <v>0</v>
      </c>
      <c r="F52" s="26" t="s">
        <v>31</v>
      </c>
      <c r="G52" s="26" t="s">
        <v>31</v>
      </c>
      <c r="H52" s="26" t="s">
        <v>31</v>
      </c>
      <c r="I52" s="26" t="s">
        <v>31</v>
      </c>
      <c r="J52" s="27" t="str">
        <f ca="1">IFERROR(__xludf.DUMMYFUNCTION("1-((googlefinance(A52, ""price""))/googlefinance(A52, ""high52""))"),"#N/A")</f>
        <v>#N/A</v>
      </c>
      <c r="K52" s="28" t="str">
        <f ca="1">IFERROR(__xludf.DUMMYFUNCTION("sparkline(googlefinance(A52, ""open"", today()-1000, today()))"),"#N/A")</f>
        <v>#N/A</v>
      </c>
      <c r="L52" s="29"/>
      <c r="M52" s="29"/>
    </row>
    <row r="53" spans="1:13" ht="23" customHeight="1">
      <c r="A53" s="23" t="s">
        <v>47</v>
      </c>
      <c r="B53" s="24" t="str">
        <f ca="1">IFERROR(__xludf.DUMMYFUNCTION("googlefinance(A53, ""price"")"),"#N/A")</f>
        <v>#N/A</v>
      </c>
      <c r="C53" s="24" t="str">
        <f ca="1">IFERROR(__xludf.DUMMYFUNCTION("googlefinance(A53, ""marketcap"")/1000000000"),"#N/A")</f>
        <v>#N/A</v>
      </c>
      <c r="D53" s="25">
        <f t="array" ref="D53">INDEX('Feroldi Quality Score'!$3:$3,,MATCH($A53,'Feroldi Quality Score'!$1:$1,0))</f>
        <v>0</v>
      </c>
      <c r="E53" s="25">
        <f t="array" ref="E53">INDEX('Anti-Fragile Score'!$3:$3,,MATCH($A53,'Anti-Fragile Score'!$1:$1,0))</f>
        <v>0</v>
      </c>
      <c r="F53" s="26" t="s">
        <v>31</v>
      </c>
      <c r="G53" s="26" t="s">
        <v>31</v>
      </c>
      <c r="H53" s="26" t="s">
        <v>31</v>
      </c>
      <c r="I53" s="26" t="s">
        <v>31</v>
      </c>
      <c r="J53" s="27" t="str">
        <f ca="1">IFERROR(__xludf.DUMMYFUNCTION("1-((googlefinance(A53, ""price""))/googlefinance(A53, ""high52""))"),"#N/A")</f>
        <v>#N/A</v>
      </c>
      <c r="K53" s="28" t="str">
        <f ca="1">IFERROR(__xludf.DUMMYFUNCTION("sparkline(googlefinance(A53, ""open"", today()-1000, today()))"),"#N/A")</f>
        <v>#N/A</v>
      </c>
      <c r="L53" s="29"/>
      <c r="M53" s="29"/>
    </row>
    <row r="54" spans="1:13" ht="23" customHeight="1">
      <c r="A54" s="23" t="s">
        <v>47</v>
      </c>
      <c r="B54" s="24" t="str">
        <f ca="1">IFERROR(__xludf.DUMMYFUNCTION("googlefinance(A54, ""price"")"),"#N/A")</f>
        <v>#N/A</v>
      </c>
      <c r="C54" s="24" t="str">
        <f ca="1">IFERROR(__xludf.DUMMYFUNCTION("googlefinance(A54, ""marketcap"")/1000000000"),"#N/A")</f>
        <v>#N/A</v>
      </c>
      <c r="D54" s="25">
        <f t="array" ref="D54">INDEX('Feroldi Quality Score'!$3:$3,,MATCH($A54,'Feroldi Quality Score'!$1:$1,0))</f>
        <v>0</v>
      </c>
      <c r="E54" s="25">
        <f t="array" ref="E54">INDEX('Anti-Fragile Score'!$3:$3,,MATCH($A54,'Anti-Fragile Score'!$1:$1,0))</f>
        <v>0</v>
      </c>
      <c r="F54" s="26" t="s">
        <v>31</v>
      </c>
      <c r="G54" s="26" t="s">
        <v>31</v>
      </c>
      <c r="H54" s="26" t="s">
        <v>31</v>
      </c>
      <c r="I54" s="26" t="s">
        <v>31</v>
      </c>
      <c r="J54" s="27" t="str">
        <f ca="1">IFERROR(__xludf.DUMMYFUNCTION("1-((googlefinance(A54, ""price""))/googlefinance(A54, ""high52""))"),"#N/A")</f>
        <v>#N/A</v>
      </c>
      <c r="K54" s="28" t="str">
        <f ca="1">IFERROR(__xludf.DUMMYFUNCTION("sparkline(googlefinance(A54, ""open"", today()-1000, today()))"),"#N/A")</f>
        <v>#N/A</v>
      </c>
      <c r="L54" s="29"/>
      <c r="M54" s="29"/>
    </row>
    <row r="55" spans="1:13" ht="23" customHeight="1">
      <c r="A55" s="23" t="s">
        <v>47</v>
      </c>
      <c r="B55" s="24" t="str">
        <f ca="1">IFERROR(__xludf.DUMMYFUNCTION("googlefinance(A55, ""price"")"),"#N/A")</f>
        <v>#N/A</v>
      </c>
      <c r="C55" s="24" t="str">
        <f ca="1">IFERROR(__xludf.DUMMYFUNCTION("googlefinance(A55, ""marketcap"")/1000000000"),"#N/A")</f>
        <v>#N/A</v>
      </c>
      <c r="D55" s="25">
        <f t="array" ref="D55">INDEX('Feroldi Quality Score'!$3:$3,,MATCH($A55,'Feroldi Quality Score'!$1:$1,0))</f>
        <v>0</v>
      </c>
      <c r="E55" s="25">
        <f t="array" ref="E55">INDEX('Anti-Fragile Score'!$3:$3,,MATCH($A55,'Anti-Fragile Score'!$1:$1,0))</f>
        <v>0</v>
      </c>
      <c r="F55" s="26" t="s">
        <v>31</v>
      </c>
      <c r="G55" s="26" t="s">
        <v>31</v>
      </c>
      <c r="H55" s="26" t="s">
        <v>31</v>
      </c>
      <c r="I55" s="26" t="s">
        <v>31</v>
      </c>
      <c r="J55" s="27" t="str">
        <f ca="1">IFERROR(__xludf.DUMMYFUNCTION("1-((googlefinance(A55, ""price""))/googlefinance(A55, ""high52""))"),"#N/A")</f>
        <v>#N/A</v>
      </c>
      <c r="K55" s="28" t="str">
        <f ca="1">IFERROR(__xludf.DUMMYFUNCTION("sparkline(googlefinance(A55, ""open"", today()-1000, today()))"),"#N/A")</f>
        <v>#N/A</v>
      </c>
      <c r="L55" s="29"/>
      <c r="M55" s="29"/>
    </row>
    <row r="56" spans="1:13" ht="23" customHeight="1">
      <c r="A56" s="23" t="s">
        <v>47</v>
      </c>
      <c r="B56" s="24" t="str">
        <f ca="1">IFERROR(__xludf.DUMMYFUNCTION("googlefinance(A56, ""price"")"),"#N/A")</f>
        <v>#N/A</v>
      </c>
      <c r="C56" s="24" t="str">
        <f ca="1">IFERROR(__xludf.DUMMYFUNCTION("googlefinance(A56, ""marketcap"")/1000000000"),"#N/A")</f>
        <v>#N/A</v>
      </c>
      <c r="D56" s="25">
        <f t="array" ref="D56">INDEX('Feroldi Quality Score'!$3:$3,,MATCH($A56,'Feroldi Quality Score'!$1:$1,0))</f>
        <v>0</v>
      </c>
      <c r="E56" s="25">
        <f t="array" ref="E56">INDEX('Anti-Fragile Score'!$3:$3,,MATCH($A56,'Anti-Fragile Score'!$1:$1,0))</f>
        <v>0</v>
      </c>
      <c r="F56" s="26" t="s">
        <v>31</v>
      </c>
      <c r="G56" s="26" t="s">
        <v>31</v>
      </c>
      <c r="H56" s="26" t="s">
        <v>31</v>
      </c>
      <c r="I56" s="26" t="s">
        <v>31</v>
      </c>
      <c r="J56" s="27" t="str">
        <f ca="1">IFERROR(__xludf.DUMMYFUNCTION("1-((googlefinance(A56, ""price""))/googlefinance(A56, ""high52""))"),"#N/A")</f>
        <v>#N/A</v>
      </c>
      <c r="K56" s="28" t="str">
        <f ca="1">IFERROR(__xludf.DUMMYFUNCTION("sparkline(googlefinance(A56, ""open"", today()-1000, today()))"),"#N/A")</f>
        <v>#N/A</v>
      </c>
      <c r="L56" s="29"/>
      <c r="M56" s="29"/>
    </row>
    <row r="57" spans="1:13" ht="23" customHeight="1">
      <c r="A57" s="23" t="s">
        <v>47</v>
      </c>
      <c r="B57" s="24" t="str">
        <f ca="1">IFERROR(__xludf.DUMMYFUNCTION("googlefinance(A57, ""price"")"),"#N/A")</f>
        <v>#N/A</v>
      </c>
      <c r="C57" s="24" t="str">
        <f ca="1">IFERROR(__xludf.DUMMYFUNCTION("googlefinance(A57, ""marketcap"")/1000000000"),"#N/A")</f>
        <v>#N/A</v>
      </c>
      <c r="D57" s="25">
        <f t="array" ref="D57">INDEX('Feroldi Quality Score'!$3:$3,,MATCH($A57,'Feroldi Quality Score'!$1:$1,0))</f>
        <v>0</v>
      </c>
      <c r="E57" s="25">
        <f t="array" ref="E57">INDEX('Anti-Fragile Score'!$3:$3,,MATCH($A57,'Anti-Fragile Score'!$1:$1,0))</f>
        <v>0</v>
      </c>
      <c r="F57" s="26" t="s">
        <v>31</v>
      </c>
      <c r="G57" s="26" t="s">
        <v>31</v>
      </c>
      <c r="H57" s="26" t="s">
        <v>31</v>
      </c>
      <c r="I57" s="26" t="s">
        <v>31</v>
      </c>
      <c r="J57" s="27" t="str">
        <f ca="1">IFERROR(__xludf.DUMMYFUNCTION("1-((googlefinance(A57, ""price""))/googlefinance(A57, ""high52""))"),"#N/A")</f>
        <v>#N/A</v>
      </c>
      <c r="K57" s="28" t="str">
        <f ca="1">IFERROR(__xludf.DUMMYFUNCTION("sparkline(googlefinance(A57, ""open"", today()-1000, today()))"),"#N/A")</f>
        <v>#N/A</v>
      </c>
      <c r="L57" s="29"/>
      <c r="M57" s="29"/>
    </row>
    <row r="58" spans="1:13" ht="23" customHeight="1">
      <c r="A58" s="23" t="s">
        <v>47</v>
      </c>
      <c r="B58" s="24" t="str">
        <f ca="1">IFERROR(__xludf.DUMMYFUNCTION("googlefinance(A58, ""price"")"),"#N/A")</f>
        <v>#N/A</v>
      </c>
      <c r="C58" s="24" t="str">
        <f ca="1">IFERROR(__xludf.DUMMYFUNCTION("googlefinance(A58, ""marketcap"")/1000000000"),"#N/A")</f>
        <v>#N/A</v>
      </c>
      <c r="D58" s="25">
        <f t="array" ref="D58">INDEX('Feroldi Quality Score'!$3:$3,,MATCH($A58,'Feroldi Quality Score'!$1:$1,0))</f>
        <v>0</v>
      </c>
      <c r="E58" s="25">
        <f t="array" ref="E58">INDEX('Anti-Fragile Score'!$3:$3,,MATCH($A58,'Anti-Fragile Score'!$1:$1,0))</f>
        <v>0</v>
      </c>
      <c r="F58" s="26" t="s">
        <v>31</v>
      </c>
      <c r="G58" s="26" t="s">
        <v>31</v>
      </c>
      <c r="H58" s="26" t="s">
        <v>31</v>
      </c>
      <c r="I58" s="26" t="s">
        <v>31</v>
      </c>
      <c r="J58" s="27" t="str">
        <f ca="1">IFERROR(__xludf.DUMMYFUNCTION("1-((googlefinance(A58, ""price""))/googlefinance(A58, ""high52""))"),"#N/A")</f>
        <v>#N/A</v>
      </c>
      <c r="K58" s="28" t="str">
        <f ca="1">IFERROR(__xludf.DUMMYFUNCTION("sparkline(googlefinance(A58, ""open"", today()-1000, today()))"),"#N/A")</f>
        <v>#N/A</v>
      </c>
      <c r="L58" s="29"/>
      <c r="M58" s="29"/>
    </row>
    <row r="59" spans="1:13" ht="23" customHeight="1">
      <c r="A59" s="23" t="s">
        <v>47</v>
      </c>
      <c r="B59" s="24" t="str">
        <f ca="1">IFERROR(__xludf.DUMMYFUNCTION("googlefinance(A59, ""price"")"),"#N/A")</f>
        <v>#N/A</v>
      </c>
      <c r="C59" s="24" t="str">
        <f ca="1">IFERROR(__xludf.DUMMYFUNCTION("googlefinance(A59, ""marketcap"")/1000000000"),"#N/A")</f>
        <v>#N/A</v>
      </c>
      <c r="D59" s="25">
        <f t="array" ref="D59">INDEX('Feroldi Quality Score'!$3:$3,,MATCH($A59,'Feroldi Quality Score'!$1:$1,0))</f>
        <v>0</v>
      </c>
      <c r="E59" s="25">
        <f t="array" ref="E59">INDEX('Anti-Fragile Score'!$3:$3,,MATCH($A59,'Anti-Fragile Score'!$1:$1,0))</f>
        <v>0</v>
      </c>
      <c r="F59" s="26" t="s">
        <v>31</v>
      </c>
      <c r="G59" s="26" t="s">
        <v>31</v>
      </c>
      <c r="H59" s="26" t="s">
        <v>31</v>
      </c>
      <c r="I59" s="26" t="s">
        <v>31</v>
      </c>
      <c r="J59" s="27" t="str">
        <f ca="1">IFERROR(__xludf.DUMMYFUNCTION("1-((googlefinance(A59, ""price""))/googlefinance(A59, ""high52""))"),"#N/A")</f>
        <v>#N/A</v>
      </c>
      <c r="K59" s="28" t="str">
        <f ca="1">IFERROR(__xludf.DUMMYFUNCTION("sparkline(googlefinance(A59, ""open"", today()-1000, today()))"),"#N/A")</f>
        <v>#N/A</v>
      </c>
      <c r="L59" s="29"/>
      <c r="M59" s="29"/>
    </row>
    <row r="60" spans="1:13" ht="23" customHeight="1">
      <c r="A60" s="23" t="s">
        <v>47</v>
      </c>
      <c r="B60" s="24" t="str">
        <f ca="1">IFERROR(__xludf.DUMMYFUNCTION("googlefinance(A60, ""price"")"),"#N/A")</f>
        <v>#N/A</v>
      </c>
      <c r="C60" s="24" t="str">
        <f ca="1">IFERROR(__xludf.DUMMYFUNCTION("googlefinance(A60, ""marketcap"")/1000000000"),"#N/A")</f>
        <v>#N/A</v>
      </c>
      <c r="D60" s="25">
        <f t="array" ref="D60">INDEX('Feroldi Quality Score'!$3:$3,,MATCH($A60,'Feroldi Quality Score'!$1:$1,0))</f>
        <v>0</v>
      </c>
      <c r="E60" s="25">
        <f t="array" ref="E60">INDEX('Anti-Fragile Score'!$3:$3,,MATCH($A60,'Anti-Fragile Score'!$1:$1,0))</f>
        <v>0</v>
      </c>
      <c r="F60" s="26" t="s">
        <v>31</v>
      </c>
      <c r="G60" s="26" t="s">
        <v>31</v>
      </c>
      <c r="H60" s="26" t="s">
        <v>31</v>
      </c>
      <c r="I60" s="26" t="s">
        <v>31</v>
      </c>
      <c r="J60" s="27" t="str">
        <f ca="1">IFERROR(__xludf.DUMMYFUNCTION("1-((googlefinance(A60, ""price""))/googlefinance(A60, ""high52""))"),"#N/A")</f>
        <v>#N/A</v>
      </c>
      <c r="K60" s="28" t="str">
        <f ca="1">IFERROR(__xludf.DUMMYFUNCTION("sparkline(googlefinance(A60, ""open"", today()-1000, today()))"),"#N/A")</f>
        <v>#N/A</v>
      </c>
      <c r="L60" s="29"/>
      <c r="M60" s="29"/>
    </row>
    <row r="61" spans="1:13" ht="23" customHeight="1">
      <c r="A61" s="23" t="s">
        <v>47</v>
      </c>
      <c r="B61" s="24" t="str">
        <f ca="1">IFERROR(__xludf.DUMMYFUNCTION("googlefinance(A61, ""price"")"),"#N/A")</f>
        <v>#N/A</v>
      </c>
      <c r="C61" s="24" t="str">
        <f ca="1">IFERROR(__xludf.DUMMYFUNCTION("googlefinance(A61, ""marketcap"")/1000000000"),"#N/A")</f>
        <v>#N/A</v>
      </c>
      <c r="D61" s="25">
        <f t="array" ref="D61">INDEX('Feroldi Quality Score'!$3:$3,,MATCH($A61,'Feroldi Quality Score'!$1:$1,0))</f>
        <v>0</v>
      </c>
      <c r="E61" s="25">
        <f t="array" ref="E61">INDEX('Anti-Fragile Score'!$3:$3,,MATCH($A61,'Anti-Fragile Score'!$1:$1,0))</f>
        <v>0</v>
      </c>
      <c r="F61" s="26" t="s">
        <v>31</v>
      </c>
      <c r="G61" s="26" t="s">
        <v>31</v>
      </c>
      <c r="H61" s="26" t="s">
        <v>31</v>
      </c>
      <c r="I61" s="26" t="s">
        <v>31</v>
      </c>
      <c r="J61" s="27" t="str">
        <f ca="1">IFERROR(__xludf.DUMMYFUNCTION("1-((googlefinance(A61, ""price""))/googlefinance(A61, ""high52""))"),"#N/A")</f>
        <v>#N/A</v>
      </c>
      <c r="K61" s="28" t="str">
        <f ca="1">IFERROR(__xludf.DUMMYFUNCTION("sparkline(googlefinance(A61, ""open"", today()-1000, today()))"),"#N/A")</f>
        <v>#N/A</v>
      </c>
      <c r="L61" s="29"/>
      <c r="M61" s="29"/>
    </row>
    <row r="62" spans="1:13" ht="23" customHeight="1">
      <c r="A62" s="23" t="s">
        <v>47</v>
      </c>
      <c r="B62" s="24" t="str">
        <f ca="1">IFERROR(__xludf.DUMMYFUNCTION("googlefinance(A62, ""price"")"),"#N/A")</f>
        <v>#N/A</v>
      </c>
      <c r="C62" s="24" t="str">
        <f ca="1">IFERROR(__xludf.DUMMYFUNCTION("googlefinance(A62, ""marketcap"")/1000000000"),"#N/A")</f>
        <v>#N/A</v>
      </c>
      <c r="D62" s="25">
        <f t="array" ref="D62">INDEX('Feroldi Quality Score'!$3:$3,,MATCH($A62,'Feroldi Quality Score'!$1:$1,0))</f>
        <v>0</v>
      </c>
      <c r="E62" s="25">
        <f t="array" ref="E62">INDEX('Anti-Fragile Score'!$3:$3,,MATCH($A62,'Anti-Fragile Score'!$1:$1,0))</f>
        <v>0</v>
      </c>
      <c r="F62" s="26" t="s">
        <v>31</v>
      </c>
      <c r="G62" s="26" t="s">
        <v>31</v>
      </c>
      <c r="H62" s="26" t="s">
        <v>31</v>
      </c>
      <c r="I62" s="26" t="s">
        <v>31</v>
      </c>
      <c r="J62" s="27" t="str">
        <f ca="1">IFERROR(__xludf.DUMMYFUNCTION("1-((googlefinance(A62, ""price""))/googlefinance(A62, ""high52""))"),"#N/A")</f>
        <v>#N/A</v>
      </c>
      <c r="K62" s="28" t="str">
        <f ca="1">IFERROR(__xludf.DUMMYFUNCTION("sparkline(googlefinance(A62, ""open"", today()-1000, today()))"),"#N/A")</f>
        <v>#N/A</v>
      </c>
      <c r="L62" s="29"/>
      <c r="M62" s="29"/>
    </row>
    <row r="63" spans="1:13" ht="23" customHeight="1">
      <c r="A63" s="23" t="s">
        <v>47</v>
      </c>
      <c r="B63" s="24" t="str">
        <f ca="1">IFERROR(__xludf.DUMMYFUNCTION("googlefinance(A63, ""price"")"),"#N/A")</f>
        <v>#N/A</v>
      </c>
      <c r="C63" s="24" t="str">
        <f ca="1">IFERROR(__xludf.DUMMYFUNCTION("googlefinance(A63, ""marketcap"")/1000000000"),"#N/A")</f>
        <v>#N/A</v>
      </c>
      <c r="D63" s="25">
        <f t="array" ref="D63">INDEX('Feroldi Quality Score'!$3:$3,,MATCH($A63,'Feroldi Quality Score'!$1:$1,0))</f>
        <v>0</v>
      </c>
      <c r="E63" s="25">
        <f t="array" ref="E63">INDEX('Anti-Fragile Score'!$3:$3,,MATCH($A63,'Anti-Fragile Score'!$1:$1,0))</f>
        <v>0</v>
      </c>
      <c r="F63" s="26" t="s">
        <v>31</v>
      </c>
      <c r="G63" s="26" t="s">
        <v>31</v>
      </c>
      <c r="H63" s="26" t="s">
        <v>31</v>
      </c>
      <c r="I63" s="26" t="s">
        <v>31</v>
      </c>
      <c r="J63" s="27" t="str">
        <f ca="1">IFERROR(__xludf.DUMMYFUNCTION("1-((googlefinance(A63, ""price""))/googlefinance(A63, ""high52""))"),"#N/A")</f>
        <v>#N/A</v>
      </c>
      <c r="K63" s="28" t="str">
        <f ca="1">IFERROR(__xludf.DUMMYFUNCTION("sparkline(googlefinance(A63, ""open"", today()-1000, today()))"),"#N/A")</f>
        <v>#N/A</v>
      </c>
      <c r="L63" s="29"/>
      <c r="M63" s="29"/>
    </row>
    <row r="64" spans="1:13" ht="23" customHeight="1">
      <c r="A64" s="23" t="s">
        <v>47</v>
      </c>
      <c r="B64" s="24" t="str">
        <f ca="1">IFERROR(__xludf.DUMMYFUNCTION("googlefinance(A64, ""price"")"),"#N/A")</f>
        <v>#N/A</v>
      </c>
      <c r="C64" s="24" t="str">
        <f ca="1">IFERROR(__xludf.DUMMYFUNCTION("googlefinance(A64, ""marketcap"")/1000000000"),"#N/A")</f>
        <v>#N/A</v>
      </c>
      <c r="D64" s="25">
        <f t="array" ref="D64">INDEX('Feroldi Quality Score'!$3:$3,,MATCH($A64,'Feroldi Quality Score'!$1:$1,0))</f>
        <v>0</v>
      </c>
      <c r="E64" s="25">
        <f t="array" ref="E64">INDEX('Anti-Fragile Score'!$3:$3,,MATCH($A64,'Anti-Fragile Score'!$1:$1,0))</f>
        <v>0</v>
      </c>
      <c r="F64" s="26" t="s">
        <v>31</v>
      </c>
      <c r="G64" s="26" t="s">
        <v>31</v>
      </c>
      <c r="H64" s="26" t="s">
        <v>31</v>
      </c>
      <c r="I64" s="26" t="s">
        <v>31</v>
      </c>
      <c r="J64" s="27" t="str">
        <f ca="1">IFERROR(__xludf.DUMMYFUNCTION("1-((googlefinance(A64, ""price""))/googlefinance(A64, ""high52""))"),"#N/A")</f>
        <v>#N/A</v>
      </c>
      <c r="K64" s="28" t="str">
        <f ca="1">IFERROR(__xludf.DUMMYFUNCTION("sparkline(googlefinance(A64, ""open"", today()-1000, today()))"),"#N/A")</f>
        <v>#N/A</v>
      </c>
      <c r="L64" s="29"/>
      <c r="M64" s="29"/>
    </row>
    <row r="65" spans="1:13" ht="23" customHeight="1">
      <c r="A65" s="23" t="s">
        <v>47</v>
      </c>
      <c r="B65" s="24" t="str">
        <f ca="1">IFERROR(__xludf.DUMMYFUNCTION("googlefinance(A65, ""price"")"),"#N/A")</f>
        <v>#N/A</v>
      </c>
      <c r="C65" s="24" t="str">
        <f ca="1">IFERROR(__xludf.DUMMYFUNCTION("googlefinance(A65, ""marketcap"")/1000000000"),"#N/A")</f>
        <v>#N/A</v>
      </c>
      <c r="D65" s="25">
        <f t="array" ref="D65">INDEX('Feroldi Quality Score'!$3:$3,,MATCH($A65,'Feroldi Quality Score'!$1:$1,0))</f>
        <v>0</v>
      </c>
      <c r="E65" s="25">
        <f t="array" ref="E65">INDEX('Anti-Fragile Score'!$3:$3,,MATCH($A65,'Anti-Fragile Score'!$1:$1,0))</f>
        <v>0</v>
      </c>
      <c r="F65" s="26" t="s">
        <v>31</v>
      </c>
      <c r="G65" s="26" t="s">
        <v>31</v>
      </c>
      <c r="H65" s="26" t="s">
        <v>31</v>
      </c>
      <c r="I65" s="26" t="s">
        <v>31</v>
      </c>
      <c r="J65" s="27" t="str">
        <f ca="1">IFERROR(__xludf.DUMMYFUNCTION("1-((googlefinance(A65, ""price""))/googlefinance(A65, ""high52""))"),"#N/A")</f>
        <v>#N/A</v>
      </c>
      <c r="K65" s="28" t="str">
        <f ca="1">IFERROR(__xludf.DUMMYFUNCTION("sparkline(googlefinance(A65, ""open"", today()-1000, today()))"),"#N/A")</f>
        <v>#N/A</v>
      </c>
      <c r="L65" s="29"/>
      <c r="M65" s="29"/>
    </row>
    <row r="66" spans="1:13" ht="23" customHeight="1">
      <c r="A66" s="23" t="s">
        <v>47</v>
      </c>
      <c r="B66" s="24" t="str">
        <f ca="1">IFERROR(__xludf.DUMMYFUNCTION("googlefinance(A66, ""price"")"),"#N/A")</f>
        <v>#N/A</v>
      </c>
      <c r="C66" s="24" t="str">
        <f ca="1">IFERROR(__xludf.DUMMYFUNCTION("googlefinance(A66, ""marketcap"")/1000000000"),"#N/A")</f>
        <v>#N/A</v>
      </c>
      <c r="D66" s="25">
        <f t="array" ref="D66">INDEX('Feroldi Quality Score'!$3:$3,,MATCH($A66,'Feroldi Quality Score'!$1:$1,0))</f>
        <v>0</v>
      </c>
      <c r="E66" s="25">
        <f t="array" ref="E66">INDEX('Anti-Fragile Score'!$3:$3,,MATCH($A66,'Anti-Fragile Score'!$1:$1,0))</f>
        <v>0</v>
      </c>
      <c r="F66" s="26" t="s">
        <v>31</v>
      </c>
      <c r="G66" s="26" t="s">
        <v>31</v>
      </c>
      <c r="H66" s="26" t="s">
        <v>31</v>
      </c>
      <c r="I66" s="26" t="s">
        <v>31</v>
      </c>
      <c r="J66" s="27" t="str">
        <f ca="1">IFERROR(__xludf.DUMMYFUNCTION("1-((googlefinance(A66, ""price""))/googlefinance(A66, ""high52""))"),"#N/A")</f>
        <v>#N/A</v>
      </c>
      <c r="K66" s="28" t="str">
        <f ca="1">IFERROR(__xludf.DUMMYFUNCTION("sparkline(googlefinance(A66, ""open"", today()-1000, today()))"),"#N/A")</f>
        <v>#N/A</v>
      </c>
      <c r="L66" s="29"/>
      <c r="M66" s="29"/>
    </row>
    <row r="67" spans="1:13" ht="23" customHeight="1">
      <c r="A67" s="23" t="s">
        <v>47</v>
      </c>
      <c r="B67" s="24" t="str">
        <f ca="1">IFERROR(__xludf.DUMMYFUNCTION("googlefinance(A67, ""price"")"),"#N/A")</f>
        <v>#N/A</v>
      </c>
      <c r="C67" s="24" t="str">
        <f ca="1">IFERROR(__xludf.DUMMYFUNCTION("googlefinance(A67, ""marketcap"")/1000000000"),"#N/A")</f>
        <v>#N/A</v>
      </c>
      <c r="D67" s="25">
        <f t="array" ref="D67">INDEX('Feroldi Quality Score'!$3:$3,,MATCH($A67,'Feroldi Quality Score'!$1:$1,0))</f>
        <v>0</v>
      </c>
      <c r="E67" s="25">
        <f t="array" ref="E67">INDEX('Anti-Fragile Score'!$3:$3,,MATCH($A67,'Anti-Fragile Score'!$1:$1,0))</f>
        <v>0</v>
      </c>
      <c r="F67" s="26" t="s">
        <v>31</v>
      </c>
      <c r="G67" s="26" t="s">
        <v>31</v>
      </c>
      <c r="H67" s="26" t="s">
        <v>31</v>
      </c>
      <c r="I67" s="26" t="s">
        <v>31</v>
      </c>
      <c r="J67" s="27" t="str">
        <f ca="1">IFERROR(__xludf.DUMMYFUNCTION("1-((googlefinance(A67, ""price""))/googlefinance(A67, ""high52""))"),"#N/A")</f>
        <v>#N/A</v>
      </c>
      <c r="K67" s="28" t="str">
        <f ca="1">IFERROR(__xludf.DUMMYFUNCTION("sparkline(googlefinance(A67, ""open"", today()-1000, today()))"),"#N/A")</f>
        <v>#N/A</v>
      </c>
      <c r="L67" s="29"/>
      <c r="M67" s="29"/>
    </row>
    <row r="68" spans="1:13" ht="23" customHeight="1">
      <c r="A68" s="23" t="s">
        <v>47</v>
      </c>
      <c r="B68" s="24" t="str">
        <f ca="1">IFERROR(__xludf.DUMMYFUNCTION("googlefinance(A68, ""price"")"),"#N/A")</f>
        <v>#N/A</v>
      </c>
      <c r="C68" s="24" t="str">
        <f ca="1">IFERROR(__xludf.DUMMYFUNCTION("googlefinance(A68, ""marketcap"")/1000000000"),"#N/A")</f>
        <v>#N/A</v>
      </c>
      <c r="D68" s="25">
        <f t="array" ref="D68">INDEX('Feroldi Quality Score'!$3:$3,,MATCH($A68,'Feroldi Quality Score'!$1:$1,0))</f>
        <v>0</v>
      </c>
      <c r="E68" s="25">
        <f t="array" ref="E68">INDEX('Anti-Fragile Score'!$3:$3,,MATCH($A68,'Anti-Fragile Score'!$1:$1,0))</f>
        <v>0</v>
      </c>
      <c r="F68" s="26" t="s">
        <v>31</v>
      </c>
      <c r="G68" s="26" t="s">
        <v>31</v>
      </c>
      <c r="H68" s="26" t="s">
        <v>31</v>
      </c>
      <c r="I68" s="26" t="s">
        <v>31</v>
      </c>
      <c r="J68" s="27" t="str">
        <f ca="1">IFERROR(__xludf.DUMMYFUNCTION("1-((googlefinance(A68, ""price""))/googlefinance(A68, ""high52""))"),"#N/A")</f>
        <v>#N/A</v>
      </c>
      <c r="K68" s="28" t="str">
        <f ca="1">IFERROR(__xludf.DUMMYFUNCTION("sparkline(googlefinance(A68, ""open"", today()-1000, today()))"),"#N/A")</f>
        <v>#N/A</v>
      </c>
      <c r="L68" s="29"/>
      <c r="M68" s="29"/>
    </row>
    <row r="69" spans="1:13" ht="23" customHeight="1">
      <c r="A69" s="23" t="s">
        <v>47</v>
      </c>
      <c r="B69" s="24" t="str">
        <f ca="1">IFERROR(__xludf.DUMMYFUNCTION("googlefinance(A69, ""price"")"),"#N/A")</f>
        <v>#N/A</v>
      </c>
      <c r="C69" s="24" t="str">
        <f ca="1">IFERROR(__xludf.DUMMYFUNCTION("googlefinance(A69, ""marketcap"")/1000000000"),"#N/A")</f>
        <v>#N/A</v>
      </c>
      <c r="D69" s="25">
        <f t="array" ref="D69">INDEX('Feroldi Quality Score'!$3:$3,,MATCH($A69,'Feroldi Quality Score'!$1:$1,0))</f>
        <v>0</v>
      </c>
      <c r="E69" s="25">
        <f t="array" ref="E69">INDEX('Anti-Fragile Score'!$3:$3,,MATCH($A69,'Anti-Fragile Score'!$1:$1,0))</f>
        <v>0</v>
      </c>
      <c r="F69" s="26" t="s">
        <v>31</v>
      </c>
      <c r="G69" s="26" t="s">
        <v>31</v>
      </c>
      <c r="H69" s="26" t="s">
        <v>31</v>
      </c>
      <c r="I69" s="26" t="s">
        <v>31</v>
      </c>
      <c r="J69" s="27" t="str">
        <f ca="1">IFERROR(__xludf.DUMMYFUNCTION("1-((googlefinance(A69, ""price""))/googlefinance(A69, ""high52""))"),"#N/A")</f>
        <v>#N/A</v>
      </c>
      <c r="K69" s="28" t="str">
        <f ca="1">IFERROR(__xludf.DUMMYFUNCTION("sparkline(googlefinance(A69, ""open"", today()-1000, today()))"),"#N/A")</f>
        <v>#N/A</v>
      </c>
      <c r="L69" s="29"/>
      <c r="M69" s="29"/>
    </row>
    <row r="70" spans="1:13" ht="23" customHeight="1">
      <c r="A70" s="23" t="s">
        <v>47</v>
      </c>
      <c r="B70" s="24" t="str">
        <f ca="1">IFERROR(__xludf.DUMMYFUNCTION("googlefinance(A70, ""price"")"),"#N/A")</f>
        <v>#N/A</v>
      </c>
      <c r="C70" s="24" t="str">
        <f ca="1">IFERROR(__xludf.DUMMYFUNCTION("googlefinance(A70, ""marketcap"")/1000000000"),"#N/A")</f>
        <v>#N/A</v>
      </c>
      <c r="D70" s="25">
        <f t="array" ref="D70">INDEX('Feroldi Quality Score'!$3:$3,,MATCH($A70,'Feroldi Quality Score'!$1:$1,0))</f>
        <v>0</v>
      </c>
      <c r="E70" s="25">
        <f t="array" ref="E70">INDEX('Anti-Fragile Score'!$3:$3,,MATCH($A70,'Anti-Fragile Score'!$1:$1,0))</f>
        <v>0</v>
      </c>
      <c r="F70" s="26" t="s">
        <v>31</v>
      </c>
      <c r="G70" s="26" t="s">
        <v>31</v>
      </c>
      <c r="H70" s="26" t="s">
        <v>31</v>
      </c>
      <c r="I70" s="26" t="s">
        <v>31</v>
      </c>
      <c r="J70" s="27" t="str">
        <f ca="1">IFERROR(__xludf.DUMMYFUNCTION("1-((googlefinance(A70, ""price""))/googlefinance(A70, ""high52""))"),"#N/A")</f>
        <v>#N/A</v>
      </c>
      <c r="K70" s="28" t="str">
        <f ca="1">IFERROR(__xludf.DUMMYFUNCTION("sparkline(googlefinance(A70, ""open"", today()-1000, today()))"),"#N/A")</f>
        <v>#N/A</v>
      </c>
      <c r="L70" s="29"/>
      <c r="M70" s="29"/>
    </row>
    <row r="71" spans="1:13" ht="23" customHeight="1">
      <c r="A71" s="23" t="s">
        <v>47</v>
      </c>
      <c r="B71" s="24" t="str">
        <f ca="1">IFERROR(__xludf.DUMMYFUNCTION("googlefinance(A71, ""price"")"),"#N/A")</f>
        <v>#N/A</v>
      </c>
      <c r="C71" s="24" t="str">
        <f ca="1">IFERROR(__xludf.DUMMYFUNCTION("googlefinance(A71, ""marketcap"")/1000000000"),"#N/A")</f>
        <v>#N/A</v>
      </c>
      <c r="D71" s="25">
        <f t="array" ref="D71">INDEX('Feroldi Quality Score'!$3:$3,,MATCH($A71,'Feroldi Quality Score'!$1:$1,0))</f>
        <v>0</v>
      </c>
      <c r="E71" s="25">
        <f t="array" ref="E71">INDEX('Anti-Fragile Score'!$3:$3,,MATCH($A71,'Anti-Fragile Score'!$1:$1,0))</f>
        <v>0</v>
      </c>
      <c r="F71" s="26" t="s">
        <v>31</v>
      </c>
      <c r="G71" s="26" t="s">
        <v>31</v>
      </c>
      <c r="H71" s="26" t="s">
        <v>31</v>
      </c>
      <c r="I71" s="26" t="s">
        <v>31</v>
      </c>
      <c r="J71" s="27" t="str">
        <f ca="1">IFERROR(__xludf.DUMMYFUNCTION("1-((googlefinance(A71, ""price""))/googlefinance(A71, ""high52""))"),"#N/A")</f>
        <v>#N/A</v>
      </c>
      <c r="K71" s="28" t="str">
        <f ca="1">IFERROR(__xludf.DUMMYFUNCTION("sparkline(googlefinance(A71, ""open"", today()-1000, today()))"),"#N/A")</f>
        <v>#N/A</v>
      </c>
      <c r="L71" s="29"/>
      <c r="M71" s="29"/>
    </row>
    <row r="72" spans="1:13" ht="23" customHeight="1">
      <c r="A72" s="23" t="s">
        <v>47</v>
      </c>
      <c r="B72" s="24" t="str">
        <f ca="1">IFERROR(__xludf.DUMMYFUNCTION("googlefinance(A72, ""price"")"),"#N/A")</f>
        <v>#N/A</v>
      </c>
      <c r="C72" s="24" t="str">
        <f ca="1">IFERROR(__xludf.DUMMYFUNCTION("googlefinance(A72, ""marketcap"")/1000000000"),"#N/A")</f>
        <v>#N/A</v>
      </c>
      <c r="D72" s="25">
        <f t="array" ref="D72">INDEX('Feroldi Quality Score'!$3:$3,,MATCH($A72,'Feroldi Quality Score'!$1:$1,0))</f>
        <v>0</v>
      </c>
      <c r="E72" s="25">
        <f t="array" ref="E72">INDEX('Anti-Fragile Score'!$3:$3,,MATCH($A72,'Anti-Fragile Score'!$1:$1,0))</f>
        <v>0</v>
      </c>
      <c r="F72" s="26" t="s">
        <v>31</v>
      </c>
      <c r="G72" s="26" t="s">
        <v>31</v>
      </c>
      <c r="H72" s="26" t="s">
        <v>31</v>
      </c>
      <c r="I72" s="26" t="s">
        <v>31</v>
      </c>
      <c r="J72" s="27" t="str">
        <f ca="1">IFERROR(__xludf.DUMMYFUNCTION("1-((googlefinance(A72, ""price""))/googlefinance(A72, ""high52""))"),"#N/A")</f>
        <v>#N/A</v>
      </c>
      <c r="K72" s="28" t="str">
        <f ca="1">IFERROR(__xludf.DUMMYFUNCTION("sparkline(googlefinance(A72, ""open"", today()-1000, today()))"),"#N/A")</f>
        <v>#N/A</v>
      </c>
      <c r="L72" s="29"/>
      <c r="M72" s="29"/>
    </row>
    <row r="73" spans="1:13" ht="23" customHeight="1">
      <c r="A73" s="23" t="s">
        <v>47</v>
      </c>
      <c r="B73" s="24" t="str">
        <f ca="1">IFERROR(__xludf.DUMMYFUNCTION("googlefinance(A73, ""price"")"),"#N/A")</f>
        <v>#N/A</v>
      </c>
      <c r="C73" s="24" t="str">
        <f ca="1">IFERROR(__xludf.DUMMYFUNCTION("googlefinance(A73, ""marketcap"")/1000000000"),"#N/A")</f>
        <v>#N/A</v>
      </c>
      <c r="D73" s="25">
        <f t="array" ref="D73">INDEX('Feroldi Quality Score'!$3:$3,,MATCH($A73,'Feroldi Quality Score'!$1:$1,0))</f>
        <v>0</v>
      </c>
      <c r="E73" s="25">
        <f t="array" ref="E73">INDEX('Anti-Fragile Score'!$3:$3,,MATCH($A73,'Anti-Fragile Score'!$1:$1,0))</f>
        <v>0</v>
      </c>
      <c r="F73" s="26" t="s">
        <v>31</v>
      </c>
      <c r="G73" s="26" t="s">
        <v>31</v>
      </c>
      <c r="H73" s="26" t="s">
        <v>31</v>
      </c>
      <c r="I73" s="26" t="s">
        <v>31</v>
      </c>
      <c r="J73" s="27" t="str">
        <f ca="1">IFERROR(__xludf.DUMMYFUNCTION("1-((googlefinance(A73, ""price""))/googlefinance(A73, ""high52""))"),"#N/A")</f>
        <v>#N/A</v>
      </c>
      <c r="K73" s="28" t="str">
        <f ca="1">IFERROR(__xludf.DUMMYFUNCTION("sparkline(googlefinance(A73, ""open"", today()-1000, today()))"),"#N/A")</f>
        <v>#N/A</v>
      </c>
      <c r="L73" s="29"/>
      <c r="M73" s="29"/>
    </row>
    <row r="74" spans="1:13" ht="23" customHeight="1">
      <c r="A74" s="23" t="s">
        <v>47</v>
      </c>
      <c r="B74" s="24" t="str">
        <f ca="1">IFERROR(__xludf.DUMMYFUNCTION("googlefinance(A74, ""price"")"),"#N/A")</f>
        <v>#N/A</v>
      </c>
      <c r="C74" s="24" t="str">
        <f ca="1">IFERROR(__xludf.DUMMYFUNCTION("googlefinance(A74, ""marketcap"")/1000000000"),"#N/A")</f>
        <v>#N/A</v>
      </c>
      <c r="D74" s="25">
        <f t="array" ref="D74">INDEX('Feroldi Quality Score'!$3:$3,,MATCH($A74,'Feroldi Quality Score'!$1:$1,0))</f>
        <v>0</v>
      </c>
      <c r="E74" s="25">
        <f t="array" ref="E74">INDEX('Anti-Fragile Score'!$3:$3,,MATCH($A74,'Anti-Fragile Score'!$1:$1,0))</f>
        <v>0</v>
      </c>
      <c r="F74" s="26" t="s">
        <v>31</v>
      </c>
      <c r="G74" s="26" t="s">
        <v>31</v>
      </c>
      <c r="H74" s="26" t="s">
        <v>31</v>
      </c>
      <c r="I74" s="26" t="s">
        <v>31</v>
      </c>
      <c r="J74" s="27" t="str">
        <f ca="1">IFERROR(__xludf.DUMMYFUNCTION("1-((googlefinance(A74, ""price""))/googlefinance(A74, ""high52""))"),"#N/A")</f>
        <v>#N/A</v>
      </c>
      <c r="K74" s="28" t="str">
        <f ca="1">IFERROR(__xludf.DUMMYFUNCTION("sparkline(googlefinance(A74, ""open"", today()-1000, today()))"),"#N/A")</f>
        <v>#N/A</v>
      </c>
      <c r="L74" s="29"/>
      <c r="M74" s="29"/>
    </row>
    <row r="75" spans="1:13" ht="23" customHeight="1">
      <c r="A75" s="23" t="s">
        <v>47</v>
      </c>
      <c r="B75" s="24" t="str">
        <f ca="1">IFERROR(__xludf.DUMMYFUNCTION("googlefinance(A75, ""price"")"),"#N/A")</f>
        <v>#N/A</v>
      </c>
      <c r="C75" s="24" t="str">
        <f ca="1">IFERROR(__xludf.DUMMYFUNCTION("googlefinance(A75, ""marketcap"")/1000000000"),"#N/A")</f>
        <v>#N/A</v>
      </c>
      <c r="D75" s="25">
        <f t="array" ref="D75">INDEX('Feroldi Quality Score'!$3:$3,,MATCH($A75,'Feroldi Quality Score'!$1:$1,0))</f>
        <v>0</v>
      </c>
      <c r="E75" s="25">
        <f t="array" ref="E75">INDEX('Anti-Fragile Score'!$3:$3,,MATCH($A75,'Anti-Fragile Score'!$1:$1,0))</f>
        <v>0</v>
      </c>
      <c r="F75" s="26" t="s">
        <v>31</v>
      </c>
      <c r="G75" s="26" t="s">
        <v>31</v>
      </c>
      <c r="H75" s="26" t="s">
        <v>31</v>
      </c>
      <c r="I75" s="26" t="s">
        <v>31</v>
      </c>
      <c r="J75" s="27" t="str">
        <f ca="1">IFERROR(__xludf.DUMMYFUNCTION("1-((googlefinance(A75, ""price""))/googlefinance(A75, ""high52""))"),"#N/A")</f>
        <v>#N/A</v>
      </c>
      <c r="K75" s="28" t="str">
        <f ca="1">IFERROR(__xludf.DUMMYFUNCTION("sparkline(googlefinance(A75, ""open"", today()-1000, today()))"),"#N/A")</f>
        <v>#N/A</v>
      </c>
      <c r="L75" s="29"/>
      <c r="M75" s="29"/>
    </row>
    <row r="76" spans="1:13" ht="23" customHeight="1">
      <c r="A76" s="23" t="s">
        <v>47</v>
      </c>
      <c r="B76" s="24" t="str">
        <f ca="1">IFERROR(__xludf.DUMMYFUNCTION("googlefinance(A76, ""price"")"),"#N/A")</f>
        <v>#N/A</v>
      </c>
      <c r="C76" s="24" t="str">
        <f ca="1">IFERROR(__xludf.DUMMYFUNCTION("googlefinance(A76, ""marketcap"")/1000000000"),"#N/A")</f>
        <v>#N/A</v>
      </c>
      <c r="D76" s="25">
        <f t="array" ref="D76">INDEX('Feroldi Quality Score'!$3:$3,,MATCH($A76,'Feroldi Quality Score'!$1:$1,0))</f>
        <v>0</v>
      </c>
      <c r="E76" s="25">
        <f t="array" ref="E76">INDEX('Anti-Fragile Score'!$3:$3,,MATCH($A76,'Anti-Fragile Score'!$1:$1,0))</f>
        <v>0</v>
      </c>
      <c r="F76" s="26" t="s">
        <v>31</v>
      </c>
      <c r="G76" s="26" t="s">
        <v>31</v>
      </c>
      <c r="H76" s="26" t="s">
        <v>31</v>
      </c>
      <c r="I76" s="26" t="s">
        <v>31</v>
      </c>
      <c r="J76" s="27" t="str">
        <f ca="1">IFERROR(__xludf.DUMMYFUNCTION("1-((googlefinance(A76, ""price""))/googlefinance(A76, ""high52""))"),"#N/A")</f>
        <v>#N/A</v>
      </c>
      <c r="K76" s="28" t="str">
        <f ca="1">IFERROR(__xludf.DUMMYFUNCTION("sparkline(googlefinance(A76, ""open"", today()-1000, today()))"),"#N/A")</f>
        <v>#N/A</v>
      </c>
      <c r="L76" s="29"/>
      <c r="M76" s="29"/>
    </row>
    <row r="77" spans="1:13" ht="23" customHeight="1">
      <c r="A77" s="23" t="s">
        <v>47</v>
      </c>
      <c r="B77" s="24" t="str">
        <f ca="1">IFERROR(__xludf.DUMMYFUNCTION("googlefinance(A77, ""price"")"),"#N/A")</f>
        <v>#N/A</v>
      </c>
      <c r="C77" s="24" t="str">
        <f ca="1">IFERROR(__xludf.DUMMYFUNCTION("googlefinance(A77, ""marketcap"")/1000000000"),"#N/A")</f>
        <v>#N/A</v>
      </c>
      <c r="D77" s="25">
        <f t="array" ref="D77">INDEX('Feroldi Quality Score'!$3:$3,,MATCH($A77,'Feroldi Quality Score'!$1:$1,0))</f>
        <v>0</v>
      </c>
      <c r="E77" s="25">
        <f t="array" ref="E77">INDEX('Anti-Fragile Score'!$3:$3,,MATCH($A77,'Anti-Fragile Score'!$1:$1,0))</f>
        <v>0</v>
      </c>
      <c r="F77" s="26" t="s">
        <v>31</v>
      </c>
      <c r="G77" s="26" t="s">
        <v>31</v>
      </c>
      <c r="H77" s="26" t="s">
        <v>31</v>
      </c>
      <c r="I77" s="26" t="s">
        <v>31</v>
      </c>
      <c r="J77" s="27" t="str">
        <f ca="1">IFERROR(__xludf.DUMMYFUNCTION("1-((googlefinance(A77, ""price""))/googlefinance(A77, ""high52""))"),"#N/A")</f>
        <v>#N/A</v>
      </c>
      <c r="K77" s="28" t="str">
        <f ca="1">IFERROR(__xludf.DUMMYFUNCTION("sparkline(googlefinance(A77, ""open"", today()-1000, today()))"),"#N/A")</f>
        <v>#N/A</v>
      </c>
      <c r="L77" s="29"/>
      <c r="M77" s="29"/>
    </row>
    <row r="78" spans="1:13" ht="23" customHeight="1">
      <c r="A78" s="23" t="s">
        <v>47</v>
      </c>
      <c r="B78" s="24" t="str">
        <f ca="1">IFERROR(__xludf.DUMMYFUNCTION("googlefinance(A78, ""price"")"),"#N/A")</f>
        <v>#N/A</v>
      </c>
      <c r="C78" s="24" t="str">
        <f ca="1">IFERROR(__xludf.DUMMYFUNCTION("googlefinance(A78, ""marketcap"")/1000000000"),"#N/A")</f>
        <v>#N/A</v>
      </c>
      <c r="D78" s="25">
        <f t="array" ref="D78">INDEX('Feroldi Quality Score'!$3:$3,,MATCH($A78,'Feroldi Quality Score'!$1:$1,0))</f>
        <v>0</v>
      </c>
      <c r="E78" s="25">
        <f t="array" ref="E78">INDEX('Anti-Fragile Score'!$3:$3,,MATCH($A78,'Anti-Fragile Score'!$1:$1,0))</f>
        <v>0</v>
      </c>
      <c r="F78" s="26" t="s">
        <v>31</v>
      </c>
      <c r="G78" s="26" t="s">
        <v>31</v>
      </c>
      <c r="H78" s="26" t="s">
        <v>31</v>
      </c>
      <c r="I78" s="26" t="s">
        <v>31</v>
      </c>
      <c r="J78" s="27" t="str">
        <f ca="1">IFERROR(__xludf.DUMMYFUNCTION("1-((googlefinance(A78, ""price""))/googlefinance(A78, ""high52""))"),"#N/A")</f>
        <v>#N/A</v>
      </c>
      <c r="K78" s="28" t="str">
        <f ca="1">IFERROR(__xludf.DUMMYFUNCTION("sparkline(googlefinance(A78, ""open"", today()-1000, today()))"),"#N/A")</f>
        <v>#N/A</v>
      </c>
      <c r="L78" s="29"/>
      <c r="M78" s="29"/>
    </row>
    <row r="79" spans="1:13" ht="23" customHeight="1">
      <c r="A79" s="23" t="s">
        <v>47</v>
      </c>
      <c r="B79" s="24" t="str">
        <f ca="1">IFERROR(__xludf.DUMMYFUNCTION("googlefinance(A79, ""price"")"),"#N/A")</f>
        <v>#N/A</v>
      </c>
      <c r="C79" s="24" t="str">
        <f ca="1">IFERROR(__xludf.DUMMYFUNCTION("googlefinance(A79, ""marketcap"")/1000000000"),"#N/A")</f>
        <v>#N/A</v>
      </c>
      <c r="D79" s="25">
        <f t="array" ref="D79">INDEX('Feroldi Quality Score'!$3:$3,,MATCH($A79,'Feroldi Quality Score'!$1:$1,0))</f>
        <v>0</v>
      </c>
      <c r="E79" s="25">
        <f t="array" ref="E79">INDEX('Anti-Fragile Score'!$3:$3,,MATCH($A79,'Anti-Fragile Score'!$1:$1,0))</f>
        <v>0</v>
      </c>
      <c r="F79" s="26" t="s">
        <v>31</v>
      </c>
      <c r="G79" s="26" t="s">
        <v>31</v>
      </c>
      <c r="H79" s="26" t="s">
        <v>31</v>
      </c>
      <c r="I79" s="26" t="s">
        <v>31</v>
      </c>
      <c r="J79" s="27" t="str">
        <f ca="1">IFERROR(__xludf.DUMMYFUNCTION("1-((googlefinance(A79, ""price""))/googlefinance(A79, ""high52""))"),"#N/A")</f>
        <v>#N/A</v>
      </c>
      <c r="K79" s="28" t="str">
        <f ca="1">IFERROR(__xludf.DUMMYFUNCTION("sparkline(googlefinance(A79, ""open"", today()-1000, today()))"),"#N/A")</f>
        <v>#N/A</v>
      </c>
      <c r="L79" s="29"/>
      <c r="M79" s="29"/>
    </row>
    <row r="80" spans="1:13" ht="23" customHeight="1">
      <c r="A80" s="23" t="s">
        <v>47</v>
      </c>
      <c r="B80" s="24" t="str">
        <f ca="1">IFERROR(__xludf.DUMMYFUNCTION("googlefinance(A80, ""price"")"),"#N/A")</f>
        <v>#N/A</v>
      </c>
      <c r="C80" s="24" t="str">
        <f ca="1">IFERROR(__xludf.DUMMYFUNCTION("googlefinance(A80, ""marketcap"")/1000000000"),"#N/A")</f>
        <v>#N/A</v>
      </c>
      <c r="D80" s="25">
        <f t="array" ref="D80">INDEX('Feroldi Quality Score'!$3:$3,,MATCH($A80,'Feroldi Quality Score'!$1:$1,0))</f>
        <v>0</v>
      </c>
      <c r="E80" s="25">
        <f t="array" ref="E80">INDEX('Anti-Fragile Score'!$3:$3,,MATCH($A80,'Anti-Fragile Score'!$1:$1,0))</f>
        <v>0</v>
      </c>
      <c r="F80" s="26" t="s">
        <v>31</v>
      </c>
      <c r="G80" s="26" t="s">
        <v>31</v>
      </c>
      <c r="H80" s="26" t="s">
        <v>31</v>
      </c>
      <c r="I80" s="26" t="s">
        <v>31</v>
      </c>
      <c r="J80" s="27" t="str">
        <f ca="1">IFERROR(__xludf.DUMMYFUNCTION("1-((googlefinance(A80, ""price""))/googlefinance(A80, ""high52""))"),"#N/A")</f>
        <v>#N/A</v>
      </c>
      <c r="K80" s="28" t="str">
        <f ca="1">IFERROR(__xludf.DUMMYFUNCTION("sparkline(googlefinance(A80, ""open"", today()-1000, today()))"),"#N/A")</f>
        <v>#N/A</v>
      </c>
      <c r="L80" s="29"/>
      <c r="M80" s="29"/>
    </row>
    <row r="81" spans="1:13" ht="23" customHeight="1">
      <c r="A81" s="23" t="s">
        <v>47</v>
      </c>
      <c r="B81" s="24" t="str">
        <f ca="1">IFERROR(__xludf.DUMMYFUNCTION("googlefinance(A81, ""price"")"),"#N/A")</f>
        <v>#N/A</v>
      </c>
      <c r="C81" s="24" t="str">
        <f ca="1">IFERROR(__xludf.DUMMYFUNCTION("googlefinance(A81, ""marketcap"")/1000000000"),"#N/A")</f>
        <v>#N/A</v>
      </c>
      <c r="D81" s="25">
        <f t="array" ref="D81">INDEX('Feroldi Quality Score'!$3:$3,,MATCH($A81,'Feroldi Quality Score'!$1:$1,0))</f>
        <v>0</v>
      </c>
      <c r="E81" s="25">
        <f t="array" ref="E81">INDEX('Anti-Fragile Score'!$3:$3,,MATCH($A81,'Anti-Fragile Score'!$1:$1,0))</f>
        <v>0</v>
      </c>
      <c r="F81" s="26" t="s">
        <v>31</v>
      </c>
      <c r="G81" s="26" t="s">
        <v>31</v>
      </c>
      <c r="H81" s="26" t="s">
        <v>31</v>
      </c>
      <c r="I81" s="26" t="s">
        <v>31</v>
      </c>
      <c r="J81" s="27" t="str">
        <f ca="1">IFERROR(__xludf.DUMMYFUNCTION("1-((googlefinance(A81, ""price""))/googlefinance(A81, ""high52""))"),"#N/A")</f>
        <v>#N/A</v>
      </c>
      <c r="K81" s="28" t="str">
        <f ca="1">IFERROR(__xludf.DUMMYFUNCTION("sparkline(googlefinance(A81, ""open"", today()-1000, today()))"),"#N/A")</f>
        <v>#N/A</v>
      </c>
      <c r="L81" s="29"/>
      <c r="M81" s="29"/>
    </row>
    <row r="82" spans="1:13" ht="23" customHeight="1">
      <c r="A82" s="23" t="s">
        <v>47</v>
      </c>
      <c r="B82" s="24" t="str">
        <f ca="1">IFERROR(__xludf.DUMMYFUNCTION("googlefinance(A82, ""price"")"),"#N/A")</f>
        <v>#N/A</v>
      </c>
      <c r="C82" s="24" t="str">
        <f ca="1">IFERROR(__xludf.DUMMYFUNCTION("googlefinance(A82, ""marketcap"")/1000000000"),"#N/A")</f>
        <v>#N/A</v>
      </c>
      <c r="D82" s="25">
        <f t="array" ref="D82">INDEX('Feroldi Quality Score'!$3:$3,,MATCH($A82,'Feroldi Quality Score'!$1:$1,0))</f>
        <v>0</v>
      </c>
      <c r="E82" s="25">
        <f t="array" ref="E82">INDEX('Anti-Fragile Score'!$3:$3,,MATCH($A82,'Anti-Fragile Score'!$1:$1,0))</f>
        <v>0</v>
      </c>
      <c r="F82" s="26" t="s">
        <v>31</v>
      </c>
      <c r="G82" s="26" t="s">
        <v>31</v>
      </c>
      <c r="H82" s="26" t="s">
        <v>31</v>
      </c>
      <c r="I82" s="26" t="s">
        <v>31</v>
      </c>
      <c r="J82" s="27" t="str">
        <f ca="1">IFERROR(__xludf.DUMMYFUNCTION("1-((googlefinance(A82, ""price""))/googlefinance(A82, ""high52""))"),"#N/A")</f>
        <v>#N/A</v>
      </c>
      <c r="K82" s="28" t="str">
        <f ca="1">IFERROR(__xludf.DUMMYFUNCTION("sparkline(googlefinance(A82, ""open"", today()-1000, today()))"),"#N/A")</f>
        <v>#N/A</v>
      </c>
      <c r="L82" s="29"/>
      <c r="M82" s="29"/>
    </row>
    <row r="83" spans="1:13" ht="23" customHeight="1">
      <c r="A83" s="23" t="s">
        <v>47</v>
      </c>
      <c r="B83" s="24" t="str">
        <f ca="1">IFERROR(__xludf.DUMMYFUNCTION("googlefinance(A83, ""price"")"),"#N/A")</f>
        <v>#N/A</v>
      </c>
      <c r="C83" s="24" t="str">
        <f ca="1">IFERROR(__xludf.DUMMYFUNCTION("googlefinance(A83, ""marketcap"")/1000000000"),"#N/A")</f>
        <v>#N/A</v>
      </c>
      <c r="D83" s="25">
        <f t="array" ref="D83">INDEX('Feroldi Quality Score'!$3:$3,,MATCH($A83,'Feroldi Quality Score'!$1:$1,0))</f>
        <v>0</v>
      </c>
      <c r="E83" s="25">
        <f t="array" ref="E83">INDEX('Anti-Fragile Score'!$3:$3,,MATCH($A83,'Anti-Fragile Score'!$1:$1,0))</f>
        <v>0</v>
      </c>
      <c r="F83" s="26" t="s">
        <v>31</v>
      </c>
      <c r="G83" s="26" t="s">
        <v>31</v>
      </c>
      <c r="H83" s="26" t="s">
        <v>31</v>
      </c>
      <c r="I83" s="26" t="s">
        <v>31</v>
      </c>
      <c r="J83" s="27" t="str">
        <f ca="1">IFERROR(__xludf.DUMMYFUNCTION("1-((googlefinance(A83, ""price""))/googlefinance(A83, ""high52""))"),"#N/A")</f>
        <v>#N/A</v>
      </c>
      <c r="K83" s="28" t="str">
        <f ca="1">IFERROR(__xludf.DUMMYFUNCTION("sparkline(googlefinance(A83, ""open"", today()-1000, today()))"),"#N/A")</f>
        <v>#N/A</v>
      </c>
      <c r="L83" s="29"/>
      <c r="M83" s="29"/>
    </row>
    <row r="84" spans="1:13" ht="23" customHeight="1">
      <c r="A84" s="23" t="s">
        <v>47</v>
      </c>
      <c r="B84" s="24" t="str">
        <f ca="1">IFERROR(__xludf.DUMMYFUNCTION("googlefinance(A84, ""price"")"),"#N/A")</f>
        <v>#N/A</v>
      </c>
      <c r="C84" s="24" t="str">
        <f ca="1">IFERROR(__xludf.DUMMYFUNCTION("googlefinance(A84, ""marketcap"")/1000000000"),"#N/A")</f>
        <v>#N/A</v>
      </c>
      <c r="D84" s="25">
        <f t="array" ref="D84">INDEX('Feroldi Quality Score'!$3:$3,,MATCH($A84,'Feroldi Quality Score'!$1:$1,0))</f>
        <v>0</v>
      </c>
      <c r="E84" s="25">
        <f t="array" ref="E84">INDEX('Anti-Fragile Score'!$3:$3,,MATCH($A84,'Anti-Fragile Score'!$1:$1,0))</f>
        <v>0</v>
      </c>
      <c r="F84" s="26" t="s">
        <v>31</v>
      </c>
      <c r="G84" s="26" t="s">
        <v>31</v>
      </c>
      <c r="H84" s="26" t="s">
        <v>31</v>
      </c>
      <c r="I84" s="26" t="s">
        <v>31</v>
      </c>
      <c r="J84" s="27" t="str">
        <f ca="1">IFERROR(__xludf.DUMMYFUNCTION("1-((googlefinance(A84, ""price""))/googlefinance(A84, ""high52""))"),"#N/A")</f>
        <v>#N/A</v>
      </c>
      <c r="K84" s="28" t="str">
        <f ca="1">IFERROR(__xludf.DUMMYFUNCTION("sparkline(googlefinance(A84, ""open"", today()-1000, today()))"),"#N/A")</f>
        <v>#N/A</v>
      </c>
      <c r="L84" s="29"/>
      <c r="M84" s="29"/>
    </row>
    <row r="85" spans="1:13" ht="23" customHeight="1">
      <c r="A85" s="23" t="s">
        <v>47</v>
      </c>
      <c r="B85" s="24" t="str">
        <f ca="1">IFERROR(__xludf.DUMMYFUNCTION("googlefinance(A85, ""price"")"),"#N/A")</f>
        <v>#N/A</v>
      </c>
      <c r="C85" s="24" t="str">
        <f ca="1">IFERROR(__xludf.DUMMYFUNCTION("googlefinance(A85, ""marketcap"")/1000000000"),"#N/A")</f>
        <v>#N/A</v>
      </c>
      <c r="D85" s="25">
        <f t="array" ref="D85">INDEX('Feroldi Quality Score'!$3:$3,,MATCH($A85,'Feroldi Quality Score'!$1:$1,0))</f>
        <v>0</v>
      </c>
      <c r="E85" s="25">
        <f t="array" ref="E85">INDEX('Anti-Fragile Score'!$3:$3,,MATCH($A85,'Anti-Fragile Score'!$1:$1,0))</f>
        <v>0</v>
      </c>
      <c r="F85" s="26" t="s">
        <v>31</v>
      </c>
      <c r="G85" s="26" t="s">
        <v>31</v>
      </c>
      <c r="H85" s="26" t="s">
        <v>31</v>
      </c>
      <c r="I85" s="26" t="s">
        <v>31</v>
      </c>
      <c r="J85" s="27" t="str">
        <f ca="1">IFERROR(__xludf.DUMMYFUNCTION("1-((googlefinance(A85, ""price""))/googlefinance(A85, ""high52""))"),"#N/A")</f>
        <v>#N/A</v>
      </c>
      <c r="K85" s="28" t="str">
        <f ca="1">IFERROR(__xludf.DUMMYFUNCTION("sparkline(googlefinance(A85, ""open"", today()-1000, today()))"),"#N/A")</f>
        <v>#N/A</v>
      </c>
      <c r="L85" s="29"/>
      <c r="M85" s="29"/>
    </row>
    <row r="86" spans="1:13" ht="23" customHeight="1">
      <c r="A86" s="23" t="s">
        <v>47</v>
      </c>
      <c r="B86" s="24" t="str">
        <f ca="1">IFERROR(__xludf.DUMMYFUNCTION("googlefinance(A86, ""price"")"),"#N/A")</f>
        <v>#N/A</v>
      </c>
      <c r="C86" s="24" t="str">
        <f ca="1">IFERROR(__xludf.DUMMYFUNCTION("googlefinance(A86, ""marketcap"")/1000000000"),"#N/A")</f>
        <v>#N/A</v>
      </c>
      <c r="D86" s="25">
        <f t="array" ref="D86">INDEX('Feroldi Quality Score'!$3:$3,,MATCH($A86,'Feroldi Quality Score'!$1:$1,0))</f>
        <v>0</v>
      </c>
      <c r="E86" s="25">
        <f t="array" ref="E86">INDEX('Anti-Fragile Score'!$3:$3,,MATCH($A86,'Anti-Fragile Score'!$1:$1,0))</f>
        <v>0</v>
      </c>
      <c r="F86" s="26" t="s">
        <v>31</v>
      </c>
      <c r="G86" s="26" t="s">
        <v>31</v>
      </c>
      <c r="H86" s="26" t="s">
        <v>31</v>
      </c>
      <c r="I86" s="26" t="s">
        <v>31</v>
      </c>
      <c r="J86" s="27" t="str">
        <f ca="1">IFERROR(__xludf.DUMMYFUNCTION("1-((googlefinance(A86, ""price""))/googlefinance(A86, ""high52""))"),"#N/A")</f>
        <v>#N/A</v>
      </c>
      <c r="K86" s="28" t="str">
        <f ca="1">IFERROR(__xludf.DUMMYFUNCTION("sparkline(googlefinance(A86, ""open"", today()-1000, today()))"),"#N/A")</f>
        <v>#N/A</v>
      </c>
      <c r="L86" s="29"/>
      <c r="M86" s="29"/>
    </row>
    <row r="87" spans="1:13" ht="23" customHeight="1">
      <c r="A87" s="23" t="s">
        <v>47</v>
      </c>
      <c r="B87" s="24" t="str">
        <f ca="1">IFERROR(__xludf.DUMMYFUNCTION("googlefinance(A87, ""price"")"),"#N/A")</f>
        <v>#N/A</v>
      </c>
      <c r="C87" s="24" t="str">
        <f ca="1">IFERROR(__xludf.DUMMYFUNCTION("googlefinance(A87, ""marketcap"")/1000000000"),"#N/A")</f>
        <v>#N/A</v>
      </c>
      <c r="D87" s="25">
        <f t="array" ref="D87">INDEX('Feroldi Quality Score'!$3:$3,,MATCH($A87,'Feroldi Quality Score'!$1:$1,0))</f>
        <v>0</v>
      </c>
      <c r="E87" s="25">
        <f t="array" ref="E87">INDEX('Anti-Fragile Score'!$3:$3,,MATCH($A87,'Anti-Fragile Score'!$1:$1,0))</f>
        <v>0</v>
      </c>
      <c r="F87" s="26" t="s">
        <v>31</v>
      </c>
      <c r="G87" s="26" t="s">
        <v>31</v>
      </c>
      <c r="H87" s="26" t="s">
        <v>31</v>
      </c>
      <c r="I87" s="26" t="s">
        <v>31</v>
      </c>
      <c r="J87" s="27" t="str">
        <f ca="1">IFERROR(__xludf.DUMMYFUNCTION("1-((googlefinance(A87, ""price""))/googlefinance(A87, ""high52""))"),"#N/A")</f>
        <v>#N/A</v>
      </c>
      <c r="K87" s="28" t="str">
        <f ca="1">IFERROR(__xludf.DUMMYFUNCTION("sparkline(googlefinance(A87, ""open"", today()-1000, today()))"),"#N/A")</f>
        <v>#N/A</v>
      </c>
      <c r="L87" s="29"/>
      <c r="M87" s="29"/>
    </row>
    <row r="88" spans="1:13" ht="23" customHeight="1">
      <c r="A88" s="23" t="s">
        <v>47</v>
      </c>
      <c r="B88" s="24" t="str">
        <f ca="1">IFERROR(__xludf.DUMMYFUNCTION("googlefinance(A88, ""price"")"),"#N/A")</f>
        <v>#N/A</v>
      </c>
      <c r="C88" s="24" t="str">
        <f ca="1">IFERROR(__xludf.DUMMYFUNCTION("googlefinance(A88, ""marketcap"")/1000000000"),"#N/A")</f>
        <v>#N/A</v>
      </c>
      <c r="D88" s="25">
        <f t="array" ref="D88">INDEX('Feroldi Quality Score'!$3:$3,,MATCH($A88,'Feroldi Quality Score'!$1:$1,0))</f>
        <v>0</v>
      </c>
      <c r="E88" s="25">
        <f t="array" ref="E88">INDEX('Anti-Fragile Score'!$3:$3,,MATCH($A88,'Anti-Fragile Score'!$1:$1,0))</f>
        <v>0</v>
      </c>
      <c r="F88" s="26" t="s">
        <v>31</v>
      </c>
      <c r="G88" s="26" t="s">
        <v>31</v>
      </c>
      <c r="H88" s="26" t="s">
        <v>31</v>
      </c>
      <c r="I88" s="26" t="s">
        <v>31</v>
      </c>
      <c r="J88" s="27" t="str">
        <f ca="1">IFERROR(__xludf.DUMMYFUNCTION("1-((googlefinance(A88, ""price""))/googlefinance(A88, ""high52""))"),"#N/A")</f>
        <v>#N/A</v>
      </c>
      <c r="K88" s="28" t="str">
        <f ca="1">IFERROR(__xludf.DUMMYFUNCTION("sparkline(googlefinance(A88, ""open"", today()-1000, today()))"),"#N/A")</f>
        <v>#N/A</v>
      </c>
      <c r="L88" s="29"/>
      <c r="M88" s="29"/>
    </row>
    <row r="89" spans="1:13" ht="23" customHeight="1">
      <c r="A89" s="23" t="s">
        <v>47</v>
      </c>
      <c r="B89" s="24" t="str">
        <f ca="1">IFERROR(__xludf.DUMMYFUNCTION("googlefinance(A89, ""price"")"),"#N/A")</f>
        <v>#N/A</v>
      </c>
      <c r="C89" s="24" t="str">
        <f ca="1">IFERROR(__xludf.DUMMYFUNCTION("googlefinance(A89, ""marketcap"")/1000000000"),"#N/A")</f>
        <v>#N/A</v>
      </c>
      <c r="D89" s="25">
        <f t="array" ref="D89">INDEX('Feroldi Quality Score'!$3:$3,,MATCH($A89,'Feroldi Quality Score'!$1:$1,0))</f>
        <v>0</v>
      </c>
      <c r="E89" s="25">
        <f t="array" ref="E89">INDEX('Anti-Fragile Score'!$3:$3,,MATCH($A89,'Anti-Fragile Score'!$1:$1,0))</f>
        <v>0</v>
      </c>
      <c r="F89" s="26" t="s">
        <v>31</v>
      </c>
      <c r="G89" s="26" t="s">
        <v>31</v>
      </c>
      <c r="H89" s="26" t="s">
        <v>31</v>
      </c>
      <c r="I89" s="26" t="s">
        <v>31</v>
      </c>
      <c r="J89" s="27" t="str">
        <f ca="1">IFERROR(__xludf.DUMMYFUNCTION("1-((googlefinance(A89, ""price""))/googlefinance(A89, ""high52""))"),"#N/A")</f>
        <v>#N/A</v>
      </c>
      <c r="K89" s="28" t="str">
        <f ca="1">IFERROR(__xludf.DUMMYFUNCTION("sparkline(googlefinance(A89, ""open"", today()-1000, today()))"),"#N/A")</f>
        <v>#N/A</v>
      </c>
      <c r="L89" s="29"/>
      <c r="M89" s="29"/>
    </row>
    <row r="90" spans="1:13" ht="23" customHeight="1">
      <c r="A90" s="23" t="s">
        <v>47</v>
      </c>
      <c r="B90" s="24" t="str">
        <f ca="1">IFERROR(__xludf.DUMMYFUNCTION("googlefinance(A90, ""price"")"),"#N/A")</f>
        <v>#N/A</v>
      </c>
      <c r="C90" s="24" t="str">
        <f ca="1">IFERROR(__xludf.DUMMYFUNCTION("googlefinance(A90, ""marketcap"")/1000000000"),"#N/A")</f>
        <v>#N/A</v>
      </c>
      <c r="D90" s="25">
        <f t="array" ref="D90">INDEX('Feroldi Quality Score'!$3:$3,,MATCH($A90,'Feroldi Quality Score'!$1:$1,0))</f>
        <v>0</v>
      </c>
      <c r="E90" s="25">
        <f t="array" ref="E90">INDEX('Anti-Fragile Score'!$3:$3,,MATCH($A90,'Anti-Fragile Score'!$1:$1,0))</f>
        <v>0</v>
      </c>
      <c r="F90" s="26" t="s">
        <v>31</v>
      </c>
      <c r="G90" s="26" t="s">
        <v>31</v>
      </c>
      <c r="H90" s="26" t="s">
        <v>31</v>
      </c>
      <c r="I90" s="26" t="s">
        <v>31</v>
      </c>
      <c r="J90" s="27" t="str">
        <f ca="1">IFERROR(__xludf.DUMMYFUNCTION("1-((googlefinance(A90, ""price""))/googlefinance(A90, ""high52""))"),"#N/A")</f>
        <v>#N/A</v>
      </c>
      <c r="K90" s="28" t="str">
        <f ca="1">IFERROR(__xludf.DUMMYFUNCTION("sparkline(googlefinance(A90, ""open"", today()-1000, today()))"),"#N/A")</f>
        <v>#N/A</v>
      </c>
      <c r="L90" s="29"/>
      <c r="M90" s="29"/>
    </row>
    <row r="91" spans="1:13" ht="23" customHeight="1">
      <c r="A91" s="23" t="s">
        <v>47</v>
      </c>
      <c r="B91" s="24" t="str">
        <f ca="1">IFERROR(__xludf.DUMMYFUNCTION("googlefinance(A91, ""price"")"),"#N/A")</f>
        <v>#N/A</v>
      </c>
      <c r="C91" s="24" t="str">
        <f ca="1">IFERROR(__xludf.DUMMYFUNCTION("googlefinance(A91, ""marketcap"")/1000000000"),"#N/A")</f>
        <v>#N/A</v>
      </c>
      <c r="D91" s="25">
        <f t="array" ref="D91">INDEX('Feroldi Quality Score'!$3:$3,,MATCH($A91,'Feroldi Quality Score'!$1:$1,0))</f>
        <v>0</v>
      </c>
      <c r="E91" s="25">
        <f t="array" ref="E91">INDEX('Anti-Fragile Score'!$3:$3,,MATCH($A91,'Anti-Fragile Score'!$1:$1,0))</f>
        <v>0</v>
      </c>
      <c r="F91" s="26" t="s">
        <v>31</v>
      </c>
      <c r="G91" s="26" t="s">
        <v>31</v>
      </c>
      <c r="H91" s="26" t="s">
        <v>31</v>
      </c>
      <c r="I91" s="26" t="s">
        <v>31</v>
      </c>
      <c r="J91" s="27" t="str">
        <f ca="1">IFERROR(__xludf.DUMMYFUNCTION("1-((googlefinance(A91, ""price""))/googlefinance(A91, ""high52""))"),"#N/A")</f>
        <v>#N/A</v>
      </c>
      <c r="K91" s="28" t="str">
        <f ca="1">IFERROR(__xludf.DUMMYFUNCTION("sparkline(googlefinance(A91, ""open"", today()-1000, today()))"),"#N/A")</f>
        <v>#N/A</v>
      </c>
      <c r="L91" s="29"/>
      <c r="M91" s="29"/>
    </row>
    <row r="92" spans="1:13" ht="23" customHeight="1">
      <c r="A92" s="23" t="s">
        <v>47</v>
      </c>
      <c r="B92" s="24" t="str">
        <f ca="1">IFERROR(__xludf.DUMMYFUNCTION("googlefinance(A92, ""price"")"),"#N/A")</f>
        <v>#N/A</v>
      </c>
      <c r="C92" s="24" t="str">
        <f ca="1">IFERROR(__xludf.DUMMYFUNCTION("googlefinance(A92, ""marketcap"")/1000000000"),"#N/A")</f>
        <v>#N/A</v>
      </c>
      <c r="D92" s="25">
        <f t="array" ref="D92">INDEX('Feroldi Quality Score'!$3:$3,,MATCH($A92,'Feroldi Quality Score'!$1:$1,0))</f>
        <v>0</v>
      </c>
      <c r="E92" s="25">
        <f t="array" ref="E92">INDEX('Anti-Fragile Score'!$3:$3,,MATCH($A92,'Anti-Fragile Score'!$1:$1,0))</f>
        <v>0</v>
      </c>
      <c r="F92" s="26" t="s">
        <v>31</v>
      </c>
      <c r="G92" s="26" t="s">
        <v>31</v>
      </c>
      <c r="H92" s="26" t="s">
        <v>31</v>
      </c>
      <c r="I92" s="26" t="s">
        <v>31</v>
      </c>
      <c r="J92" s="27" t="str">
        <f ca="1">IFERROR(__xludf.DUMMYFUNCTION("1-((googlefinance(A92, ""price""))/googlefinance(A92, ""high52""))"),"#N/A")</f>
        <v>#N/A</v>
      </c>
      <c r="K92" s="28" t="str">
        <f ca="1">IFERROR(__xludf.DUMMYFUNCTION("sparkline(googlefinance(A92, ""open"", today()-1000, today()))"),"#N/A")</f>
        <v>#N/A</v>
      </c>
      <c r="L92" s="29"/>
      <c r="M92" s="29"/>
    </row>
    <row r="93" spans="1:13" ht="23" customHeight="1">
      <c r="A93" s="23" t="s">
        <v>47</v>
      </c>
      <c r="B93" s="24" t="str">
        <f ca="1">IFERROR(__xludf.DUMMYFUNCTION("googlefinance(A93, ""price"")"),"#N/A")</f>
        <v>#N/A</v>
      </c>
      <c r="C93" s="24" t="str">
        <f ca="1">IFERROR(__xludf.DUMMYFUNCTION("googlefinance(A93, ""marketcap"")/1000000000"),"#N/A")</f>
        <v>#N/A</v>
      </c>
      <c r="D93" s="25">
        <f t="array" ref="D93">INDEX('Feroldi Quality Score'!$3:$3,,MATCH($A93,'Feroldi Quality Score'!$1:$1,0))</f>
        <v>0</v>
      </c>
      <c r="E93" s="25">
        <f t="array" ref="E93">INDEX('Anti-Fragile Score'!$3:$3,,MATCH($A93,'Anti-Fragile Score'!$1:$1,0))</f>
        <v>0</v>
      </c>
      <c r="F93" s="26" t="s">
        <v>31</v>
      </c>
      <c r="G93" s="26" t="s">
        <v>31</v>
      </c>
      <c r="H93" s="26" t="s">
        <v>31</v>
      </c>
      <c r="I93" s="26" t="s">
        <v>31</v>
      </c>
      <c r="J93" s="27" t="str">
        <f ca="1">IFERROR(__xludf.DUMMYFUNCTION("1-((googlefinance(A93, ""price""))/googlefinance(A93, ""high52""))"),"#N/A")</f>
        <v>#N/A</v>
      </c>
      <c r="K93" s="28" t="str">
        <f ca="1">IFERROR(__xludf.DUMMYFUNCTION("sparkline(googlefinance(A93, ""open"", today()-1000, today()))"),"#N/A")</f>
        <v>#N/A</v>
      </c>
      <c r="L93" s="29"/>
      <c r="M93" s="29"/>
    </row>
    <row r="94" spans="1:13" ht="23" customHeight="1">
      <c r="A94" s="23" t="s">
        <v>47</v>
      </c>
      <c r="B94" s="24" t="str">
        <f ca="1">IFERROR(__xludf.DUMMYFUNCTION("googlefinance(A94, ""price"")"),"#N/A")</f>
        <v>#N/A</v>
      </c>
      <c r="C94" s="24" t="str">
        <f ca="1">IFERROR(__xludf.DUMMYFUNCTION("googlefinance(A94, ""marketcap"")/1000000000"),"#N/A")</f>
        <v>#N/A</v>
      </c>
      <c r="D94" s="25">
        <f t="array" ref="D94">INDEX('Feroldi Quality Score'!$3:$3,,MATCH($A94,'Feroldi Quality Score'!$1:$1,0))</f>
        <v>0</v>
      </c>
      <c r="E94" s="25">
        <f t="array" ref="E94">INDEX('Anti-Fragile Score'!$3:$3,,MATCH($A94,'Anti-Fragile Score'!$1:$1,0))</f>
        <v>0</v>
      </c>
      <c r="F94" s="26" t="s">
        <v>31</v>
      </c>
      <c r="G94" s="26" t="s">
        <v>31</v>
      </c>
      <c r="H94" s="26" t="s">
        <v>31</v>
      </c>
      <c r="I94" s="26" t="s">
        <v>31</v>
      </c>
      <c r="J94" s="27" t="str">
        <f ca="1">IFERROR(__xludf.DUMMYFUNCTION("1-((googlefinance(A94, ""price""))/googlefinance(A94, ""high52""))"),"#N/A")</f>
        <v>#N/A</v>
      </c>
      <c r="K94" s="28" t="str">
        <f ca="1">IFERROR(__xludf.DUMMYFUNCTION("sparkline(googlefinance(A94, ""open"", today()-1000, today()))"),"#N/A")</f>
        <v>#N/A</v>
      </c>
      <c r="L94" s="29"/>
      <c r="M94" s="29"/>
    </row>
    <row r="95" spans="1:13" ht="23" customHeight="1">
      <c r="A95" s="23" t="s">
        <v>47</v>
      </c>
      <c r="B95" s="24" t="str">
        <f ca="1">IFERROR(__xludf.DUMMYFUNCTION("googlefinance(A95, ""price"")"),"#N/A")</f>
        <v>#N/A</v>
      </c>
      <c r="C95" s="24" t="str">
        <f ca="1">IFERROR(__xludf.DUMMYFUNCTION("googlefinance(A95, ""marketcap"")/1000000000"),"#N/A")</f>
        <v>#N/A</v>
      </c>
      <c r="D95" s="25">
        <f t="array" ref="D95">INDEX('Feroldi Quality Score'!$3:$3,,MATCH($A95,'Feroldi Quality Score'!$1:$1,0))</f>
        <v>0</v>
      </c>
      <c r="E95" s="25">
        <f t="array" ref="E95">INDEX('Anti-Fragile Score'!$3:$3,,MATCH($A95,'Anti-Fragile Score'!$1:$1,0))</f>
        <v>0</v>
      </c>
      <c r="F95" s="26" t="s">
        <v>31</v>
      </c>
      <c r="G95" s="26" t="s">
        <v>31</v>
      </c>
      <c r="H95" s="26" t="s">
        <v>31</v>
      </c>
      <c r="I95" s="26" t="s">
        <v>31</v>
      </c>
      <c r="J95" s="27" t="str">
        <f ca="1">IFERROR(__xludf.DUMMYFUNCTION("1-((googlefinance(A95, ""price""))/googlefinance(A95, ""high52""))"),"#N/A")</f>
        <v>#N/A</v>
      </c>
      <c r="K95" s="28" t="str">
        <f ca="1">IFERROR(__xludf.DUMMYFUNCTION("sparkline(googlefinance(A95, ""open"", today()-1000, today()))"),"#N/A")</f>
        <v>#N/A</v>
      </c>
      <c r="L95" s="29"/>
      <c r="M95" s="29"/>
    </row>
    <row r="96" spans="1:13" ht="23" customHeight="1">
      <c r="A96" s="23" t="s">
        <v>47</v>
      </c>
      <c r="B96" s="24" t="str">
        <f ca="1">IFERROR(__xludf.DUMMYFUNCTION("googlefinance(A96, ""price"")"),"#N/A")</f>
        <v>#N/A</v>
      </c>
      <c r="C96" s="24" t="str">
        <f ca="1">IFERROR(__xludf.DUMMYFUNCTION("googlefinance(A96, ""marketcap"")/1000000000"),"#N/A")</f>
        <v>#N/A</v>
      </c>
      <c r="D96" s="25">
        <f t="array" ref="D96">INDEX('Feroldi Quality Score'!$3:$3,,MATCH($A96,'Feroldi Quality Score'!$1:$1,0))</f>
        <v>0</v>
      </c>
      <c r="E96" s="25">
        <f t="array" ref="E96">INDEX('Anti-Fragile Score'!$3:$3,,MATCH($A96,'Anti-Fragile Score'!$1:$1,0))</f>
        <v>0</v>
      </c>
      <c r="F96" s="26" t="s">
        <v>31</v>
      </c>
      <c r="G96" s="26" t="s">
        <v>31</v>
      </c>
      <c r="H96" s="26" t="s">
        <v>31</v>
      </c>
      <c r="I96" s="26" t="s">
        <v>31</v>
      </c>
      <c r="J96" s="27" t="str">
        <f ca="1">IFERROR(__xludf.DUMMYFUNCTION("1-((googlefinance(A96, ""price""))/googlefinance(A96, ""high52""))"),"#N/A")</f>
        <v>#N/A</v>
      </c>
      <c r="K96" s="28" t="str">
        <f ca="1">IFERROR(__xludf.DUMMYFUNCTION("sparkline(googlefinance(A96, ""open"", today()-1000, today()))"),"#N/A")</f>
        <v>#N/A</v>
      </c>
      <c r="L96" s="29"/>
      <c r="M96" s="29"/>
    </row>
    <row r="97" spans="1:13" ht="23" customHeight="1">
      <c r="A97" s="23" t="s">
        <v>47</v>
      </c>
      <c r="B97" s="24" t="str">
        <f ca="1">IFERROR(__xludf.DUMMYFUNCTION("googlefinance(A97, ""price"")"),"#N/A")</f>
        <v>#N/A</v>
      </c>
      <c r="C97" s="24" t="str">
        <f ca="1">IFERROR(__xludf.DUMMYFUNCTION("googlefinance(A97, ""marketcap"")/1000000000"),"#N/A")</f>
        <v>#N/A</v>
      </c>
      <c r="D97" s="25">
        <f t="array" ref="D97">INDEX('Feroldi Quality Score'!$3:$3,,MATCH($A97,'Feroldi Quality Score'!$1:$1,0))</f>
        <v>0</v>
      </c>
      <c r="E97" s="25">
        <f t="array" ref="E97">INDEX('Anti-Fragile Score'!$3:$3,,MATCH($A97,'Anti-Fragile Score'!$1:$1,0))</f>
        <v>0</v>
      </c>
      <c r="F97" s="26" t="s">
        <v>31</v>
      </c>
      <c r="G97" s="26" t="s">
        <v>31</v>
      </c>
      <c r="H97" s="26" t="s">
        <v>31</v>
      </c>
      <c r="I97" s="26" t="s">
        <v>31</v>
      </c>
      <c r="J97" s="27" t="str">
        <f ca="1">IFERROR(__xludf.DUMMYFUNCTION("1-((googlefinance(A97, ""price""))/googlefinance(A97, ""high52""))"),"#N/A")</f>
        <v>#N/A</v>
      </c>
      <c r="K97" s="28" t="str">
        <f ca="1">IFERROR(__xludf.DUMMYFUNCTION("sparkline(googlefinance(A97, ""open"", today()-1000, today()))"),"#N/A")</f>
        <v>#N/A</v>
      </c>
      <c r="L97" s="29"/>
      <c r="M97" s="29"/>
    </row>
    <row r="98" spans="1:13" ht="23" customHeight="1">
      <c r="A98" s="23" t="s">
        <v>47</v>
      </c>
      <c r="B98" s="24" t="str">
        <f ca="1">IFERROR(__xludf.DUMMYFUNCTION("googlefinance(A98, ""price"")"),"#N/A")</f>
        <v>#N/A</v>
      </c>
      <c r="C98" s="24" t="str">
        <f ca="1">IFERROR(__xludf.DUMMYFUNCTION("googlefinance(A98, ""marketcap"")/1000000000"),"#N/A")</f>
        <v>#N/A</v>
      </c>
      <c r="D98" s="25">
        <f t="array" ref="D98">INDEX('Feroldi Quality Score'!$3:$3,,MATCH($A98,'Feroldi Quality Score'!$1:$1,0))</f>
        <v>0</v>
      </c>
      <c r="E98" s="25">
        <f t="array" ref="E98">INDEX('Anti-Fragile Score'!$3:$3,,MATCH($A98,'Anti-Fragile Score'!$1:$1,0))</f>
        <v>0</v>
      </c>
      <c r="F98" s="26" t="s">
        <v>31</v>
      </c>
      <c r="G98" s="26" t="s">
        <v>31</v>
      </c>
      <c r="H98" s="26" t="s">
        <v>31</v>
      </c>
      <c r="I98" s="26" t="s">
        <v>31</v>
      </c>
      <c r="J98" s="27" t="str">
        <f ca="1">IFERROR(__xludf.DUMMYFUNCTION("1-((googlefinance(A98, ""price""))/googlefinance(A98, ""high52""))"),"#N/A")</f>
        <v>#N/A</v>
      </c>
      <c r="K98" s="28" t="str">
        <f ca="1">IFERROR(__xludf.DUMMYFUNCTION("sparkline(googlefinance(A98, ""open"", today()-1000, today()))"),"#N/A")</f>
        <v>#N/A</v>
      </c>
      <c r="L98" s="29"/>
      <c r="M98" s="29"/>
    </row>
    <row r="99" spans="1:13" ht="23" customHeight="1">
      <c r="A99" s="23" t="s">
        <v>47</v>
      </c>
      <c r="B99" s="24" t="str">
        <f ca="1">IFERROR(__xludf.DUMMYFUNCTION("googlefinance(A99, ""price"")"),"#N/A")</f>
        <v>#N/A</v>
      </c>
      <c r="C99" s="24" t="str">
        <f ca="1">IFERROR(__xludf.DUMMYFUNCTION("googlefinance(A99, ""marketcap"")/1000000000"),"#N/A")</f>
        <v>#N/A</v>
      </c>
      <c r="D99" s="25">
        <f t="array" ref="D99">INDEX('Feroldi Quality Score'!$3:$3,,MATCH($A99,'Feroldi Quality Score'!$1:$1,0))</f>
        <v>0</v>
      </c>
      <c r="E99" s="25">
        <f t="array" ref="E99">INDEX('Anti-Fragile Score'!$3:$3,,MATCH($A99,'Anti-Fragile Score'!$1:$1,0))</f>
        <v>0</v>
      </c>
      <c r="F99" s="26" t="s">
        <v>31</v>
      </c>
      <c r="G99" s="26" t="s">
        <v>31</v>
      </c>
      <c r="H99" s="26" t="s">
        <v>31</v>
      </c>
      <c r="I99" s="26" t="s">
        <v>31</v>
      </c>
      <c r="J99" s="27" t="str">
        <f ca="1">IFERROR(__xludf.DUMMYFUNCTION("1-((googlefinance(A99, ""price""))/googlefinance(A99, ""high52""))"),"#N/A")</f>
        <v>#N/A</v>
      </c>
      <c r="K99" s="28" t="str">
        <f ca="1">IFERROR(__xludf.DUMMYFUNCTION("sparkline(googlefinance(A99, ""open"", today()-1000, today()))"),"#N/A")</f>
        <v>#N/A</v>
      </c>
      <c r="L99" s="29"/>
      <c r="M99" s="29"/>
    </row>
    <row r="100" spans="1:13" ht="23" customHeight="1">
      <c r="A100" s="23" t="s">
        <v>47</v>
      </c>
      <c r="B100" s="24" t="str">
        <f ca="1">IFERROR(__xludf.DUMMYFUNCTION("googlefinance(A100, ""price"")"),"#N/A")</f>
        <v>#N/A</v>
      </c>
      <c r="C100" s="24" t="str">
        <f ca="1">IFERROR(__xludf.DUMMYFUNCTION("googlefinance(A100, ""marketcap"")/1000000000"),"#N/A")</f>
        <v>#N/A</v>
      </c>
      <c r="D100" s="25">
        <f t="array" ref="D100">INDEX('Feroldi Quality Score'!$3:$3,,MATCH($A100,'Feroldi Quality Score'!$1:$1,0))</f>
        <v>0</v>
      </c>
      <c r="E100" s="25">
        <f t="array" ref="E100">INDEX('Anti-Fragile Score'!$3:$3,,MATCH($A100,'Anti-Fragile Score'!$1:$1,0))</f>
        <v>0</v>
      </c>
      <c r="F100" s="26" t="s">
        <v>31</v>
      </c>
      <c r="G100" s="26" t="s">
        <v>31</v>
      </c>
      <c r="H100" s="26" t="s">
        <v>31</v>
      </c>
      <c r="I100" s="26" t="s">
        <v>31</v>
      </c>
      <c r="J100" s="27" t="str">
        <f ca="1">IFERROR(__xludf.DUMMYFUNCTION("1-((googlefinance(A100, ""price""))/googlefinance(A100, ""high52""))"),"#N/A")</f>
        <v>#N/A</v>
      </c>
      <c r="K100" s="28" t="str">
        <f ca="1">IFERROR(__xludf.DUMMYFUNCTION("sparkline(googlefinance(A100, ""open"", today()-1000, today()))"),"#N/A")</f>
        <v>#N/A</v>
      </c>
      <c r="L100" s="29"/>
      <c r="M100" s="29"/>
    </row>
    <row r="101" spans="1:13" ht="18" customHeight="1">
      <c r="A101" s="30"/>
      <c r="B101" s="31"/>
      <c r="C101" s="32"/>
      <c r="D101" s="33"/>
      <c r="E101" s="13"/>
      <c r="F101" s="13"/>
      <c r="G101" s="13"/>
      <c r="H101" s="13"/>
      <c r="I101" s="13"/>
      <c r="J101" s="34"/>
      <c r="K101" s="35"/>
      <c r="L101" s="36"/>
      <c r="M101" s="36"/>
    </row>
    <row r="102" spans="1:13" ht="18" customHeight="1">
      <c r="A102" s="30"/>
      <c r="B102" s="31"/>
      <c r="C102" s="32"/>
      <c r="D102" s="33"/>
      <c r="E102" s="13"/>
      <c r="F102" s="13"/>
      <c r="G102" s="13"/>
      <c r="H102" s="13"/>
      <c r="I102" s="13"/>
      <c r="J102" s="34"/>
      <c r="K102" s="35"/>
      <c r="L102" s="36"/>
      <c r="M102" s="36"/>
    </row>
    <row r="103" spans="1:13" ht="18" customHeight="1">
      <c r="A103" s="30"/>
      <c r="B103" s="31"/>
      <c r="C103" s="32"/>
      <c r="D103" s="33"/>
      <c r="E103" s="13"/>
      <c r="F103" s="13"/>
      <c r="G103" s="13"/>
      <c r="H103" s="13"/>
      <c r="I103" s="13"/>
      <c r="J103" s="34"/>
      <c r="K103" s="35"/>
      <c r="L103" s="36"/>
      <c r="M103" s="36"/>
    </row>
    <row r="104" spans="1:13" ht="18" customHeight="1">
      <c r="A104" s="30"/>
      <c r="B104" s="31"/>
      <c r="C104" s="32"/>
      <c r="D104" s="33"/>
      <c r="E104" s="13"/>
      <c r="F104" s="13"/>
      <c r="G104" s="13"/>
      <c r="H104" s="13"/>
      <c r="I104" s="13"/>
      <c r="J104" s="34"/>
      <c r="K104" s="35"/>
      <c r="L104" s="36"/>
      <c r="M104" s="36"/>
    </row>
    <row r="105" spans="1:13" ht="18" customHeight="1">
      <c r="A105" s="30"/>
      <c r="B105" s="31"/>
      <c r="C105" s="32"/>
      <c r="D105" s="33"/>
      <c r="E105" s="13"/>
      <c r="F105" s="13"/>
      <c r="G105" s="13"/>
      <c r="H105" s="13"/>
      <c r="I105" s="13"/>
      <c r="J105" s="34"/>
      <c r="K105" s="35"/>
      <c r="L105" s="36"/>
      <c r="M105" s="36"/>
    </row>
    <row r="106" spans="1:13" ht="18" customHeight="1">
      <c r="A106" s="30"/>
      <c r="B106" s="31"/>
      <c r="C106" s="32"/>
      <c r="D106" s="33"/>
      <c r="E106" s="13"/>
      <c r="F106" s="13"/>
      <c r="G106" s="13"/>
      <c r="H106" s="13"/>
      <c r="I106" s="13"/>
      <c r="J106" s="34"/>
      <c r="K106" s="35"/>
      <c r="L106" s="36"/>
      <c r="M106" s="36"/>
    </row>
    <row r="107" spans="1:13" ht="18" customHeight="1">
      <c r="A107" s="30"/>
      <c r="B107" s="31"/>
      <c r="C107" s="32"/>
      <c r="D107" s="33"/>
      <c r="E107" s="13"/>
      <c r="F107" s="13"/>
      <c r="G107" s="13"/>
      <c r="H107" s="13"/>
      <c r="I107" s="13"/>
      <c r="J107" s="34"/>
      <c r="K107" s="35"/>
      <c r="L107" s="36"/>
      <c r="M107" s="36"/>
    </row>
    <row r="108" spans="1:13" ht="18" customHeight="1">
      <c r="A108" s="30"/>
      <c r="B108" s="31"/>
      <c r="C108" s="32"/>
      <c r="D108" s="33"/>
      <c r="E108" s="13"/>
      <c r="F108" s="13"/>
      <c r="G108" s="13"/>
      <c r="H108" s="13"/>
      <c r="I108" s="13"/>
      <c r="J108" s="34"/>
      <c r="K108" s="35"/>
      <c r="L108" s="36"/>
      <c r="M108" s="36"/>
    </row>
    <row r="109" spans="1:13" ht="18" customHeight="1">
      <c r="A109" s="30"/>
      <c r="B109" s="31"/>
      <c r="C109" s="32"/>
      <c r="D109" s="33"/>
      <c r="E109" s="13"/>
      <c r="F109" s="13"/>
      <c r="G109" s="13"/>
      <c r="H109" s="13"/>
      <c r="I109" s="13"/>
      <c r="J109" s="34"/>
      <c r="K109" s="35"/>
      <c r="L109" s="36"/>
      <c r="M109" s="36"/>
    </row>
    <row r="110" spans="1:13" ht="18" customHeight="1">
      <c r="A110" s="30"/>
      <c r="B110" s="31"/>
      <c r="C110" s="32"/>
      <c r="D110" s="33"/>
      <c r="E110" s="13"/>
      <c r="F110" s="13"/>
      <c r="G110" s="13"/>
      <c r="H110" s="13"/>
      <c r="I110" s="13"/>
      <c r="J110" s="34"/>
      <c r="K110" s="35"/>
      <c r="L110" s="36"/>
      <c r="M110" s="36"/>
    </row>
    <row r="111" spans="1:13" ht="18" customHeight="1">
      <c r="A111" s="30"/>
      <c r="B111" s="31"/>
      <c r="C111" s="32"/>
      <c r="D111" s="33"/>
      <c r="E111" s="13"/>
      <c r="F111" s="13"/>
      <c r="G111" s="13"/>
      <c r="H111" s="13"/>
      <c r="I111" s="13"/>
      <c r="J111" s="34"/>
      <c r="K111" s="35"/>
      <c r="L111" s="36"/>
      <c r="M111" s="36"/>
    </row>
    <row r="112" spans="1:13" ht="18" customHeight="1">
      <c r="A112" s="30"/>
      <c r="B112" s="31"/>
      <c r="C112" s="32"/>
      <c r="D112" s="33"/>
      <c r="E112" s="13"/>
      <c r="F112" s="13"/>
      <c r="G112" s="13"/>
      <c r="H112" s="13"/>
      <c r="I112" s="13"/>
      <c r="J112" s="34"/>
      <c r="K112" s="35"/>
      <c r="L112" s="36"/>
      <c r="M112" s="36"/>
    </row>
    <row r="113" spans="1:13" ht="18" customHeight="1">
      <c r="A113" s="30"/>
      <c r="B113" s="31"/>
      <c r="C113" s="32"/>
      <c r="D113" s="33"/>
      <c r="E113" s="13"/>
      <c r="F113" s="13"/>
      <c r="G113" s="13"/>
      <c r="H113" s="13"/>
      <c r="I113" s="13"/>
      <c r="J113" s="34"/>
      <c r="K113" s="35"/>
      <c r="L113" s="36"/>
      <c r="M113" s="36"/>
    </row>
    <row r="114" spans="1:13" ht="18" customHeight="1">
      <c r="A114" s="30"/>
      <c r="B114" s="31"/>
      <c r="C114" s="32"/>
      <c r="D114" s="33"/>
      <c r="E114" s="13"/>
      <c r="F114" s="13"/>
      <c r="G114" s="13"/>
      <c r="H114" s="13"/>
      <c r="I114" s="13"/>
      <c r="J114" s="34"/>
      <c r="K114" s="35"/>
      <c r="L114" s="36"/>
      <c r="M114" s="36"/>
    </row>
    <row r="115" spans="1:13" ht="18" customHeight="1">
      <c r="A115" s="30"/>
      <c r="B115" s="31"/>
      <c r="C115" s="32"/>
      <c r="D115" s="33"/>
      <c r="E115" s="13"/>
      <c r="F115" s="13"/>
      <c r="G115" s="13"/>
      <c r="H115" s="13"/>
      <c r="I115" s="13"/>
      <c r="J115" s="34"/>
      <c r="K115" s="35"/>
      <c r="L115" s="36"/>
      <c r="M115" s="36"/>
    </row>
    <row r="116" spans="1:13" ht="18" customHeight="1">
      <c r="A116" s="30"/>
      <c r="B116" s="31"/>
      <c r="C116" s="32"/>
      <c r="D116" s="33"/>
      <c r="E116" s="13"/>
      <c r="F116" s="13"/>
      <c r="G116" s="13"/>
      <c r="H116" s="13"/>
      <c r="I116" s="13"/>
      <c r="J116" s="34"/>
      <c r="K116" s="35"/>
      <c r="L116" s="36"/>
      <c r="M116" s="36"/>
    </row>
    <row r="117" spans="1:13" ht="18" customHeight="1">
      <c r="A117" s="30"/>
      <c r="B117" s="31"/>
      <c r="C117" s="32"/>
      <c r="D117" s="33"/>
      <c r="E117" s="13"/>
      <c r="F117" s="13"/>
      <c r="G117" s="13"/>
      <c r="H117" s="13"/>
      <c r="I117" s="13"/>
      <c r="J117" s="34"/>
      <c r="K117" s="35"/>
      <c r="L117" s="36"/>
      <c r="M117" s="36"/>
    </row>
    <row r="118" spans="1:13" ht="18" customHeight="1">
      <c r="A118" s="30"/>
      <c r="B118" s="31"/>
      <c r="C118" s="32"/>
      <c r="D118" s="33"/>
      <c r="E118" s="13"/>
      <c r="F118" s="13"/>
      <c r="G118" s="13"/>
      <c r="H118" s="13"/>
      <c r="I118" s="13"/>
      <c r="J118" s="34"/>
      <c r="K118" s="35"/>
      <c r="L118" s="36"/>
      <c r="M118" s="36"/>
    </row>
    <row r="119" spans="1:13" ht="18" customHeight="1">
      <c r="A119" s="30"/>
      <c r="B119" s="31"/>
      <c r="C119" s="32"/>
      <c r="D119" s="33"/>
      <c r="E119" s="13"/>
      <c r="F119" s="13"/>
      <c r="G119" s="13"/>
      <c r="H119" s="13"/>
      <c r="I119" s="13"/>
      <c r="J119" s="34"/>
      <c r="K119" s="35"/>
      <c r="L119" s="36"/>
      <c r="M119" s="36"/>
    </row>
    <row r="120" spans="1:13" ht="18" customHeight="1">
      <c r="A120" s="30"/>
      <c r="B120" s="31"/>
      <c r="C120" s="32"/>
      <c r="D120" s="33"/>
      <c r="E120" s="13"/>
      <c r="F120" s="13"/>
      <c r="G120" s="13"/>
      <c r="H120" s="13"/>
      <c r="I120" s="13"/>
      <c r="J120" s="34"/>
      <c r="K120" s="35"/>
      <c r="L120" s="36"/>
      <c r="M120" s="36"/>
    </row>
    <row r="121" spans="1:13" ht="18" customHeight="1">
      <c r="A121" s="30"/>
      <c r="B121" s="31"/>
      <c r="C121" s="32"/>
      <c r="D121" s="33"/>
      <c r="E121" s="13"/>
      <c r="F121" s="13"/>
      <c r="G121" s="13"/>
      <c r="H121" s="13"/>
      <c r="I121" s="13"/>
      <c r="J121" s="34"/>
      <c r="K121" s="35"/>
      <c r="L121" s="36"/>
      <c r="M121" s="36"/>
    </row>
    <row r="122" spans="1:13" ht="18" customHeight="1">
      <c r="A122" s="30"/>
      <c r="B122" s="31"/>
      <c r="C122" s="32"/>
      <c r="D122" s="33"/>
      <c r="E122" s="13"/>
      <c r="F122" s="13"/>
      <c r="G122" s="13"/>
      <c r="H122" s="13"/>
      <c r="I122" s="13"/>
      <c r="J122" s="34"/>
      <c r="K122" s="35"/>
      <c r="L122" s="36"/>
      <c r="M122" s="36"/>
    </row>
    <row r="123" spans="1:13" ht="18" customHeight="1">
      <c r="A123" s="30"/>
      <c r="B123" s="31"/>
      <c r="C123" s="32"/>
      <c r="D123" s="33"/>
      <c r="E123" s="13"/>
      <c r="F123" s="13"/>
      <c r="G123" s="13"/>
      <c r="H123" s="13"/>
      <c r="I123" s="13"/>
      <c r="J123" s="34"/>
      <c r="K123" s="35"/>
      <c r="L123" s="36"/>
      <c r="M123" s="36"/>
    </row>
    <row r="124" spans="1:13" ht="18" customHeight="1">
      <c r="A124" s="30"/>
      <c r="B124" s="31"/>
      <c r="C124" s="32"/>
      <c r="D124" s="33"/>
      <c r="E124" s="13"/>
      <c r="F124" s="13"/>
      <c r="G124" s="13"/>
      <c r="H124" s="13"/>
      <c r="I124" s="13"/>
      <c r="J124" s="34"/>
      <c r="K124" s="35"/>
      <c r="L124" s="36"/>
      <c r="M124" s="36"/>
    </row>
    <row r="125" spans="1:13" ht="18" customHeight="1">
      <c r="A125" s="30"/>
      <c r="B125" s="31"/>
      <c r="C125" s="32"/>
      <c r="D125" s="33"/>
      <c r="E125" s="13"/>
      <c r="F125" s="13"/>
      <c r="G125" s="13"/>
      <c r="H125" s="13"/>
      <c r="I125" s="13"/>
      <c r="J125" s="34"/>
      <c r="K125" s="35"/>
      <c r="L125" s="36"/>
      <c r="M125" s="36"/>
    </row>
    <row r="126" spans="1:13" ht="18" customHeight="1">
      <c r="A126" s="30"/>
      <c r="B126" s="31"/>
      <c r="C126" s="32"/>
      <c r="D126" s="33"/>
      <c r="E126" s="13"/>
      <c r="F126" s="13"/>
      <c r="G126" s="13"/>
      <c r="H126" s="13"/>
      <c r="I126" s="13"/>
      <c r="J126" s="34"/>
      <c r="K126" s="35"/>
      <c r="L126" s="36"/>
      <c r="M126" s="36"/>
    </row>
    <row r="127" spans="1:13" ht="18" customHeight="1">
      <c r="A127" s="30"/>
      <c r="B127" s="31"/>
      <c r="C127" s="32"/>
      <c r="D127" s="33"/>
      <c r="E127" s="13"/>
      <c r="F127" s="13"/>
      <c r="G127" s="13"/>
      <c r="H127" s="13"/>
      <c r="I127" s="13"/>
      <c r="J127" s="34"/>
      <c r="K127" s="35"/>
      <c r="L127" s="36"/>
      <c r="M127" s="36"/>
    </row>
    <row r="128" spans="1:13" ht="18" customHeight="1">
      <c r="A128" s="30"/>
      <c r="B128" s="31"/>
      <c r="C128" s="32"/>
      <c r="D128" s="33"/>
      <c r="E128" s="13"/>
      <c r="F128" s="13"/>
      <c r="G128" s="13"/>
      <c r="H128" s="13"/>
      <c r="I128" s="13"/>
      <c r="J128" s="34"/>
      <c r="K128" s="35"/>
      <c r="L128" s="36"/>
      <c r="M128" s="36"/>
    </row>
    <row r="129" spans="1:13" ht="18" customHeight="1">
      <c r="A129" s="30"/>
      <c r="B129" s="32"/>
      <c r="C129" s="32"/>
      <c r="D129" s="33"/>
      <c r="E129" s="13"/>
      <c r="F129" s="13"/>
      <c r="G129" s="13"/>
      <c r="H129" s="13"/>
      <c r="I129" s="13"/>
      <c r="J129" s="34"/>
      <c r="K129" s="35"/>
      <c r="L129" s="36"/>
      <c r="M129" s="36"/>
    </row>
    <row r="130" spans="1:13" ht="18" customHeight="1">
      <c r="A130" s="30"/>
      <c r="B130" s="32"/>
      <c r="C130" s="32"/>
      <c r="D130" s="33"/>
      <c r="E130" s="13"/>
      <c r="F130" s="13"/>
      <c r="G130" s="13"/>
      <c r="H130" s="13"/>
      <c r="I130" s="13"/>
      <c r="J130" s="34"/>
      <c r="K130" s="35"/>
      <c r="L130" s="36"/>
      <c r="M130" s="36"/>
    </row>
    <row r="131" spans="1:13" ht="18" customHeight="1">
      <c r="A131" s="30"/>
      <c r="B131" s="32"/>
      <c r="C131" s="32"/>
      <c r="D131" s="33"/>
      <c r="E131" s="13"/>
      <c r="F131" s="13"/>
      <c r="G131" s="13"/>
      <c r="H131" s="13"/>
      <c r="I131" s="13"/>
      <c r="J131" s="34"/>
      <c r="K131" s="35"/>
      <c r="L131" s="36"/>
      <c r="M131" s="36"/>
    </row>
    <row r="132" spans="1:13" ht="18" customHeight="1">
      <c r="A132" s="30"/>
      <c r="B132" s="32"/>
      <c r="C132" s="32"/>
      <c r="D132" s="33"/>
      <c r="E132" s="13"/>
      <c r="F132" s="13"/>
      <c r="G132" s="13"/>
      <c r="H132" s="13"/>
      <c r="I132" s="13"/>
      <c r="J132" s="34"/>
      <c r="K132" s="35"/>
      <c r="L132" s="36"/>
      <c r="M132" s="36"/>
    </row>
    <row r="133" spans="1:13" ht="18" customHeight="1">
      <c r="A133" s="30"/>
      <c r="B133" s="32"/>
      <c r="C133" s="32"/>
      <c r="D133" s="33"/>
      <c r="E133" s="13"/>
      <c r="F133" s="13"/>
      <c r="G133" s="13"/>
      <c r="H133" s="13"/>
      <c r="I133" s="13"/>
      <c r="J133" s="34"/>
      <c r="K133" s="35"/>
      <c r="L133" s="36"/>
      <c r="M133" s="36"/>
    </row>
    <row r="134" spans="1:13" ht="18" customHeight="1">
      <c r="A134" s="30"/>
      <c r="B134" s="32"/>
      <c r="C134" s="32"/>
      <c r="D134" s="33"/>
      <c r="E134" s="13"/>
      <c r="F134" s="13"/>
      <c r="G134" s="13"/>
      <c r="H134" s="13"/>
      <c r="I134" s="13"/>
      <c r="J134" s="34"/>
      <c r="K134" s="35"/>
      <c r="L134" s="36"/>
      <c r="M134" s="36"/>
    </row>
    <row r="135" spans="1:13" ht="18" customHeight="1">
      <c r="A135" s="30"/>
      <c r="B135" s="32"/>
      <c r="C135" s="32"/>
      <c r="D135" s="33"/>
      <c r="E135" s="13"/>
      <c r="F135" s="13"/>
      <c r="G135" s="13"/>
      <c r="H135" s="13"/>
      <c r="I135" s="13"/>
      <c r="J135" s="34"/>
      <c r="K135" s="35"/>
      <c r="L135" s="36"/>
      <c r="M135" s="36"/>
    </row>
    <row r="136" spans="1:13" ht="18" customHeight="1">
      <c r="A136" s="30"/>
      <c r="B136" s="32"/>
      <c r="C136" s="32"/>
      <c r="D136" s="33"/>
      <c r="E136" s="13"/>
      <c r="F136" s="13"/>
      <c r="G136" s="13"/>
      <c r="H136" s="13"/>
      <c r="I136" s="13"/>
      <c r="J136" s="34"/>
      <c r="K136" s="35"/>
      <c r="L136" s="36"/>
      <c r="M136" s="36"/>
    </row>
    <row r="137" spans="1:13" ht="18" customHeight="1">
      <c r="A137" s="30"/>
      <c r="B137" s="32"/>
      <c r="C137" s="32"/>
      <c r="D137" s="33"/>
      <c r="E137" s="13"/>
      <c r="F137" s="13"/>
      <c r="G137" s="13"/>
      <c r="H137" s="13"/>
      <c r="I137" s="13"/>
      <c r="J137" s="34"/>
      <c r="K137" s="35"/>
      <c r="L137" s="36"/>
      <c r="M137" s="36"/>
    </row>
    <row r="138" spans="1:13" ht="18" customHeight="1">
      <c r="A138" s="30"/>
      <c r="B138" s="32"/>
      <c r="C138" s="32"/>
      <c r="D138" s="33"/>
      <c r="E138" s="13"/>
      <c r="F138" s="13"/>
      <c r="G138" s="13"/>
      <c r="H138" s="13"/>
      <c r="I138" s="13"/>
      <c r="J138" s="34"/>
      <c r="K138" s="35"/>
      <c r="L138" s="36"/>
      <c r="M138" s="36"/>
    </row>
    <row r="139" spans="1:13" ht="18" customHeight="1">
      <c r="A139" s="30"/>
      <c r="B139" s="32"/>
      <c r="C139" s="32"/>
      <c r="D139" s="33"/>
      <c r="E139" s="13"/>
      <c r="F139" s="13"/>
      <c r="G139" s="13"/>
      <c r="H139" s="13"/>
      <c r="I139" s="13"/>
      <c r="J139" s="34"/>
      <c r="K139" s="35"/>
      <c r="L139" s="36"/>
      <c r="M139" s="36"/>
    </row>
    <row r="140" spans="1:13" ht="18" customHeight="1">
      <c r="A140" s="30"/>
      <c r="B140" s="32"/>
      <c r="C140" s="32"/>
      <c r="D140" s="33"/>
      <c r="E140" s="13"/>
      <c r="F140" s="13"/>
      <c r="G140" s="13"/>
      <c r="H140" s="13"/>
      <c r="I140" s="13"/>
      <c r="J140" s="34"/>
      <c r="K140" s="35"/>
      <c r="L140" s="36"/>
      <c r="M140" s="36"/>
    </row>
    <row r="141" spans="1:13" ht="18" customHeight="1">
      <c r="A141" s="30"/>
      <c r="B141" s="32"/>
      <c r="C141" s="32"/>
      <c r="D141" s="33"/>
      <c r="E141" s="13"/>
      <c r="F141" s="13"/>
      <c r="G141" s="13"/>
      <c r="H141" s="13"/>
      <c r="I141" s="13"/>
      <c r="J141" s="34"/>
      <c r="K141" s="35"/>
      <c r="L141" s="36"/>
      <c r="M141" s="36"/>
    </row>
    <row r="142" spans="1:13" ht="18" customHeight="1">
      <c r="A142" s="30"/>
      <c r="B142" s="32"/>
      <c r="C142" s="32"/>
      <c r="D142" s="33"/>
      <c r="E142" s="13"/>
      <c r="F142" s="13"/>
      <c r="G142" s="13"/>
      <c r="H142" s="13"/>
      <c r="I142" s="13"/>
      <c r="J142" s="34"/>
      <c r="K142" s="35"/>
      <c r="L142" s="36"/>
      <c r="M142" s="36"/>
    </row>
    <row r="143" spans="1:13" ht="18" customHeight="1">
      <c r="A143" s="30"/>
      <c r="B143" s="32"/>
      <c r="C143" s="32"/>
      <c r="D143" s="33"/>
      <c r="E143" s="13"/>
      <c r="F143" s="13"/>
      <c r="G143" s="13"/>
      <c r="H143" s="13"/>
      <c r="I143" s="13"/>
      <c r="J143" s="34"/>
      <c r="K143" s="35"/>
      <c r="L143" s="36"/>
      <c r="M143" s="36"/>
    </row>
    <row r="144" spans="1:13" ht="18" customHeight="1">
      <c r="A144" s="30"/>
      <c r="B144" s="32"/>
      <c r="C144" s="32"/>
      <c r="D144" s="33"/>
      <c r="E144" s="13"/>
      <c r="F144" s="13"/>
      <c r="G144" s="13"/>
      <c r="H144" s="13"/>
      <c r="I144" s="13"/>
      <c r="J144" s="34"/>
      <c r="K144" s="35"/>
      <c r="L144" s="36"/>
      <c r="M144" s="36"/>
    </row>
    <row r="145" spans="1:13" ht="18" customHeight="1">
      <c r="A145" s="30"/>
      <c r="B145" s="32"/>
      <c r="C145" s="32"/>
      <c r="D145" s="33"/>
      <c r="E145" s="13"/>
      <c r="F145" s="13"/>
      <c r="G145" s="13"/>
      <c r="H145" s="13"/>
      <c r="I145" s="13"/>
      <c r="J145" s="34"/>
      <c r="K145" s="35"/>
      <c r="L145" s="36"/>
      <c r="M145" s="36"/>
    </row>
    <row r="146" spans="1:13" ht="18" customHeight="1">
      <c r="A146" s="30"/>
      <c r="B146" s="32"/>
      <c r="C146" s="32"/>
      <c r="D146" s="33"/>
      <c r="E146" s="13"/>
      <c r="F146" s="13"/>
      <c r="G146" s="13"/>
      <c r="H146" s="13"/>
      <c r="I146" s="13"/>
      <c r="J146" s="34"/>
      <c r="K146" s="35"/>
      <c r="L146" s="36"/>
      <c r="M146" s="36"/>
    </row>
    <row r="147" spans="1:13" ht="18" customHeight="1">
      <c r="A147" s="30"/>
      <c r="B147" s="32"/>
      <c r="C147" s="32"/>
      <c r="D147" s="33"/>
      <c r="E147" s="13"/>
      <c r="F147" s="13"/>
      <c r="G147" s="13"/>
      <c r="H147" s="13"/>
      <c r="I147" s="13"/>
      <c r="J147" s="34"/>
      <c r="K147" s="35"/>
      <c r="L147" s="36"/>
      <c r="M147" s="36"/>
    </row>
    <row r="148" spans="1:13" ht="18" customHeight="1">
      <c r="A148" s="30"/>
      <c r="B148" s="32"/>
      <c r="C148" s="32"/>
      <c r="D148" s="33"/>
      <c r="E148" s="13"/>
      <c r="F148" s="13"/>
      <c r="G148" s="13"/>
      <c r="H148" s="13"/>
      <c r="I148" s="13"/>
      <c r="J148" s="34"/>
      <c r="K148" s="35"/>
      <c r="L148" s="36"/>
      <c r="M148" s="36"/>
    </row>
    <row r="149" spans="1:13" ht="18" customHeight="1">
      <c r="A149" s="30"/>
      <c r="B149" s="32"/>
      <c r="C149" s="32"/>
      <c r="D149" s="33"/>
      <c r="E149" s="13"/>
      <c r="F149" s="13"/>
      <c r="G149" s="13"/>
      <c r="H149" s="13"/>
      <c r="I149" s="13"/>
      <c r="J149" s="34"/>
      <c r="K149" s="35"/>
      <c r="L149" s="36"/>
      <c r="M149" s="36"/>
    </row>
    <row r="150" spans="1:13" ht="18" customHeight="1">
      <c r="A150" s="30"/>
      <c r="B150" s="32"/>
      <c r="C150" s="32"/>
      <c r="D150" s="33"/>
      <c r="E150" s="13"/>
      <c r="F150" s="13"/>
      <c r="G150" s="13"/>
      <c r="H150" s="13"/>
      <c r="I150" s="13"/>
      <c r="J150" s="34"/>
      <c r="K150" s="35"/>
      <c r="L150" s="36"/>
      <c r="M150" s="36"/>
    </row>
    <row r="151" spans="1:13" ht="18" customHeight="1">
      <c r="A151" s="30"/>
      <c r="B151" s="32"/>
      <c r="C151" s="32"/>
      <c r="D151" s="33"/>
      <c r="E151" s="13"/>
      <c r="F151" s="13"/>
      <c r="G151" s="13"/>
      <c r="H151" s="13"/>
      <c r="I151" s="13"/>
      <c r="J151" s="34"/>
      <c r="K151" s="35"/>
      <c r="L151" s="36"/>
      <c r="M151" s="36"/>
    </row>
    <row r="152" spans="1:13" ht="18" customHeight="1">
      <c r="A152" s="30"/>
      <c r="B152" s="32"/>
      <c r="C152" s="32"/>
      <c r="D152" s="33"/>
      <c r="E152" s="13"/>
      <c r="F152" s="13"/>
      <c r="G152" s="13"/>
      <c r="H152" s="13"/>
      <c r="I152" s="13"/>
      <c r="J152" s="34"/>
      <c r="K152" s="35"/>
      <c r="L152" s="36"/>
      <c r="M152" s="36"/>
    </row>
    <row r="153" spans="1:13" ht="18" customHeight="1">
      <c r="A153" s="30"/>
      <c r="B153" s="32"/>
      <c r="C153" s="32"/>
      <c r="D153" s="33"/>
      <c r="E153" s="13"/>
      <c r="F153" s="13"/>
      <c r="G153" s="13"/>
      <c r="H153" s="13"/>
      <c r="I153" s="13"/>
      <c r="J153" s="34"/>
      <c r="K153" s="35"/>
      <c r="L153" s="36"/>
      <c r="M153" s="36"/>
    </row>
    <row r="154" spans="1:13" ht="18" customHeight="1">
      <c r="A154" s="30"/>
      <c r="B154" s="32"/>
      <c r="C154" s="32"/>
      <c r="D154" s="33"/>
      <c r="E154" s="13"/>
      <c r="F154" s="13"/>
      <c r="G154" s="13"/>
      <c r="H154" s="13"/>
      <c r="I154" s="13"/>
      <c r="J154" s="34"/>
      <c r="K154" s="35"/>
      <c r="L154" s="36"/>
      <c r="M154" s="36"/>
    </row>
    <row r="155" spans="1:13" ht="18" customHeight="1">
      <c r="A155" s="30"/>
      <c r="B155" s="32"/>
      <c r="C155" s="32"/>
      <c r="D155" s="33"/>
      <c r="E155" s="13"/>
      <c r="F155" s="13"/>
      <c r="G155" s="13"/>
      <c r="H155" s="13"/>
      <c r="I155" s="13"/>
      <c r="J155" s="34"/>
      <c r="K155" s="35"/>
      <c r="L155" s="36"/>
      <c r="M155" s="36"/>
    </row>
    <row r="156" spans="1:13" ht="18" customHeight="1">
      <c r="A156" s="30"/>
      <c r="B156" s="32"/>
      <c r="C156" s="32"/>
      <c r="D156" s="33"/>
      <c r="E156" s="13"/>
      <c r="F156" s="13"/>
      <c r="G156" s="13"/>
      <c r="H156" s="13"/>
      <c r="I156" s="13"/>
      <c r="J156" s="34"/>
      <c r="K156" s="35"/>
      <c r="L156" s="36"/>
      <c r="M156" s="36"/>
    </row>
    <row r="157" spans="1:13" ht="18" customHeight="1">
      <c r="A157" s="30"/>
      <c r="B157" s="32"/>
      <c r="C157" s="32"/>
      <c r="D157" s="33"/>
      <c r="E157" s="13"/>
      <c r="F157" s="13"/>
      <c r="G157" s="13"/>
      <c r="H157" s="13"/>
      <c r="I157" s="13"/>
      <c r="J157" s="34"/>
      <c r="K157" s="35"/>
      <c r="L157" s="36"/>
      <c r="M157" s="36"/>
    </row>
    <row r="158" spans="1:13" ht="18" customHeight="1">
      <c r="A158" s="30"/>
      <c r="B158" s="32"/>
      <c r="C158" s="32"/>
      <c r="D158" s="33"/>
      <c r="E158" s="13"/>
      <c r="F158" s="13"/>
      <c r="G158" s="13"/>
      <c r="H158" s="13"/>
      <c r="I158" s="13"/>
      <c r="J158" s="34"/>
      <c r="K158" s="35"/>
      <c r="L158" s="36"/>
      <c r="M158" s="36"/>
    </row>
    <row r="159" spans="1:13" ht="18" customHeight="1">
      <c r="A159" s="30"/>
      <c r="B159" s="32"/>
      <c r="C159" s="32"/>
      <c r="D159" s="33"/>
      <c r="E159" s="13"/>
      <c r="F159" s="13"/>
      <c r="G159" s="13"/>
      <c r="H159" s="13"/>
      <c r="I159" s="13"/>
      <c r="J159" s="34"/>
      <c r="K159" s="35"/>
      <c r="L159" s="36"/>
      <c r="M159" s="36"/>
    </row>
    <row r="160" spans="1:13" ht="18" customHeight="1">
      <c r="A160" s="30"/>
      <c r="B160" s="32"/>
      <c r="C160" s="32"/>
      <c r="D160" s="33"/>
      <c r="E160" s="13"/>
      <c r="F160" s="13"/>
      <c r="G160" s="13"/>
      <c r="H160" s="13"/>
      <c r="I160" s="13"/>
      <c r="J160" s="34"/>
      <c r="K160" s="35"/>
      <c r="L160" s="36"/>
      <c r="M160" s="36"/>
    </row>
    <row r="161" spans="1:13" ht="18" customHeight="1">
      <c r="A161" s="30"/>
      <c r="B161" s="32"/>
      <c r="C161" s="32"/>
      <c r="D161" s="33"/>
      <c r="E161" s="13"/>
      <c r="F161" s="13"/>
      <c r="G161" s="13"/>
      <c r="H161" s="13"/>
      <c r="I161" s="13"/>
      <c r="J161" s="34"/>
      <c r="K161" s="35"/>
      <c r="L161" s="36"/>
      <c r="M161" s="36"/>
    </row>
    <row r="162" spans="1:13" ht="18" customHeight="1">
      <c r="A162" s="30"/>
      <c r="B162" s="32"/>
      <c r="C162" s="32"/>
      <c r="D162" s="33"/>
      <c r="E162" s="13"/>
      <c r="F162" s="13"/>
      <c r="G162" s="13"/>
      <c r="H162" s="13"/>
      <c r="I162" s="13"/>
      <c r="J162" s="34"/>
      <c r="K162" s="35"/>
      <c r="L162" s="36"/>
      <c r="M162" s="36"/>
    </row>
    <row r="163" spans="1:13" ht="18" customHeight="1">
      <c r="A163" s="30"/>
      <c r="B163" s="32"/>
      <c r="C163" s="32"/>
      <c r="D163" s="33"/>
      <c r="E163" s="13"/>
      <c r="F163" s="13"/>
      <c r="G163" s="13"/>
      <c r="H163" s="13"/>
      <c r="I163" s="13"/>
      <c r="J163" s="34"/>
      <c r="K163" s="35"/>
      <c r="L163" s="36"/>
      <c r="M163" s="36"/>
    </row>
    <row r="164" spans="1:13" ht="18" customHeight="1">
      <c r="A164" s="30"/>
      <c r="B164" s="32"/>
      <c r="C164" s="32"/>
      <c r="D164" s="33"/>
      <c r="E164" s="13"/>
      <c r="F164" s="13"/>
      <c r="G164" s="13"/>
      <c r="H164" s="13"/>
      <c r="I164" s="13"/>
      <c r="J164" s="34"/>
      <c r="K164" s="35"/>
      <c r="L164" s="36"/>
      <c r="M164" s="36"/>
    </row>
    <row r="165" spans="1:13" ht="18" customHeight="1">
      <c r="A165" s="30"/>
      <c r="B165" s="32"/>
      <c r="C165" s="32"/>
      <c r="D165" s="33"/>
      <c r="E165" s="13"/>
      <c r="F165" s="13"/>
      <c r="G165" s="13"/>
      <c r="H165" s="13"/>
      <c r="I165" s="13"/>
      <c r="J165" s="34"/>
      <c r="K165" s="35"/>
      <c r="L165" s="36"/>
      <c r="M165" s="36"/>
    </row>
    <row r="166" spans="1:13" ht="18" customHeight="1">
      <c r="A166" s="30"/>
      <c r="B166" s="32"/>
      <c r="C166" s="32"/>
      <c r="D166" s="33"/>
      <c r="E166" s="13"/>
      <c r="F166" s="13"/>
      <c r="G166" s="13"/>
      <c r="H166" s="13"/>
      <c r="I166" s="13"/>
      <c r="J166" s="34"/>
      <c r="K166" s="35"/>
      <c r="L166" s="36"/>
      <c r="M166" s="36"/>
    </row>
    <row r="167" spans="1:13" ht="18" customHeight="1">
      <c r="A167" s="30"/>
      <c r="B167" s="32"/>
      <c r="C167" s="32"/>
      <c r="D167" s="33"/>
      <c r="E167" s="13"/>
      <c r="F167" s="13"/>
      <c r="G167" s="13"/>
      <c r="H167" s="13"/>
      <c r="I167" s="13"/>
      <c r="J167" s="34"/>
      <c r="K167" s="35"/>
      <c r="L167" s="36"/>
      <c r="M167" s="36"/>
    </row>
    <row r="168" spans="1:13" ht="18" customHeight="1">
      <c r="A168" s="30"/>
      <c r="B168" s="32"/>
      <c r="C168" s="32"/>
      <c r="D168" s="33"/>
      <c r="E168" s="13"/>
      <c r="F168" s="13"/>
      <c r="G168" s="13"/>
      <c r="H168" s="13"/>
      <c r="I168" s="13"/>
      <c r="J168" s="34"/>
      <c r="K168" s="35"/>
      <c r="L168" s="36"/>
      <c r="M168" s="36"/>
    </row>
    <row r="169" spans="1:13" ht="18" customHeight="1">
      <c r="A169" s="30"/>
      <c r="B169" s="32"/>
      <c r="C169" s="32"/>
      <c r="D169" s="33"/>
      <c r="E169" s="13"/>
      <c r="F169" s="13"/>
      <c r="G169" s="13"/>
      <c r="H169" s="13"/>
      <c r="I169" s="13"/>
      <c r="J169" s="34"/>
      <c r="K169" s="35"/>
      <c r="L169" s="36"/>
      <c r="M169" s="36"/>
    </row>
    <row r="170" spans="1:13" ht="18" customHeight="1">
      <c r="A170" s="30"/>
      <c r="B170" s="32"/>
      <c r="C170" s="32"/>
      <c r="D170" s="33"/>
      <c r="E170" s="13"/>
      <c r="F170" s="13"/>
      <c r="G170" s="13"/>
      <c r="H170" s="13"/>
      <c r="I170" s="13"/>
      <c r="J170" s="34"/>
      <c r="K170" s="35"/>
      <c r="L170" s="36"/>
      <c r="M170" s="36"/>
    </row>
    <row r="171" spans="1:13" ht="18" customHeight="1">
      <c r="A171" s="30"/>
      <c r="B171" s="32"/>
      <c r="C171" s="32"/>
      <c r="D171" s="33"/>
      <c r="E171" s="13"/>
      <c r="F171" s="13"/>
      <c r="G171" s="13"/>
      <c r="H171" s="13"/>
      <c r="I171" s="13"/>
      <c r="J171" s="34"/>
      <c r="K171" s="35"/>
      <c r="L171" s="36"/>
      <c r="M171" s="36"/>
    </row>
    <row r="172" spans="1:13" ht="18" customHeight="1">
      <c r="A172" s="30"/>
      <c r="B172" s="32"/>
      <c r="C172" s="32"/>
      <c r="D172" s="33"/>
      <c r="E172" s="13"/>
      <c r="F172" s="13"/>
      <c r="G172" s="13"/>
      <c r="H172" s="13"/>
      <c r="I172" s="13"/>
      <c r="J172" s="34"/>
      <c r="K172" s="35"/>
      <c r="L172" s="36"/>
      <c r="M172" s="36"/>
    </row>
    <row r="173" spans="1:13" ht="18" customHeight="1">
      <c r="A173" s="30"/>
      <c r="B173" s="32"/>
      <c r="C173" s="32"/>
      <c r="D173" s="33"/>
      <c r="E173" s="13"/>
      <c r="F173" s="13"/>
      <c r="G173" s="13"/>
      <c r="H173" s="13"/>
      <c r="I173" s="13"/>
      <c r="J173" s="34"/>
      <c r="K173" s="35"/>
      <c r="L173" s="36"/>
      <c r="M173" s="36"/>
    </row>
    <row r="174" spans="1:13" ht="18" customHeight="1">
      <c r="A174" s="30"/>
      <c r="B174" s="32"/>
      <c r="C174" s="32"/>
      <c r="D174" s="33"/>
      <c r="E174" s="13"/>
      <c r="F174" s="13"/>
      <c r="G174" s="13"/>
      <c r="H174" s="13"/>
      <c r="I174" s="13"/>
      <c r="J174" s="34"/>
      <c r="K174" s="35"/>
      <c r="L174" s="36"/>
      <c r="M174" s="36"/>
    </row>
    <row r="175" spans="1:13" ht="18" customHeight="1">
      <c r="A175" s="30"/>
      <c r="B175" s="32"/>
      <c r="C175" s="32"/>
      <c r="D175" s="33"/>
      <c r="E175" s="13"/>
      <c r="F175" s="13"/>
      <c r="G175" s="13"/>
      <c r="H175" s="13"/>
      <c r="I175" s="13"/>
      <c r="J175" s="34"/>
      <c r="K175" s="35"/>
      <c r="L175" s="36"/>
      <c r="M175" s="36"/>
    </row>
    <row r="176" spans="1:13" ht="18" customHeight="1">
      <c r="A176" s="30"/>
      <c r="B176" s="32"/>
      <c r="C176" s="32"/>
      <c r="D176" s="33"/>
      <c r="E176" s="13"/>
      <c r="F176" s="13"/>
      <c r="G176" s="13"/>
      <c r="H176" s="13"/>
      <c r="I176" s="13"/>
      <c r="J176" s="34"/>
      <c r="K176" s="35"/>
      <c r="L176" s="36"/>
      <c r="M176" s="36"/>
    </row>
    <row r="177" spans="1:13" ht="18" customHeight="1">
      <c r="A177" s="30"/>
      <c r="B177" s="32"/>
      <c r="C177" s="32"/>
      <c r="D177" s="33"/>
      <c r="E177" s="13"/>
      <c r="F177" s="13"/>
      <c r="G177" s="13"/>
      <c r="H177" s="13"/>
      <c r="I177" s="13"/>
      <c r="J177" s="34"/>
      <c r="K177" s="35"/>
      <c r="L177" s="36"/>
      <c r="M177" s="36"/>
    </row>
    <row r="178" spans="1:13" ht="18" customHeight="1">
      <c r="A178" s="30"/>
      <c r="B178" s="32"/>
      <c r="C178" s="32"/>
      <c r="D178" s="33"/>
      <c r="E178" s="13"/>
      <c r="F178" s="13"/>
      <c r="G178" s="13"/>
      <c r="H178" s="13"/>
      <c r="I178" s="13"/>
      <c r="J178" s="34"/>
      <c r="K178" s="35"/>
      <c r="L178" s="36"/>
      <c r="M178" s="36"/>
    </row>
    <row r="179" spans="1:13" ht="18" customHeight="1">
      <c r="A179" s="30"/>
      <c r="B179" s="32"/>
      <c r="C179" s="32"/>
      <c r="D179" s="33"/>
      <c r="E179" s="13"/>
      <c r="F179" s="13"/>
      <c r="G179" s="13"/>
      <c r="H179" s="13"/>
      <c r="I179" s="13"/>
      <c r="J179" s="34"/>
      <c r="K179" s="35"/>
      <c r="L179" s="36"/>
      <c r="M179" s="36"/>
    </row>
    <row r="180" spans="1:13" ht="18" customHeight="1">
      <c r="A180" s="30"/>
      <c r="B180" s="32"/>
      <c r="C180" s="32"/>
      <c r="D180" s="33"/>
      <c r="E180" s="13"/>
      <c r="F180" s="13"/>
      <c r="G180" s="13"/>
      <c r="H180" s="13"/>
      <c r="I180" s="13"/>
      <c r="J180" s="34"/>
      <c r="K180" s="35"/>
      <c r="L180" s="36"/>
      <c r="M180" s="36"/>
    </row>
    <row r="181" spans="1:13" ht="18" customHeight="1">
      <c r="A181" s="30"/>
      <c r="B181" s="32"/>
      <c r="C181" s="32"/>
      <c r="D181" s="33"/>
      <c r="E181" s="13"/>
      <c r="F181" s="13"/>
      <c r="G181" s="13"/>
      <c r="H181" s="13"/>
      <c r="I181" s="13"/>
      <c r="J181" s="34"/>
      <c r="K181" s="35"/>
      <c r="L181" s="36"/>
      <c r="M181" s="36"/>
    </row>
    <row r="182" spans="1:13" ht="18" customHeight="1">
      <c r="A182" s="30"/>
      <c r="B182" s="32"/>
      <c r="C182" s="32"/>
      <c r="D182" s="33"/>
      <c r="E182" s="13"/>
      <c r="F182" s="13"/>
      <c r="G182" s="13"/>
      <c r="H182" s="13"/>
      <c r="I182" s="13"/>
      <c r="J182" s="34"/>
      <c r="K182" s="35"/>
      <c r="L182" s="36"/>
      <c r="M182" s="36"/>
    </row>
    <row r="183" spans="1:13" ht="18" customHeight="1">
      <c r="A183" s="30"/>
      <c r="B183" s="32"/>
      <c r="C183" s="32"/>
      <c r="D183" s="33"/>
      <c r="E183" s="13"/>
      <c r="F183" s="13"/>
      <c r="G183" s="13"/>
      <c r="H183" s="13"/>
      <c r="I183" s="13"/>
      <c r="J183" s="34"/>
      <c r="K183" s="35"/>
      <c r="L183" s="36"/>
      <c r="M183" s="36"/>
    </row>
    <row r="184" spans="1:13" ht="18" customHeight="1">
      <c r="A184" s="30"/>
      <c r="B184" s="32"/>
      <c r="C184" s="32"/>
      <c r="D184" s="33"/>
      <c r="E184" s="13"/>
      <c r="F184" s="13"/>
      <c r="G184" s="13"/>
      <c r="H184" s="13"/>
      <c r="I184" s="13"/>
      <c r="J184" s="34"/>
      <c r="K184" s="35"/>
      <c r="L184" s="36"/>
      <c r="M184" s="36"/>
    </row>
    <row r="185" spans="1:13" ht="18" customHeight="1">
      <c r="A185" s="30"/>
      <c r="B185" s="32"/>
      <c r="C185" s="32"/>
      <c r="D185" s="33"/>
      <c r="E185" s="13"/>
      <c r="F185" s="13"/>
      <c r="G185" s="13"/>
      <c r="H185" s="13"/>
      <c r="I185" s="13"/>
      <c r="J185" s="34"/>
      <c r="K185" s="35"/>
      <c r="L185" s="36"/>
      <c r="M185" s="36"/>
    </row>
    <row r="186" spans="1:13" ht="18" customHeight="1">
      <c r="A186" s="30"/>
      <c r="B186" s="32"/>
      <c r="C186" s="32"/>
      <c r="D186" s="33"/>
      <c r="E186" s="13"/>
      <c r="F186" s="13"/>
      <c r="G186" s="13"/>
      <c r="H186" s="13"/>
      <c r="I186" s="13"/>
      <c r="J186" s="34"/>
      <c r="K186" s="35"/>
      <c r="L186" s="36"/>
      <c r="M186" s="36"/>
    </row>
    <row r="187" spans="1:13" ht="18" customHeight="1">
      <c r="A187" s="30"/>
      <c r="B187" s="32"/>
      <c r="C187" s="32"/>
      <c r="D187" s="33"/>
      <c r="E187" s="13"/>
      <c r="F187" s="13"/>
      <c r="G187" s="13"/>
      <c r="H187" s="13"/>
      <c r="I187" s="13"/>
      <c r="J187" s="34"/>
      <c r="K187" s="35"/>
      <c r="L187" s="36"/>
      <c r="M187" s="36"/>
    </row>
    <row r="188" spans="1:13" ht="18" customHeight="1">
      <c r="A188" s="30"/>
      <c r="B188" s="32"/>
      <c r="C188" s="32"/>
      <c r="D188" s="33"/>
      <c r="E188" s="13"/>
      <c r="F188" s="13"/>
      <c r="G188" s="13"/>
      <c r="H188" s="13"/>
      <c r="I188" s="13"/>
      <c r="J188" s="34"/>
      <c r="K188" s="35"/>
      <c r="L188" s="36"/>
      <c r="M188" s="36"/>
    </row>
    <row r="189" spans="1:13" ht="18" customHeight="1">
      <c r="A189" s="30"/>
      <c r="B189" s="32"/>
      <c r="C189" s="32"/>
      <c r="D189" s="33"/>
      <c r="E189" s="13"/>
      <c r="F189" s="13"/>
      <c r="G189" s="13"/>
      <c r="H189" s="13"/>
      <c r="I189" s="13"/>
      <c r="J189" s="34"/>
      <c r="K189" s="35"/>
      <c r="L189" s="36"/>
      <c r="M189" s="36"/>
    </row>
    <row r="190" spans="1:13" ht="18" customHeight="1">
      <c r="A190" s="30"/>
      <c r="B190" s="32"/>
      <c r="C190" s="32"/>
      <c r="D190" s="33"/>
      <c r="E190" s="13"/>
      <c r="F190" s="13"/>
      <c r="G190" s="13"/>
      <c r="H190" s="13"/>
      <c r="I190" s="13"/>
      <c r="J190" s="34"/>
      <c r="K190" s="35"/>
      <c r="L190" s="36"/>
      <c r="M190" s="36"/>
    </row>
    <row r="191" spans="1:13" ht="18" customHeight="1">
      <c r="A191" s="30"/>
      <c r="B191" s="32"/>
      <c r="C191" s="32"/>
      <c r="D191" s="33"/>
      <c r="E191" s="13"/>
      <c r="F191" s="13"/>
      <c r="G191" s="13"/>
      <c r="H191" s="13"/>
      <c r="I191" s="13"/>
      <c r="J191" s="34"/>
      <c r="K191" s="35"/>
      <c r="L191" s="36"/>
      <c r="M191" s="36"/>
    </row>
    <row r="192" spans="1:13" ht="18" customHeight="1">
      <c r="A192" s="30"/>
      <c r="B192" s="32"/>
      <c r="C192" s="32"/>
      <c r="D192" s="33"/>
      <c r="E192" s="13"/>
      <c r="F192" s="13"/>
      <c r="G192" s="13"/>
      <c r="H192" s="13"/>
      <c r="I192" s="13"/>
      <c r="J192" s="34"/>
      <c r="K192" s="35"/>
      <c r="L192" s="36"/>
      <c r="M192" s="36"/>
    </row>
    <row r="193" spans="1:13" ht="18" customHeight="1">
      <c r="A193" s="30"/>
      <c r="B193" s="32"/>
      <c r="C193" s="32"/>
      <c r="D193" s="33"/>
      <c r="E193" s="13"/>
      <c r="F193" s="13"/>
      <c r="G193" s="13"/>
      <c r="H193" s="13"/>
      <c r="I193" s="13"/>
      <c r="J193" s="34"/>
      <c r="K193" s="35"/>
      <c r="L193" s="36"/>
      <c r="M193" s="36"/>
    </row>
    <row r="194" spans="1:13" ht="18" customHeight="1">
      <c r="A194" s="30"/>
      <c r="B194" s="32"/>
      <c r="C194" s="32"/>
      <c r="D194" s="33"/>
      <c r="E194" s="13"/>
      <c r="F194" s="13"/>
      <c r="G194" s="13"/>
      <c r="H194" s="13"/>
      <c r="I194" s="13"/>
      <c r="J194" s="34"/>
      <c r="K194" s="35"/>
      <c r="L194" s="36"/>
      <c r="M194" s="36"/>
    </row>
    <row r="195" spans="1:13" ht="18" customHeight="1">
      <c r="A195" s="30"/>
      <c r="B195" s="32"/>
      <c r="C195" s="32"/>
      <c r="D195" s="33"/>
      <c r="E195" s="13"/>
      <c r="F195" s="13"/>
      <c r="G195" s="13"/>
      <c r="H195" s="13"/>
      <c r="I195" s="13"/>
      <c r="J195" s="34"/>
      <c r="K195" s="35"/>
      <c r="L195" s="36"/>
      <c r="M195" s="36"/>
    </row>
    <row r="196" spans="1:13" ht="18" customHeight="1">
      <c r="A196" s="30"/>
      <c r="B196" s="32"/>
      <c r="C196" s="32"/>
      <c r="D196" s="33"/>
      <c r="E196" s="13"/>
      <c r="F196" s="13"/>
      <c r="G196" s="13"/>
      <c r="H196" s="13"/>
      <c r="I196" s="13"/>
      <c r="J196" s="34"/>
      <c r="K196" s="35"/>
      <c r="L196" s="36"/>
      <c r="M196" s="36"/>
    </row>
    <row r="197" spans="1:13" ht="18" customHeight="1">
      <c r="A197" s="30"/>
      <c r="B197" s="32"/>
      <c r="C197" s="32"/>
      <c r="D197" s="33"/>
      <c r="E197" s="13"/>
      <c r="F197" s="13"/>
      <c r="G197" s="13"/>
      <c r="H197" s="13"/>
      <c r="I197" s="13"/>
      <c r="J197" s="34"/>
      <c r="K197" s="35"/>
      <c r="L197" s="36"/>
      <c r="M197" s="36"/>
    </row>
    <row r="198" spans="1:13" ht="18" customHeight="1">
      <c r="A198" s="30"/>
      <c r="B198" s="32"/>
      <c r="C198" s="32"/>
      <c r="D198" s="33"/>
      <c r="E198" s="13"/>
      <c r="F198" s="13"/>
      <c r="G198" s="13"/>
      <c r="H198" s="13"/>
      <c r="I198" s="13"/>
      <c r="J198" s="34"/>
      <c r="K198" s="35"/>
      <c r="L198" s="36"/>
      <c r="M198" s="36"/>
    </row>
    <row r="199" spans="1:13" ht="18" customHeight="1">
      <c r="A199" s="30"/>
      <c r="B199" s="32"/>
      <c r="C199" s="32"/>
      <c r="D199" s="33"/>
      <c r="E199" s="13"/>
      <c r="F199" s="13"/>
      <c r="G199" s="13"/>
      <c r="H199" s="13"/>
      <c r="I199" s="13"/>
      <c r="J199" s="34"/>
      <c r="K199" s="35"/>
      <c r="L199" s="36"/>
      <c r="M199" s="36"/>
    </row>
    <row r="200" spans="1:13" ht="18" customHeight="1">
      <c r="A200" s="30"/>
      <c r="B200" s="32"/>
      <c r="C200" s="32"/>
      <c r="D200" s="33"/>
      <c r="E200" s="13"/>
      <c r="F200" s="13"/>
      <c r="G200" s="13"/>
      <c r="H200" s="13"/>
      <c r="I200" s="13"/>
      <c r="J200" s="34"/>
      <c r="K200" s="35"/>
      <c r="L200" s="36"/>
      <c r="M200" s="36"/>
    </row>
    <row r="201" spans="1:13" ht="18" customHeight="1">
      <c r="A201" s="30"/>
      <c r="B201" s="32"/>
      <c r="C201" s="32"/>
      <c r="D201" s="33"/>
      <c r="E201" s="13"/>
      <c r="F201" s="13"/>
      <c r="G201" s="13"/>
      <c r="H201" s="13"/>
      <c r="I201" s="13"/>
      <c r="J201" s="34"/>
      <c r="K201" s="35"/>
      <c r="L201" s="36"/>
      <c r="M201" s="36"/>
    </row>
    <row r="202" spans="1:13" ht="18" customHeight="1">
      <c r="A202" s="30"/>
      <c r="B202" s="32"/>
      <c r="C202" s="32"/>
      <c r="D202" s="33"/>
      <c r="E202" s="13"/>
      <c r="F202" s="13"/>
      <c r="G202" s="13"/>
      <c r="H202" s="13"/>
      <c r="I202" s="13"/>
      <c r="J202" s="34"/>
      <c r="K202" s="35"/>
      <c r="L202" s="36"/>
      <c r="M202" s="36"/>
    </row>
    <row r="203" spans="1:13" ht="18" customHeight="1">
      <c r="A203" s="30"/>
      <c r="B203" s="32"/>
      <c r="C203" s="32"/>
      <c r="D203" s="33"/>
      <c r="E203" s="13"/>
      <c r="F203" s="13"/>
      <c r="G203" s="13"/>
      <c r="H203" s="13"/>
      <c r="I203" s="13"/>
      <c r="J203" s="34"/>
      <c r="K203" s="35"/>
      <c r="L203" s="36"/>
      <c r="M203" s="36"/>
    </row>
    <row r="204" spans="1:13" ht="18" customHeight="1">
      <c r="A204" s="30"/>
      <c r="B204" s="32"/>
      <c r="C204" s="32"/>
      <c r="D204" s="33"/>
      <c r="E204" s="13"/>
      <c r="F204" s="13"/>
      <c r="G204" s="13"/>
      <c r="H204" s="13"/>
      <c r="I204" s="13"/>
      <c r="J204" s="34"/>
      <c r="K204" s="35"/>
      <c r="L204" s="36"/>
      <c r="M204" s="36"/>
    </row>
    <row r="205" spans="1:13" ht="18" customHeight="1">
      <c r="A205" s="30"/>
      <c r="B205" s="32"/>
      <c r="C205" s="32"/>
      <c r="D205" s="33"/>
      <c r="E205" s="13"/>
      <c r="F205" s="13"/>
      <c r="G205" s="13"/>
      <c r="H205" s="13"/>
      <c r="I205" s="13"/>
      <c r="J205" s="34"/>
      <c r="K205" s="35"/>
      <c r="L205" s="36"/>
      <c r="M205" s="36"/>
    </row>
    <row r="206" spans="1:13" ht="18" customHeight="1">
      <c r="A206" s="30"/>
      <c r="B206" s="32"/>
      <c r="C206" s="32"/>
      <c r="D206" s="33"/>
      <c r="E206" s="13"/>
      <c r="F206" s="13"/>
      <c r="G206" s="13"/>
      <c r="H206" s="13"/>
      <c r="I206" s="13"/>
      <c r="J206" s="34"/>
      <c r="K206" s="35"/>
      <c r="L206" s="36"/>
      <c r="M206" s="36"/>
    </row>
    <row r="207" spans="1:13" ht="18" customHeight="1">
      <c r="A207" s="30"/>
      <c r="B207" s="32"/>
      <c r="C207" s="32"/>
      <c r="D207" s="33"/>
      <c r="E207" s="13"/>
      <c r="F207" s="13"/>
      <c r="G207" s="13"/>
      <c r="H207" s="13"/>
      <c r="I207" s="13"/>
      <c r="J207" s="34"/>
      <c r="K207" s="35"/>
      <c r="L207" s="36"/>
      <c r="M207" s="36"/>
    </row>
    <row r="208" spans="1:13" ht="18" customHeight="1">
      <c r="A208" s="30"/>
      <c r="B208" s="32"/>
      <c r="C208" s="32"/>
      <c r="D208" s="33"/>
      <c r="E208" s="13"/>
      <c r="F208" s="13"/>
      <c r="G208" s="13"/>
      <c r="H208" s="13"/>
      <c r="I208" s="13"/>
      <c r="J208" s="34"/>
      <c r="K208" s="35"/>
      <c r="L208" s="36"/>
      <c r="M208" s="36"/>
    </row>
    <row r="209" spans="1:13" ht="18" customHeight="1">
      <c r="A209" s="30"/>
      <c r="B209" s="32"/>
      <c r="C209" s="32"/>
      <c r="D209" s="33"/>
      <c r="E209" s="13"/>
      <c r="F209" s="13"/>
      <c r="G209" s="13"/>
      <c r="H209" s="13"/>
      <c r="I209" s="13"/>
      <c r="J209" s="34"/>
      <c r="K209" s="35"/>
      <c r="L209" s="36"/>
      <c r="M209" s="36"/>
    </row>
    <row r="210" spans="1:13" ht="18" customHeight="1">
      <c r="A210" s="30"/>
      <c r="B210" s="32"/>
      <c r="C210" s="32"/>
      <c r="D210" s="33"/>
      <c r="E210" s="13"/>
      <c r="F210" s="13"/>
      <c r="G210" s="13"/>
      <c r="H210" s="13"/>
      <c r="I210" s="13"/>
      <c r="J210" s="34"/>
      <c r="K210" s="35"/>
      <c r="L210" s="36"/>
      <c r="M210" s="36"/>
    </row>
    <row r="211" spans="1:13" ht="18" customHeight="1">
      <c r="A211" s="30"/>
      <c r="B211" s="32"/>
      <c r="C211" s="32"/>
      <c r="D211" s="33"/>
      <c r="E211" s="13"/>
      <c r="F211" s="13"/>
      <c r="G211" s="13"/>
      <c r="H211" s="13"/>
      <c r="I211" s="13"/>
      <c r="J211" s="34"/>
      <c r="K211" s="35"/>
      <c r="L211" s="36"/>
      <c r="M211" s="36"/>
    </row>
    <row r="212" spans="1:13" ht="18" customHeight="1">
      <c r="A212" s="30"/>
      <c r="B212" s="32"/>
      <c r="C212" s="32"/>
      <c r="D212" s="33"/>
      <c r="E212" s="13"/>
      <c r="F212" s="13"/>
      <c r="G212" s="13"/>
      <c r="H212" s="13"/>
      <c r="I212" s="13"/>
      <c r="J212" s="34"/>
      <c r="K212" s="35"/>
      <c r="L212" s="36"/>
      <c r="M212" s="36"/>
    </row>
    <row r="213" spans="1:13" ht="18" customHeight="1">
      <c r="A213" s="30"/>
      <c r="B213" s="32"/>
      <c r="C213" s="32"/>
      <c r="D213" s="33"/>
      <c r="E213" s="13"/>
      <c r="F213" s="13"/>
      <c r="G213" s="13"/>
      <c r="H213" s="13"/>
      <c r="I213" s="13"/>
      <c r="J213" s="34"/>
      <c r="K213" s="35"/>
      <c r="L213" s="36"/>
      <c r="M213" s="36"/>
    </row>
    <row r="214" spans="1:13" ht="18" customHeight="1">
      <c r="A214" s="30"/>
      <c r="B214" s="32"/>
      <c r="C214" s="32"/>
      <c r="D214" s="33"/>
      <c r="E214" s="13"/>
      <c r="F214" s="13"/>
      <c r="G214" s="13"/>
      <c r="H214" s="13"/>
      <c r="I214" s="13"/>
      <c r="J214" s="34"/>
      <c r="K214" s="35"/>
      <c r="L214" s="36"/>
      <c r="M214" s="36"/>
    </row>
    <row r="215" spans="1:13" ht="18" customHeight="1">
      <c r="A215" s="30"/>
      <c r="B215" s="32"/>
      <c r="C215" s="32"/>
      <c r="D215" s="33"/>
      <c r="E215" s="13"/>
      <c r="F215" s="13"/>
      <c r="G215" s="13"/>
      <c r="H215" s="13"/>
      <c r="I215" s="13"/>
      <c r="J215" s="34"/>
      <c r="K215" s="35"/>
      <c r="L215" s="36"/>
      <c r="M215" s="36"/>
    </row>
    <row r="216" spans="1:13" ht="18" customHeight="1">
      <c r="A216" s="30"/>
      <c r="B216" s="32"/>
      <c r="C216" s="32"/>
      <c r="D216" s="33"/>
      <c r="E216" s="13"/>
      <c r="F216" s="13"/>
      <c r="G216" s="13"/>
      <c r="H216" s="13"/>
      <c r="I216" s="13"/>
      <c r="J216" s="34"/>
      <c r="K216" s="35"/>
      <c r="L216" s="36"/>
      <c r="M216" s="36"/>
    </row>
    <row r="217" spans="1:13" ht="18" customHeight="1">
      <c r="A217" s="30"/>
      <c r="B217" s="32"/>
      <c r="C217" s="32"/>
      <c r="D217" s="33"/>
      <c r="E217" s="13"/>
      <c r="F217" s="13"/>
      <c r="G217" s="13"/>
      <c r="H217" s="13"/>
      <c r="I217" s="13"/>
      <c r="J217" s="34"/>
      <c r="K217" s="35"/>
      <c r="L217" s="36"/>
      <c r="M217" s="36"/>
    </row>
    <row r="218" spans="1:13" ht="18" customHeight="1">
      <c r="A218" s="30"/>
      <c r="B218" s="32"/>
      <c r="C218" s="32"/>
      <c r="D218" s="33"/>
      <c r="E218" s="13"/>
      <c r="F218" s="13"/>
      <c r="G218" s="13"/>
      <c r="H218" s="13"/>
      <c r="I218" s="13"/>
      <c r="J218" s="34"/>
      <c r="K218" s="35"/>
      <c r="L218" s="36"/>
      <c r="M218" s="36"/>
    </row>
    <row r="219" spans="1:13" ht="18" customHeight="1">
      <c r="A219" s="30"/>
      <c r="B219" s="32"/>
      <c r="C219" s="32"/>
      <c r="D219" s="33"/>
      <c r="E219" s="13"/>
      <c r="F219" s="13"/>
      <c r="G219" s="13"/>
      <c r="H219" s="13"/>
      <c r="I219" s="13"/>
      <c r="J219" s="34"/>
      <c r="K219" s="35"/>
      <c r="L219" s="36"/>
      <c r="M219" s="36"/>
    </row>
    <row r="220" spans="1:13" ht="18" customHeight="1">
      <c r="A220" s="30"/>
      <c r="B220" s="32"/>
      <c r="C220" s="32"/>
      <c r="D220" s="33"/>
      <c r="E220" s="13"/>
      <c r="F220" s="13"/>
      <c r="G220" s="13"/>
      <c r="H220" s="13"/>
      <c r="I220" s="13"/>
      <c r="J220" s="34"/>
      <c r="K220" s="35"/>
      <c r="L220" s="36"/>
      <c r="M220" s="36"/>
    </row>
    <row r="221" spans="1:13" ht="18" customHeight="1">
      <c r="A221" s="30"/>
      <c r="B221" s="32"/>
      <c r="C221" s="32"/>
      <c r="D221" s="33"/>
      <c r="E221" s="13"/>
      <c r="F221" s="13"/>
      <c r="G221" s="13"/>
      <c r="H221" s="13"/>
      <c r="I221" s="13"/>
      <c r="J221" s="34"/>
      <c r="K221" s="35"/>
      <c r="L221" s="36"/>
      <c r="M221" s="36"/>
    </row>
    <row r="222" spans="1:13" ht="18" customHeight="1">
      <c r="A222" s="30"/>
      <c r="B222" s="32"/>
      <c r="C222" s="32"/>
      <c r="D222" s="33"/>
      <c r="E222" s="13"/>
      <c r="F222" s="13"/>
      <c r="G222" s="13"/>
      <c r="H222" s="13"/>
      <c r="I222" s="13"/>
      <c r="J222" s="34"/>
      <c r="K222" s="35"/>
      <c r="L222" s="36"/>
      <c r="M222" s="36"/>
    </row>
    <row r="223" spans="1:13" ht="18" customHeight="1">
      <c r="A223" s="30"/>
      <c r="B223" s="32"/>
      <c r="C223" s="32"/>
      <c r="D223" s="33"/>
      <c r="E223" s="13"/>
      <c r="F223" s="13"/>
      <c r="G223" s="13"/>
      <c r="H223" s="13"/>
      <c r="I223" s="13"/>
      <c r="J223" s="34"/>
      <c r="K223" s="35"/>
      <c r="L223" s="36"/>
      <c r="M223" s="36"/>
    </row>
    <row r="224" spans="1:13" ht="18" customHeight="1">
      <c r="A224" s="30"/>
      <c r="B224" s="32"/>
      <c r="C224" s="32"/>
      <c r="D224" s="33"/>
      <c r="E224" s="13"/>
      <c r="F224" s="13"/>
      <c r="G224" s="13"/>
      <c r="H224" s="13"/>
      <c r="I224" s="13"/>
      <c r="J224" s="34"/>
      <c r="K224" s="35"/>
      <c r="L224" s="36"/>
      <c r="M224" s="36"/>
    </row>
    <row r="225" spans="1:13" ht="18" customHeight="1">
      <c r="A225" s="30"/>
      <c r="B225" s="32"/>
      <c r="C225" s="32"/>
      <c r="D225" s="33"/>
      <c r="E225" s="13"/>
      <c r="F225" s="13"/>
      <c r="G225" s="13"/>
      <c r="H225" s="13"/>
      <c r="I225" s="13"/>
      <c r="J225" s="34"/>
      <c r="K225" s="35"/>
      <c r="L225" s="36"/>
      <c r="M225" s="36"/>
    </row>
    <row r="226" spans="1:13" ht="18" customHeight="1">
      <c r="A226" s="30"/>
      <c r="B226" s="32"/>
      <c r="C226" s="32"/>
      <c r="D226" s="33"/>
      <c r="E226" s="13"/>
      <c r="F226" s="13"/>
      <c r="G226" s="13"/>
      <c r="H226" s="13"/>
      <c r="I226" s="13"/>
      <c r="J226" s="34"/>
      <c r="K226" s="35"/>
      <c r="L226" s="36"/>
      <c r="M226" s="36"/>
    </row>
    <row r="227" spans="1:13" ht="18" customHeight="1">
      <c r="A227" s="30"/>
      <c r="B227" s="32"/>
      <c r="C227" s="32"/>
      <c r="D227" s="33"/>
      <c r="E227" s="13"/>
      <c r="F227" s="13"/>
      <c r="G227" s="13"/>
      <c r="H227" s="13"/>
      <c r="I227" s="13"/>
      <c r="J227" s="34"/>
      <c r="K227" s="35"/>
      <c r="L227" s="36"/>
      <c r="M227" s="36"/>
    </row>
    <row r="228" spans="1:13" ht="18" customHeight="1">
      <c r="A228" s="30"/>
      <c r="B228" s="32"/>
      <c r="C228" s="32"/>
      <c r="D228" s="33"/>
      <c r="E228" s="13"/>
      <c r="F228" s="13"/>
      <c r="G228" s="13"/>
      <c r="H228" s="13"/>
      <c r="I228" s="13"/>
      <c r="J228" s="34"/>
      <c r="K228" s="35"/>
      <c r="L228" s="36"/>
      <c r="M228" s="36"/>
    </row>
    <row r="229" spans="1:13" ht="18" customHeight="1">
      <c r="A229" s="30"/>
      <c r="B229" s="32"/>
      <c r="C229" s="32"/>
      <c r="D229" s="33"/>
      <c r="E229" s="13"/>
      <c r="F229" s="13"/>
      <c r="G229" s="13"/>
      <c r="H229" s="13"/>
      <c r="I229" s="13"/>
      <c r="J229" s="34"/>
      <c r="K229" s="35"/>
      <c r="L229" s="36"/>
      <c r="M229" s="36"/>
    </row>
    <row r="230" spans="1:13" ht="18" customHeight="1">
      <c r="A230" s="30"/>
      <c r="B230" s="32"/>
      <c r="C230" s="32"/>
      <c r="D230" s="33"/>
      <c r="E230" s="13"/>
      <c r="F230" s="13"/>
      <c r="G230" s="13"/>
      <c r="H230" s="13"/>
      <c r="I230" s="13"/>
      <c r="J230" s="34"/>
      <c r="K230" s="35"/>
      <c r="L230" s="36"/>
      <c r="M230" s="36"/>
    </row>
    <row r="231" spans="1:13" ht="18" customHeight="1">
      <c r="A231" s="30"/>
      <c r="B231" s="32"/>
      <c r="C231" s="32"/>
      <c r="D231" s="33"/>
      <c r="E231" s="13"/>
      <c r="F231" s="13"/>
      <c r="G231" s="13"/>
      <c r="H231" s="13"/>
      <c r="I231" s="13"/>
      <c r="J231" s="34"/>
      <c r="K231" s="35"/>
      <c r="L231" s="36"/>
      <c r="M231" s="36"/>
    </row>
    <row r="232" spans="1:13" ht="18" customHeight="1">
      <c r="A232" s="30"/>
      <c r="B232" s="32"/>
      <c r="C232" s="32"/>
      <c r="D232" s="33"/>
      <c r="E232" s="13"/>
      <c r="F232" s="13"/>
      <c r="G232" s="13"/>
      <c r="H232" s="13"/>
      <c r="I232" s="13"/>
      <c r="J232" s="34"/>
      <c r="K232" s="35"/>
      <c r="L232" s="36"/>
      <c r="M232" s="36"/>
    </row>
    <row r="233" spans="1:13" ht="18" customHeight="1">
      <c r="A233" s="30"/>
      <c r="B233" s="32"/>
      <c r="C233" s="32"/>
      <c r="D233" s="33"/>
      <c r="E233" s="13"/>
      <c r="F233" s="13"/>
      <c r="G233" s="13"/>
      <c r="H233" s="13"/>
      <c r="I233" s="13"/>
      <c r="J233" s="34"/>
      <c r="K233" s="35"/>
      <c r="L233" s="36"/>
      <c r="M233" s="36"/>
    </row>
    <row r="234" spans="1:13" ht="18" customHeight="1">
      <c r="A234" s="30"/>
      <c r="B234" s="32"/>
      <c r="C234" s="32"/>
      <c r="D234" s="33"/>
      <c r="E234" s="13"/>
      <c r="F234" s="13"/>
      <c r="G234" s="13"/>
      <c r="H234" s="13"/>
      <c r="I234" s="13"/>
      <c r="J234" s="34"/>
      <c r="K234" s="35"/>
      <c r="L234" s="36"/>
      <c r="M234" s="36"/>
    </row>
    <row r="235" spans="1:13" ht="18" customHeight="1">
      <c r="A235" s="30"/>
      <c r="B235" s="32"/>
      <c r="C235" s="32"/>
      <c r="D235" s="33"/>
      <c r="E235" s="13"/>
      <c r="F235" s="13"/>
      <c r="G235" s="13"/>
      <c r="H235" s="13"/>
      <c r="I235" s="13"/>
      <c r="J235" s="34"/>
      <c r="K235" s="35"/>
      <c r="L235" s="36"/>
      <c r="M235" s="36"/>
    </row>
    <row r="236" spans="1:13" ht="18" customHeight="1">
      <c r="A236" s="30"/>
      <c r="B236" s="32"/>
      <c r="C236" s="32"/>
      <c r="D236" s="33"/>
      <c r="E236" s="13"/>
      <c r="F236" s="13"/>
      <c r="G236" s="13"/>
      <c r="H236" s="13"/>
      <c r="I236" s="13"/>
      <c r="J236" s="34"/>
      <c r="K236" s="35"/>
      <c r="L236" s="36"/>
      <c r="M236" s="36"/>
    </row>
    <row r="237" spans="1:13" ht="18" customHeight="1">
      <c r="A237" s="30"/>
      <c r="B237" s="32"/>
      <c r="C237" s="32"/>
      <c r="D237" s="33"/>
      <c r="E237" s="13"/>
      <c r="F237" s="13"/>
      <c r="G237" s="13"/>
      <c r="H237" s="13"/>
      <c r="I237" s="13"/>
      <c r="J237" s="34"/>
      <c r="K237" s="35"/>
      <c r="L237" s="36"/>
      <c r="M237" s="36"/>
    </row>
    <row r="238" spans="1:13" ht="18" customHeight="1">
      <c r="A238" s="30"/>
      <c r="B238" s="32"/>
      <c r="C238" s="32"/>
      <c r="D238" s="36"/>
      <c r="E238" s="36"/>
      <c r="F238" s="36"/>
      <c r="G238" s="36"/>
      <c r="H238" s="13"/>
      <c r="I238" s="13"/>
      <c r="J238" s="37"/>
      <c r="K238" s="38"/>
      <c r="L238" s="36"/>
      <c r="M238" s="36"/>
    </row>
    <row r="239" spans="1:13" ht="18" customHeight="1">
      <c r="A239" s="30"/>
      <c r="B239" s="32"/>
      <c r="C239" s="32"/>
      <c r="D239" s="36"/>
      <c r="E239" s="36"/>
      <c r="F239" s="36"/>
      <c r="G239" s="36"/>
      <c r="H239" s="13"/>
      <c r="I239" s="13"/>
      <c r="J239" s="37"/>
      <c r="K239" s="38"/>
      <c r="L239" s="36"/>
      <c r="M239" s="36"/>
    </row>
    <row r="240" spans="1:13" ht="18" customHeight="1">
      <c r="A240" s="30"/>
      <c r="B240" s="32"/>
      <c r="C240" s="32"/>
      <c r="D240" s="36"/>
      <c r="E240" s="36"/>
      <c r="F240" s="36"/>
      <c r="G240" s="36"/>
      <c r="H240" s="13"/>
      <c r="I240" s="13"/>
      <c r="J240" s="37"/>
      <c r="K240" s="38"/>
      <c r="L240" s="36"/>
      <c r="M240" s="36"/>
    </row>
    <row r="241" spans="1:13" ht="18" customHeight="1">
      <c r="A241" s="30"/>
      <c r="B241" s="32"/>
      <c r="C241" s="32"/>
      <c r="D241" s="36"/>
      <c r="E241" s="36"/>
      <c r="F241" s="36"/>
      <c r="G241" s="36"/>
      <c r="H241" s="13"/>
      <c r="I241" s="13"/>
      <c r="J241" s="37"/>
      <c r="K241" s="38"/>
      <c r="L241" s="36"/>
      <c r="M241" s="36"/>
    </row>
    <row r="242" spans="1:13" ht="18" customHeight="1">
      <c r="A242" s="30"/>
      <c r="B242" s="32"/>
      <c r="C242" s="32"/>
      <c r="D242" s="36"/>
      <c r="E242" s="36"/>
      <c r="F242" s="36"/>
      <c r="G242" s="36"/>
      <c r="H242" s="13"/>
      <c r="I242" s="13"/>
      <c r="J242" s="37"/>
      <c r="K242" s="38"/>
      <c r="L242" s="36"/>
      <c r="M242" s="36"/>
    </row>
    <row r="243" spans="1:13" ht="18" customHeight="1">
      <c r="A243" s="30"/>
      <c r="B243" s="32"/>
      <c r="C243" s="32"/>
      <c r="D243" s="36"/>
      <c r="E243" s="36"/>
      <c r="F243" s="36"/>
      <c r="G243" s="36"/>
      <c r="H243" s="13"/>
      <c r="I243" s="13"/>
      <c r="J243" s="37"/>
      <c r="K243" s="38"/>
      <c r="L243" s="36"/>
      <c r="M243" s="36"/>
    </row>
    <row r="244" spans="1:13" ht="18" customHeight="1">
      <c r="A244" s="30"/>
      <c r="B244" s="32"/>
      <c r="C244" s="32"/>
      <c r="D244" s="36"/>
      <c r="E244" s="36"/>
      <c r="F244" s="36"/>
      <c r="G244" s="36"/>
      <c r="H244" s="13"/>
      <c r="I244" s="13"/>
      <c r="J244" s="37"/>
      <c r="K244" s="38"/>
      <c r="L244" s="36"/>
      <c r="M244" s="36"/>
    </row>
    <row r="245" spans="1:13" ht="18" customHeight="1">
      <c r="A245" s="30"/>
      <c r="B245" s="32"/>
      <c r="C245" s="32"/>
      <c r="D245" s="36"/>
      <c r="E245" s="36"/>
      <c r="F245" s="36"/>
      <c r="G245" s="36"/>
      <c r="H245" s="13"/>
      <c r="I245" s="13"/>
      <c r="J245" s="37"/>
      <c r="K245" s="38"/>
      <c r="L245" s="36"/>
      <c r="M245" s="36"/>
    </row>
    <row r="246" spans="1:13" ht="18" customHeight="1">
      <c r="A246" s="30"/>
      <c r="B246" s="32"/>
      <c r="C246" s="32"/>
      <c r="D246" s="36"/>
      <c r="E246" s="36"/>
      <c r="F246" s="36"/>
      <c r="G246" s="36"/>
      <c r="H246" s="39"/>
      <c r="I246" s="13"/>
      <c r="J246" s="37"/>
      <c r="K246" s="38"/>
      <c r="L246" s="36"/>
      <c r="M246" s="36"/>
    </row>
    <row r="247" spans="1:13" ht="18" customHeight="1">
      <c r="A247" s="30"/>
      <c r="B247" s="32"/>
      <c r="C247" s="32"/>
      <c r="D247" s="36"/>
      <c r="E247" s="36"/>
      <c r="F247" s="36"/>
      <c r="G247" s="36"/>
      <c r="H247" s="40"/>
      <c r="I247" s="13"/>
      <c r="J247" s="37"/>
      <c r="K247" s="38"/>
      <c r="L247" s="36"/>
      <c r="M247" s="36"/>
    </row>
    <row r="248" spans="1:13" ht="18" customHeight="1">
      <c r="A248" s="30"/>
      <c r="B248" s="32"/>
      <c r="C248" s="32"/>
      <c r="D248" s="36"/>
      <c r="E248" s="36"/>
      <c r="F248" s="36"/>
      <c r="G248" s="36"/>
      <c r="H248" s="41"/>
      <c r="I248" s="13"/>
      <c r="J248" s="37"/>
      <c r="K248" s="38"/>
      <c r="L248" s="36"/>
      <c r="M248" s="36"/>
    </row>
    <row r="249" spans="1:13" ht="18" customHeight="1">
      <c r="A249" s="30"/>
      <c r="B249" s="32"/>
      <c r="C249" s="32"/>
      <c r="D249" s="36"/>
      <c r="E249" s="36"/>
      <c r="F249" s="36"/>
      <c r="G249" s="36"/>
      <c r="H249" s="13"/>
      <c r="I249" s="13"/>
      <c r="J249" s="37"/>
      <c r="K249" s="38"/>
      <c r="L249" s="36"/>
      <c r="M249" s="36"/>
    </row>
    <row r="250" spans="1:13" ht="18" customHeight="1">
      <c r="A250" s="30"/>
      <c r="B250" s="32"/>
      <c r="C250" s="32"/>
      <c r="D250" s="36"/>
      <c r="E250" s="36"/>
      <c r="F250" s="36"/>
      <c r="G250" s="36"/>
      <c r="H250" s="13"/>
      <c r="I250" s="13"/>
      <c r="J250" s="37"/>
      <c r="K250" s="38"/>
      <c r="L250" s="36"/>
      <c r="M250" s="36"/>
    </row>
    <row r="251" spans="1:13" ht="18" customHeight="1">
      <c r="A251" s="30"/>
      <c r="B251" s="32"/>
      <c r="C251" s="32"/>
      <c r="D251" s="36"/>
      <c r="E251" s="36"/>
      <c r="F251" s="36"/>
      <c r="G251" s="36"/>
      <c r="H251" s="13"/>
      <c r="I251" s="13"/>
      <c r="J251" s="37"/>
      <c r="K251" s="38"/>
      <c r="L251" s="36"/>
      <c r="M251" s="36"/>
    </row>
    <row r="252" spans="1:13" ht="18" customHeight="1">
      <c r="A252" s="30"/>
      <c r="B252" s="32"/>
      <c r="C252" s="32"/>
      <c r="D252" s="42"/>
      <c r="E252" s="13"/>
      <c r="F252" s="13"/>
      <c r="G252" s="13"/>
      <c r="H252" s="13"/>
      <c r="I252" s="13"/>
      <c r="J252" s="43"/>
      <c r="K252" s="44"/>
      <c r="L252" s="36"/>
      <c r="M252" s="36"/>
    </row>
    <row r="253" spans="1:13" ht="18" customHeight="1">
      <c r="A253" s="30"/>
      <c r="B253" s="32"/>
      <c r="C253" s="32"/>
      <c r="D253" s="42"/>
      <c r="E253" s="13"/>
      <c r="F253" s="13"/>
      <c r="G253" s="13"/>
      <c r="H253" s="13"/>
      <c r="I253" s="13"/>
      <c r="J253" s="43"/>
      <c r="K253" s="44"/>
      <c r="L253" s="36"/>
      <c r="M253" s="36"/>
    </row>
    <row r="254" spans="1:13" ht="18" customHeight="1">
      <c r="A254" s="30"/>
      <c r="B254" s="32"/>
      <c r="C254" s="32"/>
      <c r="D254" s="42"/>
      <c r="E254" s="13"/>
      <c r="F254" s="13"/>
      <c r="G254" s="13"/>
      <c r="H254" s="13"/>
      <c r="I254" s="13"/>
      <c r="J254" s="43"/>
      <c r="K254" s="44"/>
      <c r="L254" s="36"/>
      <c r="M254" s="36"/>
    </row>
    <row r="255" spans="1:13" ht="18" customHeight="1">
      <c r="A255" s="30"/>
      <c r="B255" s="32"/>
      <c r="C255" s="32"/>
      <c r="D255" s="42"/>
      <c r="E255" s="13"/>
      <c r="F255" s="13"/>
      <c r="G255" s="13"/>
      <c r="H255" s="13"/>
      <c r="I255" s="13"/>
      <c r="J255" s="43"/>
      <c r="K255" s="44"/>
      <c r="L255" s="36"/>
      <c r="M255" s="36"/>
    </row>
    <row r="256" spans="1:13" ht="18" customHeight="1">
      <c r="A256" s="30"/>
      <c r="B256" s="32"/>
      <c r="C256" s="32"/>
      <c r="D256" s="42"/>
      <c r="E256" s="13"/>
      <c r="F256" s="13"/>
      <c r="G256" s="13"/>
      <c r="H256" s="13"/>
      <c r="I256" s="13"/>
      <c r="J256" s="43"/>
      <c r="K256" s="44"/>
      <c r="L256" s="36"/>
      <c r="M256" s="36"/>
    </row>
    <row r="257" spans="1:13" ht="18" customHeight="1">
      <c r="A257" s="30"/>
      <c r="B257" s="32"/>
      <c r="C257" s="32"/>
      <c r="D257" s="42"/>
      <c r="E257" s="13"/>
      <c r="F257" s="13"/>
      <c r="G257" s="13"/>
      <c r="H257" s="13"/>
      <c r="I257" s="13"/>
      <c r="J257" s="43"/>
      <c r="K257" s="44"/>
      <c r="L257" s="36"/>
      <c r="M257" s="36"/>
    </row>
    <row r="258" spans="1:13" ht="18" customHeight="1">
      <c r="A258" s="30"/>
      <c r="B258" s="32"/>
      <c r="C258" s="32"/>
      <c r="D258" s="42"/>
      <c r="E258" s="13"/>
      <c r="F258" s="13"/>
      <c r="G258" s="13"/>
      <c r="H258" s="13"/>
      <c r="I258" s="13"/>
      <c r="J258" s="43"/>
      <c r="K258" s="44"/>
      <c r="L258" s="36"/>
      <c r="M258" s="36"/>
    </row>
    <row r="259" spans="1:13" ht="18" customHeight="1">
      <c r="A259" s="30"/>
      <c r="B259" s="32"/>
      <c r="C259" s="32"/>
      <c r="D259" s="42"/>
      <c r="E259" s="13"/>
      <c r="F259" s="13"/>
      <c r="G259" s="13"/>
      <c r="H259" s="13"/>
      <c r="I259" s="13"/>
      <c r="J259" s="43"/>
      <c r="K259" s="44"/>
      <c r="L259" s="36"/>
      <c r="M259" s="36"/>
    </row>
    <row r="260" spans="1:13" ht="18" customHeight="1">
      <c r="A260" s="30"/>
      <c r="B260" s="32"/>
      <c r="C260" s="32"/>
      <c r="D260" s="42"/>
      <c r="E260" s="13"/>
      <c r="F260" s="13"/>
      <c r="G260" s="13"/>
      <c r="H260" s="13"/>
      <c r="I260" s="13"/>
      <c r="J260" s="43"/>
      <c r="K260" s="44"/>
      <c r="L260" s="36"/>
      <c r="M260" s="36"/>
    </row>
    <row r="261" spans="1:13" ht="18" customHeight="1">
      <c r="A261" s="30"/>
      <c r="B261" s="32"/>
      <c r="C261" s="32"/>
      <c r="D261" s="42"/>
      <c r="E261" s="13"/>
      <c r="F261" s="13"/>
      <c r="G261" s="13"/>
      <c r="H261" s="13"/>
      <c r="I261" s="13"/>
      <c r="J261" s="43"/>
      <c r="K261" s="44"/>
      <c r="L261" s="36"/>
      <c r="M261" s="36"/>
    </row>
    <row r="262" spans="1:13" ht="18" customHeight="1">
      <c r="A262" s="30"/>
      <c r="B262" s="32"/>
      <c r="C262" s="32"/>
      <c r="D262" s="42"/>
      <c r="E262" s="13"/>
      <c r="F262" s="13"/>
      <c r="G262" s="13"/>
      <c r="H262" s="13"/>
      <c r="I262" s="13"/>
      <c r="J262" s="43"/>
      <c r="K262" s="44"/>
      <c r="L262" s="36"/>
      <c r="M262" s="36"/>
    </row>
    <row r="263" spans="1:13" ht="18" customHeight="1">
      <c r="A263" s="30"/>
      <c r="B263" s="32"/>
      <c r="C263" s="32"/>
      <c r="D263" s="42"/>
      <c r="E263" s="13"/>
      <c r="F263" s="13"/>
      <c r="G263" s="13"/>
      <c r="H263" s="13"/>
      <c r="I263" s="13"/>
      <c r="J263" s="43"/>
      <c r="K263" s="44"/>
      <c r="L263" s="36"/>
      <c r="M263" s="36"/>
    </row>
    <row r="264" spans="1:13" ht="18" customHeight="1">
      <c r="A264" s="30"/>
      <c r="B264" s="32"/>
      <c r="C264" s="32"/>
      <c r="D264" s="42"/>
      <c r="E264" s="13"/>
      <c r="F264" s="13"/>
      <c r="G264" s="13"/>
      <c r="H264" s="13"/>
      <c r="I264" s="13"/>
      <c r="J264" s="43"/>
      <c r="K264" s="44"/>
      <c r="L264" s="36"/>
      <c r="M264" s="36"/>
    </row>
    <row r="265" spans="1:13" ht="18" customHeight="1">
      <c r="A265" s="30"/>
      <c r="B265" s="32"/>
      <c r="C265" s="32"/>
      <c r="D265" s="42"/>
      <c r="E265" s="13"/>
      <c r="F265" s="13"/>
      <c r="G265" s="13"/>
      <c r="H265" s="13"/>
      <c r="I265" s="13"/>
      <c r="J265" s="43"/>
      <c r="K265" s="44"/>
      <c r="L265" s="36"/>
      <c r="M265" s="36"/>
    </row>
    <row r="266" spans="1:13" ht="18" customHeight="1">
      <c r="A266" s="30"/>
      <c r="B266" s="32"/>
      <c r="C266" s="32"/>
      <c r="D266" s="42"/>
      <c r="E266" s="13"/>
      <c r="F266" s="13"/>
      <c r="G266" s="13"/>
      <c r="H266" s="13"/>
      <c r="I266" s="13"/>
      <c r="J266" s="43"/>
      <c r="K266" s="44"/>
      <c r="L266" s="36"/>
      <c r="M266" s="36"/>
    </row>
    <row r="267" spans="1:13" ht="18" customHeight="1">
      <c r="A267" s="30"/>
      <c r="B267" s="32"/>
      <c r="C267" s="32"/>
      <c r="D267" s="42"/>
      <c r="E267" s="13"/>
      <c r="F267" s="13"/>
      <c r="G267" s="13"/>
      <c r="H267" s="13"/>
      <c r="I267" s="13"/>
      <c r="J267" s="43"/>
      <c r="K267" s="44"/>
      <c r="L267" s="36"/>
      <c r="M267" s="36"/>
    </row>
    <row r="268" spans="1:13" ht="18" customHeight="1">
      <c r="A268" s="30"/>
      <c r="B268" s="32"/>
      <c r="C268" s="32"/>
      <c r="D268" s="42"/>
      <c r="E268" s="13"/>
      <c r="F268" s="13"/>
      <c r="G268" s="13"/>
      <c r="H268" s="13"/>
      <c r="I268" s="13"/>
      <c r="J268" s="43"/>
      <c r="K268" s="44"/>
      <c r="L268" s="36"/>
      <c r="M268" s="36"/>
    </row>
    <row r="269" spans="1:13" ht="18" customHeight="1">
      <c r="A269" s="30"/>
      <c r="B269" s="32"/>
      <c r="C269" s="32"/>
      <c r="D269" s="42"/>
      <c r="E269" s="13"/>
      <c r="F269" s="13"/>
      <c r="G269" s="13"/>
      <c r="H269" s="13"/>
      <c r="I269" s="13"/>
      <c r="J269" s="43"/>
      <c r="K269" s="44"/>
      <c r="L269" s="36"/>
      <c r="M269" s="36"/>
    </row>
    <row r="270" spans="1:13" ht="18" customHeight="1">
      <c r="A270" s="30"/>
      <c r="B270" s="32"/>
      <c r="C270" s="32"/>
      <c r="D270" s="42"/>
      <c r="E270" s="13"/>
      <c r="F270" s="13"/>
      <c r="G270" s="13"/>
      <c r="H270" s="13"/>
      <c r="I270" s="13"/>
      <c r="J270" s="43"/>
      <c r="K270" s="44"/>
      <c r="L270" s="36"/>
      <c r="M270" s="36"/>
    </row>
    <row r="271" spans="1:13" ht="18" customHeight="1">
      <c r="A271" s="30"/>
      <c r="B271" s="32"/>
      <c r="C271" s="32"/>
      <c r="D271" s="42"/>
      <c r="E271" s="13"/>
      <c r="F271" s="13"/>
      <c r="G271" s="13"/>
      <c r="H271" s="13"/>
      <c r="I271" s="13"/>
      <c r="J271" s="43"/>
      <c r="K271" s="44"/>
      <c r="L271" s="36"/>
      <c r="M271" s="36"/>
    </row>
    <row r="272" spans="1:13" ht="18" customHeight="1">
      <c r="A272" s="30"/>
      <c r="B272" s="32"/>
      <c r="C272" s="32"/>
      <c r="D272" s="42"/>
      <c r="E272" s="13"/>
      <c r="F272" s="13"/>
      <c r="G272" s="13"/>
      <c r="H272" s="13"/>
      <c r="I272" s="13"/>
      <c r="J272" s="43"/>
      <c r="K272" s="44"/>
      <c r="L272" s="36"/>
      <c r="M272" s="36"/>
    </row>
    <row r="273" spans="1:13" ht="18" customHeight="1">
      <c r="A273" s="30"/>
      <c r="B273" s="32"/>
      <c r="C273" s="32"/>
      <c r="D273" s="42"/>
      <c r="E273" s="13"/>
      <c r="F273" s="13"/>
      <c r="G273" s="13"/>
      <c r="H273" s="13"/>
      <c r="I273" s="13"/>
      <c r="J273" s="43"/>
      <c r="K273" s="44"/>
      <c r="L273" s="36"/>
      <c r="M273" s="36"/>
    </row>
    <row r="274" spans="1:13" ht="18" customHeight="1">
      <c r="A274" s="30"/>
      <c r="B274" s="32"/>
      <c r="C274" s="32"/>
      <c r="D274" s="42"/>
      <c r="E274" s="13"/>
      <c r="F274" s="13"/>
      <c r="G274" s="13"/>
      <c r="H274" s="13"/>
      <c r="I274" s="13"/>
      <c r="J274" s="43"/>
      <c r="K274" s="44"/>
      <c r="L274" s="36"/>
      <c r="M274" s="36"/>
    </row>
    <row r="275" spans="1:13" ht="18" customHeight="1">
      <c r="A275" s="30"/>
      <c r="B275" s="32"/>
      <c r="C275" s="32"/>
      <c r="D275" s="42"/>
      <c r="E275" s="13"/>
      <c r="F275" s="13"/>
      <c r="G275" s="13"/>
      <c r="H275" s="13"/>
      <c r="I275" s="13"/>
      <c r="J275" s="43"/>
      <c r="K275" s="44"/>
      <c r="L275" s="36"/>
      <c r="M275" s="36"/>
    </row>
    <row r="276" spans="1:13" ht="18" customHeight="1">
      <c r="A276" s="30"/>
      <c r="B276" s="32"/>
      <c r="C276" s="32"/>
      <c r="D276" s="42"/>
      <c r="E276" s="13"/>
      <c r="F276" s="13"/>
      <c r="G276" s="13"/>
      <c r="H276" s="13"/>
      <c r="I276" s="13"/>
      <c r="J276" s="43"/>
      <c r="K276" s="44"/>
      <c r="L276" s="36"/>
      <c r="M276" s="36"/>
    </row>
    <row r="277" spans="1:13" ht="18" customHeight="1">
      <c r="A277" s="30"/>
      <c r="B277" s="32"/>
      <c r="C277" s="32"/>
      <c r="D277" s="42"/>
      <c r="E277" s="13"/>
      <c r="F277" s="13"/>
      <c r="G277" s="13"/>
      <c r="H277" s="13"/>
      <c r="I277" s="13"/>
      <c r="J277" s="43"/>
      <c r="K277" s="44"/>
      <c r="L277" s="36"/>
      <c r="M277" s="36"/>
    </row>
    <row r="278" spans="1:13" ht="18" customHeight="1">
      <c r="A278" s="30"/>
      <c r="B278" s="32"/>
      <c r="C278" s="32"/>
      <c r="D278" s="42"/>
      <c r="E278" s="13"/>
      <c r="F278" s="13"/>
      <c r="G278" s="13"/>
      <c r="H278" s="13"/>
      <c r="I278" s="13"/>
      <c r="J278" s="43"/>
      <c r="K278" s="44"/>
      <c r="L278" s="36"/>
      <c r="M278" s="36"/>
    </row>
    <row r="279" spans="1:13" ht="18" customHeight="1">
      <c r="A279" s="30"/>
      <c r="B279" s="32"/>
      <c r="C279" s="32"/>
      <c r="D279" s="42"/>
      <c r="E279" s="13"/>
      <c r="F279" s="13"/>
      <c r="G279" s="13"/>
      <c r="H279" s="13"/>
      <c r="I279" s="13"/>
      <c r="J279" s="43"/>
      <c r="K279" s="44"/>
      <c r="L279" s="36"/>
      <c r="M279" s="36"/>
    </row>
    <row r="280" spans="1:13" ht="18" customHeight="1">
      <c r="A280" s="30"/>
      <c r="B280" s="32"/>
      <c r="C280" s="32"/>
      <c r="D280" s="42"/>
      <c r="E280" s="13"/>
      <c r="F280" s="13"/>
      <c r="G280" s="13"/>
      <c r="H280" s="13"/>
      <c r="I280" s="13"/>
      <c r="J280" s="43"/>
      <c r="K280" s="44"/>
      <c r="L280" s="36"/>
      <c r="M280" s="36"/>
    </row>
    <row r="281" spans="1:13" ht="18" customHeight="1">
      <c r="A281" s="30"/>
      <c r="B281" s="32"/>
      <c r="C281" s="32"/>
      <c r="D281" s="42"/>
      <c r="E281" s="13"/>
      <c r="F281" s="13"/>
      <c r="G281" s="13"/>
      <c r="H281" s="13"/>
      <c r="I281" s="13"/>
      <c r="J281" s="43"/>
      <c r="K281" s="44"/>
      <c r="L281" s="36"/>
      <c r="M281" s="36"/>
    </row>
    <row r="282" spans="1:13" ht="18" customHeight="1">
      <c r="A282" s="30"/>
      <c r="B282" s="32"/>
      <c r="C282" s="32"/>
      <c r="D282" s="42"/>
      <c r="E282" s="13"/>
      <c r="F282" s="13"/>
      <c r="G282" s="13"/>
      <c r="H282" s="13"/>
      <c r="I282" s="13"/>
      <c r="J282" s="43"/>
      <c r="K282" s="44"/>
      <c r="L282" s="36"/>
      <c r="M282" s="36"/>
    </row>
    <row r="283" spans="1:13" ht="18" customHeight="1">
      <c r="A283" s="30"/>
      <c r="B283" s="32"/>
      <c r="C283" s="32"/>
      <c r="D283" s="42"/>
      <c r="E283" s="13"/>
      <c r="F283" s="13"/>
      <c r="G283" s="13"/>
      <c r="H283" s="13"/>
      <c r="I283" s="13"/>
      <c r="J283" s="43"/>
      <c r="K283" s="44"/>
      <c r="L283" s="36"/>
      <c r="M283" s="36"/>
    </row>
    <row r="284" spans="1:13" ht="18" customHeight="1">
      <c r="A284" s="30"/>
      <c r="B284" s="32"/>
      <c r="C284" s="32"/>
      <c r="D284" s="42"/>
      <c r="E284" s="13"/>
      <c r="F284" s="13"/>
      <c r="G284" s="13"/>
      <c r="H284" s="13"/>
      <c r="I284" s="13"/>
      <c r="J284" s="43"/>
      <c r="K284" s="44"/>
      <c r="L284" s="36"/>
      <c r="M284" s="36"/>
    </row>
    <row r="285" spans="1:13" ht="18" customHeight="1">
      <c r="A285" s="30"/>
      <c r="B285" s="32"/>
      <c r="C285" s="32"/>
      <c r="D285" s="42"/>
      <c r="E285" s="13"/>
      <c r="F285" s="13"/>
      <c r="G285" s="13"/>
      <c r="H285" s="13"/>
      <c r="I285" s="13"/>
      <c r="J285" s="43"/>
      <c r="K285" s="44"/>
      <c r="L285" s="36"/>
      <c r="M285" s="36"/>
    </row>
    <row r="286" spans="1:13" ht="18" customHeight="1">
      <c r="A286" s="30"/>
      <c r="B286" s="32"/>
      <c r="C286" s="32"/>
      <c r="D286" s="42"/>
      <c r="E286" s="13"/>
      <c r="F286" s="13"/>
      <c r="G286" s="13"/>
      <c r="H286" s="13"/>
      <c r="I286" s="13"/>
      <c r="J286" s="43"/>
      <c r="K286" s="44"/>
      <c r="L286" s="36"/>
      <c r="M286" s="36"/>
    </row>
    <row r="287" spans="1:13" ht="18" customHeight="1">
      <c r="A287" s="30"/>
      <c r="B287" s="32"/>
      <c r="C287" s="32"/>
      <c r="D287" s="42"/>
      <c r="E287" s="13"/>
      <c r="F287" s="13"/>
      <c r="G287" s="13"/>
      <c r="H287" s="13"/>
      <c r="I287" s="13"/>
      <c r="J287" s="43"/>
      <c r="K287" s="44"/>
      <c r="L287" s="36"/>
      <c r="M287" s="36"/>
    </row>
    <row r="288" spans="1:13" ht="18" customHeight="1">
      <c r="A288" s="30"/>
      <c r="B288" s="32"/>
      <c r="C288" s="32"/>
      <c r="D288" s="42"/>
      <c r="E288" s="13"/>
      <c r="F288" s="13"/>
      <c r="G288" s="13"/>
      <c r="H288" s="13"/>
      <c r="I288" s="13"/>
      <c r="J288" s="43"/>
      <c r="K288" s="44"/>
      <c r="L288" s="36"/>
      <c r="M288" s="36"/>
    </row>
    <row r="289" spans="1:13" ht="18" customHeight="1">
      <c r="A289" s="30"/>
      <c r="B289" s="32"/>
      <c r="C289" s="32"/>
      <c r="D289" s="42"/>
      <c r="E289" s="13"/>
      <c r="F289" s="13"/>
      <c r="G289" s="13"/>
      <c r="H289" s="13"/>
      <c r="I289" s="13"/>
      <c r="J289" s="43"/>
      <c r="K289" s="44"/>
      <c r="L289" s="36"/>
      <c r="M289" s="36"/>
    </row>
    <row r="290" spans="1:13" ht="18" customHeight="1">
      <c r="A290" s="30"/>
      <c r="B290" s="32"/>
      <c r="C290" s="32"/>
      <c r="D290" s="42"/>
      <c r="E290" s="13"/>
      <c r="F290" s="13"/>
      <c r="G290" s="13"/>
      <c r="H290" s="13"/>
      <c r="I290" s="13"/>
      <c r="J290" s="43"/>
      <c r="K290" s="44"/>
      <c r="L290" s="36"/>
      <c r="M290" s="36"/>
    </row>
    <row r="291" spans="1:13" ht="18" customHeight="1">
      <c r="A291" s="30"/>
      <c r="B291" s="32"/>
      <c r="C291" s="32"/>
      <c r="D291" s="42"/>
      <c r="E291" s="13"/>
      <c r="F291" s="13"/>
      <c r="G291" s="13"/>
      <c r="H291" s="13"/>
      <c r="I291" s="13"/>
      <c r="J291" s="43"/>
      <c r="K291" s="44"/>
      <c r="L291" s="36"/>
      <c r="M291" s="36"/>
    </row>
    <row r="292" spans="1:13" ht="18" customHeight="1">
      <c r="A292" s="30"/>
      <c r="B292" s="32"/>
      <c r="C292" s="32"/>
      <c r="D292" s="42"/>
      <c r="E292" s="13"/>
      <c r="F292" s="13"/>
      <c r="G292" s="13"/>
      <c r="H292" s="13"/>
      <c r="I292" s="13"/>
      <c r="J292" s="43"/>
      <c r="K292" s="44"/>
      <c r="L292" s="36"/>
      <c r="M292" s="36"/>
    </row>
    <row r="293" spans="1:13" ht="18" customHeight="1">
      <c r="A293" s="30"/>
      <c r="B293" s="32"/>
      <c r="C293" s="32"/>
      <c r="D293" s="42"/>
      <c r="E293" s="13"/>
      <c r="F293" s="13"/>
      <c r="G293" s="13"/>
      <c r="H293" s="13"/>
      <c r="I293" s="13"/>
      <c r="J293" s="43"/>
      <c r="K293" s="44"/>
      <c r="L293" s="36"/>
      <c r="M293" s="36"/>
    </row>
    <row r="294" spans="1:13" ht="18" customHeight="1">
      <c r="A294" s="30"/>
      <c r="B294" s="32"/>
      <c r="C294" s="32"/>
      <c r="D294" s="42"/>
      <c r="E294" s="13"/>
      <c r="F294" s="13"/>
      <c r="G294" s="13"/>
      <c r="H294" s="13"/>
      <c r="I294" s="13"/>
      <c r="J294" s="43"/>
      <c r="K294" s="44"/>
      <c r="L294" s="36"/>
      <c r="M294" s="36"/>
    </row>
    <row r="295" spans="1:13" ht="18" customHeight="1">
      <c r="A295" s="30"/>
      <c r="B295" s="32"/>
      <c r="C295" s="32"/>
      <c r="D295" s="42"/>
      <c r="E295" s="13"/>
      <c r="F295" s="13"/>
      <c r="G295" s="13"/>
      <c r="H295" s="13"/>
      <c r="I295" s="13"/>
      <c r="J295" s="43"/>
      <c r="K295" s="44"/>
      <c r="L295" s="36"/>
      <c r="M295" s="36"/>
    </row>
    <row r="296" spans="1:13" ht="18" customHeight="1">
      <c r="A296" s="30"/>
      <c r="B296" s="32"/>
      <c r="C296" s="32"/>
      <c r="D296" s="42"/>
      <c r="E296" s="13"/>
      <c r="F296" s="13"/>
      <c r="G296" s="13"/>
      <c r="H296" s="13"/>
      <c r="I296" s="13"/>
      <c r="J296" s="43"/>
      <c r="K296" s="44"/>
      <c r="L296" s="36"/>
      <c r="M296" s="36"/>
    </row>
    <row r="297" spans="1:13" ht="18" customHeight="1">
      <c r="A297" s="30"/>
      <c r="B297" s="32"/>
      <c r="C297" s="32"/>
      <c r="D297" s="42"/>
      <c r="E297" s="13"/>
      <c r="F297" s="13"/>
      <c r="G297" s="13"/>
      <c r="H297" s="13"/>
      <c r="I297" s="13"/>
      <c r="J297" s="43"/>
      <c r="K297" s="44"/>
      <c r="L297" s="36"/>
      <c r="M297" s="36"/>
    </row>
    <row r="298" spans="1:13" ht="18" customHeight="1">
      <c r="A298" s="30"/>
      <c r="B298" s="32"/>
      <c r="C298" s="32"/>
      <c r="D298" s="42"/>
      <c r="E298" s="13"/>
      <c r="F298" s="13"/>
      <c r="G298" s="13"/>
      <c r="H298" s="13"/>
      <c r="I298" s="13"/>
      <c r="J298" s="43"/>
      <c r="K298" s="44"/>
      <c r="L298" s="36"/>
      <c r="M298" s="36"/>
    </row>
    <row r="299" spans="1:13" ht="18" customHeight="1">
      <c r="A299" s="30"/>
      <c r="B299" s="32"/>
      <c r="C299" s="32"/>
      <c r="D299" s="42"/>
      <c r="E299" s="13"/>
      <c r="F299" s="13"/>
      <c r="G299" s="13"/>
      <c r="H299" s="13"/>
      <c r="I299" s="13"/>
      <c r="J299" s="43"/>
      <c r="K299" s="44"/>
      <c r="L299" s="36"/>
      <c r="M299" s="36"/>
    </row>
    <row r="300" spans="1:13" ht="18" customHeight="1">
      <c r="A300" s="30"/>
      <c r="B300" s="32"/>
      <c r="C300" s="32"/>
      <c r="D300" s="42"/>
      <c r="E300" s="13"/>
      <c r="F300" s="13"/>
      <c r="G300" s="13"/>
      <c r="H300" s="13"/>
      <c r="I300" s="13"/>
      <c r="J300" s="43"/>
      <c r="K300" s="44"/>
      <c r="L300" s="36"/>
      <c r="M300" s="36"/>
    </row>
    <row r="301" spans="1:13" ht="18" customHeight="1">
      <c r="A301" s="30"/>
      <c r="B301" s="32"/>
      <c r="C301" s="32"/>
      <c r="D301" s="42"/>
      <c r="E301" s="13"/>
      <c r="F301" s="13"/>
      <c r="G301" s="13"/>
      <c r="H301" s="13"/>
      <c r="I301" s="13"/>
      <c r="J301" s="43"/>
      <c r="K301" s="44"/>
      <c r="L301" s="36"/>
      <c r="M301" s="36"/>
    </row>
    <row r="302" spans="1:13" ht="18" customHeight="1">
      <c r="A302" s="30"/>
      <c r="B302" s="32"/>
      <c r="C302" s="32"/>
      <c r="D302" s="42"/>
      <c r="E302" s="13"/>
      <c r="F302" s="13"/>
      <c r="G302" s="13"/>
      <c r="H302" s="13"/>
      <c r="I302" s="13"/>
      <c r="J302" s="43"/>
      <c r="K302" s="44"/>
      <c r="L302" s="36"/>
      <c r="M302" s="36"/>
    </row>
    <row r="303" spans="1:13" ht="18" customHeight="1">
      <c r="A303" s="30"/>
      <c r="B303" s="32"/>
      <c r="C303" s="32"/>
      <c r="D303" s="42"/>
      <c r="E303" s="13"/>
      <c r="F303" s="13"/>
      <c r="G303" s="13"/>
      <c r="H303" s="13"/>
      <c r="I303" s="13"/>
      <c r="J303" s="43"/>
      <c r="K303" s="44"/>
      <c r="L303" s="36"/>
      <c r="M303" s="36"/>
    </row>
    <row r="304" spans="1:13" ht="18" customHeight="1">
      <c r="A304" s="30"/>
      <c r="B304" s="32"/>
      <c r="C304" s="32"/>
      <c r="D304" s="42"/>
      <c r="E304" s="13"/>
      <c r="F304" s="13"/>
      <c r="G304" s="13"/>
      <c r="H304" s="13"/>
      <c r="I304" s="13"/>
      <c r="J304" s="43"/>
      <c r="K304" s="44"/>
      <c r="L304" s="36"/>
      <c r="M304" s="36"/>
    </row>
    <row r="305" spans="1:13" ht="18" customHeight="1">
      <c r="A305" s="30"/>
      <c r="B305" s="32"/>
      <c r="C305" s="32"/>
      <c r="D305" s="42"/>
      <c r="E305" s="13"/>
      <c r="F305" s="13"/>
      <c r="G305" s="13"/>
      <c r="H305" s="13"/>
      <c r="I305" s="13"/>
      <c r="J305" s="43"/>
      <c r="K305" s="44"/>
      <c r="L305" s="36"/>
      <c r="M305" s="36"/>
    </row>
    <row r="306" spans="1:13" ht="18" customHeight="1">
      <c r="A306" s="30"/>
      <c r="B306" s="32"/>
      <c r="C306" s="32"/>
      <c r="D306" s="42"/>
      <c r="E306" s="13"/>
      <c r="F306" s="13"/>
      <c r="G306" s="13"/>
      <c r="H306" s="13"/>
      <c r="I306" s="13"/>
      <c r="J306" s="43"/>
      <c r="K306" s="44"/>
      <c r="L306" s="36"/>
      <c r="M306" s="36"/>
    </row>
    <row r="307" spans="1:13" ht="18" customHeight="1">
      <c r="A307" s="30"/>
      <c r="B307" s="32"/>
      <c r="C307" s="32"/>
      <c r="D307" s="42"/>
      <c r="E307" s="13"/>
      <c r="F307" s="13"/>
      <c r="G307" s="13"/>
      <c r="H307" s="13"/>
      <c r="I307" s="13"/>
      <c r="J307" s="43"/>
      <c r="K307" s="44"/>
      <c r="L307" s="36"/>
      <c r="M307" s="36"/>
    </row>
    <row r="308" spans="1:13" ht="18" customHeight="1">
      <c r="A308" s="30"/>
      <c r="B308" s="32"/>
      <c r="C308" s="32"/>
      <c r="D308" s="42"/>
      <c r="E308" s="13"/>
      <c r="F308" s="13"/>
      <c r="G308" s="13"/>
      <c r="H308" s="13"/>
      <c r="I308" s="13"/>
      <c r="J308" s="43"/>
      <c r="K308" s="44"/>
      <c r="L308" s="36"/>
      <c r="M308" s="36"/>
    </row>
    <row r="309" spans="1:13" ht="18" customHeight="1">
      <c r="A309" s="30"/>
      <c r="B309" s="32"/>
      <c r="C309" s="32"/>
      <c r="D309" s="42"/>
      <c r="E309" s="13"/>
      <c r="F309" s="13"/>
      <c r="G309" s="13"/>
      <c r="H309" s="13"/>
      <c r="I309" s="13"/>
      <c r="J309" s="43"/>
      <c r="K309" s="44"/>
      <c r="L309" s="36"/>
      <c r="M309" s="36"/>
    </row>
    <row r="310" spans="1:13" ht="18" customHeight="1">
      <c r="A310" s="30"/>
      <c r="B310" s="32"/>
      <c r="C310" s="32"/>
      <c r="D310" s="42"/>
      <c r="E310" s="13"/>
      <c r="F310" s="13"/>
      <c r="G310" s="13"/>
      <c r="H310" s="13"/>
      <c r="I310" s="13"/>
      <c r="J310" s="43"/>
      <c r="K310" s="44"/>
      <c r="L310" s="36"/>
      <c r="M310" s="36"/>
    </row>
    <row r="311" spans="1:13" ht="18" customHeight="1">
      <c r="A311" s="30"/>
      <c r="B311" s="32"/>
      <c r="C311" s="32"/>
      <c r="D311" s="42"/>
      <c r="E311" s="13"/>
      <c r="F311" s="13"/>
      <c r="G311" s="13"/>
      <c r="H311" s="13"/>
      <c r="I311" s="13"/>
      <c r="J311" s="43"/>
      <c r="K311" s="44"/>
      <c r="L311" s="36"/>
      <c r="M311" s="36"/>
    </row>
    <row r="312" spans="1:13" ht="18" customHeight="1">
      <c r="A312" s="30"/>
      <c r="B312" s="32"/>
      <c r="C312" s="32"/>
      <c r="D312" s="42"/>
      <c r="E312" s="13"/>
      <c r="F312" s="13"/>
      <c r="G312" s="13"/>
      <c r="H312" s="13"/>
      <c r="I312" s="13"/>
      <c r="J312" s="43"/>
      <c r="K312" s="44"/>
      <c r="L312" s="36"/>
      <c r="M312" s="36"/>
    </row>
    <row r="313" spans="1:13" ht="18" customHeight="1">
      <c r="A313" s="30"/>
      <c r="B313" s="32"/>
      <c r="C313" s="32"/>
      <c r="D313" s="42"/>
      <c r="E313" s="13"/>
      <c r="F313" s="13"/>
      <c r="G313" s="13"/>
      <c r="H313" s="13"/>
      <c r="I313" s="13"/>
      <c r="J313" s="43"/>
      <c r="K313" s="44"/>
      <c r="L313" s="36"/>
      <c r="M313" s="36"/>
    </row>
    <row r="314" spans="1:13" ht="18" customHeight="1">
      <c r="A314" s="30"/>
      <c r="B314" s="32"/>
      <c r="C314" s="32"/>
      <c r="D314" s="42"/>
      <c r="E314" s="13"/>
      <c r="F314" s="13"/>
      <c r="G314" s="13"/>
      <c r="H314" s="13"/>
      <c r="I314" s="13"/>
      <c r="J314" s="43"/>
      <c r="K314" s="44"/>
      <c r="L314" s="36"/>
      <c r="M314" s="36"/>
    </row>
    <row r="315" spans="1:13" ht="18" customHeight="1">
      <c r="A315" s="30"/>
      <c r="B315" s="32"/>
      <c r="C315" s="32"/>
      <c r="D315" s="42"/>
      <c r="E315" s="13"/>
      <c r="F315" s="13"/>
      <c r="G315" s="13"/>
      <c r="H315" s="13"/>
      <c r="I315" s="13"/>
      <c r="J315" s="43"/>
      <c r="K315" s="44"/>
      <c r="L315" s="36"/>
      <c r="M315" s="36"/>
    </row>
    <row r="316" spans="1:13" ht="18" customHeight="1">
      <c r="A316" s="30"/>
      <c r="B316" s="32"/>
      <c r="C316" s="32"/>
      <c r="D316" s="42"/>
      <c r="E316" s="13"/>
      <c r="F316" s="13"/>
      <c r="G316" s="13"/>
      <c r="H316" s="13"/>
      <c r="I316" s="13"/>
      <c r="J316" s="43"/>
      <c r="K316" s="44"/>
      <c r="L316" s="36"/>
      <c r="M316" s="36"/>
    </row>
    <row r="317" spans="1:13" ht="18" customHeight="1">
      <c r="A317" s="30"/>
      <c r="B317" s="32"/>
      <c r="C317" s="32"/>
      <c r="D317" s="42"/>
      <c r="E317" s="13"/>
      <c r="F317" s="13"/>
      <c r="G317" s="13"/>
      <c r="H317" s="13"/>
      <c r="I317" s="13"/>
      <c r="J317" s="43"/>
      <c r="K317" s="44"/>
      <c r="L317" s="36"/>
      <c r="M317" s="36"/>
    </row>
    <row r="318" spans="1:13" ht="18" customHeight="1">
      <c r="A318" s="30"/>
      <c r="B318" s="32"/>
      <c r="C318" s="32"/>
      <c r="D318" s="42"/>
      <c r="E318" s="13"/>
      <c r="F318" s="13"/>
      <c r="G318" s="13"/>
      <c r="H318" s="13"/>
      <c r="I318" s="13"/>
      <c r="J318" s="43"/>
      <c r="K318" s="44"/>
      <c r="L318" s="36"/>
      <c r="M318" s="36"/>
    </row>
    <row r="319" spans="1:13" ht="18" customHeight="1">
      <c r="A319" s="30"/>
      <c r="B319" s="32"/>
      <c r="C319" s="32"/>
      <c r="D319" s="42"/>
      <c r="E319" s="13"/>
      <c r="F319" s="13"/>
      <c r="G319" s="13"/>
      <c r="H319" s="13"/>
      <c r="I319" s="13"/>
      <c r="J319" s="43"/>
      <c r="K319" s="44"/>
      <c r="L319" s="36"/>
      <c r="M319" s="36"/>
    </row>
    <row r="320" spans="1:13" ht="18" customHeight="1">
      <c r="A320" s="30"/>
      <c r="B320" s="32"/>
      <c r="C320" s="32"/>
      <c r="D320" s="42"/>
      <c r="E320" s="13"/>
      <c r="F320" s="13"/>
      <c r="G320" s="13"/>
      <c r="H320" s="13"/>
      <c r="I320" s="13"/>
      <c r="J320" s="43"/>
      <c r="K320" s="44"/>
      <c r="L320" s="36"/>
      <c r="M320" s="36"/>
    </row>
    <row r="321" spans="1:13" ht="18" customHeight="1">
      <c r="A321" s="30"/>
      <c r="B321" s="32"/>
      <c r="C321" s="32"/>
      <c r="D321" s="42"/>
      <c r="E321" s="13"/>
      <c r="F321" s="13"/>
      <c r="G321" s="13"/>
      <c r="H321" s="13"/>
      <c r="I321" s="13"/>
      <c r="J321" s="43"/>
      <c r="K321" s="44"/>
      <c r="L321" s="36"/>
      <c r="M321" s="36"/>
    </row>
    <row r="322" spans="1:13" ht="18" customHeight="1">
      <c r="A322" s="30"/>
      <c r="B322" s="32"/>
      <c r="C322" s="32"/>
      <c r="D322" s="42"/>
      <c r="E322" s="13"/>
      <c r="F322" s="13"/>
      <c r="G322" s="13"/>
      <c r="H322" s="13"/>
      <c r="I322" s="13"/>
      <c r="J322" s="43"/>
      <c r="K322" s="44"/>
      <c r="L322" s="36"/>
      <c r="M322" s="36"/>
    </row>
    <row r="323" spans="1:13" ht="18" customHeight="1">
      <c r="A323" s="30"/>
      <c r="B323" s="32"/>
      <c r="C323" s="32"/>
      <c r="D323" s="42"/>
      <c r="E323" s="13"/>
      <c r="F323" s="13"/>
      <c r="G323" s="13"/>
      <c r="H323" s="13"/>
      <c r="I323" s="13"/>
      <c r="J323" s="43"/>
      <c r="K323" s="44"/>
      <c r="L323" s="36"/>
      <c r="M323" s="36"/>
    </row>
    <row r="324" spans="1:13" ht="18" customHeight="1">
      <c r="A324" s="30"/>
      <c r="B324" s="32"/>
      <c r="C324" s="32"/>
      <c r="D324" s="42"/>
      <c r="E324" s="13"/>
      <c r="F324" s="13"/>
      <c r="G324" s="13"/>
      <c r="H324" s="13"/>
      <c r="I324" s="13"/>
      <c r="J324" s="43"/>
      <c r="K324" s="44"/>
      <c r="L324" s="36"/>
      <c r="M324" s="36"/>
    </row>
    <row r="325" spans="1:13" ht="18" customHeight="1">
      <c r="A325" s="30"/>
      <c r="B325" s="32"/>
      <c r="C325" s="32"/>
      <c r="D325" s="42"/>
      <c r="E325" s="13"/>
      <c r="F325" s="13"/>
      <c r="G325" s="13"/>
      <c r="H325" s="13"/>
      <c r="I325" s="13"/>
      <c r="J325" s="43"/>
      <c r="K325" s="44"/>
      <c r="L325" s="36"/>
      <c r="M325" s="36"/>
    </row>
    <row r="326" spans="1:13" ht="18" customHeight="1">
      <c r="A326" s="30"/>
      <c r="B326" s="32"/>
      <c r="C326" s="32"/>
      <c r="D326" s="42"/>
      <c r="E326" s="13"/>
      <c r="F326" s="13"/>
      <c r="G326" s="13"/>
      <c r="H326" s="13"/>
      <c r="I326" s="13"/>
      <c r="J326" s="43"/>
      <c r="K326" s="44"/>
      <c r="L326" s="36"/>
      <c r="M326" s="36"/>
    </row>
    <row r="327" spans="1:13" ht="18" customHeight="1">
      <c r="A327" s="30"/>
      <c r="B327" s="32"/>
      <c r="C327" s="32"/>
      <c r="D327" s="42"/>
      <c r="E327" s="13"/>
      <c r="F327" s="13"/>
      <c r="G327" s="13"/>
      <c r="H327" s="13"/>
      <c r="I327" s="13"/>
      <c r="J327" s="43"/>
      <c r="K327" s="44"/>
      <c r="L327" s="36"/>
      <c r="M327" s="36"/>
    </row>
    <row r="328" spans="1:13" ht="18" customHeight="1">
      <c r="A328" s="30"/>
      <c r="B328" s="32"/>
      <c r="C328" s="32"/>
      <c r="D328" s="42"/>
      <c r="E328" s="13"/>
      <c r="F328" s="13"/>
      <c r="G328" s="13"/>
      <c r="H328" s="13"/>
      <c r="I328" s="13"/>
      <c r="J328" s="43"/>
      <c r="K328" s="44"/>
      <c r="L328" s="36"/>
      <c r="M328" s="36"/>
    </row>
    <row r="329" spans="1:13" ht="18" customHeight="1">
      <c r="A329" s="30"/>
      <c r="B329" s="32"/>
      <c r="C329" s="32"/>
      <c r="D329" s="42"/>
      <c r="E329" s="13"/>
      <c r="F329" s="13"/>
      <c r="G329" s="13"/>
      <c r="H329" s="13"/>
      <c r="I329" s="13"/>
      <c r="J329" s="43"/>
      <c r="K329" s="44"/>
      <c r="L329" s="36"/>
      <c r="M329" s="36"/>
    </row>
    <row r="330" spans="1:13" ht="18" customHeight="1">
      <c r="A330" s="30"/>
      <c r="B330" s="32"/>
      <c r="C330" s="32"/>
      <c r="D330" s="42"/>
      <c r="E330" s="13"/>
      <c r="F330" s="13"/>
      <c r="G330" s="13"/>
      <c r="H330" s="13"/>
      <c r="I330" s="13"/>
      <c r="J330" s="43"/>
      <c r="K330" s="44"/>
      <c r="L330" s="36"/>
      <c r="M330" s="36"/>
    </row>
    <row r="331" spans="1:13" ht="18" customHeight="1">
      <c r="A331" s="30"/>
      <c r="B331" s="32"/>
      <c r="C331" s="32"/>
      <c r="D331" s="42"/>
      <c r="E331" s="13"/>
      <c r="F331" s="13"/>
      <c r="G331" s="13"/>
      <c r="H331" s="13"/>
      <c r="I331" s="13"/>
      <c r="J331" s="43"/>
      <c r="K331" s="44"/>
      <c r="L331" s="36"/>
      <c r="M331" s="36"/>
    </row>
    <row r="332" spans="1:13" ht="18" customHeight="1">
      <c r="A332" s="30"/>
      <c r="B332" s="32"/>
      <c r="C332" s="32"/>
      <c r="D332" s="42"/>
      <c r="E332" s="13"/>
      <c r="F332" s="13"/>
      <c r="G332" s="13"/>
      <c r="H332" s="13"/>
      <c r="I332" s="13"/>
      <c r="J332" s="43"/>
      <c r="K332" s="44"/>
      <c r="L332" s="36"/>
      <c r="M332" s="36"/>
    </row>
    <row r="333" spans="1:13" ht="18" customHeight="1">
      <c r="A333" s="30"/>
      <c r="B333" s="32"/>
      <c r="C333" s="32"/>
      <c r="D333" s="42"/>
      <c r="E333" s="13"/>
      <c r="F333" s="13"/>
      <c r="G333" s="13"/>
      <c r="H333" s="13"/>
      <c r="I333" s="13"/>
      <c r="J333" s="43"/>
      <c r="K333" s="44"/>
      <c r="L333" s="36"/>
      <c r="M333" s="36"/>
    </row>
    <row r="334" spans="1:13" ht="18" customHeight="1">
      <c r="A334" s="30"/>
      <c r="B334" s="32"/>
      <c r="C334" s="32"/>
      <c r="D334" s="42"/>
      <c r="E334" s="13"/>
      <c r="F334" s="13"/>
      <c r="G334" s="13"/>
      <c r="H334" s="13"/>
      <c r="I334" s="13"/>
      <c r="J334" s="43"/>
      <c r="K334" s="44"/>
      <c r="L334" s="36"/>
      <c r="M334" s="36"/>
    </row>
    <row r="335" spans="1:13" ht="18" customHeight="1">
      <c r="A335" s="30"/>
      <c r="B335" s="32"/>
      <c r="C335" s="32"/>
      <c r="D335" s="42"/>
      <c r="E335" s="13"/>
      <c r="F335" s="13"/>
      <c r="G335" s="13"/>
      <c r="H335" s="13"/>
      <c r="I335" s="13"/>
      <c r="J335" s="43"/>
      <c r="K335" s="44"/>
      <c r="L335" s="36"/>
      <c r="M335" s="36"/>
    </row>
    <row r="336" spans="1:13" ht="18" customHeight="1">
      <c r="A336" s="30"/>
      <c r="B336" s="32"/>
      <c r="C336" s="32"/>
      <c r="D336" s="42"/>
      <c r="E336" s="13"/>
      <c r="F336" s="13"/>
      <c r="G336" s="13"/>
      <c r="H336" s="13"/>
      <c r="I336" s="13"/>
      <c r="J336" s="43"/>
      <c r="K336" s="44"/>
      <c r="L336" s="36"/>
      <c r="M336" s="36"/>
    </row>
    <row r="337" spans="1:13" ht="18" customHeight="1">
      <c r="A337" s="30"/>
      <c r="B337" s="32"/>
      <c r="C337" s="32"/>
      <c r="D337" s="42"/>
      <c r="E337" s="13"/>
      <c r="F337" s="13"/>
      <c r="G337" s="13"/>
      <c r="H337" s="13"/>
      <c r="I337" s="13"/>
      <c r="J337" s="43"/>
      <c r="K337" s="44"/>
      <c r="L337" s="36"/>
      <c r="M337" s="36"/>
    </row>
    <row r="338" spans="1:13" ht="18" customHeight="1">
      <c r="A338" s="30"/>
      <c r="B338" s="32"/>
      <c r="C338" s="32"/>
      <c r="D338" s="42"/>
      <c r="E338" s="13"/>
      <c r="F338" s="13"/>
      <c r="G338" s="13"/>
      <c r="H338" s="13"/>
      <c r="I338" s="13"/>
      <c r="J338" s="43"/>
      <c r="K338" s="44"/>
      <c r="L338" s="36"/>
      <c r="M338" s="36"/>
    </row>
    <row r="339" spans="1:13" ht="18" customHeight="1">
      <c r="A339" s="30"/>
      <c r="B339" s="32"/>
      <c r="C339" s="32"/>
      <c r="D339" s="42"/>
      <c r="E339" s="13"/>
      <c r="F339" s="13"/>
      <c r="G339" s="13"/>
      <c r="H339" s="13"/>
      <c r="I339" s="13"/>
      <c r="J339" s="43"/>
      <c r="K339" s="44"/>
      <c r="L339" s="36"/>
      <c r="M339" s="36"/>
    </row>
    <row r="340" spans="1:13" ht="18" customHeight="1">
      <c r="A340" s="30"/>
      <c r="B340" s="32"/>
      <c r="C340" s="32"/>
      <c r="D340" s="42"/>
      <c r="E340" s="13"/>
      <c r="F340" s="13"/>
      <c r="G340" s="13"/>
      <c r="H340" s="13"/>
      <c r="I340" s="13"/>
      <c r="J340" s="43"/>
      <c r="K340" s="44"/>
      <c r="L340" s="36"/>
      <c r="M340" s="36"/>
    </row>
    <row r="341" spans="1:13" ht="18" customHeight="1">
      <c r="A341" s="30"/>
      <c r="B341" s="32"/>
      <c r="C341" s="32"/>
      <c r="D341" s="42"/>
      <c r="E341" s="13"/>
      <c r="F341" s="13"/>
      <c r="G341" s="13"/>
      <c r="H341" s="13"/>
      <c r="I341" s="13"/>
      <c r="J341" s="43"/>
      <c r="K341" s="44"/>
      <c r="L341" s="36"/>
      <c r="M341" s="36"/>
    </row>
    <row r="342" spans="1:13" ht="18" customHeight="1">
      <c r="A342" s="30"/>
      <c r="B342" s="32"/>
      <c r="C342" s="32"/>
      <c r="D342" s="42"/>
      <c r="E342" s="13"/>
      <c r="F342" s="13"/>
      <c r="G342" s="13"/>
      <c r="H342" s="13"/>
      <c r="I342" s="13"/>
      <c r="J342" s="43"/>
      <c r="K342" s="44"/>
      <c r="L342" s="36"/>
      <c r="M342" s="36"/>
    </row>
    <row r="343" spans="1:13" ht="18" customHeight="1">
      <c r="A343" s="30"/>
      <c r="B343" s="32"/>
      <c r="C343" s="32"/>
      <c r="D343" s="42"/>
      <c r="E343" s="13"/>
      <c r="F343" s="13"/>
      <c r="G343" s="13"/>
      <c r="H343" s="13"/>
      <c r="I343" s="13"/>
      <c r="J343" s="43"/>
      <c r="K343" s="44"/>
      <c r="L343" s="36"/>
      <c r="M343" s="36"/>
    </row>
    <row r="344" spans="1:13" ht="18" customHeight="1">
      <c r="A344" s="30"/>
      <c r="B344" s="32"/>
      <c r="C344" s="32"/>
      <c r="D344" s="42"/>
      <c r="E344" s="13"/>
      <c r="F344" s="13"/>
      <c r="G344" s="13"/>
      <c r="H344" s="13"/>
      <c r="I344" s="13"/>
      <c r="J344" s="43"/>
      <c r="K344" s="44"/>
      <c r="L344" s="36"/>
      <c r="M344" s="36"/>
    </row>
    <row r="345" spans="1:13" ht="18" customHeight="1">
      <c r="A345" s="30"/>
      <c r="B345" s="32"/>
      <c r="C345" s="32"/>
      <c r="D345" s="42"/>
      <c r="E345" s="13"/>
      <c r="F345" s="13"/>
      <c r="G345" s="13"/>
      <c r="H345" s="13"/>
      <c r="I345" s="13"/>
      <c r="J345" s="43"/>
      <c r="K345" s="44"/>
      <c r="L345" s="36"/>
      <c r="M345" s="36"/>
    </row>
    <row r="346" spans="1:13" ht="18" customHeight="1">
      <c r="A346" s="30"/>
      <c r="B346" s="32"/>
      <c r="C346" s="32"/>
      <c r="D346" s="42"/>
      <c r="E346" s="13"/>
      <c r="F346" s="13"/>
      <c r="G346" s="13"/>
      <c r="H346" s="13"/>
      <c r="I346" s="13"/>
      <c r="J346" s="43"/>
      <c r="K346" s="44"/>
      <c r="L346" s="36"/>
      <c r="M346" s="36"/>
    </row>
    <row r="347" spans="1:13" ht="18" customHeight="1">
      <c r="A347" s="30"/>
      <c r="B347" s="32"/>
      <c r="C347" s="32"/>
      <c r="D347" s="42"/>
      <c r="E347" s="13"/>
      <c r="F347" s="13"/>
      <c r="G347" s="13"/>
      <c r="H347" s="13"/>
      <c r="I347" s="13"/>
      <c r="J347" s="43"/>
      <c r="K347" s="44"/>
      <c r="L347" s="36"/>
      <c r="M347" s="36"/>
    </row>
    <row r="348" spans="1:13" ht="18" customHeight="1">
      <c r="A348" s="30"/>
      <c r="B348" s="32"/>
      <c r="C348" s="32"/>
      <c r="D348" s="42"/>
      <c r="E348" s="13"/>
      <c r="F348" s="13"/>
      <c r="G348" s="13"/>
      <c r="H348" s="13"/>
      <c r="I348" s="13"/>
      <c r="J348" s="43"/>
      <c r="K348" s="44"/>
      <c r="L348" s="36"/>
      <c r="M348" s="36"/>
    </row>
    <row r="349" spans="1:13" ht="18" customHeight="1">
      <c r="A349" s="30"/>
      <c r="B349" s="32"/>
      <c r="C349" s="32"/>
      <c r="D349" s="42"/>
      <c r="E349" s="13"/>
      <c r="F349" s="13"/>
      <c r="G349" s="13"/>
      <c r="H349" s="13"/>
      <c r="I349" s="13"/>
      <c r="J349" s="43"/>
      <c r="K349" s="44"/>
      <c r="L349" s="36"/>
      <c r="M349" s="36"/>
    </row>
    <row r="350" spans="1:13" ht="18" customHeight="1">
      <c r="A350" s="30"/>
      <c r="B350" s="32"/>
      <c r="C350" s="32"/>
      <c r="D350" s="42"/>
      <c r="E350" s="13"/>
      <c r="F350" s="13"/>
      <c r="G350" s="13"/>
      <c r="H350" s="13"/>
      <c r="I350" s="13"/>
      <c r="J350" s="43"/>
      <c r="K350" s="44"/>
      <c r="L350" s="36"/>
      <c r="M350" s="36"/>
    </row>
    <row r="351" spans="1:13" ht="18" customHeight="1">
      <c r="A351" s="30"/>
      <c r="B351" s="32"/>
      <c r="C351" s="32"/>
      <c r="D351" s="42"/>
      <c r="E351" s="13"/>
      <c r="F351" s="13"/>
      <c r="G351" s="13"/>
      <c r="H351" s="13"/>
      <c r="I351" s="13"/>
      <c r="J351" s="43"/>
      <c r="K351" s="44"/>
      <c r="L351" s="36"/>
      <c r="M351" s="36"/>
    </row>
    <row r="352" spans="1:13" ht="18" customHeight="1">
      <c r="A352" s="30"/>
      <c r="B352" s="32"/>
      <c r="C352" s="32"/>
      <c r="D352" s="42"/>
      <c r="E352" s="13"/>
      <c r="F352" s="13"/>
      <c r="G352" s="13"/>
      <c r="H352" s="13"/>
      <c r="I352" s="13"/>
      <c r="J352" s="43"/>
      <c r="K352" s="44"/>
      <c r="L352" s="36"/>
      <c r="M352" s="36"/>
    </row>
    <row r="353" spans="1:13" ht="18" customHeight="1">
      <c r="A353" s="30"/>
      <c r="B353" s="32"/>
      <c r="C353" s="32"/>
      <c r="D353" s="42"/>
      <c r="E353" s="13"/>
      <c r="F353" s="13"/>
      <c r="G353" s="13"/>
      <c r="H353" s="13"/>
      <c r="I353" s="13"/>
      <c r="J353" s="43"/>
      <c r="K353" s="44"/>
      <c r="L353" s="36"/>
      <c r="M353" s="36"/>
    </row>
    <row r="354" spans="1:13" ht="18" customHeight="1">
      <c r="A354" s="30"/>
      <c r="B354" s="32"/>
      <c r="C354" s="32"/>
      <c r="D354" s="42"/>
      <c r="E354" s="13"/>
      <c r="F354" s="13"/>
      <c r="G354" s="13"/>
      <c r="H354" s="13"/>
      <c r="I354" s="13"/>
      <c r="J354" s="43"/>
      <c r="K354" s="44"/>
      <c r="L354" s="36"/>
      <c r="M354" s="36"/>
    </row>
    <row r="355" spans="1:13" ht="18" customHeight="1">
      <c r="A355" s="30"/>
      <c r="B355" s="32"/>
      <c r="C355" s="32"/>
      <c r="D355" s="42"/>
      <c r="E355" s="13"/>
      <c r="F355" s="13"/>
      <c r="G355" s="13"/>
      <c r="H355" s="13"/>
      <c r="I355" s="13"/>
      <c r="J355" s="43"/>
      <c r="K355" s="44"/>
      <c r="L355" s="36"/>
      <c r="M355" s="36"/>
    </row>
    <row r="356" spans="1:13" ht="18" customHeight="1">
      <c r="A356" s="30"/>
      <c r="B356" s="32"/>
      <c r="C356" s="32"/>
      <c r="D356" s="42"/>
      <c r="E356" s="13"/>
      <c r="F356" s="13"/>
      <c r="G356" s="13"/>
      <c r="H356" s="13"/>
      <c r="I356" s="13"/>
      <c r="J356" s="43"/>
      <c r="K356" s="44"/>
      <c r="L356" s="36"/>
      <c r="M356" s="36"/>
    </row>
    <row r="357" spans="1:13" ht="18" customHeight="1">
      <c r="A357" s="30"/>
      <c r="B357" s="32"/>
      <c r="C357" s="32"/>
      <c r="D357" s="42"/>
      <c r="E357" s="13"/>
      <c r="F357" s="13"/>
      <c r="G357" s="13"/>
      <c r="H357" s="13"/>
      <c r="I357" s="13"/>
      <c r="J357" s="43"/>
      <c r="K357" s="44"/>
      <c r="L357" s="36"/>
      <c r="M357" s="36"/>
    </row>
    <row r="358" spans="1:13" ht="18" customHeight="1">
      <c r="A358" s="30"/>
      <c r="B358" s="32"/>
      <c r="C358" s="32"/>
      <c r="D358" s="42"/>
      <c r="E358" s="13"/>
      <c r="F358" s="13"/>
      <c r="G358" s="13"/>
      <c r="H358" s="13"/>
      <c r="I358" s="13"/>
      <c r="J358" s="43"/>
      <c r="K358" s="44"/>
      <c r="L358" s="36"/>
      <c r="M358" s="36"/>
    </row>
    <row r="359" spans="1:13" ht="18" customHeight="1">
      <c r="A359" s="30"/>
      <c r="B359" s="32"/>
      <c r="C359" s="32"/>
      <c r="D359" s="42"/>
      <c r="E359" s="13"/>
      <c r="F359" s="13"/>
      <c r="G359" s="13"/>
      <c r="H359" s="13"/>
      <c r="I359" s="13"/>
      <c r="J359" s="43"/>
      <c r="K359" s="44"/>
      <c r="L359" s="36"/>
      <c r="M359" s="36"/>
    </row>
    <row r="360" spans="1:13" ht="18" customHeight="1">
      <c r="A360" s="30"/>
      <c r="B360" s="32"/>
      <c r="C360" s="32"/>
      <c r="D360" s="42"/>
      <c r="E360" s="13"/>
      <c r="F360" s="13"/>
      <c r="G360" s="13"/>
      <c r="H360" s="13"/>
      <c r="I360" s="13"/>
      <c r="J360" s="43"/>
      <c r="K360" s="44"/>
      <c r="L360" s="36"/>
      <c r="M360" s="36"/>
    </row>
    <row r="361" spans="1:13" ht="18" customHeight="1">
      <c r="A361" s="30"/>
      <c r="B361" s="32"/>
      <c r="C361" s="32"/>
      <c r="D361" s="42"/>
      <c r="E361" s="13"/>
      <c r="F361" s="13"/>
      <c r="G361" s="13"/>
      <c r="H361" s="13"/>
      <c r="I361" s="13"/>
      <c r="J361" s="43"/>
      <c r="K361" s="44"/>
      <c r="L361" s="36"/>
      <c r="M361" s="36"/>
    </row>
    <row r="362" spans="1:13" ht="18" customHeight="1">
      <c r="A362" s="30"/>
      <c r="B362" s="32"/>
      <c r="C362" s="32"/>
      <c r="D362" s="42"/>
      <c r="E362" s="13"/>
      <c r="F362" s="13"/>
      <c r="G362" s="13"/>
      <c r="H362" s="13"/>
      <c r="I362" s="13"/>
      <c r="J362" s="43"/>
      <c r="K362" s="44"/>
      <c r="L362" s="36"/>
      <c r="M362" s="36"/>
    </row>
    <row r="363" spans="1:13" ht="18" customHeight="1">
      <c r="A363" s="30"/>
      <c r="B363" s="32"/>
      <c r="C363" s="32"/>
      <c r="D363" s="42"/>
      <c r="E363" s="13"/>
      <c r="F363" s="13"/>
      <c r="G363" s="13"/>
      <c r="H363" s="13"/>
      <c r="I363" s="13"/>
      <c r="J363" s="43"/>
      <c r="K363" s="44"/>
      <c r="L363" s="36"/>
      <c r="M363" s="36"/>
    </row>
    <row r="364" spans="1:13" ht="18" customHeight="1">
      <c r="A364" s="30"/>
      <c r="B364" s="32"/>
      <c r="C364" s="32"/>
      <c r="D364" s="42"/>
      <c r="E364" s="13"/>
      <c r="F364" s="13"/>
      <c r="G364" s="13"/>
      <c r="H364" s="13"/>
      <c r="I364" s="13"/>
      <c r="J364" s="43"/>
      <c r="K364" s="44"/>
      <c r="L364" s="36"/>
      <c r="M364" s="36"/>
    </row>
    <row r="365" spans="1:13" ht="18" customHeight="1">
      <c r="A365" s="30"/>
      <c r="B365" s="32"/>
      <c r="C365" s="32"/>
      <c r="D365" s="42"/>
      <c r="E365" s="13"/>
      <c r="F365" s="13"/>
      <c r="G365" s="13"/>
      <c r="H365" s="13"/>
      <c r="I365" s="13"/>
      <c r="J365" s="43"/>
      <c r="K365" s="44"/>
      <c r="L365" s="36"/>
      <c r="M365" s="36"/>
    </row>
    <row r="366" spans="1:13" ht="18" customHeight="1">
      <c r="A366" s="30"/>
      <c r="B366" s="32"/>
      <c r="C366" s="32"/>
      <c r="D366" s="42"/>
      <c r="E366" s="13"/>
      <c r="F366" s="13"/>
      <c r="G366" s="13"/>
      <c r="H366" s="13"/>
      <c r="I366" s="13"/>
      <c r="J366" s="43"/>
      <c r="K366" s="44"/>
      <c r="L366" s="36"/>
      <c r="M366" s="36"/>
    </row>
    <row r="367" spans="1:13" ht="18" customHeight="1">
      <c r="A367" s="30"/>
      <c r="B367" s="32"/>
      <c r="C367" s="32"/>
      <c r="D367" s="42"/>
      <c r="E367" s="13"/>
      <c r="F367" s="13"/>
      <c r="G367" s="13"/>
      <c r="H367" s="13"/>
      <c r="I367" s="13"/>
      <c r="J367" s="43"/>
      <c r="K367" s="44"/>
      <c r="L367" s="36"/>
      <c r="M367" s="36"/>
    </row>
    <row r="368" spans="1:13" ht="18" customHeight="1">
      <c r="A368" s="30"/>
      <c r="B368" s="32"/>
      <c r="C368" s="32"/>
      <c r="D368" s="42"/>
      <c r="E368" s="13"/>
      <c r="F368" s="13"/>
      <c r="G368" s="13"/>
      <c r="H368" s="13"/>
      <c r="I368" s="13"/>
      <c r="J368" s="43"/>
      <c r="K368" s="44"/>
      <c r="L368" s="36"/>
      <c r="M368" s="36"/>
    </row>
    <row r="369" spans="1:13" ht="18" customHeight="1">
      <c r="A369" s="30"/>
      <c r="B369" s="32"/>
      <c r="C369" s="32"/>
      <c r="D369" s="42"/>
      <c r="E369" s="13"/>
      <c r="F369" s="13"/>
      <c r="G369" s="13"/>
      <c r="H369" s="13"/>
      <c r="I369" s="13"/>
      <c r="J369" s="43"/>
      <c r="K369" s="44"/>
      <c r="L369" s="36"/>
      <c r="M369" s="36"/>
    </row>
    <row r="370" spans="1:13" ht="18" customHeight="1">
      <c r="A370" s="30"/>
      <c r="B370" s="32"/>
      <c r="C370" s="32"/>
      <c r="D370" s="42"/>
      <c r="E370" s="13"/>
      <c r="F370" s="13"/>
      <c r="G370" s="13"/>
      <c r="H370" s="13"/>
      <c r="I370" s="13"/>
      <c r="J370" s="43"/>
      <c r="K370" s="44"/>
      <c r="L370" s="36"/>
      <c r="M370" s="36"/>
    </row>
    <row r="371" spans="1:13" ht="18" customHeight="1">
      <c r="A371" s="30"/>
      <c r="B371" s="32"/>
      <c r="C371" s="32"/>
      <c r="D371" s="42"/>
      <c r="E371" s="13"/>
      <c r="F371" s="13"/>
      <c r="G371" s="13"/>
      <c r="H371" s="13"/>
      <c r="I371" s="13"/>
      <c r="J371" s="43"/>
      <c r="K371" s="44"/>
      <c r="L371" s="36"/>
      <c r="M371" s="36"/>
    </row>
    <row r="372" spans="1:13" ht="18" customHeight="1">
      <c r="A372" s="30"/>
      <c r="B372" s="32"/>
      <c r="C372" s="32"/>
      <c r="D372" s="42"/>
      <c r="E372" s="13"/>
      <c r="F372" s="13"/>
      <c r="G372" s="13"/>
      <c r="H372" s="13"/>
      <c r="I372" s="13"/>
      <c r="J372" s="43"/>
      <c r="K372" s="44"/>
      <c r="L372" s="36"/>
      <c r="M372" s="36"/>
    </row>
    <row r="373" spans="1:13" ht="18" customHeight="1">
      <c r="A373" s="30"/>
      <c r="B373" s="32"/>
      <c r="C373" s="32"/>
      <c r="D373" s="42"/>
      <c r="E373" s="13"/>
      <c r="F373" s="13"/>
      <c r="G373" s="13"/>
      <c r="H373" s="13"/>
      <c r="I373" s="13"/>
      <c r="J373" s="43"/>
      <c r="K373" s="44"/>
      <c r="L373" s="36"/>
      <c r="M373" s="36"/>
    </row>
    <row r="374" spans="1:13" ht="18" customHeight="1">
      <c r="A374" s="30"/>
      <c r="B374" s="32"/>
      <c r="C374" s="32"/>
      <c r="D374" s="42"/>
      <c r="E374" s="13"/>
      <c r="F374" s="13"/>
      <c r="G374" s="13"/>
      <c r="H374" s="13"/>
      <c r="I374" s="13"/>
      <c r="J374" s="43"/>
      <c r="K374" s="44"/>
      <c r="L374" s="36"/>
      <c r="M374" s="36"/>
    </row>
    <row r="375" spans="1:13" ht="18" customHeight="1">
      <c r="A375" s="30"/>
      <c r="B375" s="32"/>
      <c r="C375" s="32"/>
      <c r="D375" s="42"/>
      <c r="E375" s="13"/>
      <c r="F375" s="13"/>
      <c r="G375" s="13"/>
      <c r="H375" s="13"/>
      <c r="I375" s="13"/>
      <c r="J375" s="43"/>
      <c r="K375" s="44"/>
      <c r="L375" s="36"/>
      <c r="M375" s="36"/>
    </row>
    <row r="376" spans="1:13" ht="18" customHeight="1">
      <c r="A376" s="30"/>
      <c r="B376" s="32"/>
      <c r="C376" s="32"/>
      <c r="D376" s="42"/>
      <c r="E376" s="13"/>
      <c r="F376" s="13"/>
      <c r="G376" s="13"/>
      <c r="H376" s="13"/>
      <c r="I376" s="13"/>
      <c r="J376" s="43"/>
      <c r="K376" s="44"/>
      <c r="L376" s="36"/>
      <c r="M376" s="36"/>
    </row>
    <row r="377" spans="1:13" ht="18" customHeight="1">
      <c r="A377" s="30"/>
      <c r="B377" s="32"/>
      <c r="C377" s="32"/>
      <c r="D377" s="42"/>
      <c r="E377" s="13"/>
      <c r="F377" s="13"/>
      <c r="G377" s="13"/>
      <c r="H377" s="13"/>
      <c r="I377" s="13"/>
      <c r="J377" s="43"/>
      <c r="K377" s="44"/>
      <c r="L377" s="36"/>
      <c r="M377" s="36"/>
    </row>
    <row r="378" spans="1:13" ht="18" customHeight="1">
      <c r="A378" s="30"/>
      <c r="B378" s="32"/>
      <c r="C378" s="32"/>
      <c r="D378" s="42"/>
      <c r="E378" s="13"/>
      <c r="F378" s="13"/>
      <c r="G378" s="13"/>
      <c r="H378" s="13"/>
      <c r="I378" s="13"/>
      <c r="J378" s="43"/>
      <c r="K378" s="44"/>
      <c r="L378" s="36"/>
      <c r="M378" s="36"/>
    </row>
    <row r="379" spans="1:13" ht="18" customHeight="1">
      <c r="A379" s="30"/>
      <c r="B379" s="32"/>
      <c r="C379" s="32"/>
      <c r="D379" s="42"/>
      <c r="E379" s="13"/>
      <c r="F379" s="13"/>
      <c r="G379" s="13"/>
      <c r="H379" s="13"/>
      <c r="I379" s="13"/>
      <c r="J379" s="43"/>
      <c r="K379" s="44"/>
      <c r="L379" s="36"/>
      <c r="M379" s="36"/>
    </row>
    <row r="380" spans="1:13" ht="18" customHeight="1">
      <c r="A380" s="30"/>
      <c r="B380" s="32"/>
      <c r="C380" s="32"/>
      <c r="D380" s="42"/>
      <c r="E380" s="13"/>
      <c r="F380" s="13"/>
      <c r="G380" s="13"/>
      <c r="H380" s="13"/>
      <c r="I380" s="13"/>
      <c r="J380" s="43"/>
      <c r="K380" s="44"/>
      <c r="L380" s="36"/>
      <c r="M380" s="36"/>
    </row>
    <row r="381" spans="1:13" ht="18" customHeight="1">
      <c r="A381" s="30"/>
      <c r="B381" s="32"/>
      <c r="C381" s="32"/>
      <c r="D381" s="42"/>
      <c r="E381" s="13"/>
      <c r="F381" s="13"/>
      <c r="G381" s="13"/>
      <c r="H381" s="13"/>
      <c r="I381" s="13"/>
      <c r="J381" s="43"/>
      <c r="K381" s="44"/>
      <c r="L381" s="36"/>
      <c r="M381" s="36"/>
    </row>
    <row r="382" spans="1:13" ht="18" customHeight="1">
      <c r="A382" s="30"/>
      <c r="B382" s="32"/>
      <c r="C382" s="32"/>
      <c r="D382" s="42"/>
      <c r="E382" s="13"/>
      <c r="F382" s="13"/>
      <c r="G382" s="13"/>
      <c r="H382" s="13"/>
      <c r="I382" s="13"/>
      <c r="J382" s="43"/>
      <c r="K382" s="44"/>
      <c r="L382" s="36"/>
      <c r="M382" s="36"/>
    </row>
    <row r="383" spans="1:13" ht="18" customHeight="1">
      <c r="A383" s="30"/>
      <c r="B383" s="32"/>
      <c r="C383" s="32"/>
      <c r="D383" s="42"/>
      <c r="E383" s="13"/>
      <c r="F383" s="13"/>
      <c r="G383" s="13"/>
      <c r="H383" s="13"/>
      <c r="I383" s="13"/>
      <c r="J383" s="43"/>
      <c r="K383" s="44"/>
      <c r="L383" s="36"/>
      <c r="M383" s="36"/>
    </row>
    <row r="384" spans="1:13" ht="18" customHeight="1">
      <c r="A384" s="30"/>
      <c r="B384" s="32"/>
      <c r="C384" s="32"/>
      <c r="D384" s="42"/>
      <c r="E384" s="13"/>
      <c r="F384" s="13"/>
      <c r="G384" s="13"/>
      <c r="H384" s="13"/>
      <c r="I384" s="13"/>
      <c r="J384" s="43"/>
      <c r="K384" s="44"/>
      <c r="L384" s="36"/>
      <c r="M384" s="36"/>
    </row>
    <row r="385" spans="1:13" ht="18" customHeight="1">
      <c r="A385" s="30"/>
      <c r="B385" s="32"/>
      <c r="C385" s="32"/>
      <c r="D385" s="42"/>
      <c r="E385" s="13"/>
      <c r="F385" s="13"/>
      <c r="G385" s="13"/>
      <c r="H385" s="13"/>
      <c r="I385" s="13"/>
      <c r="J385" s="43"/>
      <c r="K385" s="44"/>
      <c r="L385" s="36"/>
      <c r="M385" s="36"/>
    </row>
    <row r="386" spans="1:13" ht="18" customHeight="1">
      <c r="A386" s="30"/>
      <c r="B386" s="32"/>
      <c r="C386" s="32"/>
      <c r="D386" s="42"/>
      <c r="E386" s="13"/>
      <c r="F386" s="13"/>
      <c r="G386" s="13"/>
      <c r="H386" s="13"/>
      <c r="I386" s="13"/>
      <c r="J386" s="43"/>
      <c r="K386" s="44"/>
      <c r="L386" s="36"/>
      <c r="M386" s="36"/>
    </row>
    <row r="387" spans="1:13" ht="18" customHeight="1">
      <c r="A387" s="30"/>
      <c r="B387" s="32"/>
      <c r="C387" s="32"/>
      <c r="D387" s="42"/>
      <c r="E387" s="13"/>
      <c r="F387" s="13"/>
      <c r="G387" s="13"/>
      <c r="H387" s="13"/>
      <c r="I387" s="13"/>
      <c r="J387" s="43"/>
      <c r="K387" s="44"/>
      <c r="L387" s="36"/>
      <c r="M387" s="36"/>
    </row>
    <row r="388" spans="1:13" ht="18" customHeight="1">
      <c r="A388" s="30"/>
      <c r="B388" s="32"/>
      <c r="C388" s="32"/>
      <c r="D388" s="42"/>
      <c r="E388" s="13"/>
      <c r="F388" s="13"/>
      <c r="G388" s="13"/>
      <c r="H388" s="13"/>
      <c r="I388" s="13"/>
      <c r="J388" s="43"/>
      <c r="K388" s="44"/>
      <c r="L388" s="36"/>
      <c r="M388" s="36"/>
    </row>
    <row r="389" spans="1:13" ht="18" customHeight="1">
      <c r="A389" s="30"/>
      <c r="B389" s="32"/>
      <c r="C389" s="32"/>
      <c r="D389" s="42"/>
      <c r="E389" s="13"/>
      <c r="F389" s="13"/>
      <c r="G389" s="13"/>
      <c r="H389" s="13"/>
      <c r="I389" s="13"/>
      <c r="J389" s="43"/>
      <c r="K389" s="44"/>
      <c r="L389" s="36"/>
      <c r="M389" s="36"/>
    </row>
    <row r="390" spans="1:13" ht="18" customHeight="1">
      <c r="A390" s="30"/>
      <c r="B390" s="32"/>
      <c r="C390" s="32"/>
      <c r="D390" s="42"/>
      <c r="E390" s="13"/>
      <c r="F390" s="13"/>
      <c r="G390" s="13"/>
      <c r="H390" s="13"/>
      <c r="I390" s="13"/>
      <c r="J390" s="43"/>
      <c r="K390" s="44"/>
      <c r="L390" s="36"/>
      <c r="M390" s="36"/>
    </row>
    <row r="391" spans="1:13" ht="18" customHeight="1">
      <c r="A391" s="30"/>
      <c r="B391" s="32"/>
      <c r="C391" s="32"/>
      <c r="D391" s="42"/>
      <c r="E391" s="13"/>
      <c r="F391" s="13"/>
      <c r="G391" s="13"/>
      <c r="H391" s="13"/>
      <c r="I391" s="13"/>
      <c r="J391" s="43"/>
      <c r="K391" s="44"/>
      <c r="L391" s="36"/>
      <c r="M391" s="36"/>
    </row>
    <row r="392" spans="1:13" ht="18" customHeight="1">
      <c r="A392" s="30"/>
      <c r="B392" s="32"/>
      <c r="C392" s="32"/>
      <c r="D392" s="42"/>
      <c r="E392" s="13"/>
      <c r="F392" s="13"/>
      <c r="G392" s="13"/>
      <c r="H392" s="13"/>
      <c r="I392" s="13"/>
      <c r="J392" s="43"/>
      <c r="K392" s="44"/>
      <c r="L392" s="36"/>
      <c r="M392" s="36"/>
    </row>
    <row r="393" spans="1:13" ht="18" customHeight="1">
      <c r="A393" s="30"/>
      <c r="B393" s="32"/>
      <c r="C393" s="32"/>
      <c r="D393" s="42"/>
      <c r="E393" s="13"/>
      <c r="F393" s="13"/>
      <c r="G393" s="13"/>
      <c r="H393" s="13"/>
      <c r="I393" s="13"/>
      <c r="J393" s="43"/>
      <c r="K393" s="44"/>
      <c r="L393" s="36"/>
      <c r="M393" s="36"/>
    </row>
    <row r="394" spans="1:13" ht="18" customHeight="1">
      <c r="A394" s="30"/>
      <c r="B394" s="32"/>
      <c r="C394" s="32"/>
      <c r="D394" s="42"/>
      <c r="E394" s="13"/>
      <c r="F394" s="13"/>
      <c r="G394" s="13"/>
      <c r="H394" s="13"/>
      <c r="I394" s="13"/>
      <c r="J394" s="43"/>
      <c r="K394" s="44"/>
      <c r="L394" s="36"/>
      <c r="M394" s="36"/>
    </row>
    <row r="395" spans="1:13" ht="18" customHeight="1">
      <c r="A395" s="30"/>
      <c r="B395" s="32"/>
      <c r="C395" s="32"/>
      <c r="D395" s="42"/>
      <c r="E395" s="13"/>
      <c r="F395" s="13"/>
      <c r="G395" s="13"/>
      <c r="H395" s="13"/>
      <c r="I395" s="13"/>
      <c r="J395" s="43"/>
      <c r="K395" s="44"/>
      <c r="L395" s="36"/>
      <c r="M395" s="36"/>
    </row>
    <row r="396" spans="1:13" ht="18" customHeight="1">
      <c r="A396" s="30"/>
      <c r="B396" s="32"/>
      <c r="C396" s="32"/>
      <c r="D396" s="42"/>
      <c r="E396" s="13"/>
      <c r="F396" s="13"/>
      <c r="G396" s="13"/>
      <c r="H396" s="13"/>
      <c r="I396" s="13"/>
      <c r="J396" s="43"/>
      <c r="K396" s="44"/>
      <c r="L396" s="36"/>
      <c r="M396" s="36"/>
    </row>
    <row r="397" spans="1:13" ht="18" customHeight="1">
      <c r="A397" s="30"/>
      <c r="B397" s="32"/>
      <c r="C397" s="32"/>
      <c r="D397" s="42"/>
      <c r="E397" s="13"/>
      <c r="F397" s="13"/>
      <c r="G397" s="13"/>
      <c r="H397" s="13"/>
      <c r="I397" s="13"/>
      <c r="J397" s="43"/>
      <c r="K397" s="44"/>
      <c r="L397" s="36"/>
      <c r="M397" s="36"/>
    </row>
    <row r="398" spans="1:13" ht="18" customHeight="1">
      <c r="A398" s="30"/>
      <c r="B398" s="32"/>
      <c r="C398" s="32"/>
      <c r="D398" s="42"/>
      <c r="E398" s="13"/>
      <c r="F398" s="13"/>
      <c r="G398" s="13"/>
      <c r="H398" s="13"/>
      <c r="I398" s="13"/>
      <c r="J398" s="43"/>
      <c r="K398" s="44"/>
      <c r="L398" s="36"/>
      <c r="M398" s="36"/>
    </row>
    <row r="399" spans="1:13" ht="18" customHeight="1">
      <c r="A399" s="30"/>
      <c r="B399" s="32"/>
      <c r="C399" s="32"/>
      <c r="D399" s="42"/>
      <c r="E399" s="13"/>
      <c r="F399" s="13"/>
      <c r="G399" s="13"/>
      <c r="H399" s="13"/>
      <c r="I399" s="13"/>
      <c r="J399" s="43"/>
      <c r="K399" s="44"/>
      <c r="L399" s="36"/>
      <c r="M399" s="36"/>
    </row>
    <row r="400" spans="1:13" ht="18" customHeight="1">
      <c r="A400" s="30"/>
      <c r="B400" s="32"/>
      <c r="C400" s="32"/>
      <c r="D400" s="42"/>
      <c r="E400" s="13"/>
      <c r="F400" s="13"/>
      <c r="G400" s="13"/>
      <c r="H400" s="13"/>
      <c r="I400" s="13"/>
      <c r="J400" s="43"/>
      <c r="K400" s="44"/>
      <c r="L400" s="36"/>
      <c r="M400" s="36"/>
    </row>
    <row r="401" spans="1:13" ht="18" customHeight="1">
      <c r="A401" s="30"/>
      <c r="B401" s="32"/>
      <c r="C401" s="32"/>
      <c r="D401" s="42"/>
      <c r="E401" s="13"/>
      <c r="F401" s="13"/>
      <c r="G401" s="13"/>
      <c r="H401" s="13"/>
      <c r="I401" s="13"/>
      <c r="J401" s="43"/>
      <c r="K401" s="44"/>
      <c r="L401" s="36"/>
      <c r="M401" s="36"/>
    </row>
    <row r="402" spans="1:13" ht="18" customHeight="1">
      <c r="A402" s="30"/>
      <c r="B402" s="32"/>
      <c r="C402" s="32"/>
      <c r="D402" s="42"/>
      <c r="E402" s="13"/>
      <c r="F402" s="13"/>
      <c r="G402" s="13"/>
      <c r="H402" s="13"/>
      <c r="I402" s="13"/>
      <c r="J402" s="43"/>
      <c r="K402" s="44"/>
      <c r="L402" s="36"/>
      <c r="M402" s="36"/>
    </row>
    <row r="403" spans="1:13" ht="18" customHeight="1">
      <c r="A403" s="30"/>
      <c r="B403" s="32"/>
      <c r="C403" s="32"/>
      <c r="D403" s="42"/>
      <c r="E403" s="13"/>
      <c r="F403" s="13"/>
      <c r="G403" s="13"/>
      <c r="H403" s="13"/>
      <c r="I403" s="13"/>
      <c r="J403" s="43"/>
      <c r="K403" s="44"/>
      <c r="L403" s="36"/>
      <c r="M403" s="36"/>
    </row>
    <row r="404" spans="1:13" ht="18" customHeight="1">
      <c r="A404" s="30"/>
      <c r="B404" s="32"/>
      <c r="C404" s="32"/>
      <c r="D404" s="42"/>
      <c r="E404" s="13"/>
      <c r="F404" s="13"/>
      <c r="G404" s="13"/>
      <c r="H404" s="13"/>
      <c r="I404" s="13"/>
      <c r="J404" s="43"/>
      <c r="K404" s="44"/>
      <c r="L404" s="36"/>
      <c r="M404" s="36"/>
    </row>
    <row r="405" spans="1:13" ht="18" customHeight="1">
      <c r="A405" s="30"/>
      <c r="B405" s="32"/>
      <c r="C405" s="32"/>
      <c r="D405" s="42"/>
      <c r="E405" s="13"/>
      <c r="F405" s="13"/>
      <c r="G405" s="13"/>
      <c r="H405" s="13"/>
      <c r="I405" s="13"/>
      <c r="J405" s="43"/>
      <c r="K405" s="44"/>
      <c r="L405" s="36"/>
      <c r="M405" s="36"/>
    </row>
    <row r="406" spans="1:13" ht="18" customHeight="1">
      <c r="A406" s="30"/>
      <c r="B406" s="32"/>
      <c r="C406" s="32"/>
      <c r="D406" s="42"/>
      <c r="E406" s="13"/>
      <c r="F406" s="13"/>
      <c r="G406" s="13"/>
      <c r="H406" s="13"/>
      <c r="I406" s="13"/>
      <c r="J406" s="43"/>
      <c r="K406" s="44"/>
      <c r="L406" s="36"/>
      <c r="M406" s="36"/>
    </row>
    <row r="407" spans="1:13" ht="18" customHeight="1">
      <c r="A407" s="30"/>
      <c r="B407" s="32"/>
      <c r="C407" s="32"/>
      <c r="D407" s="42"/>
      <c r="E407" s="13"/>
      <c r="F407" s="13"/>
      <c r="G407" s="13"/>
      <c r="H407" s="13"/>
      <c r="I407" s="13"/>
      <c r="J407" s="43"/>
      <c r="K407" s="44"/>
      <c r="L407" s="36"/>
      <c r="M407" s="36"/>
    </row>
    <row r="408" spans="1:13" ht="18" customHeight="1">
      <c r="A408" s="30"/>
      <c r="B408" s="32"/>
      <c r="C408" s="32"/>
      <c r="D408" s="42"/>
      <c r="E408" s="13"/>
      <c r="F408" s="13"/>
      <c r="G408" s="13"/>
      <c r="H408" s="13"/>
      <c r="I408" s="13"/>
      <c r="J408" s="43"/>
      <c r="K408" s="44"/>
      <c r="L408" s="36"/>
      <c r="M408" s="36"/>
    </row>
    <row r="409" spans="1:13" ht="18" customHeight="1">
      <c r="A409" s="30"/>
      <c r="B409" s="32"/>
      <c r="C409" s="32"/>
      <c r="D409" s="42"/>
      <c r="E409" s="13"/>
      <c r="F409" s="13"/>
      <c r="G409" s="13"/>
      <c r="H409" s="13"/>
      <c r="I409" s="13"/>
      <c r="J409" s="43"/>
      <c r="K409" s="44"/>
      <c r="L409" s="36"/>
      <c r="M409" s="36"/>
    </row>
    <row r="410" spans="1:13" ht="18" customHeight="1">
      <c r="A410" s="30"/>
      <c r="B410" s="32"/>
      <c r="C410" s="32"/>
      <c r="D410" s="42"/>
      <c r="E410" s="13"/>
      <c r="F410" s="13"/>
      <c r="G410" s="13"/>
      <c r="H410" s="13"/>
      <c r="I410" s="13"/>
      <c r="J410" s="43"/>
      <c r="K410" s="44"/>
      <c r="L410" s="36"/>
      <c r="M410" s="36"/>
    </row>
    <row r="411" spans="1:13" ht="18" customHeight="1">
      <c r="A411" s="30"/>
      <c r="B411" s="32"/>
      <c r="C411" s="32"/>
      <c r="D411" s="42"/>
      <c r="E411" s="13"/>
      <c r="F411" s="13"/>
      <c r="G411" s="13"/>
      <c r="H411" s="13"/>
      <c r="I411" s="13"/>
      <c r="J411" s="43"/>
      <c r="K411" s="44"/>
      <c r="L411" s="36"/>
      <c r="M411" s="36"/>
    </row>
    <row r="412" spans="1:13" ht="18" customHeight="1">
      <c r="A412" s="30"/>
      <c r="B412" s="32"/>
      <c r="C412" s="32"/>
      <c r="D412" s="42"/>
      <c r="E412" s="13"/>
      <c r="F412" s="13"/>
      <c r="G412" s="13"/>
      <c r="H412" s="13"/>
      <c r="I412" s="13"/>
      <c r="J412" s="43"/>
      <c r="K412" s="44"/>
      <c r="L412" s="36"/>
      <c r="M412" s="36"/>
    </row>
    <row r="413" spans="1:13" ht="18" customHeight="1">
      <c r="A413" s="30"/>
      <c r="B413" s="32"/>
      <c r="C413" s="32"/>
      <c r="D413" s="42"/>
      <c r="E413" s="13"/>
      <c r="F413" s="13"/>
      <c r="G413" s="13"/>
      <c r="H413" s="13"/>
      <c r="I413" s="13"/>
      <c r="J413" s="43"/>
      <c r="K413" s="44"/>
      <c r="L413" s="36"/>
      <c r="M413" s="36"/>
    </row>
    <row r="414" spans="1:13" ht="18" customHeight="1">
      <c r="A414" s="30"/>
      <c r="B414" s="32"/>
      <c r="C414" s="32"/>
      <c r="D414" s="42"/>
      <c r="E414" s="13"/>
      <c r="F414" s="13"/>
      <c r="G414" s="13"/>
      <c r="H414" s="13"/>
      <c r="I414" s="13"/>
      <c r="J414" s="43"/>
      <c r="K414" s="44"/>
      <c r="L414" s="36"/>
      <c r="M414" s="36"/>
    </row>
    <row r="415" spans="1:13" ht="18" customHeight="1">
      <c r="A415" s="30"/>
      <c r="B415" s="32"/>
      <c r="C415" s="32"/>
      <c r="D415" s="42"/>
      <c r="E415" s="13"/>
      <c r="F415" s="13"/>
      <c r="G415" s="13"/>
      <c r="H415" s="13"/>
      <c r="I415" s="13"/>
      <c r="J415" s="43"/>
      <c r="K415" s="44"/>
      <c r="L415" s="36"/>
      <c r="M415" s="36"/>
    </row>
    <row r="416" spans="1:13" ht="18" customHeight="1">
      <c r="A416" s="30"/>
      <c r="B416" s="32"/>
      <c r="C416" s="32"/>
      <c r="D416" s="42"/>
      <c r="E416" s="13"/>
      <c r="F416" s="13"/>
      <c r="G416" s="13"/>
      <c r="H416" s="13"/>
      <c r="I416" s="13"/>
      <c r="J416" s="43"/>
      <c r="K416" s="44"/>
      <c r="L416" s="36"/>
      <c r="M416" s="36"/>
    </row>
    <row r="417" spans="1:13" ht="18" customHeight="1">
      <c r="A417" s="30"/>
      <c r="B417" s="32"/>
      <c r="C417" s="32"/>
      <c r="D417" s="42"/>
      <c r="E417" s="13"/>
      <c r="F417" s="13"/>
      <c r="G417" s="13"/>
      <c r="H417" s="13"/>
      <c r="I417" s="13"/>
      <c r="J417" s="43"/>
      <c r="K417" s="44"/>
      <c r="L417" s="36"/>
      <c r="M417" s="36"/>
    </row>
    <row r="418" spans="1:13" ht="18" customHeight="1">
      <c r="A418" s="30"/>
      <c r="B418" s="32"/>
      <c r="C418" s="32"/>
      <c r="D418" s="42"/>
      <c r="E418" s="13"/>
      <c r="F418" s="13"/>
      <c r="G418" s="13"/>
      <c r="H418" s="13"/>
      <c r="I418" s="13"/>
      <c r="J418" s="43"/>
      <c r="K418" s="44"/>
      <c r="L418" s="36"/>
      <c r="M418" s="36"/>
    </row>
    <row r="419" spans="1:13" ht="18" customHeight="1">
      <c r="A419" s="30"/>
      <c r="B419" s="32"/>
      <c r="C419" s="32"/>
      <c r="D419" s="42"/>
      <c r="E419" s="13"/>
      <c r="F419" s="13"/>
      <c r="G419" s="13"/>
      <c r="H419" s="13"/>
      <c r="I419" s="13"/>
      <c r="J419" s="43"/>
      <c r="K419" s="44"/>
      <c r="L419" s="36"/>
      <c r="M419" s="36"/>
    </row>
    <row r="420" spans="1:13" ht="18" customHeight="1">
      <c r="A420" s="30"/>
      <c r="B420" s="32"/>
      <c r="C420" s="32"/>
      <c r="D420" s="42"/>
      <c r="E420" s="13"/>
      <c r="F420" s="13"/>
      <c r="G420" s="13"/>
      <c r="H420" s="13"/>
      <c r="I420" s="13"/>
      <c r="J420" s="43"/>
      <c r="K420" s="44"/>
      <c r="L420" s="36"/>
      <c r="M420" s="36"/>
    </row>
    <row r="421" spans="1:13" ht="18" customHeight="1">
      <c r="A421" s="30"/>
      <c r="B421" s="32"/>
      <c r="C421" s="32"/>
      <c r="D421" s="42"/>
      <c r="E421" s="13"/>
      <c r="F421" s="13"/>
      <c r="G421" s="13"/>
      <c r="H421" s="13"/>
      <c r="I421" s="13"/>
      <c r="J421" s="43"/>
      <c r="K421" s="44"/>
      <c r="L421" s="36"/>
      <c r="M421" s="36"/>
    </row>
    <row r="422" spans="1:13" ht="18" customHeight="1">
      <c r="A422" s="30"/>
      <c r="B422" s="32"/>
      <c r="C422" s="32"/>
      <c r="D422" s="42"/>
      <c r="E422" s="13"/>
      <c r="F422" s="13"/>
      <c r="G422" s="13"/>
      <c r="H422" s="13"/>
      <c r="I422" s="13"/>
      <c r="J422" s="43"/>
      <c r="K422" s="44"/>
      <c r="L422" s="36"/>
      <c r="M422" s="36"/>
    </row>
    <row r="423" spans="1:13" ht="18" customHeight="1">
      <c r="A423" s="30"/>
      <c r="B423" s="32"/>
      <c r="C423" s="32"/>
      <c r="D423" s="42"/>
      <c r="E423" s="13"/>
      <c r="F423" s="13"/>
      <c r="G423" s="13"/>
      <c r="H423" s="13"/>
      <c r="I423" s="13"/>
      <c r="J423" s="43"/>
      <c r="K423" s="44"/>
      <c r="L423" s="36"/>
      <c r="M423" s="36"/>
    </row>
    <row r="424" spans="1:13" ht="18" customHeight="1">
      <c r="A424" s="30"/>
      <c r="B424" s="32"/>
      <c r="C424" s="32"/>
      <c r="D424" s="42"/>
      <c r="E424" s="13"/>
      <c r="F424" s="13"/>
      <c r="G424" s="13"/>
      <c r="H424" s="13"/>
      <c r="I424" s="13"/>
      <c r="J424" s="43"/>
      <c r="K424" s="44"/>
      <c r="L424" s="36"/>
      <c r="M424" s="36"/>
    </row>
    <row r="425" spans="1:13" ht="18" customHeight="1">
      <c r="A425" s="30"/>
      <c r="B425" s="32"/>
      <c r="C425" s="32"/>
      <c r="D425" s="42"/>
      <c r="E425" s="13"/>
      <c r="F425" s="13"/>
      <c r="G425" s="13"/>
      <c r="H425" s="13"/>
      <c r="I425" s="13"/>
      <c r="J425" s="43"/>
      <c r="K425" s="44"/>
      <c r="L425" s="36"/>
      <c r="M425" s="36"/>
    </row>
    <row r="426" spans="1:13" ht="18" customHeight="1">
      <c r="A426" s="30"/>
      <c r="B426" s="32"/>
      <c r="C426" s="32"/>
      <c r="D426" s="42"/>
      <c r="E426" s="13"/>
      <c r="F426" s="13"/>
      <c r="G426" s="13"/>
      <c r="H426" s="13"/>
      <c r="I426" s="13"/>
      <c r="J426" s="43"/>
      <c r="K426" s="44"/>
      <c r="L426" s="36"/>
      <c r="M426" s="36"/>
    </row>
    <row r="427" spans="1:13" ht="18" customHeight="1">
      <c r="A427" s="30"/>
      <c r="B427" s="32"/>
      <c r="C427" s="32"/>
      <c r="D427" s="42"/>
      <c r="E427" s="13"/>
      <c r="F427" s="13"/>
      <c r="G427" s="13"/>
      <c r="H427" s="13"/>
      <c r="I427" s="13"/>
      <c r="J427" s="43"/>
      <c r="K427" s="44"/>
      <c r="L427" s="36"/>
      <c r="M427" s="36"/>
    </row>
    <row r="428" spans="1:13" ht="18" customHeight="1">
      <c r="A428" s="30"/>
      <c r="B428" s="32"/>
      <c r="C428" s="32"/>
      <c r="D428" s="42"/>
      <c r="E428" s="13"/>
      <c r="F428" s="13"/>
      <c r="G428" s="13"/>
      <c r="H428" s="13"/>
      <c r="I428" s="13"/>
      <c r="J428" s="43"/>
      <c r="K428" s="44"/>
      <c r="L428" s="36"/>
      <c r="M428" s="36"/>
    </row>
    <row r="429" spans="1:13" ht="18" customHeight="1">
      <c r="A429" s="30"/>
      <c r="B429" s="32"/>
      <c r="C429" s="32"/>
      <c r="D429" s="42"/>
      <c r="E429" s="13"/>
      <c r="F429" s="13"/>
      <c r="G429" s="13"/>
      <c r="H429" s="13"/>
      <c r="I429" s="13"/>
      <c r="J429" s="43"/>
      <c r="K429" s="44"/>
      <c r="L429" s="36"/>
      <c r="M429" s="36"/>
    </row>
    <row r="430" spans="1:13" ht="18" customHeight="1">
      <c r="A430" s="30"/>
      <c r="B430" s="32"/>
      <c r="C430" s="32"/>
      <c r="D430" s="42"/>
      <c r="E430" s="13"/>
      <c r="F430" s="13"/>
      <c r="G430" s="13"/>
      <c r="H430" s="13"/>
      <c r="I430" s="13"/>
      <c r="J430" s="43"/>
      <c r="K430" s="44"/>
      <c r="L430" s="36"/>
      <c r="M430" s="36"/>
    </row>
    <row r="431" spans="1:13" ht="18" customHeight="1">
      <c r="A431" s="30"/>
      <c r="B431" s="32"/>
      <c r="C431" s="32"/>
      <c r="D431" s="42"/>
      <c r="E431" s="13"/>
      <c r="F431" s="13"/>
      <c r="G431" s="13"/>
      <c r="H431" s="13"/>
      <c r="I431" s="13"/>
      <c r="J431" s="43"/>
      <c r="K431" s="44"/>
      <c r="L431" s="36"/>
      <c r="M431" s="36"/>
    </row>
    <row r="432" spans="1:13" ht="18" customHeight="1">
      <c r="A432" s="30"/>
      <c r="B432" s="32"/>
      <c r="C432" s="32"/>
      <c r="D432" s="42"/>
      <c r="E432" s="13"/>
      <c r="F432" s="13"/>
      <c r="G432" s="13"/>
      <c r="H432" s="13"/>
      <c r="I432" s="13"/>
      <c r="J432" s="43"/>
      <c r="K432" s="44"/>
      <c r="L432" s="36"/>
      <c r="M432" s="36"/>
    </row>
    <row r="433" spans="1:13" ht="18" customHeight="1">
      <c r="A433" s="30"/>
      <c r="B433" s="32"/>
      <c r="C433" s="32"/>
      <c r="D433" s="42"/>
      <c r="E433" s="13"/>
      <c r="F433" s="13"/>
      <c r="G433" s="13"/>
      <c r="H433" s="13"/>
      <c r="I433" s="13"/>
      <c r="J433" s="43"/>
      <c r="K433" s="44"/>
      <c r="L433" s="36"/>
      <c r="M433" s="36"/>
    </row>
    <row r="434" spans="1:13" ht="18" customHeight="1">
      <c r="A434" s="30"/>
      <c r="B434" s="32"/>
      <c r="C434" s="32"/>
      <c r="D434" s="42"/>
      <c r="E434" s="13"/>
      <c r="F434" s="13"/>
      <c r="G434" s="13"/>
      <c r="H434" s="13"/>
      <c r="I434" s="13"/>
      <c r="J434" s="43"/>
      <c r="K434" s="44"/>
      <c r="L434" s="36"/>
      <c r="M434" s="36"/>
    </row>
    <row r="435" spans="1:13" ht="18" customHeight="1">
      <c r="A435" s="30"/>
      <c r="B435" s="32"/>
      <c r="C435" s="32"/>
      <c r="D435" s="42"/>
      <c r="E435" s="13"/>
      <c r="F435" s="13"/>
      <c r="G435" s="13"/>
      <c r="H435" s="13"/>
      <c r="I435" s="13"/>
      <c r="J435" s="43"/>
      <c r="K435" s="44"/>
      <c r="L435" s="36"/>
      <c r="M435" s="36"/>
    </row>
    <row r="436" spans="1:13" ht="18" customHeight="1">
      <c r="A436" s="30"/>
      <c r="B436" s="32"/>
      <c r="C436" s="32"/>
      <c r="D436" s="42"/>
      <c r="E436" s="13"/>
      <c r="F436" s="13"/>
      <c r="G436" s="13"/>
      <c r="H436" s="13"/>
      <c r="I436" s="13"/>
      <c r="J436" s="43"/>
      <c r="K436" s="44"/>
      <c r="L436" s="36"/>
      <c r="M436" s="36"/>
    </row>
    <row r="437" spans="1:13" ht="18" customHeight="1">
      <c r="A437" s="30"/>
      <c r="B437" s="32"/>
      <c r="C437" s="32"/>
      <c r="D437" s="42"/>
      <c r="E437" s="13"/>
      <c r="F437" s="13"/>
      <c r="G437" s="13"/>
      <c r="H437" s="13"/>
      <c r="I437" s="13"/>
      <c r="J437" s="43"/>
      <c r="K437" s="44"/>
      <c r="L437" s="36"/>
      <c r="M437" s="36"/>
    </row>
    <row r="438" spans="1:13" ht="18" customHeight="1">
      <c r="A438" s="30"/>
      <c r="B438" s="32"/>
      <c r="C438" s="32"/>
      <c r="D438" s="42"/>
      <c r="E438" s="13"/>
      <c r="F438" s="13"/>
      <c r="G438" s="13"/>
      <c r="H438" s="13"/>
      <c r="I438" s="13"/>
      <c r="J438" s="43"/>
      <c r="K438" s="44"/>
      <c r="L438" s="36"/>
      <c r="M438" s="36"/>
    </row>
    <row r="439" spans="1:13" ht="18" customHeight="1">
      <c r="A439" s="30"/>
      <c r="B439" s="32"/>
      <c r="C439" s="32"/>
      <c r="D439" s="42"/>
      <c r="E439" s="13"/>
      <c r="F439" s="13"/>
      <c r="G439" s="13"/>
      <c r="H439" s="13"/>
      <c r="I439" s="13"/>
      <c r="J439" s="43"/>
      <c r="K439" s="44"/>
      <c r="L439" s="36"/>
      <c r="M439" s="36"/>
    </row>
    <row r="440" spans="1:13" ht="18" customHeight="1">
      <c r="A440" s="30"/>
      <c r="B440" s="32"/>
      <c r="C440" s="32"/>
      <c r="D440" s="42"/>
      <c r="E440" s="13"/>
      <c r="F440" s="13"/>
      <c r="G440" s="13"/>
      <c r="H440" s="13"/>
      <c r="I440" s="13"/>
      <c r="J440" s="43"/>
      <c r="K440" s="44"/>
      <c r="L440" s="36"/>
      <c r="M440" s="36"/>
    </row>
    <row r="441" spans="1:13" ht="18" customHeight="1">
      <c r="A441" s="30"/>
      <c r="B441" s="32"/>
      <c r="C441" s="32"/>
      <c r="D441" s="42"/>
      <c r="E441" s="13"/>
      <c r="F441" s="13"/>
      <c r="G441" s="13"/>
      <c r="H441" s="13"/>
      <c r="I441" s="13"/>
      <c r="J441" s="43"/>
      <c r="K441" s="44"/>
      <c r="L441" s="36"/>
      <c r="M441" s="36"/>
    </row>
    <row r="442" spans="1:13" ht="18" customHeight="1">
      <c r="A442" s="30"/>
      <c r="B442" s="32"/>
      <c r="C442" s="32"/>
      <c r="D442" s="42"/>
      <c r="E442" s="13"/>
      <c r="F442" s="13"/>
      <c r="G442" s="13"/>
      <c r="H442" s="13"/>
      <c r="I442" s="13"/>
      <c r="J442" s="43"/>
      <c r="K442" s="44"/>
      <c r="L442" s="36"/>
      <c r="M442" s="36"/>
    </row>
    <row r="443" spans="1:13" ht="18" customHeight="1">
      <c r="A443" s="30"/>
      <c r="B443" s="32"/>
      <c r="C443" s="32"/>
      <c r="D443" s="42"/>
      <c r="E443" s="13"/>
      <c r="F443" s="13"/>
      <c r="G443" s="13"/>
      <c r="H443" s="13"/>
      <c r="I443" s="13"/>
      <c r="J443" s="43"/>
      <c r="K443" s="44"/>
      <c r="L443" s="36"/>
      <c r="M443" s="36"/>
    </row>
    <row r="444" spans="1:13" ht="18" customHeight="1">
      <c r="A444" s="30"/>
      <c r="B444" s="32"/>
      <c r="C444" s="32"/>
      <c r="D444" s="42"/>
      <c r="E444" s="13"/>
      <c r="F444" s="13"/>
      <c r="G444" s="13"/>
      <c r="H444" s="13"/>
      <c r="I444" s="13"/>
      <c r="J444" s="43"/>
      <c r="K444" s="44"/>
      <c r="L444" s="36"/>
      <c r="M444" s="36"/>
    </row>
    <row r="445" spans="1:13" ht="18" customHeight="1">
      <c r="A445" s="30"/>
      <c r="B445" s="32"/>
      <c r="C445" s="32"/>
      <c r="D445" s="42"/>
      <c r="E445" s="13"/>
      <c r="F445" s="13"/>
      <c r="G445" s="13"/>
      <c r="H445" s="13"/>
      <c r="I445" s="13"/>
      <c r="J445" s="43"/>
      <c r="K445" s="44"/>
      <c r="L445" s="36"/>
      <c r="M445" s="36"/>
    </row>
    <row r="446" spans="1:13" ht="18" customHeight="1">
      <c r="A446" s="30"/>
      <c r="B446" s="32"/>
      <c r="C446" s="32"/>
      <c r="D446" s="42"/>
      <c r="E446" s="13"/>
      <c r="F446" s="13"/>
      <c r="G446" s="13"/>
      <c r="H446" s="13"/>
      <c r="I446" s="13"/>
      <c r="J446" s="43"/>
      <c r="K446" s="44"/>
      <c r="L446" s="36"/>
      <c r="M446" s="36"/>
    </row>
    <row r="447" spans="1:13" ht="18" customHeight="1">
      <c r="A447" s="30"/>
      <c r="B447" s="32"/>
      <c r="C447" s="32"/>
      <c r="D447" s="42"/>
      <c r="E447" s="13"/>
      <c r="F447" s="13"/>
      <c r="G447" s="13"/>
      <c r="H447" s="13"/>
      <c r="I447" s="13"/>
      <c r="J447" s="43"/>
      <c r="K447" s="44"/>
      <c r="L447" s="36"/>
      <c r="M447" s="36"/>
    </row>
    <row r="448" spans="1:13" ht="18" customHeight="1">
      <c r="A448" s="30"/>
      <c r="B448" s="32"/>
      <c r="C448" s="32"/>
      <c r="D448" s="42"/>
      <c r="E448" s="13"/>
      <c r="F448" s="13"/>
      <c r="G448" s="13"/>
      <c r="H448" s="13"/>
      <c r="I448" s="13"/>
      <c r="J448" s="43"/>
      <c r="K448" s="44"/>
      <c r="L448" s="36"/>
      <c r="M448" s="36"/>
    </row>
    <row r="449" spans="1:13" ht="18" customHeight="1">
      <c r="A449" s="30"/>
      <c r="B449" s="32"/>
      <c r="C449" s="32"/>
      <c r="D449" s="42"/>
      <c r="E449" s="13"/>
      <c r="F449" s="13"/>
      <c r="G449" s="13"/>
      <c r="H449" s="13"/>
      <c r="I449" s="13"/>
      <c r="J449" s="43"/>
      <c r="K449" s="44"/>
      <c r="L449" s="36"/>
      <c r="M449" s="36"/>
    </row>
    <row r="450" spans="1:13" ht="18" customHeight="1">
      <c r="A450" s="30"/>
      <c r="B450" s="32"/>
      <c r="C450" s="32"/>
      <c r="D450" s="42"/>
      <c r="E450" s="13"/>
      <c r="F450" s="13"/>
      <c r="G450" s="13"/>
      <c r="H450" s="13"/>
      <c r="I450" s="13"/>
      <c r="J450" s="43"/>
      <c r="K450" s="44"/>
      <c r="L450" s="36"/>
      <c r="M450" s="36"/>
    </row>
    <row r="451" spans="1:13" ht="18" customHeight="1">
      <c r="A451" s="30"/>
      <c r="B451" s="32"/>
      <c r="C451" s="32"/>
      <c r="D451" s="42"/>
      <c r="E451" s="13"/>
      <c r="F451" s="13"/>
      <c r="G451" s="13"/>
      <c r="H451" s="13"/>
      <c r="I451" s="13"/>
      <c r="J451" s="43"/>
      <c r="K451" s="44"/>
      <c r="L451" s="36"/>
      <c r="M451" s="36"/>
    </row>
    <row r="452" spans="1:13" ht="18" customHeight="1">
      <c r="A452" s="30"/>
      <c r="B452" s="32"/>
      <c r="C452" s="32"/>
      <c r="D452" s="42"/>
      <c r="E452" s="13"/>
      <c r="F452" s="13"/>
      <c r="G452" s="13"/>
      <c r="H452" s="13"/>
      <c r="I452" s="13"/>
      <c r="J452" s="43"/>
      <c r="K452" s="44"/>
      <c r="L452" s="36"/>
      <c r="M452" s="36"/>
    </row>
    <row r="453" spans="1:13" ht="18" customHeight="1">
      <c r="A453" s="30"/>
      <c r="B453" s="32"/>
      <c r="C453" s="32"/>
      <c r="D453" s="42"/>
      <c r="E453" s="13"/>
      <c r="F453" s="13"/>
      <c r="G453" s="13"/>
      <c r="H453" s="13"/>
      <c r="I453" s="13"/>
      <c r="J453" s="43"/>
      <c r="K453" s="44"/>
      <c r="L453" s="36"/>
      <c r="M453" s="36"/>
    </row>
    <row r="454" spans="1:13" ht="18" customHeight="1">
      <c r="A454" s="30"/>
      <c r="B454" s="32"/>
      <c r="C454" s="32"/>
      <c r="D454" s="42"/>
      <c r="E454" s="13"/>
      <c r="F454" s="13"/>
      <c r="G454" s="13"/>
      <c r="H454" s="13"/>
      <c r="I454" s="13"/>
      <c r="J454" s="43"/>
      <c r="K454" s="44"/>
      <c r="L454" s="36"/>
      <c r="M454" s="36"/>
    </row>
    <row r="455" spans="1:13" ht="18" customHeight="1">
      <c r="A455" s="30"/>
      <c r="B455" s="32"/>
      <c r="C455" s="32"/>
      <c r="D455" s="42"/>
      <c r="E455" s="13"/>
      <c r="F455" s="13"/>
      <c r="G455" s="13"/>
      <c r="H455" s="13"/>
      <c r="I455" s="13"/>
      <c r="J455" s="43"/>
      <c r="K455" s="44"/>
      <c r="L455" s="36"/>
      <c r="M455" s="36"/>
    </row>
    <row r="456" spans="1:13" ht="18" customHeight="1">
      <c r="A456" s="30"/>
      <c r="B456" s="32"/>
      <c r="C456" s="32"/>
      <c r="D456" s="42"/>
      <c r="E456" s="13"/>
      <c r="F456" s="13"/>
      <c r="G456" s="13"/>
      <c r="H456" s="13"/>
      <c r="I456" s="13"/>
      <c r="J456" s="43"/>
      <c r="K456" s="44"/>
      <c r="L456" s="36"/>
      <c r="M456" s="36"/>
    </row>
    <row r="457" spans="1:13" ht="18" customHeight="1">
      <c r="A457" s="30"/>
      <c r="B457" s="32"/>
      <c r="C457" s="32"/>
      <c r="D457" s="42"/>
      <c r="E457" s="13"/>
      <c r="F457" s="13"/>
      <c r="G457" s="13"/>
      <c r="H457" s="13"/>
      <c r="I457" s="13"/>
      <c r="J457" s="43"/>
      <c r="K457" s="44"/>
      <c r="L457" s="36"/>
      <c r="M457" s="36"/>
    </row>
    <row r="458" spans="1:13" ht="18" customHeight="1">
      <c r="A458" s="30"/>
      <c r="B458" s="32"/>
      <c r="C458" s="32"/>
      <c r="D458" s="42"/>
      <c r="E458" s="13"/>
      <c r="F458" s="13"/>
      <c r="G458" s="13"/>
      <c r="H458" s="13"/>
      <c r="I458" s="13"/>
      <c r="J458" s="43"/>
      <c r="K458" s="44"/>
      <c r="L458" s="36"/>
      <c r="M458" s="36"/>
    </row>
    <row r="459" spans="1:13" ht="18" customHeight="1">
      <c r="A459" s="30"/>
      <c r="B459" s="32"/>
      <c r="C459" s="32"/>
      <c r="D459" s="42"/>
      <c r="E459" s="13"/>
      <c r="F459" s="13"/>
      <c r="G459" s="13"/>
      <c r="H459" s="13"/>
      <c r="I459" s="13"/>
      <c r="J459" s="43"/>
      <c r="K459" s="44"/>
      <c r="L459" s="36"/>
      <c r="M459" s="36"/>
    </row>
    <row r="460" spans="1:13" ht="18" customHeight="1">
      <c r="A460" s="30"/>
      <c r="B460" s="32"/>
      <c r="C460" s="32"/>
      <c r="D460" s="42"/>
      <c r="E460" s="13"/>
      <c r="F460" s="13"/>
      <c r="G460" s="13"/>
      <c r="H460" s="13"/>
      <c r="I460" s="13"/>
      <c r="J460" s="43"/>
      <c r="K460" s="44"/>
      <c r="L460" s="36"/>
      <c r="M460" s="36"/>
    </row>
    <row r="461" spans="1:13" ht="18" customHeight="1">
      <c r="A461" s="30"/>
      <c r="B461" s="32"/>
      <c r="C461" s="32"/>
      <c r="D461" s="42"/>
      <c r="E461" s="13"/>
      <c r="F461" s="13"/>
      <c r="G461" s="13"/>
      <c r="H461" s="13"/>
      <c r="I461" s="13"/>
      <c r="J461" s="43"/>
      <c r="K461" s="44"/>
      <c r="L461" s="36"/>
      <c r="M461" s="36"/>
    </row>
    <row r="462" spans="1:13" ht="18" customHeight="1">
      <c r="A462" s="30"/>
      <c r="B462" s="32"/>
      <c r="C462" s="32"/>
      <c r="D462" s="42"/>
      <c r="E462" s="13"/>
      <c r="F462" s="13"/>
      <c r="G462" s="13"/>
      <c r="H462" s="13"/>
      <c r="I462" s="13"/>
      <c r="J462" s="43"/>
      <c r="K462" s="44"/>
      <c r="L462" s="36"/>
      <c r="M462" s="36"/>
    </row>
    <row r="463" spans="1:13" ht="18" customHeight="1">
      <c r="A463" s="30"/>
      <c r="B463" s="32"/>
      <c r="C463" s="32"/>
      <c r="D463" s="42"/>
      <c r="E463" s="13"/>
      <c r="F463" s="13"/>
      <c r="G463" s="13"/>
      <c r="H463" s="13"/>
      <c r="I463" s="13"/>
      <c r="J463" s="43"/>
      <c r="K463" s="44"/>
      <c r="L463" s="36"/>
      <c r="M463" s="36"/>
    </row>
    <row r="464" spans="1:13" ht="18" customHeight="1">
      <c r="A464" s="30"/>
      <c r="B464" s="32"/>
      <c r="C464" s="32"/>
      <c r="D464" s="42"/>
      <c r="E464" s="13"/>
      <c r="F464" s="13"/>
      <c r="G464" s="13"/>
      <c r="H464" s="13"/>
      <c r="I464" s="13"/>
      <c r="J464" s="43"/>
      <c r="K464" s="44"/>
      <c r="L464" s="36"/>
      <c r="M464" s="36"/>
    </row>
    <row r="465" spans="1:13" ht="18" customHeight="1">
      <c r="A465" s="30"/>
      <c r="B465" s="32"/>
      <c r="C465" s="32"/>
      <c r="D465" s="42"/>
      <c r="E465" s="13"/>
      <c r="F465" s="13"/>
      <c r="G465" s="13"/>
      <c r="H465" s="13"/>
      <c r="I465" s="13"/>
      <c r="J465" s="43"/>
      <c r="K465" s="44"/>
      <c r="L465" s="36"/>
      <c r="M465" s="36"/>
    </row>
    <row r="466" spans="1:13" ht="18" customHeight="1">
      <c r="A466" s="30"/>
      <c r="B466" s="32"/>
      <c r="C466" s="32"/>
      <c r="D466" s="42"/>
      <c r="E466" s="13"/>
      <c r="F466" s="13"/>
      <c r="G466" s="13"/>
      <c r="H466" s="13"/>
      <c r="I466" s="13"/>
      <c r="J466" s="43"/>
      <c r="K466" s="44"/>
      <c r="L466" s="36"/>
      <c r="M466" s="36"/>
    </row>
    <row r="467" spans="1:13" ht="18" customHeight="1">
      <c r="A467" s="30"/>
      <c r="B467" s="32"/>
      <c r="C467" s="32"/>
      <c r="D467" s="42"/>
      <c r="E467" s="13"/>
      <c r="F467" s="13"/>
      <c r="G467" s="13"/>
      <c r="H467" s="13"/>
      <c r="I467" s="13"/>
      <c r="J467" s="43"/>
      <c r="K467" s="44"/>
      <c r="L467" s="36"/>
      <c r="M467" s="36"/>
    </row>
    <row r="468" spans="1:13" ht="18" customHeight="1">
      <c r="A468" s="30"/>
      <c r="B468" s="32"/>
      <c r="C468" s="32"/>
      <c r="D468" s="42"/>
      <c r="E468" s="13"/>
      <c r="F468" s="13"/>
      <c r="G468" s="13"/>
      <c r="H468" s="13"/>
      <c r="I468" s="13"/>
      <c r="J468" s="43"/>
      <c r="K468" s="44"/>
      <c r="L468" s="36"/>
      <c r="M468" s="36"/>
    </row>
    <row r="469" spans="1:13" ht="18" customHeight="1">
      <c r="A469" s="30"/>
      <c r="B469" s="32"/>
      <c r="C469" s="32"/>
      <c r="D469" s="42"/>
      <c r="E469" s="13"/>
      <c r="F469" s="13"/>
      <c r="G469" s="13"/>
      <c r="H469" s="13"/>
      <c r="I469" s="13"/>
      <c r="J469" s="43"/>
      <c r="K469" s="44"/>
      <c r="L469" s="36"/>
      <c r="M469" s="36"/>
    </row>
    <row r="470" spans="1:13" ht="18" customHeight="1">
      <c r="A470" s="30"/>
      <c r="B470" s="32"/>
      <c r="C470" s="32"/>
      <c r="D470" s="42"/>
      <c r="E470" s="13"/>
      <c r="F470" s="13"/>
      <c r="G470" s="13"/>
      <c r="H470" s="13"/>
      <c r="I470" s="13"/>
      <c r="J470" s="43"/>
      <c r="K470" s="44"/>
      <c r="L470" s="36"/>
      <c r="M470" s="36"/>
    </row>
    <row r="471" spans="1:13" ht="18" customHeight="1">
      <c r="A471" s="30"/>
      <c r="B471" s="32"/>
      <c r="C471" s="32"/>
      <c r="D471" s="42"/>
      <c r="E471" s="13"/>
      <c r="F471" s="13"/>
      <c r="G471" s="13"/>
      <c r="H471" s="13"/>
      <c r="I471" s="13"/>
      <c r="J471" s="43"/>
      <c r="K471" s="44"/>
      <c r="L471" s="36"/>
      <c r="M471" s="36"/>
    </row>
    <row r="472" spans="1:13" ht="18" customHeight="1">
      <c r="A472" s="30"/>
      <c r="B472" s="32"/>
      <c r="C472" s="32"/>
      <c r="D472" s="42"/>
      <c r="E472" s="13"/>
      <c r="F472" s="13"/>
      <c r="G472" s="13"/>
      <c r="H472" s="13"/>
      <c r="I472" s="13"/>
      <c r="J472" s="43"/>
      <c r="K472" s="44"/>
      <c r="L472" s="36"/>
      <c r="M472" s="36"/>
    </row>
    <row r="473" spans="1:13" ht="18" customHeight="1">
      <c r="A473" s="30"/>
      <c r="B473" s="32"/>
      <c r="C473" s="32"/>
      <c r="D473" s="42"/>
      <c r="E473" s="13"/>
      <c r="F473" s="13"/>
      <c r="G473" s="13"/>
      <c r="H473" s="13"/>
      <c r="I473" s="13"/>
      <c r="J473" s="43"/>
      <c r="K473" s="44"/>
      <c r="L473" s="36"/>
      <c r="M473" s="36"/>
    </row>
    <row r="474" spans="1:13" ht="18" customHeight="1">
      <c r="A474" s="30"/>
      <c r="B474" s="32"/>
      <c r="C474" s="32"/>
      <c r="D474" s="42"/>
      <c r="E474" s="13"/>
      <c r="F474" s="13"/>
      <c r="G474" s="13"/>
      <c r="H474" s="13"/>
      <c r="I474" s="13"/>
      <c r="J474" s="43"/>
      <c r="K474" s="44"/>
      <c r="L474" s="36"/>
      <c r="M474" s="36"/>
    </row>
    <row r="475" spans="1:13" ht="18" customHeight="1">
      <c r="A475" s="30"/>
      <c r="B475" s="32"/>
      <c r="C475" s="32"/>
      <c r="D475" s="42"/>
      <c r="E475" s="13"/>
      <c r="F475" s="13"/>
      <c r="G475" s="13"/>
      <c r="H475" s="13"/>
      <c r="I475" s="13"/>
      <c r="J475" s="43"/>
      <c r="K475" s="44"/>
      <c r="L475" s="36"/>
      <c r="M475" s="36"/>
    </row>
    <row r="476" spans="1:13" ht="18" customHeight="1">
      <c r="A476" s="30"/>
      <c r="B476" s="32"/>
      <c r="C476" s="32"/>
      <c r="D476" s="42"/>
      <c r="E476" s="13"/>
      <c r="F476" s="13"/>
      <c r="G476" s="13"/>
      <c r="H476" s="13"/>
      <c r="I476" s="13"/>
      <c r="J476" s="43"/>
      <c r="K476" s="44"/>
      <c r="L476" s="36"/>
      <c r="M476" s="36"/>
    </row>
    <row r="477" spans="1:13" ht="18" customHeight="1">
      <c r="A477" s="30"/>
      <c r="B477" s="32"/>
      <c r="C477" s="32"/>
      <c r="D477" s="42"/>
      <c r="E477" s="13"/>
      <c r="F477" s="13"/>
      <c r="G477" s="13"/>
      <c r="H477" s="13"/>
      <c r="I477" s="13"/>
      <c r="J477" s="43"/>
      <c r="K477" s="44"/>
      <c r="L477" s="36"/>
      <c r="M477" s="36"/>
    </row>
    <row r="478" spans="1:13" ht="18" customHeight="1">
      <c r="A478" s="30"/>
      <c r="B478" s="32"/>
      <c r="C478" s="32"/>
      <c r="D478" s="42"/>
      <c r="E478" s="13"/>
      <c r="F478" s="13"/>
      <c r="G478" s="13"/>
      <c r="H478" s="13"/>
      <c r="I478" s="13"/>
      <c r="J478" s="43"/>
      <c r="K478" s="44"/>
      <c r="L478" s="36"/>
      <c r="M478" s="36"/>
    </row>
    <row r="479" spans="1:13" ht="18" customHeight="1">
      <c r="A479" s="30"/>
      <c r="B479" s="32"/>
      <c r="C479" s="32"/>
      <c r="D479" s="42"/>
      <c r="E479" s="13"/>
      <c r="F479" s="13"/>
      <c r="G479" s="13"/>
      <c r="H479" s="13"/>
      <c r="I479" s="13"/>
      <c r="J479" s="43"/>
      <c r="K479" s="44"/>
      <c r="L479" s="36"/>
      <c r="M479" s="36"/>
    </row>
    <row r="480" spans="1:13" ht="18" customHeight="1">
      <c r="A480" s="30"/>
      <c r="B480" s="32"/>
      <c r="C480" s="32"/>
      <c r="D480" s="42"/>
      <c r="E480" s="13"/>
      <c r="F480" s="13"/>
      <c r="G480" s="13"/>
      <c r="H480" s="13"/>
      <c r="I480" s="13"/>
      <c r="J480" s="43"/>
      <c r="K480" s="44"/>
      <c r="L480" s="36"/>
      <c r="M480" s="36"/>
    </row>
    <row r="481" spans="1:13" ht="18" customHeight="1">
      <c r="A481" s="30"/>
      <c r="B481" s="32"/>
      <c r="C481" s="32"/>
      <c r="D481" s="42"/>
      <c r="E481" s="13"/>
      <c r="F481" s="13"/>
      <c r="G481" s="13"/>
      <c r="H481" s="13"/>
      <c r="I481" s="13"/>
      <c r="J481" s="43"/>
      <c r="K481" s="44"/>
      <c r="L481" s="36"/>
      <c r="M481" s="36"/>
    </row>
    <row r="482" spans="1:13" ht="18" customHeight="1">
      <c r="A482" s="30"/>
      <c r="B482" s="32"/>
      <c r="C482" s="32"/>
      <c r="D482" s="42"/>
      <c r="E482" s="13"/>
      <c r="F482" s="13"/>
      <c r="G482" s="13"/>
      <c r="H482" s="13"/>
      <c r="I482" s="13"/>
      <c r="J482" s="43"/>
      <c r="K482" s="44"/>
      <c r="L482" s="36"/>
      <c r="M482" s="36"/>
    </row>
    <row r="483" spans="1:13" ht="18" customHeight="1">
      <c r="A483" s="30"/>
      <c r="B483" s="32"/>
      <c r="C483" s="32"/>
      <c r="D483" s="42"/>
      <c r="E483" s="13"/>
      <c r="F483" s="13"/>
      <c r="G483" s="13"/>
      <c r="H483" s="13"/>
      <c r="I483" s="13"/>
      <c r="J483" s="43"/>
      <c r="K483" s="44"/>
      <c r="L483" s="36"/>
      <c r="M483" s="36"/>
    </row>
    <row r="484" spans="1:13" ht="18" customHeight="1">
      <c r="A484" s="30"/>
      <c r="B484" s="32"/>
      <c r="C484" s="32"/>
      <c r="D484" s="42"/>
      <c r="E484" s="13"/>
      <c r="F484" s="13"/>
      <c r="G484" s="13"/>
      <c r="H484" s="13"/>
      <c r="I484" s="13"/>
      <c r="J484" s="43"/>
      <c r="K484" s="44"/>
      <c r="L484" s="36"/>
      <c r="M484" s="36"/>
    </row>
    <row r="485" spans="1:13" ht="18" customHeight="1">
      <c r="A485" s="30"/>
      <c r="B485" s="32"/>
      <c r="C485" s="32"/>
      <c r="D485" s="42"/>
      <c r="E485" s="13"/>
      <c r="F485" s="13"/>
      <c r="G485" s="13"/>
      <c r="H485" s="13"/>
      <c r="I485" s="13"/>
      <c r="J485" s="43"/>
      <c r="K485" s="44"/>
      <c r="L485" s="36"/>
      <c r="M485" s="36"/>
    </row>
    <row r="486" spans="1:13" ht="18" customHeight="1">
      <c r="A486" s="30"/>
      <c r="B486" s="32"/>
      <c r="C486" s="32"/>
      <c r="D486" s="42"/>
      <c r="E486" s="13"/>
      <c r="F486" s="13"/>
      <c r="G486" s="13"/>
      <c r="H486" s="13"/>
      <c r="I486" s="13"/>
      <c r="J486" s="43"/>
      <c r="K486" s="44"/>
      <c r="L486" s="36"/>
      <c r="M486" s="36"/>
    </row>
    <row r="487" spans="1:13" ht="18" customHeight="1">
      <c r="A487" s="30"/>
      <c r="B487" s="32"/>
      <c r="C487" s="32"/>
      <c r="D487" s="42"/>
      <c r="E487" s="13"/>
      <c r="F487" s="13"/>
      <c r="G487" s="13"/>
      <c r="H487" s="13"/>
      <c r="I487" s="13"/>
      <c r="J487" s="43"/>
      <c r="K487" s="44"/>
      <c r="L487" s="36"/>
      <c r="M487" s="36"/>
    </row>
    <row r="488" spans="1:13" ht="18" customHeight="1">
      <c r="A488" s="30"/>
      <c r="B488" s="32"/>
      <c r="C488" s="32"/>
      <c r="D488" s="42"/>
      <c r="E488" s="13"/>
      <c r="F488" s="13"/>
      <c r="G488" s="13"/>
      <c r="H488" s="13"/>
      <c r="I488" s="13"/>
      <c r="J488" s="43"/>
      <c r="K488" s="44"/>
      <c r="L488" s="36"/>
      <c r="M488" s="36"/>
    </row>
    <row r="489" spans="1:13" ht="18" customHeight="1">
      <c r="A489" s="30"/>
      <c r="B489" s="32"/>
      <c r="C489" s="32"/>
      <c r="D489" s="42"/>
      <c r="E489" s="13"/>
      <c r="F489" s="13"/>
      <c r="G489" s="13"/>
      <c r="H489" s="13"/>
      <c r="I489" s="13"/>
      <c r="J489" s="43"/>
      <c r="K489" s="44"/>
      <c r="L489" s="36"/>
      <c r="M489" s="36"/>
    </row>
    <row r="490" spans="1:13" ht="18" customHeight="1">
      <c r="A490" s="30"/>
      <c r="B490" s="32"/>
      <c r="C490" s="32"/>
      <c r="D490" s="42"/>
      <c r="E490" s="13"/>
      <c r="F490" s="13"/>
      <c r="G490" s="13"/>
      <c r="H490" s="13"/>
      <c r="I490" s="13"/>
      <c r="J490" s="43"/>
      <c r="K490" s="44"/>
      <c r="L490" s="36"/>
      <c r="M490" s="36"/>
    </row>
    <row r="491" spans="1:13" ht="18" customHeight="1">
      <c r="A491" s="30"/>
      <c r="B491" s="32"/>
      <c r="C491" s="32"/>
      <c r="D491" s="42"/>
      <c r="E491" s="13"/>
      <c r="F491" s="13"/>
      <c r="G491" s="13"/>
      <c r="H491" s="13"/>
      <c r="I491" s="13"/>
      <c r="J491" s="43"/>
      <c r="K491" s="44"/>
      <c r="L491" s="36"/>
      <c r="M491" s="36"/>
    </row>
    <row r="492" spans="1:13" ht="18" customHeight="1">
      <c r="A492" s="30"/>
      <c r="B492" s="32"/>
      <c r="C492" s="32"/>
      <c r="D492" s="42"/>
      <c r="E492" s="13"/>
      <c r="F492" s="13"/>
      <c r="G492" s="13"/>
      <c r="H492" s="13"/>
      <c r="I492" s="13"/>
      <c r="J492" s="43"/>
      <c r="K492" s="44"/>
      <c r="L492" s="36"/>
      <c r="M492" s="36"/>
    </row>
    <row r="493" spans="1:13" ht="18" customHeight="1">
      <c r="A493" s="30"/>
      <c r="B493" s="32"/>
      <c r="C493" s="32"/>
      <c r="D493" s="42"/>
      <c r="E493" s="13"/>
      <c r="F493" s="13"/>
      <c r="G493" s="13"/>
      <c r="H493" s="13"/>
      <c r="I493" s="13"/>
      <c r="J493" s="43"/>
      <c r="K493" s="44"/>
      <c r="L493" s="36"/>
      <c r="M493" s="36"/>
    </row>
    <row r="494" spans="1:13" ht="18" customHeight="1">
      <c r="A494" s="30"/>
      <c r="B494" s="32"/>
      <c r="C494" s="32"/>
      <c r="D494" s="42"/>
      <c r="E494" s="13"/>
      <c r="F494" s="13"/>
      <c r="G494" s="13"/>
      <c r="H494" s="13"/>
      <c r="I494" s="13"/>
      <c r="J494" s="43"/>
      <c r="K494" s="44"/>
      <c r="L494" s="36"/>
      <c r="M494" s="36"/>
    </row>
    <row r="495" spans="1:13" ht="18" customHeight="1">
      <c r="A495" s="30"/>
      <c r="B495" s="32"/>
      <c r="C495" s="32"/>
      <c r="D495" s="42"/>
      <c r="E495" s="13"/>
      <c r="F495" s="13"/>
      <c r="G495" s="13"/>
      <c r="H495" s="13"/>
      <c r="I495" s="13"/>
      <c r="J495" s="43"/>
      <c r="K495" s="44"/>
      <c r="L495" s="36"/>
      <c r="M495" s="36"/>
    </row>
    <row r="496" spans="1:13" ht="18" customHeight="1">
      <c r="A496" s="30"/>
      <c r="B496" s="32"/>
      <c r="C496" s="32"/>
      <c r="D496" s="42"/>
      <c r="E496" s="13"/>
      <c r="F496" s="13"/>
      <c r="G496" s="13"/>
      <c r="H496" s="13"/>
      <c r="I496" s="13"/>
      <c r="J496" s="43"/>
      <c r="K496" s="44"/>
      <c r="L496" s="36"/>
      <c r="M496" s="36"/>
    </row>
    <row r="497" spans="1:13" ht="18" customHeight="1">
      <c r="A497" s="30"/>
      <c r="B497" s="32"/>
      <c r="C497" s="32"/>
      <c r="D497" s="33"/>
      <c r="E497" s="13"/>
      <c r="F497" s="13"/>
      <c r="G497" s="13"/>
      <c r="H497" s="13"/>
      <c r="I497" s="13"/>
      <c r="J497" s="34"/>
      <c r="K497" s="35"/>
      <c r="L497" s="36"/>
      <c r="M497" s="36"/>
    </row>
    <row r="498" spans="1:13" ht="18" customHeight="1">
      <c r="A498" s="30"/>
      <c r="B498" s="32"/>
      <c r="C498" s="32"/>
      <c r="D498" s="33"/>
      <c r="E498" s="13"/>
      <c r="F498" s="13"/>
      <c r="G498" s="13"/>
      <c r="H498" s="13"/>
      <c r="I498" s="13"/>
      <c r="J498" s="34"/>
      <c r="K498" s="35"/>
      <c r="L498" s="36"/>
      <c r="M498" s="36"/>
    </row>
    <row r="499" spans="1:13" ht="18" customHeight="1">
      <c r="A499" s="30"/>
      <c r="B499" s="32"/>
      <c r="C499" s="32"/>
      <c r="D499" s="33"/>
      <c r="E499" s="13"/>
      <c r="F499" s="13"/>
      <c r="G499" s="13"/>
      <c r="H499" s="13"/>
      <c r="I499" s="13"/>
      <c r="J499" s="34"/>
      <c r="K499" s="35"/>
      <c r="L499" s="36"/>
      <c r="M499" s="36"/>
    </row>
    <row r="500" spans="1:13" ht="18" customHeight="1">
      <c r="A500" s="30"/>
      <c r="B500" s="32"/>
      <c r="C500" s="32"/>
      <c r="D500" s="33"/>
      <c r="E500" s="13"/>
      <c r="F500" s="13"/>
      <c r="G500" s="13"/>
      <c r="H500" s="13"/>
      <c r="I500" s="13"/>
      <c r="J500" s="34"/>
      <c r="K500" s="35"/>
      <c r="L500" s="36"/>
      <c r="M500" s="36"/>
    </row>
    <row r="501" spans="1:13" ht="18" customHeight="1">
      <c r="A501" s="30"/>
      <c r="B501" s="32"/>
      <c r="C501" s="32"/>
      <c r="D501" s="33"/>
      <c r="E501" s="13"/>
      <c r="F501" s="13"/>
      <c r="G501" s="13"/>
      <c r="H501" s="13"/>
      <c r="I501" s="13"/>
      <c r="J501" s="34"/>
      <c r="K501" s="35"/>
      <c r="L501" s="36"/>
      <c r="M501" s="36"/>
    </row>
    <row r="502" spans="1:13" ht="18" customHeight="1">
      <c r="A502" s="30"/>
      <c r="B502" s="32"/>
      <c r="C502" s="32"/>
      <c r="D502" s="33"/>
      <c r="E502" s="13"/>
      <c r="F502" s="13"/>
      <c r="G502" s="13"/>
      <c r="H502" s="13"/>
      <c r="I502" s="13"/>
      <c r="J502" s="34"/>
      <c r="K502" s="35"/>
      <c r="L502" s="36"/>
      <c r="M502" s="36"/>
    </row>
    <row r="503" spans="1:13" ht="18" customHeight="1">
      <c r="A503" s="30"/>
      <c r="B503" s="32"/>
      <c r="C503" s="32"/>
      <c r="D503" s="33"/>
      <c r="E503" s="13"/>
      <c r="F503" s="13"/>
      <c r="G503" s="13"/>
      <c r="H503" s="13"/>
      <c r="I503" s="13"/>
      <c r="J503" s="34"/>
      <c r="K503" s="35"/>
      <c r="L503" s="36"/>
      <c r="M503" s="36"/>
    </row>
    <row r="504" spans="1:13" ht="18" customHeight="1">
      <c r="A504" s="30"/>
      <c r="B504" s="32"/>
      <c r="C504" s="32"/>
      <c r="D504" s="33"/>
      <c r="E504" s="13"/>
      <c r="F504" s="13"/>
      <c r="G504" s="13"/>
      <c r="H504" s="13"/>
      <c r="I504" s="13"/>
      <c r="J504" s="34"/>
      <c r="K504" s="35"/>
      <c r="L504" s="36"/>
      <c r="M504" s="36"/>
    </row>
    <row r="505" spans="1:13" ht="18" customHeight="1">
      <c r="A505" s="30"/>
      <c r="B505" s="32"/>
      <c r="C505" s="32"/>
      <c r="D505" s="33"/>
      <c r="E505" s="13"/>
      <c r="F505" s="13"/>
      <c r="G505" s="13"/>
      <c r="H505" s="13"/>
      <c r="I505" s="13"/>
      <c r="J505" s="34"/>
      <c r="K505" s="35"/>
      <c r="L505" s="36"/>
      <c r="M505" s="36"/>
    </row>
    <row r="506" spans="1:13" ht="18" customHeight="1">
      <c r="A506" s="30"/>
      <c r="B506" s="32"/>
      <c r="C506" s="32"/>
      <c r="D506" s="33"/>
      <c r="E506" s="13"/>
      <c r="F506" s="13"/>
      <c r="G506" s="13"/>
      <c r="H506" s="13"/>
      <c r="I506" s="13"/>
      <c r="J506" s="34"/>
      <c r="K506" s="35"/>
      <c r="L506" s="36"/>
      <c r="M506" s="36"/>
    </row>
    <row r="507" spans="1:13" ht="18" customHeight="1">
      <c r="A507" s="30"/>
      <c r="B507" s="32"/>
      <c r="C507" s="32"/>
      <c r="D507" s="33"/>
      <c r="E507" s="13"/>
      <c r="F507" s="13"/>
      <c r="G507" s="13"/>
      <c r="H507" s="13"/>
      <c r="I507" s="13"/>
      <c r="J507" s="34"/>
      <c r="K507" s="35"/>
      <c r="L507" s="36"/>
      <c r="M507" s="36"/>
    </row>
    <row r="508" spans="1:13" ht="18" customHeight="1">
      <c r="A508" s="30"/>
      <c r="B508" s="32"/>
      <c r="C508" s="32"/>
      <c r="D508" s="33"/>
      <c r="E508" s="13"/>
      <c r="F508" s="13"/>
      <c r="G508" s="13"/>
      <c r="H508" s="13"/>
      <c r="I508" s="13"/>
      <c r="J508" s="34"/>
      <c r="K508" s="35"/>
      <c r="L508" s="36"/>
      <c r="M508" s="36"/>
    </row>
    <row r="509" spans="1:13" ht="18" customHeight="1">
      <c r="A509" s="30"/>
      <c r="B509" s="32"/>
      <c r="C509" s="32"/>
      <c r="D509" s="33"/>
      <c r="E509" s="13"/>
      <c r="F509" s="13"/>
      <c r="G509" s="13"/>
      <c r="H509" s="13"/>
      <c r="I509" s="13"/>
      <c r="J509" s="34"/>
      <c r="K509" s="35"/>
      <c r="L509" s="36"/>
      <c r="M509" s="36"/>
    </row>
    <row r="510" spans="1:13" ht="18" customHeight="1">
      <c r="A510" s="30"/>
      <c r="B510" s="32"/>
      <c r="C510" s="32"/>
      <c r="D510" s="33"/>
      <c r="E510" s="13"/>
      <c r="F510" s="13"/>
      <c r="G510" s="13"/>
      <c r="H510" s="13"/>
      <c r="I510" s="13"/>
      <c r="J510" s="34"/>
      <c r="K510" s="35"/>
      <c r="L510" s="36"/>
      <c r="M510" s="36"/>
    </row>
    <row r="511" spans="1:13" ht="18" customHeight="1">
      <c r="A511" s="30"/>
      <c r="B511" s="32"/>
      <c r="C511" s="32"/>
      <c r="D511" s="33"/>
      <c r="E511" s="13"/>
      <c r="F511" s="13"/>
      <c r="G511" s="13"/>
      <c r="H511" s="13"/>
      <c r="I511" s="13"/>
      <c r="J511" s="34"/>
      <c r="K511" s="35"/>
      <c r="L511" s="36"/>
      <c r="M511" s="36"/>
    </row>
    <row r="512" spans="1:13" ht="18" customHeight="1">
      <c r="A512" s="30"/>
      <c r="B512" s="32"/>
      <c r="C512" s="32"/>
      <c r="D512" s="33"/>
      <c r="E512" s="13"/>
      <c r="F512" s="13"/>
      <c r="G512" s="13"/>
      <c r="H512" s="13"/>
      <c r="I512" s="13"/>
      <c r="J512" s="34"/>
      <c r="K512" s="35"/>
      <c r="L512" s="36"/>
      <c r="M512" s="36"/>
    </row>
    <row r="513" spans="1:13" ht="18" customHeight="1">
      <c r="A513" s="30"/>
      <c r="B513" s="32"/>
      <c r="C513" s="32"/>
      <c r="D513" s="33"/>
      <c r="E513" s="13"/>
      <c r="F513" s="13"/>
      <c r="G513" s="13"/>
      <c r="H513" s="13"/>
      <c r="I513" s="13"/>
      <c r="J513" s="34"/>
      <c r="K513" s="35"/>
      <c r="L513" s="36"/>
      <c r="M513" s="36"/>
    </row>
    <row r="514" spans="1:13" ht="18" customHeight="1">
      <c r="A514" s="30"/>
      <c r="B514" s="32"/>
      <c r="C514" s="32"/>
      <c r="D514" s="33"/>
      <c r="E514" s="13"/>
      <c r="F514" s="13"/>
      <c r="G514" s="13"/>
      <c r="H514" s="13"/>
      <c r="I514" s="13"/>
      <c r="J514" s="34"/>
      <c r="K514" s="35"/>
      <c r="L514" s="36"/>
      <c r="M514" s="36"/>
    </row>
    <row r="515" spans="1:13" ht="18" customHeight="1">
      <c r="A515" s="30"/>
      <c r="B515" s="32"/>
      <c r="C515" s="32"/>
      <c r="D515" s="33"/>
      <c r="E515" s="13"/>
      <c r="F515" s="13"/>
      <c r="G515" s="13"/>
      <c r="H515" s="13"/>
      <c r="I515" s="13"/>
      <c r="J515" s="34"/>
      <c r="K515" s="35"/>
      <c r="L515" s="36"/>
      <c r="M515" s="36"/>
    </row>
    <row r="516" spans="1:13" ht="18" customHeight="1">
      <c r="A516" s="30"/>
      <c r="B516" s="32"/>
      <c r="C516" s="32"/>
      <c r="D516" s="33"/>
      <c r="E516" s="13"/>
      <c r="F516" s="13"/>
      <c r="G516" s="13"/>
      <c r="H516" s="13"/>
      <c r="I516" s="13"/>
      <c r="J516" s="34"/>
      <c r="K516" s="35"/>
      <c r="L516" s="36"/>
      <c r="M516" s="36"/>
    </row>
    <row r="517" spans="1:13" ht="18" customHeight="1">
      <c r="A517" s="30"/>
      <c r="B517" s="32"/>
      <c r="C517" s="32"/>
      <c r="D517" s="33"/>
      <c r="E517" s="13"/>
      <c r="F517" s="13"/>
      <c r="G517" s="13"/>
      <c r="H517" s="13"/>
      <c r="I517" s="13"/>
      <c r="J517" s="34"/>
      <c r="K517" s="35"/>
      <c r="L517" s="36"/>
      <c r="M517" s="36"/>
    </row>
    <row r="518" spans="1:13" ht="18" customHeight="1">
      <c r="A518" s="30"/>
      <c r="B518" s="32"/>
      <c r="C518" s="32"/>
      <c r="D518" s="33"/>
      <c r="E518" s="13"/>
      <c r="F518" s="13"/>
      <c r="G518" s="13"/>
      <c r="H518" s="13"/>
      <c r="I518" s="13"/>
      <c r="J518" s="34"/>
      <c r="K518" s="35"/>
      <c r="L518" s="36"/>
      <c r="M518" s="36"/>
    </row>
    <row r="519" spans="1:13" ht="18" customHeight="1">
      <c r="A519" s="30"/>
      <c r="B519" s="32"/>
      <c r="C519" s="32"/>
      <c r="D519" s="33"/>
      <c r="E519" s="13"/>
      <c r="F519" s="13"/>
      <c r="G519" s="13"/>
      <c r="H519" s="13"/>
      <c r="I519" s="13"/>
      <c r="J519" s="34"/>
      <c r="K519" s="35"/>
      <c r="L519" s="36"/>
      <c r="M519" s="36"/>
    </row>
    <row r="520" spans="1:13" ht="18" customHeight="1">
      <c r="A520" s="30"/>
      <c r="B520" s="32"/>
      <c r="C520" s="32"/>
      <c r="D520" s="33"/>
      <c r="E520" s="13"/>
      <c r="F520" s="13"/>
      <c r="G520" s="13"/>
      <c r="H520" s="13"/>
      <c r="I520" s="13"/>
      <c r="J520" s="34"/>
      <c r="K520" s="35"/>
      <c r="L520" s="36"/>
      <c r="M520" s="36"/>
    </row>
    <row r="521" spans="1:13" ht="18" customHeight="1">
      <c r="A521" s="30"/>
      <c r="B521" s="32"/>
      <c r="C521" s="32"/>
      <c r="D521" s="33"/>
      <c r="E521" s="13"/>
      <c r="F521" s="13"/>
      <c r="G521" s="13"/>
      <c r="H521" s="13"/>
      <c r="I521" s="13"/>
      <c r="J521" s="34"/>
      <c r="K521" s="35"/>
      <c r="L521" s="36"/>
      <c r="M521" s="36"/>
    </row>
    <row r="522" spans="1:13" ht="18" customHeight="1">
      <c r="A522" s="30"/>
      <c r="B522" s="32"/>
      <c r="C522" s="32"/>
      <c r="D522" s="33"/>
      <c r="E522" s="13"/>
      <c r="F522" s="13"/>
      <c r="G522" s="13"/>
      <c r="H522" s="13"/>
      <c r="I522" s="13"/>
      <c r="J522" s="34"/>
      <c r="K522" s="35"/>
      <c r="L522" s="36"/>
      <c r="M522" s="36"/>
    </row>
    <row r="523" spans="1:13" ht="18" customHeight="1">
      <c r="A523" s="30"/>
      <c r="B523" s="32"/>
      <c r="C523" s="32"/>
      <c r="D523" s="33"/>
      <c r="E523" s="13"/>
      <c r="F523" s="13"/>
      <c r="G523" s="13"/>
      <c r="H523" s="13"/>
      <c r="I523" s="13"/>
      <c r="J523" s="34"/>
      <c r="K523" s="35"/>
      <c r="L523" s="36"/>
      <c r="M523" s="36"/>
    </row>
    <row r="524" spans="1:13" ht="18" customHeight="1">
      <c r="A524" s="30"/>
      <c r="B524" s="32"/>
      <c r="C524" s="32"/>
      <c r="D524" s="33"/>
      <c r="E524" s="13"/>
      <c r="F524" s="13"/>
      <c r="G524" s="13"/>
      <c r="H524" s="13"/>
      <c r="I524" s="13"/>
      <c r="J524" s="34"/>
      <c r="K524" s="35"/>
      <c r="L524" s="36"/>
      <c r="M524" s="36"/>
    </row>
    <row r="525" spans="1:13" ht="18" customHeight="1">
      <c r="A525" s="30"/>
      <c r="B525" s="32"/>
      <c r="C525" s="32"/>
      <c r="D525" s="33"/>
      <c r="E525" s="13"/>
      <c r="F525" s="13"/>
      <c r="G525" s="13"/>
      <c r="H525" s="13"/>
      <c r="I525" s="13"/>
      <c r="J525" s="34"/>
      <c r="K525" s="35"/>
      <c r="L525" s="36"/>
      <c r="M525" s="36"/>
    </row>
    <row r="526" spans="1:13" ht="18" customHeight="1">
      <c r="A526" s="30"/>
      <c r="B526" s="32"/>
      <c r="C526" s="32"/>
      <c r="D526" s="33"/>
      <c r="E526" s="13"/>
      <c r="F526" s="13"/>
      <c r="G526" s="13"/>
      <c r="H526" s="13"/>
      <c r="I526" s="13"/>
      <c r="J526" s="34"/>
      <c r="K526" s="35"/>
      <c r="L526" s="36"/>
      <c r="M526" s="36"/>
    </row>
    <row r="527" spans="1:13" ht="18" customHeight="1">
      <c r="A527" s="30"/>
      <c r="B527" s="32"/>
      <c r="C527" s="32"/>
      <c r="D527" s="33"/>
      <c r="E527" s="13"/>
      <c r="F527" s="13"/>
      <c r="G527" s="13"/>
      <c r="H527" s="13"/>
      <c r="I527" s="13"/>
      <c r="J527" s="34"/>
      <c r="K527" s="35"/>
      <c r="L527" s="36"/>
      <c r="M527" s="36"/>
    </row>
    <row r="528" spans="1:13" ht="18" customHeight="1">
      <c r="A528" s="30"/>
      <c r="B528" s="32"/>
      <c r="C528" s="32"/>
      <c r="D528" s="33"/>
      <c r="E528" s="13"/>
      <c r="F528" s="13"/>
      <c r="G528" s="13"/>
      <c r="H528" s="13"/>
      <c r="I528" s="13"/>
      <c r="J528" s="34"/>
      <c r="K528" s="35"/>
      <c r="L528" s="36"/>
      <c r="M528" s="36"/>
    </row>
    <row r="529" spans="1:13" ht="18" customHeight="1">
      <c r="A529" s="30"/>
      <c r="B529" s="32"/>
      <c r="C529" s="32"/>
      <c r="D529" s="33"/>
      <c r="E529" s="13"/>
      <c r="F529" s="13"/>
      <c r="G529" s="13"/>
      <c r="H529" s="13"/>
      <c r="I529" s="13"/>
      <c r="J529" s="34"/>
      <c r="K529" s="35"/>
      <c r="L529" s="36"/>
      <c r="M529" s="36"/>
    </row>
    <row r="530" spans="1:13" ht="18" customHeight="1">
      <c r="A530" s="30"/>
      <c r="B530" s="32"/>
      <c r="C530" s="32"/>
      <c r="D530" s="33"/>
      <c r="E530" s="13"/>
      <c r="F530" s="13"/>
      <c r="G530" s="13"/>
      <c r="H530" s="13"/>
      <c r="I530" s="13"/>
      <c r="J530" s="34"/>
      <c r="K530" s="35"/>
      <c r="L530" s="36"/>
      <c r="M530" s="36"/>
    </row>
    <row r="531" spans="1:13" ht="18" customHeight="1">
      <c r="A531" s="30"/>
      <c r="B531" s="32"/>
      <c r="C531" s="32"/>
      <c r="D531" s="33"/>
      <c r="E531" s="13"/>
      <c r="F531" s="13"/>
      <c r="G531" s="13"/>
      <c r="H531" s="13"/>
      <c r="I531" s="13"/>
      <c r="J531" s="34"/>
      <c r="K531" s="35"/>
      <c r="L531" s="36"/>
      <c r="M531" s="36"/>
    </row>
    <row r="532" spans="1:13" ht="18" customHeight="1">
      <c r="A532" s="30"/>
      <c r="B532" s="32"/>
      <c r="C532" s="32"/>
      <c r="D532" s="33"/>
      <c r="E532" s="13"/>
      <c r="F532" s="13"/>
      <c r="G532" s="13"/>
      <c r="H532" s="13"/>
      <c r="I532" s="13"/>
      <c r="J532" s="34"/>
      <c r="K532" s="35"/>
      <c r="L532" s="36"/>
      <c r="M532" s="36"/>
    </row>
    <row r="533" spans="1:13" ht="18" customHeight="1">
      <c r="A533" s="30"/>
      <c r="B533" s="32"/>
      <c r="C533" s="32"/>
      <c r="D533" s="33"/>
      <c r="E533" s="13"/>
      <c r="F533" s="13"/>
      <c r="G533" s="13"/>
      <c r="H533" s="13"/>
      <c r="I533" s="13"/>
      <c r="J533" s="34"/>
      <c r="K533" s="35"/>
      <c r="L533" s="36"/>
      <c r="M533" s="36"/>
    </row>
    <row r="534" spans="1:13" ht="18" customHeight="1">
      <c r="A534" s="30"/>
      <c r="B534" s="32"/>
      <c r="C534" s="32"/>
      <c r="D534" s="33"/>
      <c r="E534" s="13"/>
      <c r="F534" s="13"/>
      <c r="G534" s="13"/>
      <c r="H534" s="13"/>
      <c r="I534" s="13"/>
      <c r="J534" s="34"/>
      <c r="K534" s="35"/>
      <c r="L534" s="36"/>
      <c r="M534" s="36"/>
    </row>
    <row r="535" spans="1:13" ht="18" customHeight="1">
      <c r="A535" s="30"/>
      <c r="B535" s="32"/>
      <c r="C535" s="32"/>
      <c r="D535" s="33"/>
      <c r="E535" s="13"/>
      <c r="F535" s="13"/>
      <c r="G535" s="13"/>
      <c r="H535" s="13"/>
      <c r="I535" s="13"/>
      <c r="J535" s="34"/>
      <c r="K535" s="35"/>
      <c r="L535" s="36"/>
      <c r="M535" s="36"/>
    </row>
    <row r="536" spans="1:13" ht="18" customHeight="1">
      <c r="A536" s="30"/>
      <c r="B536" s="32"/>
      <c r="C536" s="32"/>
      <c r="D536" s="33"/>
      <c r="E536" s="13"/>
      <c r="F536" s="13"/>
      <c r="G536" s="13"/>
      <c r="H536" s="13"/>
      <c r="I536" s="13"/>
      <c r="J536" s="34"/>
      <c r="K536" s="35"/>
      <c r="L536" s="36"/>
      <c r="M536" s="36"/>
    </row>
    <row r="537" spans="1:13" ht="18" customHeight="1">
      <c r="A537" s="30"/>
      <c r="B537" s="32"/>
      <c r="C537" s="32"/>
      <c r="D537" s="33"/>
      <c r="E537" s="13"/>
      <c r="F537" s="13"/>
      <c r="G537" s="13"/>
      <c r="H537" s="13"/>
      <c r="I537" s="13"/>
      <c r="J537" s="34"/>
      <c r="K537" s="35"/>
      <c r="L537" s="36"/>
      <c r="M537" s="36"/>
    </row>
    <row r="538" spans="1:13" ht="18" customHeight="1">
      <c r="A538" s="30"/>
      <c r="B538" s="32"/>
      <c r="C538" s="32"/>
      <c r="D538" s="33"/>
      <c r="E538" s="13"/>
      <c r="F538" s="13"/>
      <c r="G538" s="13"/>
      <c r="H538" s="13"/>
      <c r="I538" s="13"/>
      <c r="J538" s="34"/>
      <c r="K538" s="35"/>
      <c r="L538" s="36"/>
      <c r="M538" s="36"/>
    </row>
    <row r="539" spans="1:13" ht="18" customHeight="1">
      <c r="A539" s="30"/>
      <c r="B539" s="32"/>
      <c r="C539" s="32"/>
      <c r="D539" s="33"/>
      <c r="E539" s="13"/>
      <c r="F539" s="13"/>
      <c r="G539" s="13"/>
      <c r="H539" s="13"/>
      <c r="I539" s="13"/>
      <c r="J539" s="34"/>
      <c r="K539" s="35"/>
      <c r="L539" s="36"/>
      <c r="M539" s="36"/>
    </row>
    <row r="540" spans="1:13" ht="18" customHeight="1">
      <c r="A540" s="30"/>
      <c r="B540" s="32"/>
      <c r="C540" s="32"/>
      <c r="D540" s="33"/>
      <c r="E540" s="13"/>
      <c r="F540" s="13"/>
      <c r="G540" s="13"/>
      <c r="H540" s="13"/>
      <c r="I540" s="13"/>
      <c r="J540" s="34"/>
      <c r="K540" s="35"/>
      <c r="L540" s="36"/>
      <c r="M540" s="36"/>
    </row>
    <row r="541" spans="1:13" ht="18" customHeight="1">
      <c r="A541" s="30"/>
      <c r="B541" s="32"/>
      <c r="C541" s="32"/>
      <c r="D541" s="33"/>
      <c r="E541" s="13"/>
      <c r="F541" s="13"/>
      <c r="G541" s="13"/>
      <c r="H541" s="13"/>
      <c r="I541" s="13"/>
      <c r="J541" s="34"/>
      <c r="K541" s="35"/>
      <c r="L541" s="36"/>
      <c r="M541" s="36"/>
    </row>
    <row r="542" spans="1:13" ht="18" customHeight="1">
      <c r="A542" s="30"/>
      <c r="B542" s="32"/>
      <c r="C542" s="32"/>
      <c r="D542" s="33"/>
      <c r="E542" s="13"/>
      <c r="F542" s="13"/>
      <c r="G542" s="13"/>
      <c r="H542" s="13"/>
      <c r="I542" s="13"/>
      <c r="J542" s="34"/>
      <c r="K542" s="35"/>
      <c r="L542" s="36"/>
      <c r="M542" s="36"/>
    </row>
    <row r="543" spans="1:13" ht="18" customHeight="1">
      <c r="A543" s="30"/>
      <c r="B543" s="32"/>
      <c r="C543" s="32"/>
      <c r="D543" s="33"/>
      <c r="E543" s="13"/>
      <c r="F543" s="13"/>
      <c r="G543" s="13"/>
      <c r="H543" s="13"/>
      <c r="I543" s="13"/>
      <c r="J543" s="34"/>
      <c r="K543" s="35"/>
      <c r="L543" s="36"/>
      <c r="M543" s="36"/>
    </row>
    <row r="544" spans="1:13" ht="18" customHeight="1">
      <c r="A544" s="30"/>
      <c r="B544" s="32"/>
      <c r="C544" s="32"/>
      <c r="D544" s="33"/>
      <c r="E544" s="13"/>
      <c r="F544" s="13"/>
      <c r="G544" s="13"/>
      <c r="H544" s="13"/>
      <c r="I544" s="13"/>
      <c r="J544" s="34"/>
      <c r="K544" s="35"/>
      <c r="L544" s="36"/>
      <c r="M544" s="36"/>
    </row>
    <row r="545" spans="1:13" ht="18" customHeight="1">
      <c r="A545" s="30"/>
      <c r="B545" s="32"/>
      <c r="C545" s="32"/>
      <c r="D545" s="33"/>
      <c r="E545" s="13"/>
      <c r="F545" s="13"/>
      <c r="G545" s="13"/>
      <c r="H545" s="13"/>
      <c r="I545" s="13"/>
      <c r="J545" s="34"/>
      <c r="K545" s="35"/>
      <c r="L545" s="36"/>
      <c r="M545" s="36"/>
    </row>
    <row r="546" spans="1:13" ht="18" customHeight="1">
      <c r="A546" s="30"/>
      <c r="B546" s="32"/>
      <c r="C546" s="32"/>
      <c r="D546" s="33"/>
      <c r="E546" s="13"/>
      <c r="F546" s="13"/>
      <c r="G546" s="13"/>
      <c r="H546" s="13"/>
      <c r="I546" s="13"/>
      <c r="J546" s="34"/>
      <c r="K546" s="35"/>
      <c r="L546" s="36"/>
      <c r="M546" s="36"/>
    </row>
    <row r="547" spans="1:13" ht="18" customHeight="1">
      <c r="A547" s="30"/>
      <c r="B547" s="32"/>
      <c r="C547" s="32"/>
      <c r="D547" s="33"/>
      <c r="E547" s="13"/>
      <c r="F547" s="13"/>
      <c r="G547" s="13"/>
      <c r="H547" s="13"/>
      <c r="I547" s="13"/>
      <c r="J547" s="34"/>
      <c r="K547" s="35"/>
      <c r="L547" s="36"/>
      <c r="M547" s="36"/>
    </row>
    <row r="548" spans="1:13" ht="18" customHeight="1">
      <c r="A548" s="30"/>
      <c r="B548" s="32"/>
      <c r="C548" s="32"/>
      <c r="D548" s="33"/>
      <c r="E548" s="13"/>
      <c r="F548" s="13"/>
      <c r="G548" s="13"/>
      <c r="H548" s="13"/>
      <c r="I548" s="13"/>
      <c r="J548" s="34"/>
      <c r="K548" s="35"/>
      <c r="L548" s="36"/>
      <c r="M548" s="36"/>
    </row>
    <row r="549" spans="1:13" ht="18" customHeight="1">
      <c r="A549" s="30"/>
      <c r="B549" s="32"/>
      <c r="C549" s="32"/>
      <c r="D549" s="33"/>
      <c r="E549" s="13"/>
      <c r="F549" s="13"/>
      <c r="G549" s="13"/>
      <c r="H549" s="13"/>
      <c r="I549" s="13"/>
      <c r="J549" s="34"/>
      <c r="K549" s="35"/>
      <c r="L549" s="36"/>
      <c r="M549" s="36"/>
    </row>
    <row r="550" spans="1:13" ht="18" customHeight="1">
      <c r="A550" s="30"/>
      <c r="B550" s="32"/>
      <c r="C550" s="32"/>
      <c r="D550" s="33"/>
      <c r="E550" s="13"/>
      <c r="F550" s="13"/>
      <c r="G550" s="13"/>
      <c r="H550" s="13"/>
      <c r="I550" s="13"/>
      <c r="J550" s="34"/>
      <c r="K550" s="35"/>
      <c r="L550" s="36"/>
      <c r="M550" s="36"/>
    </row>
    <row r="551" spans="1:13" ht="18" customHeight="1">
      <c r="A551" s="30"/>
      <c r="B551" s="32"/>
      <c r="C551" s="32"/>
      <c r="D551" s="33"/>
      <c r="E551" s="13"/>
      <c r="F551" s="13"/>
      <c r="G551" s="13"/>
      <c r="H551" s="13"/>
      <c r="I551" s="13"/>
      <c r="J551" s="34"/>
      <c r="K551" s="35"/>
      <c r="L551" s="36"/>
      <c r="M551" s="36"/>
    </row>
    <row r="552" spans="1:13" ht="18" customHeight="1">
      <c r="A552" s="30"/>
      <c r="B552" s="32"/>
      <c r="C552" s="32"/>
      <c r="D552" s="33"/>
      <c r="E552" s="13"/>
      <c r="F552" s="13"/>
      <c r="G552" s="13"/>
      <c r="H552" s="13"/>
      <c r="I552" s="13"/>
      <c r="J552" s="34"/>
      <c r="K552" s="35"/>
      <c r="L552" s="36"/>
      <c r="M552" s="36"/>
    </row>
    <row r="553" spans="1:13" ht="18" customHeight="1">
      <c r="A553" s="30"/>
      <c r="B553" s="32"/>
      <c r="C553" s="32"/>
      <c r="D553" s="33"/>
      <c r="E553" s="13"/>
      <c r="F553" s="13"/>
      <c r="G553" s="13"/>
      <c r="H553" s="13"/>
      <c r="I553" s="13"/>
      <c r="J553" s="34"/>
      <c r="K553" s="35"/>
      <c r="L553" s="36"/>
      <c r="M553" s="36"/>
    </row>
    <row r="554" spans="1:13" ht="18" customHeight="1">
      <c r="A554" s="30"/>
      <c r="B554" s="32"/>
      <c r="C554" s="32"/>
      <c r="D554" s="33"/>
      <c r="E554" s="13"/>
      <c r="F554" s="13"/>
      <c r="G554" s="13"/>
      <c r="H554" s="13"/>
      <c r="I554" s="13"/>
      <c r="J554" s="34"/>
      <c r="K554" s="35"/>
      <c r="L554" s="36"/>
      <c r="M554" s="36"/>
    </row>
    <row r="555" spans="1:13" ht="18" customHeight="1">
      <c r="A555" s="30"/>
      <c r="B555" s="32"/>
      <c r="C555" s="32"/>
      <c r="D555" s="33"/>
      <c r="E555" s="13"/>
      <c r="F555" s="13"/>
      <c r="G555" s="13"/>
      <c r="H555" s="13"/>
      <c r="I555" s="13"/>
      <c r="J555" s="34"/>
      <c r="K555" s="35"/>
      <c r="L555" s="36"/>
      <c r="M555" s="36"/>
    </row>
    <row r="556" spans="1:13" ht="18" customHeight="1">
      <c r="A556" s="30"/>
      <c r="B556" s="32"/>
      <c r="C556" s="32"/>
      <c r="D556" s="33"/>
      <c r="E556" s="13"/>
      <c r="F556" s="13"/>
      <c r="G556" s="13"/>
      <c r="H556" s="13"/>
      <c r="I556" s="13"/>
      <c r="J556" s="34"/>
      <c r="K556" s="35"/>
      <c r="L556" s="36"/>
      <c r="M556" s="36"/>
    </row>
    <row r="557" spans="1:13" ht="18" customHeight="1">
      <c r="A557" s="30"/>
      <c r="B557" s="32"/>
      <c r="C557" s="32"/>
      <c r="D557" s="33"/>
      <c r="E557" s="13"/>
      <c r="F557" s="13"/>
      <c r="G557" s="13"/>
      <c r="H557" s="13"/>
      <c r="I557" s="13"/>
      <c r="J557" s="34"/>
      <c r="K557" s="35"/>
      <c r="L557" s="36"/>
      <c r="M557" s="36"/>
    </row>
    <row r="558" spans="1:13" ht="18" customHeight="1">
      <c r="A558" s="30"/>
      <c r="B558" s="32"/>
      <c r="C558" s="32"/>
      <c r="D558" s="33"/>
      <c r="E558" s="13"/>
      <c r="F558" s="13"/>
      <c r="G558" s="13"/>
      <c r="H558" s="13"/>
      <c r="I558" s="13"/>
      <c r="J558" s="34"/>
      <c r="K558" s="35"/>
      <c r="L558" s="36"/>
      <c r="M558" s="36"/>
    </row>
    <row r="559" spans="1:13" ht="18" customHeight="1">
      <c r="A559" s="30"/>
      <c r="B559" s="32"/>
      <c r="C559" s="32"/>
      <c r="D559" s="33"/>
      <c r="E559" s="13"/>
      <c r="F559" s="13"/>
      <c r="G559" s="13"/>
      <c r="H559" s="13"/>
      <c r="I559" s="13"/>
      <c r="J559" s="34"/>
      <c r="K559" s="35"/>
      <c r="L559" s="36"/>
      <c r="M559" s="36"/>
    </row>
    <row r="560" spans="1:13" ht="18" customHeight="1">
      <c r="A560" s="30"/>
      <c r="B560" s="32"/>
      <c r="C560" s="32"/>
      <c r="D560" s="33"/>
      <c r="E560" s="13"/>
      <c r="F560" s="13"/>
      <c r="G560" s="13"/>
      <c r="H560" s="13"/>
      <c r="I560" s="13"/>
      <c r="J560" s="34"/>
      <c r="K560" s="35"/>
      <c r="L560" s="36"/>
      <c r="M560" s="36"/>
    </row>
    <row r="561" spans="1:13" ht="18" customHeight="1">
      <c r="A561" s="30"/>
      <c r="B561" s="32"/>
      <c r="C561" s="32"/>
      <c r="D561" s="33"/>
      <c r="E561" s="13"/>
      <c r="F561" s="13"/>
      <c r="G561" s="13"/>
      <c r="H561" s="13"/>
      <c r="I561" s="13"/>
      <c r="J561" s="34"/>
      <c r="K561" s="35"/>
      <c r="L561" s="36"/>
      <c r="M561" s="36"/>
    </row>
    <row r="562" spans="1:13" ht="18" customHeight="1">
      <c r="A562" s="30"/>
      <c r="B562" s="32"/>
      <c r="C562" s="32"/>
      <c r="D562" s="33"/>
      <c r="E562" s="13"/>
      <c r="F562" s="13"/>
      <c r="G562" s="13"/>
      <c r="H562" s="13"/>
      <c r="I562" s="13"/>
      <c r="J562" s="34"/>
      <c r="K562" s="35"/>
      <c r="L562" s="36"/>
      <c r="M562" s="36"/>
    </row>
    <row r="563" spans="1:13" ht="18" customHeight="1">
      <c r="A563" s="30"/>
      <c r="B563" s="32"/>
      <c r="C563" s="32"/>
      <c r="D563" s="33"/>
      <c r="E563" s="13"/>
      <c r="F563" s="13"/>
      <c r="G563" s="13"/>
      <c r="H563" s="13"/>
      <c r="I563" s="13"/>
      <c r="J563" s="34"/>
      <c r="K563" s="35"/>
      <c r="L563" s="36"/>
      <c r="M563" s="36"/>
    </row>
    <row r="564" spans="1:13" ht="18" customHeight="1">
      <c r="A564" s="30"/>
      <c r="B564" s="32"/>
      <c r="C564" s="32"/>
      <c r="D564" s="33"/>
      <c r="E564" s="13"/>
      <c r="F564" s="13"/>
      <c r="G564" s="13"/>
      <c r="H564" s="13"/>
      <c r="I564" s="13"/>
      <c r="J564" s="34"/>
      <c r="K564" s="35"/>
      <c r="L564" s="36"/>
      <c r="M564" s="36"/>
    </row>
    <row r="565" spans="1:13" ht="18" customHeight="1">
      <c r="A565" s="30"/>
      <c r="B565" s="32"/>
      <c r="C565" s="32"/>
      <c r="D565" s="33"/>
      <c r="E565" s="13"/>
      <c r="F565" s="13"/>
      <c r="G565" s="13"/>
      <c r="H565" s="13"/>
      <c r="I565" s="13"/>
      <c r="J565" s="34"/>
      <c r="K565" s="35"/>
      <c r="L565" s="36"/>
      <c r="M565" s="36"/>
    </row>
    <row r="566" spans="1:13" ht="18" customHeight="1">
      <c r="A566" s="30"/>
      <c r="B566" s="32"/>
      <c r="C566" s="32"/>
      <c r="D566" s="33"/>
      <c r="E566" s="13"/>
      <c r="F566" s="13"/>
      <c r="G566" s="13"/>
      <c r="H566" s="13"/>
      <c r="I566" s="13"/>
      <c r="J566" s="34"/>
      <c r="K566" s="35"/>
      <c r="L566" s="36"/>
      <c r="M566" s="36"/>
    </row>
    <row r="567" spans="1:13" ht="18" customHeight="1">
      <c r="A567" s="30"/>
      <c r="B567" s="32"/>
      <c r="C567" s="32"/>
      <c r="D567" s="33"/>
      <c r="E567" s="13"/>
      <c r="F567" s="13"/>
      <c r="G567" s="13"/>
      <c r="H567" s="13"/>
      <c r="I567" s="13"/>
      <c r="J567" s="34"/>
      <c r="K567" s="35"/>
      <c r="L567" s="36"/>
      <c r="M567" s="36"/>
    </row>
    <row r="568" spans="1:13" ht="18" customHeight="1">
      <c r="A568" s="30"/>
      <c r="B568" s="32"/>
      <c r="C568" s="32"/>
      <c r="D568" s="33"/>
      <c r="E568" s="13"/>
      <c r="F568" s="13"/>
      <c r="G568" s="13"/>
      <c r="H568" s="13"/>
      <c r="I568" s="13"/>
      <c r="J568" s="34"/>
      <c r="K568" s="35"/>
      <c r="L568" s="36"/>
      <c r="M568" s="36"/>
    </row>
    <row r="569" spans="1:13" ht="18" customHeight="1">
      <c r="A569" s="30"/>
      <c r="B569" s="32"/>
      <c r="C569" s="32"/>
      <c r="D569" s="33"/>
      <c r="E569" s="13"/>
      <c r="F569" s="13"/>
      <c r="G569" s="13"/>
      <c r="H569" s="13"/>
      <c r="I569" s="13"/>
      <c r="J569" s="34"/>
      <c r="K569" s="35"/>
      <c r="L569" s="36"/>
      <c r="M569" s="36"/>
    </row>
    <row r="570" spans="1:13" ht="18" customHeight="1">
      <c r="A570" s="30"/>
      <c r="B570" s="32"/>
      <c r="C570" s="32"/>
      <c r="D570" s="33"/>
      <c r="E570" s="13"/>
      <c r="F570" s="13"/>
      <c r="G570" s="13"/>
      <c r="H570" s="13"/>
      <c r="I570" s="13"/>
      <c r="J570" s="34"/>
      <c r="K570" s="35"/>
      <c r="L570" s="36"/>
      <c r="M570" s="36"/>
    </row>
    <row r="571" spans="1:13" ht="18" customHeight="1">
      <c r="A571" s="30"/>
      <c r="B571" s="32"/>
      <c r="C571" s="32"/>
      <c r="D571" s="33"/>
      <c r="E571" s="13"/>
      <c r="F571" s="13"/>
      <c r="G571" s="13"/>
      <c r="H571" s="13"/>
      <c r="I571" s="13"/>
      <c r="J571" s="34"/>
      <c r="K571" s="35"/>
      <c r="L571" s="36"/>
      <c r="M571" s="36"/>
    </row>
    <row r="572" spans="1:13" ht="18" customHeight="1">
      <c r="A572" s="30"/>
      <c r="B572" s="32"/>
      <c r="C572" s="32"/>
      <c r="D572" s="33"/>
      <c r="E572" s="13"/>
      <c r="F572" s="13"/>
      <c r="G572" s="13"/>
      <c r="H572" s="13"/>
      <c r="I572" s="13"/>
      <c r="J572" s="34"/>
      <c r="K572" s="35"/>
      <c r="L572" s="36"/>
      <c r="M572" s="36"/>
    </row>
    <row r="573" spans="1:13" ht="18" customHeight="1">
      <c r="A573" s="30"/>
      <c r="B573" s="32"/>
      <c r="C573" s="32"/>
      <c r="D573" s="33"/>
      <c r="E573" s="13"/>
      <c r="F573" s="13"/>
      <c r="G573" s="13"/>
      <c r="H573" s="13"/>
      <c r="I573" s="13"/>
      <c r="J573" s="34"/>
      <c r="K573" s="35"/>
      <c r="L573" s="36"/>
      <c r="M573" s="36"/>
    </row>
    <row r="574" spans="1:13" ht="18" customHeight="1">
      <c r="A574" s="30"/>
      <c r="B574" s="32"/>
      <c r="C574" s="32"/>
      <c r="D574" s="33"/>
      <c r="E574" s="13"/>
      <c r="F574" s="13"/>
      <c r="G574" s="13"/>
      <c r="H574" s="13"/>
      <c r="I574" s="13"/>
      <c r="J574" s="34"/>
      <c r="K574" s="35"/>
      <c r="L574" s="36"/>
      <c r="M574" s="36"/>
    </row>
    <row r="575" spans="1:13" ht="18" customHeight="1">
      <c r="A575" s="30"/>
      <c r="B575" s="32"/>
      <c r="C575" s="32"/>
      <c r="D575" s="33"/>
      <c r="E575" s="13"/>
      <c r="F575" s="13"/>
      <c r="G575" s="13"/>
      <c r="H575" s="13"/>
      <c r="I575" s="13"/>
      <c r="J575" s="34"/>
      <c r="K575" s="35"/>
      <c r="L575" s="36"/>
      <c r="M575" s="36"/>
    </row>
    <row r="576" spans="1:13" ht="18" customHeight="1">
      <c r="A576" s="30"/>
      <c r="B576" s="32"/>
      <c r="C576" s="32"/>
      <c r="D576" s="33"/>
      <c r="E576" s="13"/>
      <c r="F576" s="13"/>
      <c r="G576" s="13"/>
      <c r="H576" s="13"/>
      <c r="I576" s="13"/>
      <c r="J576" s="34"/>
      <c r="K576" s="35"/>
      <c r="L576" s="36"/>
      <c r="M576" s="36"/>
    </row>
    <row r="577" spans="1:13" ht="18" customHeight="1">
      <c r="A577" s="30"/>
      <c r="B577" s="32"/>
      <c r="C577" s="32"/>
      <c r="D577" s="33"/>
      <c r="E577" s="13"/>
      <c r="F577" s="13"/>
      <c r="G577" s="13"/>
      <c r="H577" s="13"/>
      <c r="I577" s="13"/>
      <c r="J577" s="34"/>
      <c r="K577" s="35"/>
      <c r="L577" s="36"/>
      <c r="M577" s="36"/>
    </row>
    <row r="578" spans="1:13" ht="18" customHeight="1">
      <c r="A578" s="30"/>
      <c r="B578" s="32"/>
      <c r="C578" s="32"/>
      <c r="D578" s="33"/>
      <c r="E578" s="13"/>
      <c r="F578" s="13"/>
      <c r="G578" s="13"/>
      <c r="H578" s="13"/>
      <c r="I578" s="13"/>
      <c r="J578" s="34"/>
      <c r="K578" s="35"/>
      <c r="L578" s="36"/>
      <c r="M578" s="36"/>
    </row>
    <row r="579" spans="1:13" ht="18" customHeight="1">
      <c r="A579" s="30"/>
      <c r="B579" s="32"/>
      <c r="C579" s="32"/>
      <c r="D579" s="33"/>
      <c r="E579" s="13"/>
      <c r="F579" s="13"/>
      <c r="G579" s="13"/>
      <c r="H579" s="13"/>
      <c r="I579" s="13"/>
      <c r="J579" s="34"/>
      <c r="K579" s="35"/>
      <c r="L579" s="36"/>
      <c r="M579" s="36"/>
    </row>
    <row r="580" spans="1:13" ht="18" customHeight="1">
      <c r="A580" s="30"/>
      <c r="B580" s="32"/>
      <c r="C580" s="32"/>
      <c r="D580" s="33"/>
      <c r="E580" s="13"/>
      <c r="F580" s="13"/>
      <c r="G580" s="13"/>
      <c r="H580" s="13"/>
      <c r="I580" s="13"/>
      <c r="J580" s="34"/>
      <c r="K580" s="35"/>
      <c r="L580" s="36"/>
      <c r="M580" s="36"/>
    </row>
    <row r="581" spans="1:13" ht="18" customHeight="1">
      <c r="A581" s="30"/>
      <c r="B581" s="32"/>
      <c r="C581" s="32"/>
      <c r="D581" s="33"/>
      <c r="E581" s="13"/>
      <c r="F581" s="13"/>
      <c r="G581" s="13"/>
      <c r="H581" s="13"/>
      <c r="I581" s="13"/>
      <c r="J581" s="34"/>
      <c r="K581" s="35"/>
      <c r="L581" s="36"/>
      <c r="M581" s="36"/>
    </row>
    <row r="582" spans="1:13" ht="18" customHeight="1">
      <c r="A582" s="30"/>
      <c r="B582" s="32"/>
      <c r="C582" s="32"/>
      <c r="D582" s="33"/>
      <c r="E582" s="13"/>
      <c r="F582" s="13"/>
      <c r="G582" s="13"/>
      <c r="H582" s="13"/>
      <c r="I582" s="13"/>
      <c r="J582" s="34"/>
      <c r="K582" s="35"/>
      <c r="L582" s="36"/>
      <c r="M582" s="36"/>
    </row>
    <row r="583" spans="1:13" ht="18" customHeight="1">
      <c r="A583" s="30"/>
      <c r="B583" s="32"/>
      <c r="C583" s="32"/>
      <c r="D583" s="33"/>
      <c r="E583" s="13"/>
      <c r="F583" s="13"/>
      <c r="G583" s="13"/>
      <c r="H583" s="13"/>
      <c r="I583" s="13"/>
      <c r="J583" s="34"/>
      <c r="K583" s="35"/>
      <c r="L583" s="36"/>
      <c r="M583" s="36"/>
    </row>
    <row r="584" spans="1:13" ht="18" customHeight="1">
      <c r="A584" s="30"/>
      <c r="B584" s="32"/>
      <c r="C584" s="32"/>
      <c r="D584" s="33"/>
      <c r="E584" s="13"/>
      <c r="F584" s="13"/>
      <c r="G584" s="13"/>
      <c r="H584" s="13"/>
      <c r="I584" s="13"/>
      <c r="J584" s="34"/>
      <c r="K584" s="35"/>
      <c r="L584" s="36"/>
      <c r="M584" s="36"/>
    </row>
    <row r="585" spans="1:13" ht="18" customHeight="1">
      <c r="A585" s="30"/>
      <c r="B585" s="32"/>
      <c r="C585" s="32"/>
      <c r="D585" s="33"/>
      <c r="E585" s="13"/>
      <c r="F585" s="13"/>
      <c r="G585" s="13"/>
      <c r="H585" s="13"/>
      <c r="I585" s="13"/>
      <c r="J585" s="34"/>
      <c r="K585" s="35"/>
      <c r="L585" s="36"/>
      <c r="M585" s="36"/>
    </row>
    <row r="586" spans="1:13" ht="18" customHeight="1">
      <c r="A586" s="30"/>
      <c r="B586" s="32"/>
      <c r="C586" s="32"/>
      <c r="D586" s="33"/>
      <c r="E586" s="13"/>
      <c r="F586" s="13"/>
      <c r="G586" s="13"/>
      <c r="H586" s="13"/>
      <c r="I586" s="13"/>
      <c r="J586" s="34"/>
      <c r="K586" s="35"/>
      <c r="L586" s="36"/>
      <c r="M586" s="36"/>
    </row>
    <row r="587" spans="1:13" ht="18" customHeight="1">
      <c r="A587" s="30"/>
      <c r="B587" s="32"/>
      <c r="C587" s="32"/>
      <c r="D587" s="33"/>
      <c r="E587" s="13"/>
      <c r="F587" s="13"/>
      <c r="G587" s="13"/>
      <c r="H587" s="13"/>
      <c r="I587" s="13"/>
      <c r="J587" s="34"/>
      <c r="K587" s="35"/>
      <c r="L587" s="36"/>
      <c r="M587" s="36"/>
    </row>
    <row r="588" spans="1:13" ht="18" customHeight="1">
      <c r="A588" s="30"/>
      <c r="B588" s="32"/>
      <c r="C588" s="32"/>
      <c r="D588" s="33"/>
      <c r="E588" s="13"/>
      <c r="F588" s="13"/>
      <c r="G588" s="13"/>
      <c r="H588" s="13"/>
      <c r="I588" s="13"/>
      <c r="J588" s="34"/>
      <c r="K588" s="35"/>
      <c r="L588" s="36"/>
      <c r="M588" s="36"/>
    </row>
    <row r="589" spans="1:13" ht="18" customHeight="1">
      <c r="A589" s="30"/>
      <c r="B589" s="32"/>
      <c r="C589" s="32"/>
      <c r="D589" s="33"/>
      <c r="E589" s="13"/>
      <c r="F589" s="13"/>
      <c r="G589" s="13"/>
      <c r="H589" s="13"/>
      <c r="I589" s="13"/>
      <c r="J589" s="34"/>
      <c r="K589" s="35"/>
      <c r="L589" s="36"/>
      <c r="M589" s="36"/>
    </row>
    <row r="590" spans="1:13" ht="18" customHeight="1">
      <c r="A590" s="30"/>
      <c r="B590" s="32"/>
      <c r="C590" s="32"/>
      <c r="D590" s="33"/>
      <c r="E590" s="13"/>
      <c r="F590" s="13"/>
      <c r="G590" s="13"/>
      <c r="H590" s="13"/>
      <c r="I590" s="13"/>
      <c r="J590" s="34"/>
      <c r="K590" s="35"/>
      <c r="L590" s="36"/>
      <c r="M590" s="36"/>
    </row>
    <row r="591" spans="1:13" ht="18" customHeight="1">
      <c r="A591" s="30"/>
      <c r="B591" s="32"/>
      <c r="C591" s="32"/>
      <c r="D591" s="33"/>
      <c r="E591" s="13"/>
      <c r="F591" s="13"/>
      <c r="G591" s="13"/>
      <c r="H591" s="13"/>
      <c r="I591" s="13"/>
      <c r="J591" s="34"/>
      <c r="K591" s="35"/>
      <c r="L591" s="36"/>
      <c r="M591" s="36"/>
    </row>
    <row r="592" spans="1:13" ht="18" customHeight="1">
      <c r="A592" s="30"/>
      <c r="B592" s="32"/>
      <c r="C592" s="32"/>
      <c r="D592" s="33"/>
      <c r="E592" s="13"/>
      <c r="F592" s="13"/>
      <c r="G592" s="13"/>
      <c r="H592" s="13"/>
      <c r="I592" s="13"/>
      <c r="J592" s="34"/>
      <c r="K592" s="35"/>
      <c r="L592" s="36"/>
      <c r="M592" s="36"/>
    </row>
    <row r="593" spans="1:13" ht="18" customHeight="1">
      <c r="A593" s="30"/>
      <c r="B593" s="32"/>
      <c r="C593" s="32"/>
      <c r="D593" s="33"/>
      <c r="E593" s="13"/>
      <c r="F593" s="13"/>
      <c r="G593" s="13"/>
      <c r="H593" s="13"/>
      <c r="I593" s="13"/>
      <c r="J593" s="34"/>
      <c r="K593" s="35"/>
      <c r="L593" s="36"/>
      <c r="M593" s="36"/>
    </row>
    <row r="594" spans="1:13" ht="18" customHeight="1">
      <c r="A594" s="30"/>
      <c r="B594" s="32"/>
      <c r="C594" s="32"/>
      <c r="D594" s="33"/>
      <c r="E594" s="13"/>
      <c r="F594" s="13"/>
      <c r="G594" s="13"/>
      <c r="H594" s="13"/>
      <c r="I594" s="13"/>
      <c r="J594" s="34"/>
      <c r="K594" s="35"/>
      <c r="L594" s="36"/>
      <c r="M594" s="36"/>
    </row>
    <row r="595" spans="1:13" ht="18" customHeight="1">
      <c r="A595" s="30"/>
      <c r="B595" s="32"/>
      <c r="C595" s="32"/>
      <c r="D595" s="33"/>
      <c r="E595" s="13"/>
      <c r="F595" s="13"/>
      <c r="G595" s="13"/>
      <c r="H595" s="13"/>
      <c r="I595" s="13"/>
      <c r="J595" s="34"/>
      <c r="K595" s="35"/>
      <c r="L595" s="36"/>
      <c r="M595" s="36"/>
    </row>
    <row r="596" spans="1:13" ht="18" customHeight="1">
      <c r="A596" s="30"/>
      <c r="B596" s="32"/>
      <c r="C596" s="32"/>
      <c r="D596" s="33"/>
      <c r="E596" s="13"/>
      <c r="F596" s="13"/>
      <c r="G596" s="13"/>
      <c r="H596" s="13"/>
      <c r="I596" s="13"/>
      <c r="J596" s="34"/>
      <c r="K596" s="35"/>
      <c r="L596" s="36"/>
      <c r="M596" s="36"/>
    </row>
    <row r="597" spans="1:13" ht="18" customHeight="1">
      <c r="A597" s="30"/>
      <c r="B597" s="32"/>
      <c r="C597" s="32"/>
      <c r="D597" s="33"/>
      <c r="E597" s="13"/>
      <c r="F597" s="13"/>
      <c r="G597" s="13"/>
      <c r="H597" s="13"/>
      <c r="I597" s="13"/>
      <c r="J597" s="34"/>
      <c r="K597" s="35"/>
      <c r="L597" s="36"/>
      <c r="M597" s="36"/>
    </row>
    <row r="598" spans="1:13" ht="18" customHeight="1">
      <c r="A598" s="30"/>
      <c r="B598" s="32"/>
      <c r="C598" s="32"/>
      <c r="D598" s="33"/>
      <c r="E598" s="13"/>
      <c r="F598" s="13"/>
      <c r="G598" s="13"/>
      <c r="H598" s="13"/>
      <c r="I598" s="13"/>
      <c r="J598" s="34"/>
      <c r="K598" s="35"/>
      <c r="L598" s="36"/>
      <c r="M598" s="36"/>
    </row>
    <row r="599" spans="1:13" ht="18" customHeight="1">
      <c r="A599" s="30"/>
      <c r="B599" s="32"/>
      <c r="C599" s="32"/>
      <c r="D599" s="33"/>
      <c r="E599" s="13"/>
      <c r="F599" s="13"/>
      <c r="G599" s="13"/>
      <c r="H599" s="13"/>
      <c r="I599" s="13"/>
      <c r="J599" s="34"/>
      <c r="K599" s="35"/>
      <c r="L599" s="36"/>
      <c r="M599" s="36"/>
    </row>
    <row r="600" spans="1:13" ht="18" customHeight="1">
      <c r="A600" s="30"/>
      <c r="B600" s="32"/>
      <c r="C600" s="32"/>
      <c r="D600" s="33"/>
      <c r="E600" s="13"/>
      <c r="F600" s="13"/>
      <c r="G600" s="13"/>
      <c r="H600" s="13"/>
      <c r="I600" s="13"/>
      <c r="J600" s="34"/>
      <c r="K600" s="35"/>
      <c r="L600" s="36"/>
      <c r="M600" s="36"/>
    </row>
    <row r="601" spans="1:13" ht="18" customHeight="1">
      <c r="A601" s="30"/>
      <c r="B601" s="32"/>
      <c r="C601" s="32"/>
      <c r="D601" s="33"/>
      <c r="E601" s="13"/>
      <c r="F601" s="13"/>
      <c r="G601" s="13"/>
      <c r="H601" s="13"/>
      <c r="I601" s="13"/>
      <c r="J601" s="34"/>
      <c r="K601" s="35"/>
      <c r="L601" s="36"/>
      <c r="M601" s="36"/>
    </row>
    <row r="602" spans="1:13" ht="18" customHeight="1">
      <c r="A602" s="30"/>
      <c r="B602" s="32"/>
      <c r="C602" s="32"/>
      <c r="D602" s="33"/>
      <c r="E602" s="13"/>
      <c r="F602" s="13"/>
      <c r="G602" s="13"/>
      <c r="H602" s="13"/>
      <c r="I602" s="13"/>
      <c r="J602" s="34"/>
      <c r="K602" s="35"/>
      <c r="L602" s="36"/>
      <c r="M602" s="36"/>
    </row>
    <row r="603" spans="1:13" ht="18" customHeight="1">
      <c r="A603" s="30"/>
      <c r="B603" s="32"/>
      <c r="C603" s="32"/>
      <c r="D603" s="33"/>
      <c r="E603" s="13"/>
      <c r="F603" s="13"/>
      <c r="G603" s="13"/>
      <c r="H603" s="13"/>
      <c r="I603" s="13"/>
      <c r="J603" s="34"/>
      <c r="K603" s="35"/>
      <c r="L603" s="36"/>
      <c r="M603" s="36"/>
    </row>
    <row r="604" spans="1:13" ht="18" customHeight="1">
      <c r="A604" s="30"/>
      <c r="B604" s="32"/>
      <c r="C604" s="32"/>
      <c r="D604" s="33"/>
      <c r="E604" s="13"/>
      <c r="F604" s="13"/>
      <c r="G604" s="13"/>
      <c r="H604" s="13"/>
      <c r="I604" s="13"/>
      <c r="J604" s="34"/>
      <c r="K604" s="35"/>
      <c r="L604" s="36"/>
      <c r="M604" s="36"/>
    </row>
    <row r="605" spans="1:13" ht="18" customHeight="1">
      <c r="A605" s="30"/>
      <c r="B605" s="32"/>
      <c r="C605" s="32"/>
      <c r="D605" s="33"/>
      <c r="E605" s="13"/>
      <c r="F605" s="13"/>
      <c r="G605" s="13"/>
      <c r="H605" s="13"/>
      <c r="I605" s="13"/>
      <c r="J605" s="34"/>
      <c r="K605" s="35"/>
      <c r="L605" s="36"/>
      <c r="M605" s="36"/>
    </row>
    <row r="606" spans="1:13" ht="18" customHeight="1">
      <c r="A606" s="30"/>
      <c r="B606" s="32"/>
      <c r="C606" s="32"/>
      <c r="D606" s="33"/>
      <c r="E606" s="13"/>
      <c r="F606" s="13"/>
      <c r="G606" s="13"/>
      <c r="H606" s="13"/>
      <c r="I606" s="13"/>
      <c r="J606" s="34"/>
      <c r="K606" s="35"/>
      <c r="L606" s="36"/>
      <c r="M606" s="36"/>
    </row>
    <row r="607" spans="1:13" ht="18" customHeight="1">
      <c r="A607" s="30"/>
      <c r="B607" s="32"/>
      <c r="C607" s="32"/>
      <c r="D607" s="33"/>
      <c r="E607" s="13"/>
      <c r="F607" s="13"/>
      <c r="G607" s="13"/>
      <c r="H607" s="13"/>
      <c r="I607" s="13"/>
      <c r="J607" s="34"/>
      <c r="K607" s="35"/>
      <c r="L607" s="36"/>
      <c r="M607" s="36"/>
    </row>
    <row r="608" spans="1:13" ht="18" customHeight="1">
      <c r="A608" s="30"/>
      <c r="B608" s="32"/>
      <c r="C608" s="32"/>
      <c r="D608" s="33"/>
      <c r="E608" s="13"/>
      <c r="F608" s="13"/>
      <c r="G608" s="13"/>
      <c r="H608" s="13"/>
      <c r="I608" s="13"/>
      <c r="J608" s="34"/>
      <c r="K608" s="35"/>
      <c r="L608" s="36"/>
      <c r="M608" s="36"/>
    </row>
    <row r="609" spans="1:13" ht="18" customHeight="1">
      <c r="A609" s="30"/>
      <c r="B609" s="32"/>
      <c r="C609" s="32"/>
      <c r="D609" s="33"/>
      <c r="E609" s="13"/>
      <c r="F609" s="13"/>
      <c r="G609" s="13"/>
      <c r="H609" s="13"/>
      <c r="I609" s="13"/>
      <c r="J609" s="34"/>
      <c r="K609" s="35"/>
      <c r="L609" s="36"/>
      <c r="M609" s="36"/>
    </row>
    <row r="610" spans="1:13" ht="18" customHeight="1">
      <c r="A610" s="30"/>
      <c r="B610" s="32"/>
      <c r="C610" s="32"/>
      <c r="D610" s="33"/>
      <c r="E610" s="13"/>
      <c r="F610" s="13"/>
      <c r="G610" s="13"/>
      <c r="H610" s="13"/>
      <c r="I610" s="13"/>
      <c r="J610" s="34"/>
      <c r="K610" s="35"/>
      <c r="L610" s="36"/>
      <c r="M610" s="36"/>
    </row>
    <row r="611" spans="1:13" ht="18" customHeight="1">
      <c r="A611" s="30"/>
      <c r="B611" s="32"/>
      <c r="C611" s="32"/>
      <c r="D611" s="33"/>
      <c r="E611" s="13"/>
      <c r="F611" s="13"/>
      <c r="G611" s="13"/>
      <c r="H611" s="13"/>
      <c r="I611" s="13"/>
      <c r="J611" s="34"/>
      <c r="K611" s="35"/>
      <c r="L611" s="36"/>
      <c r="M611" s="36"/>
    </row>
    <row r="612" spans="1:13" ht="18" customHeight="1">
      <c r="A612" s="30"/>
      <c r="B612" s="32"/>
      <c r="C612" s="32"/>
      <c r="D612" s="33"/>
      <c r="E612" s="13"/>
      <c r="F612" s="13"/>
      <c r="G612" s="13"/>
      <c r="H612" s="13"/>
      <c r="I612" s="13"/>
      <c r="J612" s="34"/>
      <c r="K612" s="35"/>
      <c r="L612" s="36"/>
      <c r="M612" s="36"/>
    </row>
    <row r="613" spans="1:13" ht="18" customHeight="1">
      <c r="A613" s="30"/>
      <c r="B613" s="32"/>
      <c r="C613" s="32"/>
      <c r="D613" s="33"/>
      <c r="E613" s="13"/>
      <c r="F613" s="13"/>
      <c r="G613" s="13"/>
      <c r="H613" s="13"/>
      <c r="I613" s="13"/>
      <c r="J613" s="34"/>
      <c r="K613" s="35"/>
      <c r="L613" s="36"/>
      <c r="M613" s="36"/>
    </row>
    <row r="614" spans="1:13" ht="18" customHeight="1">
      <c r="A614" s="30"/>
      <c r="B614" s="32"/>
      <c r="C614" s="32"/>
      <c r="D614" s="33"/>
      <c r="E614" s="13"/>
      <c r="F614" s="13"/>
      <c r="G614" s="13"/>
      <c r="H614" s="13"/>
      <c r="I614" s="13"/>
      <c r="J614" s="34"/>
      <c r="K614" s="35"/>
      <c r="L614" s="36"/>
      <c r="M614" s="36"/>
    </row>
    <row r="615" spans="1:13" ht="18" customHeight="1">
      <c r="A615" s="30"/>
      <c r="B615" s="32"/>
      <c r="C615" s="32"/>
      <c r="D615" s="33"/>
      <c r="E615" s="13"/>
      <c r="F615" s="13"/>
      <c r="G615" s="13"/>
      <c r="H615" s="13"/>
      <c r="I615" s="13"/>
      <c r="J615" s="34"/>
      <c r="K615" s="35"/>
      <c r="L615" s="36"/>
      <c r="M615" s="36"/>
    </row>
    <row r="616" spans="1:13" ht="18" customHeight="1">
      <c r="A616" s="30"/>
      <c r="B616" s="32"/>
      <c r="C616" s="32"/>
      <c r="D616" s="33"/>
      <c r="E616" s="13"/>
      <c r="F616" s="13"/>
      <c r="G616" s="13"/>
      <c r="H616" s="13"/>
      <c r="I616" s="13"/>
      <c r="J616" s="34"/>
      <c r="K616" s="35"/>
      <c r="L616" s="36"/>
      <c r="M616" s="36"/>
    </row>
    <row r="617" spans="1:13" ht="18" customHeight="1">
      <c r="A617" s="30"/>
      <c r="B617" s="32"/>
      <c r="C617" s="32"/>
      <c r="D617" s="33"/>
      <c r="E617" s="13"/>
      <c r="F617" s="13"/>
      <c r="G617" s="13"/>
      <c r="H617" s="13"/>
      <c r="I617" s="13"/>
      <c r="J617" s="34"/>
      <c r="K617" s="35"/>
      <c r="L617" s="36"/>
      <c r="M617" s="36"/>
    </row>
    <row r="618" spans="1:13" ht="18" customHeight="1">
      <c r="A618" s="30"/>
      <c r="B618" s="32"/>
      <c r="C618" s="32"/>
      <c r="D618" s="33"/>
      <c r="E618" s="13"/>
      <c r="F618" s="13"/>
      <c r="G618" s="13"/>
      <c r="H618" s="13"/>
      <c r="I618" s="13"/>
      <c r="J618" s="34"/>
      <c r="K618" s="35"/>
      <c r="L618" s="36"/>
      <c r="M618" s="36"/>
    </row>
    <row r="619" spans="1:13" ht="18" customHeight="1">
      <c r="A619" s="30"/>
      <c r="B619" s="32"/>
      <c r="C619" s="32"/>
      <c r="D619" s="33"/>
      <c r="E619" s="13"/>
      <c r="F619" s="13"/>
      <c r="G619" s="13"/>
      <c r="H619" s="13"/>
      <c r="I619" s="13"/>
      <c r="J619" s="34"/>
      <c r="K619" s="35"/>
      <c r="L619" s="36"/>
      <c r="M619" s="36"/>
    </row>
    <row r="620" spans="1:13" ht="18" customHeight="1">
      <c r="A620" s="30"/>
      <c r="B620" s="32"/>
      <c r="C620" s="32"/>
      <c r="D620" s="33"/>
      <c r="E620" s="13"/>
      <c r="F620" s="13"/>
      <c r="G620" s="13"/>
      <c r="H620" s="13"/>
      <c r="I620" s="13"/>
      <c r="J620" s="34"/>
      <c r="K620" s="35"/>
      <c r="L620" s="36"/>
      <c r="M620" s="36"/>
    </row>
    <row r="621" spans="1:13" ht="18" customHeight="1">
      <c r="A621" s="30"/>
      <c r="B621" s="32"/>
      <c r="C621" s="32"/>
      <c r="D621" s="33"/>
      <c r="E621" s="13"/>
      <c r="F621" s="13"/>
      <c r="G621" s="13"/>
      <c r="H621" s="13"/>
      <c r="I621" s="13"/>
      <c r="J621" s="34"/>
      <c r="K621" s="35"/>
      <c r="L621" s="36"/>
      <c r="M621" s="36"/>
    </row>
    <row r="622" spans="1:13" ht="18" customHeight="1">
      <c r="A622" s="30"/>
      <c r="B622" s="32"/>
      <c r="C622" s="32"/>
      <c r="D622" s="33"/>
      <c r="E622" s="13"/>
      <c r="F622" s="13"/>
      <c r="G622" s="13"/>
      <c r="H622" s="13"/>
      <c r="I622" s="13"/>
      <c r="J622" s="34"/>
      <c r="K622" s="35"/>
      <c r="L622" s="36"/>
      <c r="M622" s="36"/>
    </row>
    <row r="623" spans="1:13" ht="18" customHeight="1">
      <c r="A623" s="30"/>
      <c r="B623" s="32"/>
      <c r="C623" s="32"/>
      <c r="D623" s="33"/>
      <c r="E623" s="13"/>
      <c r="F623" s="13"/>
      <c r="G623" s="13"/>
      <c r="H623" s="13"/>
      <c r="I623" s="13"/>
      <c r="J623" s="34"/>
      <c r="K623" s="35"/>
      <c r="L623" s="36"/>
      <c r="M623" s="36"/>
    </row>
    <row r="624" spans="1:13" ht="18" customHeight="1">
      <c r="A624" s="30"/>
      <c r="B624" s="32"/>
      <c r="C624" s="32"/>
      <c r="D624" s="33"/>
      <c r="E624" s="13"/>
      <c r="F624" s="13"/>
      <c r="G624" s="13"/>
      <c r="H624" s="13"/>
      <c r="I624" s="13"/>
      <c r="J624" s="34"/>
      <c r="K624" s="35"/>
      <c r="L624" s="36"/>
      <c r="M624" s="36"/>
    </row>
    <row r="625" spans="1:13" ht="18" customHeight="1">
      <c r="A625" s="30"/>
      <c r="B625" s="32"/>
      <c r="C625" s="32"/>
      <c r="D625" s="33"/>
      <c r="E625" s="13"/>
      <c r="F625" s="13"/>
      <c r="G625" s="13"/>
      <c r="H625" s="13"/>
      <c r="I625" s="13"/>
      <c r="J625" s="34"/>
      <c r="K625" s="35"/>
      <c r="L625" s="36"/>
      <c r="M625" s="36"/>
    </row>
    <row r="626" spans="1:13" ht="18" customHeight="1">
      <c r="A626" s="30"/>
      <c r="B626" s="32"/>
      <c r="C626" s="32"/>
      <c r="D626" s="33"/>
      <c r="E626" s="13"/>
      <c r="F626" s="13"/>
      <c r="G626" s="13"/>
      <c r="H626" s="13"/>
      <c r="I626" s="13"/>
      <c r="J626" s="34"/>
      <c r="K626" s="35"/>
      <c r="L626" s="36"/>
      <c r="M626" s="36"/>
    </row>
    <row r="627" spans="1:13" ht="18" customHeight="1">
      <c r="A627" s="30"/>
      <c r="B627" s="32"/>
      <c r="C627" s="32"/>
      <c r="D627" s="33"/>
      <c r="E627" s="13"/>
      <c r="F627" s="13"/>
      <c r="G627" s="13"/>
      <c r="H627" s="13"/>
      <c r="I627" s="13"/>
      <c r="J627" s="34"/>
      <c r="K627" s="35"/>
      <c r="L627" s="36"/>
      <c r="M627" s="36"/>
    </row>
    <row r="628" spans="1:13" ht="18" customHeight="1">
      <c r="A628" s="30"/>
      <c r="B628" s="32"/>
      <c r="C628" s="32"/>
      <c r="D628" s="33"/>
      <c r="E628" s="13"/>
      <c r="F628" s="13"/>
      <c r="G628" s="13"/>
      <c r="H628" s="13"/>
      <c r="I628" s="13"/>
      <c r="J628" s="34"/>
      <c r="K628" s="35"/>
      <c r="L628" s="36"/>
      <c r="M628" s="36"/>
    </row>
    <row r="629" spans="1:13" ht="18" customHeight="1">
      <c r="A629" s="30"/>
      <c r="B629" s="32"/>
      <c r="C629" s="32"/>
      <c r="D629" s="33"/>
      <c r="E629" s="13"/>
      <c r="F629" s="13"/>
      <c r="G629" s="13"/>
      <c r="H629" s="13"/>
      <c r="I629" s="13"/>
      <c r="J629" s="34"/>
      <c r="K629" s="35"/>
      <c r="L629" s="36"/>
      <c r="M629" s="36"/>
    </row>
    <row r="630" spans="1:13" ht="18" customHeight="1">
      <c r="A630" s="30"/>
      <c r="B630" s="32"/>
      <c r="C630" s="32"/>
      <c r="D630" s="33"/>
      <c r="E630" s="13"/>
      <c r="F630" s="13"/>
      <c r="G630" s="13"/>
      <c r="H630" s="13"/>
      <c r="I630" s="13"/>
      <c r="J630" s="34"/>
      <c r="K630" s="35"/>
      <c r="L630" s="36"/>
      <c r="M630" s="36"/>
    </row>
    <row r="631" spans="1:13" ht="18" customHeight="1">
      <c r="A631" s="30"/>
      <c r="B631" s="32"/>
      <c r="C631" s="32"/>
      <c r="D631" s="33"/>
      <c r="E631" s="13"/>
      <c r="F631" s="13"/>
      <c r="G631" s="13"/>
      <c r="H631" s="13"/>
      <c r="I631" s="13"/>
      <c r="J631" s="34"/>
      <c r="K631" s="35"/>
      <c r="L631" s="36"/>
      <c r="M631" s="36"/>
    </row>
    <row r="632" spans="1:13" ht="18" customHeight="1">
      <c r="A632" s="30"/>
      <c r="B632" s="32"/>
      <c r="C632" s="32"/>
      <c r="D632" s="33"/>
      <c r="E632" s="13"/>
      <c r="F632" s="13"/>
      <c r="G632" s="13"/>
      <c r="H632" s="13"/>
      <c r="I632" s="13"/>
      <c r="J632" s="34"/>
      <c r="K632" s="35"/>
      <c r="L632" s="36"/>
      <c r="M632" s="36"/>
    </row>
    <row r="633" spans="1:13" ht="18" customHeight="1">
      <c r="A633" s="30"/>
      <c r="B633" s="32"/>
      <c r="C633" s="32"/>
      <c r="D633" s="33"/>
      <c r="E633" s="13"/>
      <c r="F633" s="13"/>
      <c r="G633" s="13"/>
      <c r="H633" s="13"/>
      <c r="I633" s="13"/>
      <c r="J633" s="34"/>
      <c r="K633" s="35"/>
      <c r="L633" s="36"/>
      <c r="M633" s="36"/>
    </row>
    <row r="634" spans="1:13" ht="18" customHeight="1">
      <c r="A634" s="30"/>
      <c r="B634" s="32"/>
      <c r="C634" s="32"/>
      <c r="D634" s="33"/>
      <c r="E634" s="13"/>
      <c r="F634" s="13"/>
      <c r="G634" s="13"/>
      <c r="H634" s="13"/>
      <c r="I634" s="13"/>
      <c r="J634" s="34"/>
      <c r="K634" s="35"/>
      <c r="L634" s="36"/>
      <c r="M634" s="36"/>
    </row>
    <row r="635" spans="1:13" ht="18" customHeight="1">
      <c r="A635" s="30"/>
      <c r="B635" s="32"/>
      <c r="C635" s="32"/>
      <c r="D635" s="33"/>
      <c r="E635" s="13"/>
      <c r="F635" s="13"/>
      <c r="G635" s="13"/>
      <c r="H635" s="13"/>
      <c r="I635" s="13"/>
      <c r="J635" s="34"/>
      <c r="K635" s="35"/>
      <c r="L635" s="36"/>
      <c r="M635" s="36"/>
    </row>
    <row r="636" spans="1:13" ht="18" customHeight="1">
      <c r="A636" s="30"/>
      <c r="B636" s="32"/>
      <c r="C636" s="32"/>
      <c r="D636" s="33"/>
      <c r="E636" s="13"/>
      <c r="F636" s="13"/>
      <c r="G636" s="13"/>
      <c r="H636" s="13"/>
      <c r="I636" s="13"/>
      <c r="J636" s="34"/>
      <c r="K636" s="35"/>
      <c r="L636" s="36"/>
      <c r="M636" s="36"/>
    </row>
    <row r="637" spans="1:13" ht="18" customHeight="1">
      <c r="A637" s="30"/>
      <c r="B637" s="32"/>
      <c r="C637" s="32"/>
      <c r="D637" s="33"/>
      <c r="E637" s="13"/>
      <c r="F637" s="13"/>
      <c r="G637" s="13"/>
      <c r="H637" s="13"/>
      <c r="I637" s="13"/>
      <c r="J637" s="34"/>
      <c r="K637" s="35"/>
      <c r="L637" s="36"/>
      <c r="M637" s="36"/>
    </row>
    <row r="638" spans="1:13" ht="18" customHeight="1">
      <c r="A638" s="30"/>
      <c r="B638" s="32"/>
      <c r="C638" s="32"/>
      <c r="D638" s="33"/>
      <c r="E638" s="13"/>
      <c r="F638" s="13"/>
      <c r="G638" s="13"/>
      <c r="H638" s="13"/>
      <c r="I638" s="13"/>
      <c r="J638" s="34"/>
      <c r="K638" s="35"/>
      <c r="L638" s="36"/>
      <c r="M638" s="36"/>
    </row>
    <row r="639" spans="1:13" ht="18" customHeight="1">
      <c r="A639" s="30"/>
      <c r="B639" s="32"/>
      <c r="C639" s="32"/>
      <c r="D639" s="33"/>
      <c r="E639" s="13"/>
      <c r="F639" s="13"/>
      <c r="G639" s="13"/>
      <c r="H639" s="13"/>
      <c r="I639" s="13"/>
      <c r="J639" s="34"/>
      <c r="K639" s="35"/>
      <c r="L639" s="36"/>
      <c r="M639" s="36"/>
    </row>
    <row r="640" spans="1:13" ht="18" customHeight="1">
      <c r="A640" s="30"/>
      <c r="B640" s="32"/>
      <c r="C640" s="32"/>
      <c r="D640" s="33"/>
      <c r="E640" s="13"/>
      <c r="F640" s="13"/>
      <c r="G640" s="13"/>
      <c r="H640" s="13"/>
      <c r="I640" s="13"/>
      <c r="J640" s="34"/>
      <c r="K640" s="35"/>
      <c r="L640" s="36"/>
      <c r="M640" s="36"/>
    </row>
    <row r="641" spans="1:13" ht="18" customHeight="1">
      <c r="A641" s="30"/>
      <c r="B641" s="32"/>
      <c r="C641" s="32"/>
      <c r="D641" s="33"/>
      <c r="E641" s="13"/>
      <c r="F641" s="13"/>
      <c r="G641" s="13"/>
      <c r="H641" s="13"/>
      <c r="I641" s="13"/>
      <c r="J641" s="34"/>
      <c r="K641" s="35"/>
      <c r="L641" s="36"/>
      <c r="M641" s="36"/>
    </row>
    <row r="642" spans="1:13" ht="18" customHeight="1">
      <c r="A642" s="30"/>
      <c r="B642" s="32"/>
      <c r="C642" s="32"/>
      <c r="D642" s="33"/>
      <c r="E642" s="13"/>
      <c r="F642" s="13"/>
      <c r="G642" s="13"/>
      <c r="H642" s="13"/>
      <c r="I642" s="13"/>
      <c r="J642" s="34"/>
      <c r="K642" s="35"/>
      <c r="L642" s="36"/>
      <c r="M642" s="36"/>
    </row>
    <row r="643" spans="1:13" ht="18" customHeight="1">
      <c r="A643" s="30"/>
      <c r="B643" s="32"/>
      <c r="C643" s="32"/>
      <c r="D643" s="33"/>
      <c r="E643" s="13"/>
      <c r="F643" s="13"/>
      <c r="G643" s="13"/>
      <c r="H643" s="13"/>
      <c r="I643" s="13"/>
      <c r="J643" s="34"/>
      <c r="K643" s="35"/>
      <c r="L643" s="36"/>
      <c r="M643" s="36"/>
    </row>
    <row r="644" spans="1:13" ht="18" customHeight="1">
      <c r="A644" s="30"/>
      <c r="B644" s="32"/>
      <c r="C644" s="32"/>
      <c r="D644" s="33"/>
      <c r="E644" s="13"/>
      <c r="F644" s="13"/>
      <c r="G644" s="13"/>
      <c r="H644" s="13"/>
      <c r="I644" s="13"/>
      <c r="J644" s="34"/>
      <c r="K644" s="35"/>
      <c r="L644" s="36"/>
      <c r="M644" s="36"/>
    </row>
    <row r="645" spans="1:13" ht="18" customHeight="1">
      <c r="A645" s="30"/>
      <c r="B645" s="32"/>
      <c r="C645" s="32"/>
      <c r="D645" s="33"/>
      <c r="E645" s="13"/>
      <c r="F645" s="13"/>
      <c r="G645" s="13"/>
      <c r="H645" s="13"/>
      <c r="I645" s="13"/>
      <c r="J645" s="34"/>
      <c r="K645" s="35"/>
      <c r="L645" s="36"/>
      <c r="M645" s="36"/>
    </row>
    <row r="646" spans="1:13" ht="18" customHeight="1">
      <c r="A646" s="30"/>
      <c r="B646" s="32"/>
      <c r="C646" s="32"/>
      <c r="D646" s="33"/>
      <c r="E646" s="13"/>
      <c r="F646" s="13"/>
      <c r="G646" s="13"/>
      <c r="H646" s="13"/>
      <c r="I646" s="13"/>
      <c r="J646" s="34"/>
      <c r="K646" s="35"/>
      <c r="L646" s="36"/>
      <c r="M646" s="36"/>
    </row>
    <row r="647" spans="1:13" ht="18" customHeight="1">
      <c r="A647" s="30"/>
      <c r="B647" s="32"/>
      <c r="C647" s="32"/>
      <c r="D647" s="33"/>
      <c r="E647" s="13"/>
      <c r="F647" s="13"/>
      <c r="G647" s="13"/>
      <c r="H647" s="13"/>
      <c r="I647" s="13"/>
      <c r="J647" s="34"/>
      <c r="K647" s="35"/>
      <c r="L647" s="36"/>
      <c r="M647" s="36"/>
    </row>
    <row r="648" spans="1:13" ht="18" customHeight="1">
      <c r="A648" s="30"/>
      <c r="B648" s="32"/>
      <c r="C648" s="32"/>
      <c r="D648" s="33"/>
      <c r="E648" s="13"/>
      <c r="F648" s="13"/>
      <c r="G648" s="13"/>
      <c r="H648" s="13"/>
      <c r="I648" s="13"/>
      <c r="J648" s="34"/>
      <c r="K648" s="35"/>
      <c r="L648" s="36"/>
      <c r="M648" s="36"/>
    </row>
    <row r="649" spans="1:13" ht="18" customHeight="1">
      <c r="A649" s="30"/>
      <c r="B649" s="32"/>
      <c r="C649" s="32"/>
      <c r="D649" s="33"/>
      <c r="E649" s="13"/>
      <c r="F649" s="13"/>
      <c r="G649" s="13"/>
      <c r="H649" s="13"/>
      <c r="I649" s="13"/>
      <c r="J649" s="34"/>
      <c r="K649" s="35"/>
      <c r="L649" s="36"/>
      <c r="M649" s="36"/>
    </row>
    <row r="650" spans="1:13" ht="18" customHeight="1">
      <c r="A650" s="30"/>
      <c r="B650" s="32"/>
      <c r="C650" s="32"/>
      <c r="D650" s="33"/>
      <c r="E650" s="13"/>
      <c r="F650" s="13"/>
      <c r="G650" s="13"/>
      <c r="H650" s="13"/>
      <c r="I650" s="13"/>
      <c r="J650" s="34"/>
      <c r="K650" s="35"/>
      <c r="L650" s="36"/>
      <c r="M650" s="36"/>
    </row>
    <row r="651" spans="1:13" ht="18" customHeight="1">
      <c r="A651" s="30"/>
      <c r="B651" s="32"/>
      <c r="C651" s="32"/>
      <c r="D651" s="33"/>
      <c r="E651" s="13"/>
      <c r="F651" s="13"/>
      <c r="G651" s="13"/>
      <c r="H651" s="13"/>
      <c r="I651" s="13"/>
      <c r="J651" s="34"/>
      <c r="K651" s="35"/>
      <c r="L651" s="36"/>
      <c r="M651" s="36"/>
    </row>
    <row r="652" spans="1:13" ht="18" customHeight="1">
      <c r="A652" s="30"/>
      <c r="B652" s="32"/>
      <c r="C652" s="32"/>
      <c r="D652" s="33"/>
      <c r="E652" s="13"/>
      <c r="F652" s="13"/>
      <c r="G652" s="13"/>
      <c r="H652" s="13"/>
      <c r="I652" s="13"/>
      <c r="J652" s="34"/>
      <c r="K652" s="35"/>
      <c r="L652" s="36"/>
      <c r="M652" s="36"/>
    </row>
    <row r="653" spans="1:13" ht="18" customHeight="1">
      <c r="A653" s="30"/>
      <c r="B653" s="32"/>
      <c r="C653" s="32"/>
      <c r="D653" s="33"/>
      <c r="E653" s="13"/>
      <c r="F653" s="13"/>
      <c r="G653" s="13"/>
      <c r="H653" s="13"/>
      <c r="I653" s="13"/>
      <c r="J653" s="34"/>
      <c r="K653" s="35"/>
      <c r="L653" s="36"/>
      <c r="M653" s="36"/>
    </row>
    <row r="654" spans="1:13" ht="18" customHeight="1">
      <c r="A654" s="30"/>
      <c r="B654" s="32"/>
      <c r="C654" s="32"/>
      <c r="D654" s="33"/>
      <c r="E654" s="13"/>
      <c r="F654" s="13"/>
      <c r="G654" s="13"/>
      <c r="H654" s="13"/>
      <c r="I654" s="13"/>
      <c r="J654" s="34"/>
      <c r="K654" s="35"/>
      <c r="L654" s="36"/>
      <c r="M654" s="36"/>
    </row>
    <row r="655" spans="1:13" ht="18" customHeight="1">
      <c r="A655" s="30"/>
      <c r="B655" s="32"/>
      <c r="C655" s="32"/>
      <c r="D655" s="33"/>
      <c r="E655" s="13"/>
      <c r="F655" s="13"/>
      <c r="G655" s="13"/>
      <c r="H655" s="13"/>
      <c r="I655" s="13"/>
      <c r="J655" s="34"/>
      <c r="K655" s="35"/>
      <c r="L655" s="36"/>
      <c r="M655" s="36"/>
    </row>
    <row r="656" spans="1:13" ht="18" customHeight="1">
      <c r="A656" s="30"/>
      <c r="B656" s="32"/>
      <c r="C656" s="32"/>
      <c r="D656" s="33"/>
      <c r="E656" s="13"/>
      <c r="F656" s="13"/>
      <c r="G656" s="13"/>
      <c r="H656" s="13"/>
      <c r="I656" s="13"/>
      <c r="J656" s="34"/>
      <c r="K656" s="35"/>
      <c r="L656" s="36"/>
      <c r="M656" s="36"/>
    </row>
    <row r="657" spans="1:13" ht="18" customHeight="1">
      <c r="A657" s="30"/>
      <c r="B657" s="32"/>
      <c r="C657" s="32"/>
      <c r="D657" s="33"/>
      <c r="E657" s="13"/>
      <c r="F657" s="13"/>
      <c r="G657" s="13"/>
      <c r="H657" s="13"/>
      <c r="I657" s="13"/>
      <c r="J657" s="34"/>
      <c r="K657" s="35"/>
      <c r="L657" s="36"/>
      <c r="M657" s="36"/>
    </row>
    <row r="658" spans="1:13" ht="18" customHeight="1">
      <c r="A658" s="30"/>
      <c r="B658" s="32"/>
      <c r="C658" s="32"/>
      <c r="D658" s="33"/>
      <c r="E658" s="13"/>
      <c r="F658" s="13"/>
      <c r="G658" s="13"/>
      <c r="H658" s="13"/>
      <c r="I658" s="13"/>
      <c r="J658" s="34"/>
      <c r="K658" s="35"/>
      <c r="L658" s="36"/>
      <c r="M658" s="36"/>
    </row>
    <row r="659" spans="1:13" ht="18" customHeight="1">
      <c r="A659" s="30"/>
      <c r="B659" s="32"/>
      <c r="C659" s="32"/>
      <c r="D659" s="33"/>
      <c r="E659" s="13"/>
      <c r="F659" s="13"/>
      <c r="G659" s="13"/>
      <c r="H659" s="13"/>
      <c r="I659" s="13"/>
      <c r="J659" s="34"/>
      <c r="K659" s="35"/>
      <c r="L659" s="36"/>
      <c r="M659" s="36"/>
    </row>
    <row r="660" spans="1:13" ht="18" customHeight="1">
      <c r="A660" s="30"/>
      <c r="B660" s="32"/>
      <c r="C660" s="32"/>
      <c r="D660" s="33"/>
      <c r="E660" s="13"/>
      <c r="F660" s="13"/>
      <c r="G660" s="13"/>
      <c r="H660" s="13"/>
      <c r="I660" s="13"/>
      <c r="J660" s="34"/>
      <c r="K660" s="35"/>
      <c r="L660" s="36"/>
      <c r="M660" s="36"/>
    </row>
    <row r="661" spans="1:13" ht="18" customHeight="1">
      <c r="A661" s="30"/>
      <c r="B661" s="32"/>
      <c r="C661" s="32"/>
      <c r="D661" s="33"/>
      <c r="E661" s="13"/>
      <c r="F661" s="13"/>
      <c r="G661" s="13"/>
      <c r="H661" s="13"/>
      <c r="I661" s="13"/>
      <c r="J661" s="34"/>
      <c r="K661" s="35"/>
      <c r="L661" s="36"/>
      <c r="M661" s="36"/>
    </row>
    <row r="662" spans="1:13" ht="18" customHeight="1">
      <c r="A662" s="30"/>
      <c r="B662" s="32"/>
      <c r="C662" s="32"/>
      <c r="D662" s="33"/>
      <c r="E662" s="13"/>
      <c r="F662" s="13"/>
      <c r="G662" s="13"/>
      <c r="H662" s="13"/>
      <c r="I662" s="13"/>
      <c r="J662" s="34"/>
      <c r="K662" s="35"/>
      <c r="L662" s="36"/>
      <c r="M662" s="36"/>
    </row>
    <row r="663" spans="1:13" ht="18" customHeight="1">
      <c r="A663" s="30"/>
      <c r="B663" s="32"/>
      <c r="C663" s="32"/>
      <c r="D663" s="33"/>
      <c r="E663" s="13"/>
      <c r="F663" s="13"/>
      <c r="G663" s="13"/>
      <c r="H663" s="13"/>
      <c r="I663" s="13"/>
      <c r="J663" s="34"/>
      <c r="K663" s="35"/>
      <c r="L663" s="36"/>
      <c r="M663" s="36"/>
    </row>
    <row r="664" spans="1:13" ht="18" customHeight="1">
      <c r="A664" s="30"/>
      <c r="B664" s="32"/>
      <c r="C664" s="32"/>
      <c r="D664" s="33"/>
      <c r="E664" s="13"/>
      <c r="F664" s="13"/>
      <c r="G664" s="13"/>
      <c r="H664" s="13"/>
      <c r="I664" s="13"/>
      <c r="J664" s="34"/>
      <c r="K664" s="35"/>
      <c r="L664" s="36"/>
      <c r="M664" s="36"/>
    </row>
    <row r="665" spans="1:13" ht="18" customHeight="1">
      <c r="A665" s="30"/>
      <c r="B665" s="32"/>
      <c r="C665" s="32"/>
      <c r="D665" s="33"/>
      <c r="E665" s="13"/>
      <c r="F665" s="13"/>
      <c r="G665" s="13"/>
      <c r="H665" s="13"/>
      <c r="I665" s="13"/>
      <c r="J665" s="34"/>
      <c r="K665" s="35"/>
      <c r="L665" s="36"/>
      <c r="M665" s="36"/>
    </row>
    <row r="666" spans="1:13" ht="18" customHeight="1">
      <c r="A666" s="30"/>
      <c r="B666" s="32"/>
      <c r="C666" s="32"/>
      <c r="D666" s="33"/>
      <c r="E666" s="13"/>
      <c r="F666" s="13"/>
      <c r="G666" s="13"/>
      <c r="H666" s="13"/>
      <c r="I666" s="13"/>
      <c r="J666" s="34"/>
      <c r="K666" s="35"/>
      <c r="L666" s="36"/>
      <c r="M666" s="36"/>
    </row>
    <row r="667" spans="1:13" ht="18" customHeight="1">
      <c r="A667" s="30"/>
      <c r="B667" s="32"/>
      <c r="C667" s="32"/>
      <c r="D667" s="33"/>
      <c r="E667" s="13"/>
      <c r="F667" s="13"/>
      <c r="G667" s="13"/>
      <c r="H667" s="13"/>
      <c r="I667" s="13"/>
      <c r="J667" s="34"/>
      <c r="K667" s="35"/>
      <c r="L667" s="36"/>
      <c r="M667" s="36"/>
    </row>
    <row r="668" spans="1:13" ht="18" customHeight="1">
      <c r="A668" s="30"/>
      <c r="B668" s="32"/>
      <c r="C668" s="32"/>
      <c r="D668" s="33"/>
      <c r="E668" s="13"/>
      <c r="F668" s="13"/>
      <c r="G668" s="13"/>
      <c r="H668" s="13"/>
      <c r="I668" s="13"/>
      <c r="J668" s="34"/>
      <c r="K668" s="35"/>
      <c r="L668" s="36"/>
      <c r="M668" s="36"/>
    </row>
    <row r="669" spans="1:13" ht="18" customHeight="1">
      <c r="A669" s="30"/>
      <c r="B669" s="32"/>
      <c r="C669" s="32"/>
      <c r="D669" s="33"/>
      <c r="E669" s="13"/>
      <c r="F669" s="13"/>
      <c r="G669" s="13"/>
      <c r="H669" s="13"/>
      <c r="I669" s="13"/>
      <c r="J669" s="34"/>
      <c r="K669" s="35"/>
      <c r="L669" s="36"/>
      <c r="M669" s="36"/>
    </row>
    <row r="670" spans="1:13" ht="18" customHeight="1">
      <c r="A670" s="30"/>
      <c r="B670" s="32"/>
      <c r="C670" s="32"/>
      <c r="D670" s="33"/>
      <c r="E670" s="13"/>
      <c r="F670" s="13"/>
      <c r="G670" s="13"/>
      <c r="H670" s="13"/>
      <c r="I670" s="13"/>
      <c r="J670" s="34"/>
      <c r="K670" s="35"/>
      <c r="L670" s="36"/>
      <c r="M670" s="36"/>
    </row>
    <row r="671" spans="1:13" ht="18" customHeight="1">
      <c r="A671" s="30"/>
      <c r="B671" s="32"/>
      <c r="C671" s="32"/>
      <c r="D671" s="33"/>
      <c r="E671" s="13"/>
      <c r="F671" s="13"/>
      <c r="G671" s="13"/>
      <c r="H671" s="13"/>
      <c r="I671" s="13"/>
      <c r="J671" s="34"/>
      <c r="K671" s="35"/>
      <c r="L671" s="36"/>
      <c r="M671" s="36"/>
    </row>
    <row r="672" spans="1:13" ht="18" customHeight="1">
      <c r="A672" s="30"/>
      <c r="B672" s="32"/>
      <c r="C672" s="32"/>
      <c r="D672" s="33"/>
      <c r="E672" s="13"/>
      <c r="F672" s="13"/>
      <c r="G672" s="13"/>
      <c r="H672" s="13"/>
      <c r="I672" s="13"/>
      <c r="J672" s="34"/>
      <c r="K672" s="35"/>
      <c r="L672" s="36"/>
      <c r="M672" s="36"/>
    </row>
    <row r="673" spans="1:13" ht="18" customHeight="1">
      <c r="A673" s="30"/>
      <c r="B673" s="32"/>
      <c r="C673" s="32"/>
      <c r="D673" s="33"/>
      <c r="E673" s="13"/>
      <c r="F673" s="13"/>
      <c r="G673" s="13"/>
      <c r="H673" s="13"/>
      <c r="I673" s="13"/>
      <c r="J673" s="34"/>
      <c r="K673" s="35"/>
      <c r="L673" s="36"/>
      <c r="M673" s="36"/>
    </row>
    <row r="674" spans="1:13" ht="18" customHeight="1">
      <c r="A674" s="30"/>
      <c r="B674" s="32"/>
      <c r="C674" s="32"/>
      <c r="D674" s="33"/>
      <c r="E674" s="13"/>
      <c r="F674" s="13"/>
      <c r="G674" s="13"/>
      <c r="H674" s="13"/>
      <c r="I674" s="13"/>
      <c r="J674" s="34"/>
      <c r="K674" s="35"/>
      <c r="L674" s="36"/>
      <c r="M674" s="36"/>
    </row>
    <row r="675" spans="1:13" ht="18" customHeight="1">
      <c r="A675" s="30"/>
      <c r="B675" s="32"/>
      <c r="C675" s="32"/>
      <c r="D675" s="33"/>
      <c r="E675" s="13"/>
      <c r="F675" s="13"/>
      <c r="G675" s="13"/>
      <c r="H675" s="13"/>
      <c r="I675" s="13"/>
      <c r="J675" s="34"/>
      <c r="K675" s="35"/>
      <c r="L675" s="36"/>
      <c r="M675" s="36"/>
    </row>
    <row r="676" spans="1:13" ht="18" customHeight="1">
      <c r="A676" s="30"/>
      <c r="B676" s="32"/>
      <c r="C676" s="32"/>
      <c r="D676" s="33"/>
      <c r="E676" s="13"/>
      <c r="F676" s="13"/>
      <c r="G676" s="13"/>
      <c r="H676" s="13"/>
      <c r="I676" s="13"/>
      <c r="J676" s="34"/>
      <c r="K676" s="35"/>
      <c r="L676" s="36"/>
      <c r="M676" s="36"/>
    </row>
    <row r="677" spans="1:13" ht="18" customHeight="1">
      <c r="A677" s="30"/>
      <c r="B677" s="32"/>
      <c r="C677" s="32"/>
      <c r="D677" s="33"/>
      <c r="E677" s="13"/>
      <c r="F677" s="13"/>
      <c r="G677" s="13"/>
      <c r="H677" s="13"/>
      <c r="I677" s="13"/>
      <c r="J677" s="34"/>
      <c r="K677" s="35"/>
      <c r="L677" s="36"/>
      <c r="M677" s="36"/>
    </row>
    <row r="678" spans="1:13" ht="18" customHeight="1">
      <c r="A678" s="30"/>
      <c r="B678" s="32"/>
      <c r="C678" s="32"/>
      <c r="D678" s="33"/>
      <c r="E678" s="13"/>
      <c r="F678" s="13"/>
      <c r="G678" s="13"/>
      <c r="H678" s="13"/>
      <c r="I678" s="13"/>
      <c r="J678" s="34"/>
      <c r="K678" s="35"/>
      <c r="L678" s="36"/>
      <c r="M678" s="36"/>
    </row>
    <row r="679" spans="1:13" ht="18" customHeight="1">
      <c r="A679" s="30"/>
      <c r="B679" s="32"/>
      <c r="C679" s="32"/>
      <c r="D679" s="33"/>
      <c r="E679" s="13"/>
      <c r="F679" s="13"/>
      <c r="G679" s="13"/>
      <c r="H679" s="13"/>
      <c r="I679" s="13"/>
      <c r="J679" s="34"/>
      <c r="K679" s="35"/>
      <c r="L679" s="36"/>
      <c r="M679" s="36"/>
    </row>
    <row r="680" spans="1:13" ht="18" customHeight="1">
      <c r="A680" s="30"/>
      <c r="B680" s="32"/>
      <c r="C680" s="32"/>
      <c r="D680" s="33"/>
      <c r="E680" s="13"/>
      <c r="F680" s="13"/>
      <c r="G680" s="13"/>
      <c r="H680" s="13"/>
      <c r="I680" s="13"/>
      <c r="J680" s="34"/>
      <c r="K680" s="35"/>
      <c r="L680" s="36"/>
      <c r="M680" s="36"/>
    </row>
    <row r="681" spans="1:13" ht="18" customHeight="1">
      <c r="A681" s="30"/>
      <c r="B681" s="32"/>
      <c r="C681" s="32"/>
      <c r="D681" s="33"/>
      <c r="E681" s="13"/>
      <c r="F681" s="13"/>
      <c r="G681" s="13"/>
      <c r="H681" s="13"/>
      <c r="I681" s="13"/>
      <c r="J681" s="34"/>
      <c r="K681" s="35"/>
      <c r="L681" s="36"/>
      <c r="M681" s="36"/>
    </row>
    <row r="682" spans="1:13" ht="18" customHeight="1">
      <c r="A682" s="30"/>
      <c r="B682" s="32"/>
      <c r="C682" s="32"/>
      <c r="D682" s="33"/>
      <c r="E682" s="13"/>
      <c r="F682" s="13"/>
      <c r="G682" s="13"/>
      <c r="H682" s="13"/>
      <c r="I682" s="13"/>
      <c r="J682" s="34"/>
      <c r="K682" s="35"/>
      <c r="L682" s="36"/>
      <c r="M682" s="36"/>
    </row>
    <row r="683" spans="1:13" ht="18" customHeight="1">
      <c r="A683" s="30"/>
      <c r="B683" s="32"/>
      <c r="C683" s="32"/>
      <c r="D683" s="33"/>
      <c r="E683" s="13"/>
      <c r="F683" s="13"/>
      <c r="G683" s="13"/>
      <c r="H683" s="13"/>
      <c r="I683" s="13"/>
      <c r="J683" s="34"/>
      <c r="K683" s="35"/>
      <c r="L683" s="36"/>
      <c r="M683" s="36"/>
    </row>
    <row r="684" spans="1:13" ht="18" customHeight="1">
      <c r="A684" s="30"/>
      <c r="B684" s="32"/>
      <c r="C684" s="32"/>
      <c r="D684" s="33"/>
      <c r="E684" s="13"/>
      <c r="F684" s="13"/>
      <c r="G684" s="13"/>
      <c r="H684" s="13"/>
      <c r="I684" s="13"/>
      <c r="J684" s="34"/>
      <c r="K684" s="35"/>
      <c r="L684" s="36"/>
      <c r="M684" s="36"/>
    </row>
    <row r="685" spans="1:13" ht="18" customHeight="1">
      <c r="A685" s="30"/>
      <c r="B685" s="32"/>
      <c r="C685" s="32"/>
      <c r="D685" s="33"/>
      <c r="E685" s="13"/>
      <c r="F685" s="13"/>
      <c r="G685" s="13"/>
      <c r="H685" s="13"/>
      <c r="I685" s="13"/>
      <c r="J685" s="34"/>
      <c r="K685" s="35"/>
      <c r="L685" s="36"/>
      <c r="M685" s="36"/>
    </row>
    <row r="686" spans="1:13" ht="18" customHeight="1">
      <c r="A686" s="30"/>
      <c r="B686" s="32"/>
      <c r="C686" s="32"/>
      <c r="D686" s="33"/>
      <c r="E686" s="13"/>
      <c r="F686" s="13"/>
      <c r="G686" s="13"/>
      <c r="H686" s="13"/>
      <c r="I686" s="13"/>
      <c r="J686" s="34"/>
      <c r="K686" s="35"/>
      <c r="L686" s="36"/>
      <c r="M686" s="36"/>
    </row>
    <row r="687" spans="1:13" ht="18" customHeight="1">
      <c r="A687" s="30"/>
      <c r="B687" s="32"/>
      <c r="C687" s="32"/>
      <c r="D687" s="33"/>
      <c r="E687" s="13"/>
      <c r="F687" s="13"/>
      <c r="G687" s="13"/>
      <c r="H687" s="13"/>
      <c r="I687" s="13"/>
      <c r="J687" s="34"/>
      <c r="K687" s="35"/>
      <c r="L687" s="36"/>
      <c r="M687" s="36"/>
    </row>
    <row r="688" spans="1:13" ht="18" customHeight="1">
      <c r="A688" s="30"/>
      <c r="B688" s="32"/>
      <c r="C688" s="32"/>
      <c r="D688" s="33"/>
      <c r="E688" s="13"/>
      <c r="F688" s="13"/>
      <c r="G688" s="13"/>
      <c r="H688" s="13"/>
      <c r="I688" s="13"/>
      <c r="J688" s="34"/>
      <c r="K688" s="35"/>
      <c r="L688" s="36"/>
      <c r="M688" s="36"/>
    </row>
    <row r="689" spans="1:13" ht="18" customHeight="1">
      <c r="A689" s="30"/>
      <c r="B689" s="32"/>
      <c r="C689" s="32"/>
      <c r="D689" s="33"/>
      <c r="E689" s="13"/>
      <c r="F689" s="13"/>
      <c r="G689" s="13"/>
      <c r="H689" s="13"/>
      <c r="I689" s="13"/>
      <c r="J689" s="34"/>
      <c r="K689" s="35"/>
      <c r="L689" s="36"/>
      <c r="M689" s="36"/>
    </row>
    <row r="690" spans="1:13" ht="18" customHeight="1">
      <c r="A690" s="30"/>
      <c r="B690" s="32"/>
      <c r="C690" s="32"/>
      <c r="D690" s="33"/>
      <c r="E690" s="13"/>
      <c r="F690" s="13"/>
      <c r="G690" s="13"/>
      <c r="H690" s="13"/>
      <c r="I690" s="13"/>
      <c r="J690" s="34"/>
      <c r="K690" s="35"/>
      <c r="L690" s="36"/>
      <c r="M690" s="36"/>
    </row>
    <row r="691" spans="1:13" ht="18" customHeight="1">
      <c r="A691" s="30"/>
      <c r="B691" s="32"/>
      <c r="C691" s="32"/>
      <c r="D691" s="33"/>
      <c r="E691" s="13"/>
      <c r="F691" s="13"/>
      <c r="G691" s="13"/>
      <c r="H691" s="13"/>
      <c r="I691" s="13"/>
      <c r="J691" s="34"/>
      <c r="K691" s="35"/>
      <c r="L691" s="36"/>
      <c r="M691" s="36"/>
    </row>
    <row r="692" spans="1:13" ht="18" customHeight="1">
      <c r="A692" s="30"/>
      <c r="B692" s="32"/>
      <c r="C692" s="32"/>
      <c r="D692" s="33"/>
      <c r="E692" s="13"/>
      <c r="F692" s="13"/>
      <c r="G692" s="13"/>
      <c r="H692" s="13"/>
      <c r="I692" s="13"/>
      <c r="J692" s="34"/>
      <c r="K692" s="35"/>
      <c r="L692" s="36"/>
      <c r="M692" s="36"/>
    </row>
    <row r="693" spans="1:13" ht="18" customHeight="1">
      <c r="A693" s="30"/>
      <c r="B693" s="32"/>
      <c r="C693" s="32"/>
      <c r="D693" s="33"/>
      <c r="E693" s="13"/>
      <c r="F693" s="13"/>
      <c r="G693" s="13"/>
      <c r="H693" s="13"/>
      <c r="I693" s="13"/>
      <c r="J693" s="34"/>
      <c r="K693" s="35"/>
      <c r="L693" s="36"/>
      <c r="M693" s="36"/>
    </row>
    <row r="694" spans="1:13" ht="18" customHeight="1">
      <c r="A694" s="30"/>
      <c r="B694" s="32"/>
      <c r="C694" s="32"/>
      <c r="D694" s="33"/>
      <c r="E694" s="13"/>
      <c r="F694" s="13"/>
      <c r="G694" s="13"/>
      <c r="H694" s="13"/>
      <c r="I694" s="13"/>
      <c r="J694" s="34"/>
      <c r="K694" s="35"/>
      <c r="L694" s="36"/>
      <c r="M694" s="36"/>
    </row>
    <row r="695" spans="1:13" ht="18" customHeight="1">
      <c r="A695" s="30"/>
      <c r="B695" s="32"/>
      <c r="C695" s="32"/>
      <c r="D695" s="33"/>
      <c r="E695" s="13"/>
      <c r="F695" s="13"/>
      <c r="G695" s="13"/>
      <c r="H695" s="13"/>
      <c r="I695" s="13"/>
      <c r="J695" s="34"/>
      <c r="K695" s="35"/>
      <c r="L695" s="36"/>
      <c r="M695" s="36"/>
    </row>
    <row r="696" spans="1:13" ht="18" customHeight="1">
      <c r="A696" s="30"/>
      <c r="B696" s="32"/>
      <c r="C696" s="32"/>
      <c r="D696" s="33"/>
      <c r="E696" s="13"/>
      <c r="F696" s="13"/>
      <c r="G696" s="13"/>
      <c r="H696" s="13"/>
      <c r="I696" s="13"/>
      <c r="J696" s="34"/>
      <c r="K696" s="35"/>
      <c r="L696" s="36"/>
      <c r="M696" s="36"/>
    </row>
    <row r="697" spans="1:13" ht="18" customHeight="1">
      <c r="A697" s="30"/>
      <c r="B697" s="32"/>
      <c r="C697" s="32"/>
      <c r="D697" s="33"/>
      <c r="E697" s="13"/>
      <c r="F697" s="13"/>
      <c r="G697" s="13"/>
      <c r="H697" s="13"/>
      <c r="I697" s="13"/>
      <c r="J697" s="34"/>
      <c r="K697" s="35"/>
      <c r="L697" s="36"/>
      <c r="M697" s="36"/>
    </row>
    <row r="698" spans="1:13" ht="18" customHeight="1">
      <c r="A698" s="30"/>
      <c r="B698" s="32"/>
      <c r="C698" s="32"/>
      <c r="D698" s="33"/>
      <c r="E698" s="13"/>
      <c r="F698" s="13"/>
      <c r="G698" s="13"/>
      <c r="H698" s="13"/>
      <c r="I698" s="13"/>
      <c r="J698" s="34"/>
      <c r="K698" s="35"/>
      <c r="L698" s="36"/>
      <c r="M698" s="36"/>
    </row>
    <row r="699" spans="1:13" ht="18" customHeight="1">
      <c r="A699" s="30"/>
      <c r="B699" s="32"/>
      <c r="C699" s="32"/>
      <c r="D699" s="33"/>
      <c r="E699" s="13"/>
      <c r="F699" s="13"/>
      <c r="G699" s="13"/>
      <c r="H699" s="13"/>
      <c r="I699" s="13"/>
      <c r="J699" s="34"/>
      <c r="K699" s="35"/>
      <c r="L699" s="36"/>
      <c r="M699" s="36"/>
    </row>
    <row r="700" spans="1:13" ht="18" customHeight="1">
      <c r="A700" s="30"/>
      <c r="B700" s="32"/>
      <c r="C700" s="32"/>
      <c r="D700" s="33"/>
      <c r="E700" s="13"/>
      <c r="F700" s="13"/>
      <c r="G700" s="13"/>
      <c r="H700" s="13"/>
      <c r="I700" s="13"/>
      <c r="J700" s="34"/>
      <c r="K700" s="35"/>
      <c r="L700" s="36"/>
      <c r="M700" s="36"/>
    </row>
    <row r="701" spans="1:13" ht="18" customHeight="1">
      <c r="A701" s="30"/>
      <c r="B701" s="32"/>
      <c r="C701" s="32"/>
      <c r="D701" s="33"/>
      <c r="E701" s="13"/>
      <c r="F701" s="13"/>
      <c r="G701" s="13"/>
      <c r="H701" s="13"/>
      <c r="I701" s="13"/>
      <c r="J701" s="34"/>
      <c r="K701" s="35"/>
      <c r="L701" s="36"/>
      <c r="M701" s="36"/>
    </row>
    <row r="702" spans="1:13" ht="18" customHeight="1">
      <c r="A702" s="30"/>
      <c r="B702" s="32"/>
      <c r="C702" s="32"/>
      <c r="D702" s="33"/>
      <c r="E702" s="13"/>
      <c r="F702" s="13"/>
      <c r="G702" s="13"/>
      <c r="H702" s="13"/>
      <c r="I702" s="13"/>
      <c r="J702" s="34"/>
      <c r="K702" s="35"/>
      <c r="L702" s="36"/>
      <c r="M702" s="36"/>
    </row>
    <row r="703" spans="1:13" ht="18" customHeight="1">
      <c r="A703" s="30"/>
      <c r="B703" s="32"/>
      <c r="C703" s="32"/>
      <c r="D703" s="33"/>
      <c r="E703" s="13"/>
      <c r="F703" s="13"/>
      <c r="G703" s="13"/>
      <c r="H703" s="13"/>
      <c r="I703" s="13"/>
      <c r="J703" s="34"/>
      <c r="K703" s="35"/>
      <c r="L703" s="36"/>
      <c r="M703" s="36"/>
    </row>
    <row r="704" spans="1:13" ht="18" customHeight="1">
      <c r="A704" s="30"/>
      <c r="B704" s="32"/>
      <c r="C704" s="32"/>
      <c r="D704" s="33"/>
      <c r="E704" s="13"/>
      <c r="F704" s="13"/>
      <c r="G704" s="13"/>
      <c r="H704" s="13"/>
      <c r="I704" s="13"/>
      <c r="J704" s="34"/>
      <c r="K704" s="35"/>
      <c r="L704" s="36"/>
      <c r="M704" s="36"/>
    </row>
    <row r="705" spans="1:13" ht="18" customHeight="1">
      <c r="A705" s="30"/>
      <c r="B705" s="32"/>
      <c r="C705" s="32"/>
      <c r="D705" s="33"/>
      <c r="E705" s="13"/>
      <c r="F705" s="13"/>
      <c r="G705" s="13"/>
      <c r="H705" s="13"/>
      <c r="I705" s="13"/>
      <c r="J705" s="34"/>
      <c r="K705" s="35"/>
      <c r="L705" s="36"/>
      <c r="M705" s="36"/>
    </row>
    <row r="706" spans="1:13" ht="18" customHeight="1">
      <c r="A706" s="30"/>
      <c r="B706" s="32"/>
      <c r="C706" s="32"/>
      <c r="D706" s="33"/>
      <c r="E706" s="13"/>
      <c r="F706" s="13"/>
      <c r="G706" s="13"/>
      <c r="H706" s="13"/>
      <c r="I706" s="13"/>
      <c r="J706" s="34"/>
      <c r="K706" s="35"/>
      <c r="L706" s="36"/>
      <c r="M706" s="36"/>
    </row>
    <row r="707" spans="1:13" ht="18" customHeight="1">
      <c r="A707" s="30"/>
      <c r="B707" s="32"/>
      <c r="C707" s="32"/>
      <c r="D707" s="33"/>
      <c r="E707" s="13"/>
      <c r="F707" s="13"/>
      <c r="G707" s="13"/>
      <c r="H707" s="13"/>
      <c r="I707" s="13"/>
      <c r="J707" s="34"/>
      <c r="K707" s="35"/>
      <c r="L707" s="36"/>
      <c r="M707" s="36"/>
    </row>
    <row r="708" spans="1:13" ht="18" customHeight="1">
      <c r="A708" s="30"/>
      <c r="B708" s="32"/>
      <c r="C708" s="32"/>
      <c r="D708" s="33"/>
      <c r="E708" s="13"/>
      <c r="F708" s="13"/>
      <c r="G708" s="13"/>
      <c r="H708" s="13"/>
      <c r="I708" s="13"/>
      <c r="J708" s="34"/>
      <c r="K708" s="35"/>
      <c r="L708" s="36"/>
      <c r="M708" s="36"/>
    </row>
    <row r="709" spans="1:13" ht="18" customHeight="1">
      <c r="A709" s="30"/>
      <c r="B709" s="32"/>
      <c r="C709" s="32"/>
      <c r="D709" s="33"/>
      <c r="E709" s="13"/>
      <c r="F709" s="13"/>
      <c r="G709" s="13"/>
      <c r="H709" s="13"/>
      <c r="I709" s="13"/>
      <c r="J709" s="34"/>
      <c r="K709" s="35"/>
      <c r="L709" s="36"/>
      <c r="M709" s="36"/>
    </row>
    <row r="710" spans="1:13" ht="18" customHeight="1">
      <c r="A710" s="30"/>
      <c r="B710" s="32"/>
      <c r="C710" s="32"/>
      <c r="D710" s="33"/>
      <c r="E710" s="13"/>
      <c r="F710" s="13"/>
      <c r="G710" s="13"/>
      <c r="H710" s="13"/>
      <c r="I710" s="13"/>
      <c r="J710" s="34"/>
      <c r="K710" s="35"/>
      <c r="L710" s="36"/>
      <c r="M710" s="36"/>
    </row>
    <row r="711" spans="1:13" ht="18" customHeight="1">
      <c r="A711" s="30"/>
      <c r="B711" s="32"/>
      <c r="C711" s="32"/>
      <c r="D711" s="33"/>
      <c r="E711" s="13"/>
      <c r="F711" s="13"/>
      <c r="G711" s="13"/>
      <c r="H711" s="13"/>
      <c r="I711" s="13"/>
      <c r="J711" s="34"/>
      <c r="K711" s="35"/>
      <c r="L711" s="36"/>
      <c r="M711" s="36"/>
    </row>
    <row r="712" spans="1:13" ht="18" customHeight="1">
      <c r="A712" s="30"/>
      <c r="B712" s="32"/>
      <c r="C712" s="32"/>
      <c r="D712" s="33"/>
      <c r="E712" s="13"/>
      <c r="F712" s="13"/>
      <c r="G712" s="13"/>
      <c r="H712" s="13"/>
      <c r="I712" s="13"/>
      <c r="J712" s="34"/>
      <c r="K712" s="35"/>
      <c r="L712" s="36"/>
      <c r="M712" s="36"/>
    </row>
    <row r="713" spans="1:13" ht="18" customHeight="1">
      <c r="A713" s="30"/>
      <c r="B713" s="32"/>
      <c r="C713" s="32"/>
      <c r="D713" s="33"/>
      <c r="E713" s="13"/>
      <c r="F713" s="13"/>
      <c r="G713" s="13"/>
      <c r="H713" s="13"/>
      <c r="I713" s="13"/>
      <c r="J713" s="34"/>
      <c r="K713" s="35"/>
      <c r="L713" s="36"/>
      <c r="M713" s="36"/>
    </row>
    <row r="714" spans="1:13" ht="18" customHeight="1">
      <c r="A714" s="30"/>
      <c r="B714" s="32"/>
      <c r="C714" s="32"/>
      <c r="D714" s="33"/>
      <c r="E714" s="13"/>
      <c r="F714" s="13"/>
      <c r="G714" s="13"/>
      <c r="H714" s="13"/>
      <c r="I714" s="13"/>
      <c r="J714" s="34"/>
      <c r="K714" s="35"/>
      <c r="L714" s="36"/>
      <c r="M714" s="36"/>
    </row>
    <row r="715" spans="1:13" ht="18" customHeight="1">
      <c r="A715" s="30"/>
      <c r="B715" s="32"/>
      <c r="C715" s="32"/>
      <c r="D715" s="33"/>
      <c r="E715" s="13"/>
      <c r="F715" s="13"/>
      <c r="G715" s="13"/>
      <c r="H715" s="13"/>
      <c r="I715" s="13"/>
      <c r="J715" s="34"/>
      <c r="K715" s="35"/>
      <c r="L715" s="36"/>
      <c r="M715" s="36"/>
    </row>
    <row r="716" spans="1:13" ht="18" customHeight="1">
      <c r="A716" s="30"/>
      <c r="B716" s="32"/>
      <c r="C716" s="32"/>
      <c r="D716" s="33"/>
      <c r="E716" s="13"/>
      <c r="F716" s="13"/>
      <c r="G716" s="13"/>
      <c r="H716" s="13"/>
      <c r="I716" s="13"/>
      <c r="J716" s="34"/>
      <c r="K716" s="35"/>
      <c r="L716" s="36"/>
      <c r="M716" s="36"/>
    </row>
    <row r="717" spans="1:13" ht="18" customHeight="1">
      <c r="A717" s="30"/>
      <c r="B717" s="32"/>
      <c r="C717" s="32"/>
      <c r="D717" s="33"/>
      <c r="E717" s="13"/>
      <c r="F717" s="13"/>
      <c r="G717" s="13"/>
      <c r="H717" s="13"/>
      <c r="I717" s="13"/>
      <c r="J717" s="34"/>
      <c r="K717" s="35"/>
      <c r="L717" s="36"/>
      <c r="M717" s="36"/>
    </row>
    <row r="718" spans="1:13" ht="18" customHeight="1">
      <c r="A718" s="30"/>
      <c r="B718" s="32"/>
      <c r="C718" s="32"/>
      <c r="D718" s="33"/>
      <c r="E718" s="13"/>
      <c r="F718" s="13"/>
      <c r="G718" s="13"/>
      <c r="H718" s="13"/>
      <c r="I718" s="13"/>
      <c r="J718" s="34"/>
      <c r="K718" s="35"/>
      <c r="L718" s="36"/>
      <c r="M718" s="36"/>
    </row>
    <row r="719" spans="1:13" ht="18" customHeight="1">
      <c r="A719" s="30"/>
      <c r="B719" s="32"/>
      <c r="C719" s="32"/>
      <c r="D719" s="33"/>
      <c r="E719" s="13"/>
      <c r="F719" s="13"/>
      <c r="G719" s="13"/>
      <c r="H719" s="13"/>
      <c r="I719" s="13"/>
      <c r="J719" s="34"/>
      <c r="K719" s="35"/>
      <c r="L719" s="36"/>
      <c r="M719" s="36"/>
    </row>
    <row r="720" spans="1:13" ht="18" customHeight="1">
      <c r="A720" s="30"/>
      <c r="B720" s="32"/>
      <c r="C720" s="32"/>
      <c r="D720" s="33"/>
      <c r="E720" s="13"/>
      <c r="F720" s="13"/>
      <c r="G720" s="13"/>
      <c r="H720" s="13"/>
      <c r="I720" s="13"/>
      <c r="J720" s="34"/>
      <c r="K720" s="35"/>
      <c r="L720" s="36"/>
      <c r="M720" s="36"/>
    </row>
    <row r="721" spans="1:13" ht="18" customHeight="1">
      <c r="A721" s="30"/>
      <c r="B721" s="32"/>
      <c r="C721" s="32"/>
      <c r="D721" s="33"/>
      <c r="E721" s="13"/>
      <c r="F721" s="13"/>
      <c r="G721" s="13"/>
      <c r="H721" s="13"/>
      <c r="I721" s="13"/>
      <c r="J721" s="34"/>
      <c r="K721" s="35"/>
      <c r="L721" s="36"/>
      <c r="M721" s="36"/>
    </row>
    <row r="722" spans="1:13" ht="18" customHeight="1">
      <c r="A722" s="30"/>
      <c r="B722" s="32"/>
      <c r="C722" s="32"/>
      <c r="D722" s="33"/>
      <c r="E722" s="13"/>
      <c r="F722" s="13"/>
      <c r="G722" s="13"/>
      <c r="H722" s="13"/>
      <c r="I722" s="13"/>
      <c r="J722" s="34"/>
      <c r="K722" s="35"/>
      <c r="L722" s="36"/>
      <c r="M722" s="36"/>
    </row>
    <row r="723" spans="1:13" ht="18" customHeight="1">
      <c r="A723" s="30"/>
      <c r="B723" s="32"/>
      <c r="C723" s="32"/>
      <c r="D723" s="33"/>
      <c r="E723" s="13"/>
      <c r="F723" s="13"/>
      <c r="G723" s="13"/>
      <c r="H723" s="13"/>
      <c r="I723" s="13"/>
      <c r="J723" s="34"/>
      <c r="K723" s="35"/>
      <c r="L723" s="36"/>
      <c r="M723" s="36"/>
    </row>
    <row r="724" spans="1:13" ht="18" customHeight="1">
      <c r="A724" s="30"/>
      <c r="B724" s="32"/>
      <c r="C724" s="32"/>
      <c r="D724" s="33"/>
      <c r="E724" s="13"/>
      <c r="F724" s="13"/>
      <c r="G724" s="13"/>
      <c r="H724" s="13"/>
      <c r="I724" s="13"/>
      <c r="J724" s="34"/>
      <c r="K724" s="35"/>
      <c r="L724" s="36"/>
      <c r="M724" s="36"/>
    </row>
    <row r="725" spans="1:13" ht="18" customHeight="1">
      <c r="A725" s="30"/>
      <c r="B725" s="32"/>
      <c r="C725" s="32"/>
      <c r="D725" s="33"/>
      <c r="E725" s="13"/>
      <c r="F725" s="13"/>
      <c r="G725" s="13"/>
      <c r="H725" s="13"/>
      <c r="I725" s="13"/>
      <c r="J725" s="34"/>
      <c r="K725" s="35"/>
      <c r="L725" s="36"/>
      <c r="M725" s="36"/>
    </row>
    <row r="726" spans="1:13" ht="18" customHeight="1">
      <c r="A726" s="30"/>
      <c r="B726" s="32"/>
      <c r="C726" s="32"/>
      <c r="D726" s="33"/>
      <c r="E726" s="13"/>
      <c r="F726" s="13"/>
      <c r="G726" s="13"/>
      <c r="H726" s="13"/>
      <c r="I726" s="13"/>
      <c r="J726" s="34"/>
      <c r="K726" s="35"/>
      <c r="L726" s="36"/>
      <c r="M726" s="36"/>
    </row>
    <row r="727" spans="1:13" ht="18" customHeight="1">
      <c r="A727" s="30"/>
      <c r="B727" s="32"/>
      <c r="C727" s="32"/>
      <c r="D727" s="33"/>
      <c r="E727" s="13"/>
      <c r="F727" s="13"/>
      <c r="G727" s="13"/>
      <c r="H727" s="13"/>
      <c r="I727" s="13"/>
      <c r="J727" s="34"/>
      <c r="K727" s="35"/>
      <c r="L727" s="36"/>
      <c r="M727" s="36"/>
    </row>
    <row r="728" spans="1:13" ht="18" customHeight="1">
      <c r="A728" s="30"/>
      <c r="B728" s="32"/>
      <c r="C728" s="32"/>
      <c r="D728" s="33"/>
      <c r="E728" s="13"/>
      <c r="F728" s="13"/>
      <c r="G728" s="13"/>
      <c r="H728" s="13"/>
      <c r="I728" s="13"/>
      <c r="J728" s="34"/>
      <c r="K728" s="35"/>
      <c r="L728" s="36"/>
      <c r="M728" s="36"/>
    </row>
    <row r="729" spans="1:13" ht="18" customHeight="1">
      <c r="A729" s="30"/>
      <c r="B729" s="32"/>
      <c r="C729" s="32"/>
      <c r="D729" s="33"/>
      <c r="E729" s="13"/>
      <c r="F729" s="13"/>
      <c r="G729" s="13"/>
      <c r="H729" s="13"/>
      <c r="I729" s="13"/>
      <c r="J729" s="34"/>
      <c r="K729" s="35"/>
      <c r="L729" s="36"/>
      <c r="M729" s="36"/>
    </row>
    <row r="730" spans="1:13" ht="18" customHeight="1">
      <c r="A730" s="30"/>
      <c r="B730" s="32"/>
      <c r="C730" s="32"/>
      <c r="D730" s="33"/>
      <c r="E730" s="13"/>
      <c r="F730" s="13"/>
      <c r="G730" s="13"/>
      <c r="H730" s="13"/>
      <c r="I730" s="13"/>
      <c r="J730" s="34"/>
      <c r="K730" s="35"/>
      <c r="L730" s="36"/>
      <c r="M730" s="36"/>
    </row>
    <row r="731" spans="1:13" ht="18" customHeight="1">
      <c r="A731" s="30"/>
      <c r="B731" s="32"/>
      <c r="C731" s="32"/>
      <c r="D731" s="33"/>
      <c r="E731" s="13"/>
      <c r="F731" s="13"/>
      <c r="G731" s="13"/>
      <c r="H731" s="13"/>
      <c r="I731" s="13"/>
      <c r="J731" s="34"/>
      <c r="K731" s="35"/>
      <c r="L731" s="36"/>
      <c r="M731" s="36"/>
    </row>
    <row r="732" spans="1:13" ht="18" customHeight="1">
      <c r="A732" s="30"/>
      <c r="B732" s="32"/>
      <c r="C732" s="32"/>
      <c r="D732" s="33"/>
      <c r="E732" s="13"/>
      <c r="F732" s="13"/>
      <c r="G732" s="13"/>
      <c r="H732" s="13"/>
      <c r="I732" s="13"/>
      <c r="J732" s="34"/>
      <c r="K732" s="35"/>
      <c r="L732" s="36"/>
      <c r="M732" s="36"/>
    </row>
    <row r="733" spans="1:13" ht="18" customHeight="1">
      <c r="A733" s="30"/>
      <c r="B733" s="32"/>
      <c r="C733" s="32"/>
      <c r="D733" s="33"/>
      <c r="E733" s="13"/>
      <c r="F733" s="13"/>
      <c r="G733" s="13"/>
      <c r="H733" s="13"/>
      <c r="I733" s="13"/>
      <c r="J733" s="34"/>
      <c r="K733" s="35"/>
      <c r="L733" s="36"/>
      <c r="M733" s="36"/>
    </row>
    <row r="734" spans="1:13" ht="18" customHeight="1">
      <c r="A734" s="30"/>
      <c r="B734" s="32"/>
      <c r="C734" s="32"/>
      <c r="D734" s="33"/>
      <c r="E734" s="13"/>
      <c r="F734" s="13"/>
      <c r="G734" s="13"/>
      <c r="H734" s="13"/>
      <c r="I734" s="13"/>
      <c r="J734" s="34"/>
      <c r="K734" s="35"/>
      <c r="L734" s="36"/>
      <c r="M734" s="36"/>
    </row>
    <row r="735" spans="1:13" ht="18" customHeight="1">
      <c r="A735" s="30"/>
      <c r="B735" s="32"/>
      <c r="C735" s="32"/>
      <c r="D735" s="33"/>
      <c r="E735" s="13"/>
      <c r="F735" s="13"/>
      <c r="G735" s="13"/>
      <c r="H735" s="13"/>
      <c r="I735" s="13"/>
      <c r="J735" s="34"/>
      <c r="K735" s="35"/>
      <c r="L735" s="36"/>
      <c r="M735" s="36"/>
    </row>
    <row r="736" spans="1:13" ht="18" customHeight="1">
      <c r="A736" s="30"/>
      <c r="B736" s="32"/>
      <c r="C736" s="32"/>
      <c r="D736" s="33"/>
      <c r="E736" s="13"/>
      <c r="F736" s="13"/>
      <c r="G736" s="13"/>
      <c r="H736" s="13"/>
      <c r="I736" s="13"/>
      <c r="J736" s="34"/>
      <c r="K736" s="35"/>
      <c r="L736" s="36"/>
      <c r="M736" s="36"/>
    </row>
    <row r="737" spans="1:13" ht="18" customHeight="1">
      <c r="A737" s="30"/>
      <c r="B737" s="32"/>
      <c r="C737" s="32"/>
      <c r="D737" s="33"/>
      <c r="E737" s="13"/>
      <c r="F737" s="13"/>
      <c r="G737" s="13"/>
      <c r="H737" s="13"/>
      <c r="I737" s="13"/>
      <c r="J737" s="34"/>
      <c r="K737" s="35"/>
      <c r="L737" s="36"/>
      <c r="M737" s="36"/>
    </row>
    <row r="738" spans="1:13" ht="18" customHeight="1">
      <c r="A738" s="30"/>
      <c r="B738" s="32"/>
      <c r="C738" s="32"/>
      <c r="D738" s="33"/>
      <c r="E738" s="13"/>
      <c r="F738" s="13"/>
      <c r="G738" s="13"/>
      <c r="H738" s="13"/>
      <c r="I738" s="13"/>
      <c r="J738" s="34"/>
      <c r="K738" s="35"/>
      <c r="L738" s="36"/>
      <c r="M738" s="36"/>
    </row>
    <row r="739" spans="1:13" ht="18" customHeight="1">
      <c r="A739" s="30"/>
      <c r="B739" s="32"/>
      <c r="C739" s="32"/>
      <c r="D739" s="33"/>
      <c r="E739" s="13"/>
      <c r="F739" s="13"/>
      <c r="G739" s="13"/>
      <c r="H739" s="13"/>
      <c r="I739" s="13"/>
      <c r="J739" s="34"/>
      <c r="K739" s="35"/>
      <c r="L739" s="36"/>
      <c r="M739" s="36"/>
    </row>
    <row r="740" spans="1:13" ht="18" customHeight="1">
      <c r="A740" s="30"/>
      <c r="B740" s="32"/>
      <c r="C740" s="32"/>
      <c r="D740" s="33"/>
      <c r="E740" s="13"/>
      <c r="F740" s="13"/>
      <c r="G740" s="13"/>
      <c r="H740" s="13"/>
      <c r="I740" s="13"/>
      <c r="J740" s="34"/>
      <c r="K740" s="35"/>
      <c r="L740" s="36"/>
      <c r="M740" s="36"/>
    </row>
    <row r="741" spans="1:13" ht="18" customHeight="1">
      <c r="A741" s="30"/>
      <c r="B741" s="32"/>
      <c r="C741" s="32"/>
      <c r="D741" s="33"/>
      <c r="E741" s="13"/>
      <c r="F741" s="13"/>
      <c r="G741" s="13"/>
      <c r="H741" s="13"/>
      <c r="I741" s="13"/>
      <c r="J741" s="34"/>
      <c r="K741" s="35"/>
      <c r="L741" s="36"/>
      <c r="M741" s="36"/>
    </row>
    <row r="742" spans="1:13" ht="18" customHeight="1">
      <c r="A742" s="30"/>
      <c r="B742" s="32"/>
      <c r="C742" s="32"/>
      <c r="D742" s="33"/>
      <c r="E742" s="13"/>
      <c r="F742" s="13"/>
      <c r="G742" s="13"/>
      <c r="H742" s="13"/>
      <c r="I742" s="13"/>
      <c r="J742" s="34"/>
      <c r="K742" s="35"/>
      <c r="L742" s="36"/>
      <c r="M742" s="36"/>
    </row>
    <row r="743" spans="1:13" ht="18" customHeight="1">
      <c r="A743" s="30"/>
      <c r="B743" s="32"/>
      <c r="C743" s="32"/>
      <c r="D743" s="33"/>
      <c r="E743" s="13"/>
      <c r="F743" s="13"/>
      <c r="G743" s="13"/>
      <c r="H743" s="13"/>
      <c r="I743" s="13"/>
      <c r="J743" s="34"/>
      <c r="K743" s="35"/>
      <c r="L743" s="36"/>
      <c r="M743" s="36"/>
    </row>
    <row r="744" spans="1:13" ht="18" customHeight="1">
      <c r="A744" s="30"/>
      <c r="B744" s="32"/>
      <c r="C744" s="32"/>
      <c r="D744" s="33"/>
      <c r="E744" s="13"/>
      <c r="F744" s="13"/>
      <c r="G744" s="13"/>
      <c r="H744" s="13"/>
      <c r="I744" s="13"/>
      <c r="J744" s="34"/>
      <c r="K744" s="35"/>
      <c r="L744" s="36"/>
      <c r="M744" s="36"/>
    </row>
    <row r="745" spans="1:13" ht="18" customHeight="1">
      <c r="A745" s="30"/>
      <c r="B745" s="32"/>
      <c r="C745" s="32"/>
      <c r="D745" s="33"/>
      <c r="E745" s="13"/>
      <c r="F745" s="13"/>
      <c r="G745" s="13"/>
      <c r="H745" s="13"/>
      <c r="I745" s="13"/>
      <c r="J745" s="34"/>
      <c r="K745" s="35"/>
      <c r="L745" s="36"/>
      <c r="M745" s="36"/>
    </row>
    <row r="746" spans="1:13" ht="18" customHeight="1">
      <c r="A746" s="30"/>
      <c r="B746" s="32"/>
      <c r="C746" s="32"/>
      <c r="D746" s="33"/>
      <c r="E746" s="13"/>
      <c r="F746" s="13"/>
      <c r="G746" s="13"/>
      <c r="H746" s="13"/>
      <c r="I746" s="13"/>
      <c r="J746" s="34"/>
      <c r="K746" s="35"/>
      <c r="L746" s="36"/>
      <c r="M746" s="36"/>
    </row>
    <row r="747" spans="1:13" ht="18" customHeight="1">
      <c r="A747" s="30"/>
      <c r="B747" s="32"/>
      <c r="C747" s="32"/>
      <c r="D747" s="33"/>
      <c r="E747" s="13"/>
      <c r="F747" s="13"/>
      <c r="G747" s="13"/>
      <c r="H747" s="13"/>
      <c r="I747" s="13"/>
      <c r="J747" s="34"/>
      <c r="K747" s="35"/>
      <c r="L747" s="36"/>
      <c r="M747" s="36"/>
    </row>
    <row r="748" spans="1:13" ht="18" customHeight="1">
      <c r="A748" s="30"/>
      <c r="B748" s="32"/>
      <c r="C748" s="32"/>
      <c r="D748" s="33"/>
      <c r="E748" s="13"/>
      <c r="F748" s="13"/>
      <c r="G748" s="13"/>
      <c r="H748" s="13"/>
      <c r="I748" s="13"/>
      <c r="J748" s="34"/>
      <c r="K748" s="35"/>
      <c r="L748" s="36"/>
      <c r="M748" s="36"/>
    </row>
    <row r="749" spans="1:13" ht="18" customHeight="1">
      <c r="A749" s="30"/>
      <c r="B749" s="32"/>
      <c r="C749" s="32"/>
      <c r="D749" s="33"/>
      <c r="E749" s="13"/>
      <c r="F749" s="13"/>
      <c r="G749" s="13"/>
      <c r="H749" s="13"/>
      <c r="I749" s="13"/>
      <c r="J749" s="34"/>
      <c r="K749" s="35"/>
      <c r="L749" s="36"/>
      <c r="M749" s="36"/>
    </row>
    <row r="750" spans="1:13" ht="18" customHeight="1">
      <c r="A750" s="30"/>
      <c r="B750" s="32"/>
      <c r="C750" s="32"/>
      <c r="D750" s="33"/>
      <c r="E750" s="13"/>
      <c r="F750" s="13"/>
      <c r="G750" s="13"/>
      <c r="H750" s="13"/>
      <c r="I750" s="13"/>
      <c r="J750" s="34"/>
      <c r="K750" s="35"/>
      <c r="L750" s="36"/>
      <c r="M750" s="36"/>
    </row>
    <row r="751" spans="1:13" ht="18" customHeight="1">
      <c r="A751" s="30"/>
      <c r="B751" s="32"/>
      <c r="C751" s="32"/>
      <c r="D751" s="33"/>
      <c r="E751" s="13"/>
      <c r="F751" s="13"/>
      <c r="G751" s="13"/>
      <c r="H751" s="13"/>
      <c r="I751" s="13"/>
      <c r="J751" s="34"/>
      <c r="K751" s="35"/>
      <c r="L751" s="36"/>
      <c r="M751" s="36"/>
    </row>
    <row r="752" spans="1:13" ht="18" customHeight="1">
      <c r="A752" s="30"/>
      <c r="B752" s="32"/>
      <c r="C752" s="32"/>
      <c r="D752" s="33"/>
      <c r="E752" s="13"/>
      <c r="F752" s="13"/>
      <c r="G752" s="13"/>
      <c r="H752" s="13"/>
      <c r="I752" s="13"/>
      <c r="J752" s="34"/>
      <c r="K752" s="35"/>
      <c r="L752" s="36"/>
      <c r="M752" s="36"/>
    </row>
    <row r="753" spans="1:13" ht="18" customHeight="1">
      <c r="A753" s="30"/>
      <c r="B753" s="32"/>
      <c r="C753" s="32"/>
      <c r="D753" s="33"/>
      <c r="E753" s="13"/>
      <c r="F753" s="13"/>
      <c r="G753" s="13"/>
      <c r="H753" s="13"/>
      <c r="I753" s="13"/>
      <c r="J753" s="34"/>
      <c r="K753" s="35"/>
      <c r="L753" s="36"/>
      <c r="M753" s="36"/>
    </row>
    <row r="754" spans="1:13" ht="18" customHeight="1">
      <c r="A754" s="30"/>
      <c r="B754" s="32"/>
      <c r="C754" s="32"/>
      <c r="D754" s="33"/>
      <c r="E754" s="13"/>
      <c r="F754" s="13"/>
      <c r="G754" s="13"/>
      <c r="H754" s="13"/>
      <c r="I754" s="13"/>
      <c r="J754" s="34"/>
      <c r="K754" s="35"/>
      <c r="L754" s="36"/>
      <c r="M754" s="36"/>
    </row>
    <row r="755" spans="1:13" ht="18" customHeight="1">
      <c r="A755" s="30"/>
      <c r="B755" s="32"/>
      <c r="C755" s="32"/>
      <c r="D755" s="33"/>
      <c r="E755" s="13"/>
      <c r="F755" s="13"/>
      <c r="G755" s="13"/>
      <c r="H755" s="13"/>
      <c r="I755" s="13"/>
      <c r="J755" s="34"/>
      <c r="K755" s="35"/>
      <c r="L755" s="36"/>
      <c r="M755" s="36"/>
    </row>
    <row r="756" spans="1:13" ht="18" customHeight="1">
      <c r="A756" s="30"/>
      <c r="B756" s="32"/>
      <c r="C756" s="32"/>
      <c r="D756" s="33"/>
      <c r="E756" s="13"/>
      <c r="F756" s="13"/>
      <c r="G756" s="13"/>
      <c r="H756" s="13"/>
      <c r="I756" s="13"/>
      <c r="J756" s="34"/>
      <c r="K756" s="35"/>
      <c r="L756" s="36"/>
      <c r="M756" s="36"/>
    </row>
    <row r="757" spans="1:13" ht="18" customHeight="1">
      <c r="A757" s="30"/>
      <c r="B757" s="32"/>
      <c r="C757" s="32"/>
      <c r="D757" s="33"/>
      <c r="E757" s="13"/>
      <c r="F757" s="13"/>
      <c r="G757" s="13"/>
      <c r="H757" s="13"/>
      <c r="I757" s="13"/>
      <c r="J757" s="34"/>
      <c r="K757" s="35"/>
      <c r="L757" s="36"/>
      <c r="M757" s="36"/>
    </row>
    <row r="758" spans="1:13" ht="18" customHeight="1">
      <c r="A758" s="30"/>
      <c r="B758" s="32"/>
      <c r="C758" s="32"/>
      <c r="D758" s="33"/>
      <c r="E758" s="13"/>
      <c r="F758" s="13"/>
      <c r="G758" s="13"/>
      <c r="H758" s="13"/>
      <c r="I758" s="13"/>
      <c r="J758" s="34"/>
      <c r="K758" s="35"/>
      <c r="L758" s="36"/>
      <c r="M758" s="36"/>
    </row>
    <row r="759" spans="1:13" ht="18" customHeight="1">
      <c r="A759" s="30"/>
      <c r="B759" s="32"/>
      <c r="C759" s="32"/>
      <c r="D759" s="33"/>
      <c r="E759" s="13"/>
      <c r="F759" s="13"/>
      <c r="G759" s="13"/>
      <c r="H759" s="13"/>
      <c r="I759" s="13"/>
      <c r="J759" s="34"/>
      <c r="K759" s="35"/>
      <c r="L759" s="36"/>
      <c r="M759" s="36"/>
    </row>
    <row r="760" spans="1:13" ht="18" customHeight="1">
      <c r="A760" s="30"/>
      <c r="B760" s="32"/>
      <c r="C760" s="32"/>
      <c r="D760" s="33"/>
      <c r="E760" s="13"/>
      <c r="F760" s="13"/>
      <c r="G760" s="13"/>
      <c r="H760" s="13"/>
      <c r="I760" s="13"/>
      <c r="J760" s="34"/>
      <c r="K760" s="35"/>
      <c r="L760" s="36"/>
      <c r="M760" s="36"/>
    </row>
    <row r="761" spans="1:13" ht="18" customHeight="1">
      <c r="A761" s="30"/>
      <c r="B761" s="32"/>
      <c r="C761" s="32"/>
      <c r="D761" s="33"/>
      <c r="E761" s="13"/>
      <c r="F761" s="13"/>
      <c r="G761" s="13"/>
      <c r="H761" s="13"/>
      <c r="I761" s="13"/>
      <c r="J761" s="34"/>
      <c r="K761" s="35"/>
      <c r="L761" s="36"/>
      <c r="M761" s="36"/>
    </row>
    <row r="762" spans="1:13" ht="18" customHeight="1">
      <c r="A762" s="30"/>
      <c r="B762" s="32"/>
      <c r="C762" s="32"/>
      <c r="D762" s="33"/>
      <c r="E762" s="13"/>
      <c r="F762" s="13"/>
      <c r="G762" s="13"/>
      <c r="H762" s="13"/>
      <c r="I762" s="13"/>
      <c r="J762" s="34"/>
      <c r="K762" s="35"/>
      <c r="L762" s="36"/>
      <c r="M762" s="36"/>
    </row>
    <row r="763" spans="1:13" ht="18" customHeight="1">
      <c r="A763" s="30"/>
      <c r="B763" s="32"/>
      <c r="C763" s="32"/>
      <c r="D763" s="33"/>
      <c r="E763" s="13"/>
      <c r="F763" s="13"/>
      <c r="G763" s="13"/>
      <c r="H763" s="13"/>
      <c r="I763" s="13"/>
      <c r="J763" s="34"/>
      <c r="K763" s="35"/>
      <c r="L763" s="36"/>
      <c r="M763" s="36"/>
    </row>
    <row r="764" spans="1:13" ht="18" customHeight="1">
      <c r="A764" s="30"/>
      <c r="B764" s="32"/>
      <c r="C764" s="32"/>
      <c r="D764" s="33"/>
      <c r="E764" s="13"/>
      <c r="F764" s="13"/>
      <c r="G764" s="13"/>
      <c r="H764" s="13"/>
      <c r="I764" s="13"/>
      <c r="J764" s="34"/>
      <c r="K764" s="35"/>
      <c r="L764" s="36"/>
      <c r="M764" s="36"/>
    </row>
    <row r="765" spans="1:13" ht="18" customHeight="1">
      <c r="A765" s="30"/>
      <c r="B765" s="32"/>
      <c r="C765" s="32"/>
      <c r="D765" s="33"/>
      <c r="E765" s="13"/>
      <c r="F765" s="13"/>
      <c r="G765" s="13"/>
      <c r="H765" s="13"/>
      <c r="I765" s="13"/>
      <c r="J765" s="34"/>
      <c r="K765" s="35"/>
      <c r="L765" s="36"/>
      <c r="M765" s="36"/>
    </row>
    <row r="766" spans="1:13" ht="18" customHeight="1">
      <c r="A766" s="30"/>
      <c r="B766" s="32"/>
      <c r="C766" s="32"/>
      <c r="D766" s="33"/>
      <c r="E766" s="13"/>
      <c r="F766" s="13"/>
      <c r="G766" s="13"/>
      <c r="H766" s="13"/>
      <c r="I766" s="13"/>
      <c r="J766" s="34"/>
      <c r="K766" s="35"/>
      <c r="L766" s="36"/>
      <c r="M766" s="36"/>
    </row>
    <row r="767" spans="1:13" ht="18" customHeight="1">
      <c r="A767" s="30"/>
      <c r="B767" s="32"/>
      <c r="C767" s="32"/>
      <c r="D767" s="33"/>
      <c r="E767" s="13"/>
      <c r="F767" s="13"/>
      <c r="G767" s="13"/>
      <c r="H767" s="13"/>
      <c r="I767" s="13"/>
      <c r="J767" s="34"/>
      <c r="K767" s="35"/>
      <c r="L767" s="36"/>
      <c r="M767" s="36"/>
    </row>
    <row r="768" spans="1:13" ht="18" customHeight="1">
      <c r="A768" s="30"/>
      <c r="B768" s="32"/>
      <c r="C768" s="32"/>
      <c r="D768" s="33"/>
      <c r="E768" s="13"/>
      <c r="F768" s="13"/>
      <c r="G768" s="13"/>
      <c r="H768" s="13"/>
      <c r="I768" s="13"/>
      <c r="J768" s="34"/>
      <c r="K768" s="35"/>
      <c r="L768" s="36"/>
      <c r="M768" s="36"/>
    </row>
    <row r="769" spans="1:13" ht="18" customHeight="1">
      <c r="A769" s="30"/>
      <c r="B769" s="32"/>
      <c r="C769" s="32"/>
      <c r="D769" s="33"/>
      <c r="E769" s="13"/>
      <c r="F769" s="13"/>
      <c r="G769" s="13"/>
      <c r="H769" s="13"/>
      <c r="I769" s="13"/>
      <c r="J769" s="34"/>
      <c r="K769" s="35"/>
      <c r="L769" s="36"/>
      <c r="M769" s="36"/>
    </row>
    <row r="770" spans="1:13" ht="18" customHeight="1">
      <c r="A770" s="30"/>
      <c r="B770" s="32"/>
      <c r="C770" s="32"/>
      <c r="D770" s="33"/>
      <c r="E770" s="13"/>
      <c r="F770" s="13"/>
      <c r="G770" s="13"/>
      <c r="H770" s="13"/>
      <c r="I770" s="13"/>
      <c r="J770" s="34"/>
      <c r="K770" s="35"/>
      <c r="L770" s="36"/>
      <c r="M770" s="36"/>
    </row>
    <row r="771" spans="1:13" ht="18" customHeight="1">
      <c r="A771" s="30"/>
      <c r="B771" s="32"/>
      <c r="C771" s="32"/>
      <c r="D771" s="33"/>
      <c r="E771" s="13"/>
      <c r="F771" s="13"/>
      <c r="G771" s="13"/>
      <c r="H771" s="13"/>
      <c r="I771" s="13"/>
      <c r="J771" s="34"/>
      <c r="K771" s="35"/>
      <c r="L771" s="36"/>
      <c r="M771" s="36"/>
    </row>
    <row r="772" spans="1:13" ht="18" customHeight="1">
      <c r="A772" s="30"/>
      <c r="B772" s="32"/>
      <c r="C772" s="32"/>
      <c r="D772" s="33"/>
      <c r="E772" s="13"/>
      <c r="F772" s="13"/>
      <c r="G772" s="13"/>
      <c r="H772" s="13"/>
      <c r="I772" s="13"/>
      <c r="J772" s="34"/>
      <c r="K772" s="35"/>
      <c r="L772" s="36"/>
      <c r="M772" s="36"/>
    </row>
    <row r="773" spans="1:13" ht="18" customHeight="1">
      <c r="A773" s="30"/>
      <c r="B773" s="32"/>
      <c r="C773" s="32"/>
      <c r="D773" s="33"/>
      <c r="E773" s="13"/>
      <c r="F773" s="13"/>
      <c r="G773" s="13"/>
      <c r="H773" s="13"/>
      <c r="I773" s="13"/>
      <c r="J773" s="34"/>
      <c r="K773" s="35"/>
      <c r="L773" s="36"/>
      <c r="M773" s="36"/>
    </row>
    <row r="774" spans="1:13" ht="18" customHeight="1">
      <c r="A774" s="30"/>
      <c r="B774" s="32"/>
      <c r="C774" s="32"/>
      <c r="D774" s="33"/>
      <c r="E774" s="13"/>
      <c r="F774" s="13"/>
      <c r="G774" s="13"/>
      <c r="H774" s="13"/>
      <c r="I774" s="13"/>
      <c r="J774" s="34"/>
      <c r="K774" s="35"/>
      <c r="L774" s="36"/>
      <c r="M774" s="36"/>
    </row>
    <row r="775" spans="1:13" ht="18" customHeight="1">
      <c r="A775" s="30"/>
      <c r="B775" s="32"/>
      <c r="C775" s="32"/>
      <c r="D775" s="33"/>
      <c r="E775" s="13"/>
      <c r="F775" s="13"/>
      <c r="G775" s="13"/>
      <c r="H775" s="13"/>
      <c r="I775" s="13"/>
      <c r="J775" s="34"/>
      <c r="K775" s="35"/>
      <c r="L775" s="36"/>
      <c r="M775" s="36"/>
    </row>
    <row r="776" spans="1:13" ht="18" customHeight="1">
      <c r="A776" s="30"/>
      <c r="B776" s="32"/>
      <c r="C776" s="32"/>
      <c r="D776" s="33"/>
      <c r="E776" s="13"/>
      <c r="F776" s="13"/>
      <c r="G776" s="13"/>
      <c r="H776" s="13"/>
      <c r="I776" s="13"/>
      <c r="J776" s="34"/>
      <c r="K776" s="35"/>
      <c r="L776" s="36"/>
      <c r="M776" s="36"/>
    </row>
    <row r="777" spans="1:13" ht="18" customHeight="1">
      <c r="A777" s="30"/>
      <c r="B777" s="32"/>
      <c r="C777" s="32"/>
      <c r="D777" s="33"/>
      <c r="E777" s="13"/>
      <c r="F777" s="13"/>
      <c r="G777" s="13"/>
      <c r="H777" s="13"/>
      <c r="I777" s="13"/>
      <c r="J777" s="34"/>
      <c r="K777" s="35"/>
      <c r="L777" s="36"/>
      <c r="M777" s="36"/>
    </row>
    <row r="778" spans="1:13" ht="18" customHeight="1">
      <c r="A778" s="30"/>
      <c r="B778" s="32"/>
      <c r="C778" s="32"/>
      <c r="D778" s="33"/>
      <c r="E778" s="13"/>
      <c r="F778" s="13"/>
      <c r="G778" s="13"/>
      <c r="H778" s="13"/>
      <c r="I778" s="13"/>
      <c r="J778" s="34"/>
      <c r="K778" s="35"/>
      <c r="L778" s="36"/>
      <c r="M778" s="36"/>
    </row>
    <row r="779" spans="1:13" ht="18" customHeight="1">
      <c r="A779" s="30"/>
      <c r="B779" s="32"/>
      <c r="C779" s="32"/>
      <c r="D779" s="33"/>
      <c r="E779" s="13"/>
      <c r="F779" s="13"/>
      <c r="G779" s="13"/>
      <c r="H779" s="13"/>
      <c r="I779" s="13"/>
      <c r="J779" s="34"/>
      <c r="K779" s="35"/>
      <c r="L779" s="36"/>
      <c r="M779" s="36"/>
    </row>
    <row r="780" spans="1:13" ht="18" customHeight="1">
      <c r="A780" s="30"/>
      <c r="B780" s="32"/>
      <c r="C780" s="32"/>
      <c r="D780" s="33"/>
      <c r="E780" s="13"/>
      <c r="F780" s="13"/>
      <c r="G780" s="13"/>
      <c r="H780" s="13"/>
      <c r="I780" s="13"/>
      <c r="J780" s="34"/>
      <c r="K780" s="35"/>
      <c r="L780" s="36"/>
      <c r="M780" s="36"/>
    </row>
    <row r="781" spans="1:13" ht="18" customHeight="1">
      <c r="A781" s="30"/>
      <c r="B781" s="32"/>
      <c r="C781" s="32"/>
      <c r="D781" s="33"/>
      <c r="E781" s="13"/>
      <c r="F781" s="13"/>
      <c r="G781" s="13"/>
      <c r="H781" s="13"/>
      <c r="I781" s="13"/>
      <c r="J781" s="34"/>
      <c r="K781" s="35"/>
      <c r="L781" s="36"/>
      <c r="M781" s="36"/>
    </row>
    <row r="782" spans="1:13" ht="18" customHeight="1">
      <c r="A782" s="30"/>
      <c r="B782" s="32"/>
      <c r="C782" s="32"/>
      <c r="D782" s="33"/>
      <c r="E782" s="13"/>
      <c r="F782" s="13"/>
      <c r="G782" s="13"/>
      <c r="H782" s="13"/>
      <c r="I782" s="13"/>
      <c r="J782" s="34"/>
      <c r="K782" s="35"/>
      <c r="L782" s="36"/>
      <c r="M782" s="36"/>
    </row>
    <row r="783" spans="1:13" ht="18" customHeight="1">
      <c r="A783" s="30"/>
      <c r="B783" s="32"/>
      <c r="C783" s="32"/>
      <c r="D783" s="33"/>
      <c r="E783" s="13"/>
      <c r="F783" s="13"/>
      <c r="G783" s="13"/>
      <c r="H783" s="13"/>
      <c r="I783" s="13"/>
      <c r="J783" s="34"/>
      <c r="K783" s="35"/>
      <c r="L783" s="36"/>
      <c r="M783" s="36"/>
    </row>
    <row r="784" spans="1:13" ht="18" customHeight="1">
      <c r="A784" s="30"/>
      <c r="B784" s="32"/>
      <c r="C784" s="32"/>
      <c r="D784" s="33"/>
      <c r="E784" s="13"/>
      <c r="F784" s="13"/>
      <c r="G784" s="13"/>
      <c r="H784" s="13"/>
      <c r="I784" s="13"/>
      <c r="J784" s="34"/>
      <c r="K784" s="35"/>
      <c r="L784" s="36"/>
      <c r="M784" s="36"/>
    </row>
    <row r="785" spans="1:13" ht="18" customHeight="1">
      <c r="A785" s="30"/>
      <c r="B785" s="32"/>
      <c r="C785" s="32"/>
      <c r="D785" s="33"/>
      <c r="E785" s="13"/>
      <c r="F785" s="13"/>
      <c r="G785" s="13"/>
      <c r="H785" s="13"/>
      <c r="I785" s="13"/>
      <c r="J785" s="34"/>
      <c r="K785" s="35"/>
      <c r="L785" s="36"/>
      <c r="M785" s="36"/>
    </row>
    <row r="786" spans="1:13" ht="18" customHeight="1">
      <c r="A786" s="30"/>
      <c r="B786" s="32"/>
      <c r="C786" s="32"/>
      <c r="D786" s="33"/>
      <c r="E786" s="13"/>
      <c r="F786" s="13"/>
      <c r="G786" s="13"/>
      <c r="H786" s="13"/>
      <c r="I786" s="13"/>
      <c r="J786" s="34"/>
      <c r="K786" s="35"/>
      <c r="L786" s="36"/>
      <c r="M786" s="36"/>
    </row>
    <row r="787" spans="1:13" ht="18" customHeight="1">
      <c r="A787" s="30"/>
      <c r="B787" s="32"/>
      <c r="C787" s="32"/>
      <c r="D787" s="33"/>
      <c r="E787" s="13"/>
      <c r="F787" s="13"/>
      <c r="G787" s="13"/>
      <c r="H787" s="13"/>
      <c r="I787" s="13"/>
      <c r="J787" s="34"/>
      <c r="K787" s="35"/>
      <c r="L787" s="36"/>
      <c r="M787" s="36"/>
    </row>
    <row r="788" spans="1:13" ht="18" customHeight="1">
      <c r="A788" s="30"/>
      <c r="B788" s="32"/>
      <c r="C788" s="32"/>
      <c r="D788" s="33"/>
      <c r="E788" s="13"/>
      <c r="F788" s="13"/>
      <c r="G788" s="13"/>
      <c r="H788" s="13"/>
      <c r="I788" s="13"/>
      <c r="J788" s="34"/>
      <c r="K788" s="35"/>
      <c r="L788" s="36"/>
      <c r="M788" s="36"/>
    </row>
    <row r="789" spans="1:13" ht="18" customHeight="1">
      <c r="A789" s="30"/>
      <c r="B789" s="32"/>
      <c r="C789" s="32"/>
      <c r="D789" s="33"/>
      <c r="E789" s="13"/>
      <c r="F789" s="13"/>
      <c r="G789" s="13"/>
      <c r="H789" s="13"/>
      <c r="I789" s="13"/>
      <c r="J789" s="34"/>
      <c r="K789" s="35"/>
      <c r="L789" s="36"/>
      <c r="M789" s="36"/>
    </row>
    <row r="790" spans="1:13" ht="18" customHeight="1">
      <c r="A790" s="30"/>
      <c r="B790" s="32"/>
      <c r="C790" s="32"/>
      <c r="D790" s="33"/>
      <c r="E790" s="13"/>
      <c r="F790" s="13"/>
      <c r="G790" s="13"/>
      <c r="H790" s="13"/>
      <c r="I790" s="13"/>
      <c r="J790" s="34"/>
      <c r="K790" s="35"/>
      <c r="L790" s="36"/>
      <c r="M790" s="36"/>
    </row>
    <row r="791" spans="1:13" ht="18" customHeight="1">
      <c r="A791" s="30"/>
      <c r="B791" s="32"/>
      <c r="C791" s="32"/>
      <c r="D791" s="33"/>
      <c r="E791" s="13"/>
      <c r="F791" s="13"/>
      <c r="G791" s="13"/>
      <c r="H791" s="13"/>
      <c r="I791" s="13"/>
      <c r="J791" s="34"/>
      <c r="K791" s="35"/>
      <c r="L791" s="36"/>
      <c r="M791" s="36"/>
    </row>
    <row r="792" spans="1:13" ht="18" customHeight="1">
      <c r="A792" s="30"/>
      <c r="B792" s="32"/>
      <c r="C792" s="32"/>
      <c r="D792" s="33"/>
      <c r="E792" s="13"/>
      <c r="F792" s="13"/>
      <c r="G792" s="13"/>
      <c r="H792" s="13"/>
      <c r="I792" s="13"/>
      <c r="J792" s="34"/>
      <c r="K792" s="35"/>
      <c r="L792" s="36"/>
      <c r="M792" s="36"/>
    </row>
    <row r="793" spans="1:13" ht="18" customHeight="1">
      <c r="A793" s="30"/>
      <c r="B793" s="32"/>
      <c r="C793" s="32"/>
      <c r="D793" s="33"/>
      <c r="E793" s="13"/>
      <c r="F793" s="13"/>
      <c r="G793" s="13"/>
      <c r="H793" s="13"/>
      <c r="I793" s="13"/>
      <c r="J793" s="34"/>
      <c r="K793" s="35"/>
      <c r="L793" s="36"/>
      <c r="M793" s="36"/>
    </row>
    <row r="794" spans="1:13" ht="18" customHeight="1">
      <c r="A794" s="30"/>
      <c r="B794" s="32"/>
      <c r="C794" s="32"/>
      <c r="D794" s="33"/>
      <c r="E794" s="13"/>
      <c r="F794" s="13"/>
      <c r="G794" s="13"/>
      <c r="H794" s="13"/>
      <c r="I794" s="13"/>
      <c r="J794" s="34"/>
      <c r="K794" s="35"/>
      <c r="L794" s="36"/>
      <c r="M794" s="36"/>
    </row>
    <row r="795" spans="1:13" ht="18" customHeight="1">
      <c r="A795" s="30"/>
      <c r="B795" s="32"/>
      <c r="C795" s="32"/>
      <c r="D795" s="33"/>
      <c r="E795" s="13"/>
      <c r="F795" s="13"/>
      <c r="G795" s="13"/>
      <c r="H795" s="13"/>
      <c r="I795" s="13"/>
      <c r="J795" s="34"/>
      <c r="K795" s="35"/>
      <c r="L795" s="36"/>
      <c r="M795" s="36"/>
    </row>
    <row r="796" spans="1:13" ht="18" customHeight="1">
      <c r="A796" s="30"/>
      <c r="B796" s="32"/>
      <c r="C796" s="32"/>
      <c r="D796" s="33"/>
      <c r="E796" s="13"/>
      <c r="F796" s="13"/>
      <c r="G796" s="13"/>
      <c r="H796" s="13"/>
      <c r="I796" s="13"/>
      <c r="J796" s="34"/>
      <c r="K796" s="35"/>
      <c r="L796" s="36"/>
      <c r="M796" s="36"/>
    </row>
    <row r="797" spans="1:13" ht="18" customHeight="1">
      <c r="A797" s="30"/>
      <c r="B797" s="32"/>
      <c r="C797" s="32"/>
      <c r="D797" s="33"/>
      <c r="E797" s="13"/>
      <c r="F797" s="13"/>
      <c r="G797" s="13"/>
      <c r="H797" s="13"/>
      <c r="I797" s="13"/>
      <c r="J797" s="34"/>
      <c r="K797" s="35"/>
      <c r="L797" s="36"/>
      <c r="M797" s="36"/>
    </row>
    <row r="798" spans="1:13" ht="18" customHeight="1">
      <c r="A798" s="30"/>
      <c r="B798" s="32"/>
      <c r="C798" s="32"/>
      <c r="D798" s="33"/>
      <c r="E798" s="13"/>
      <c r="F798" s="13"/>
      <c r="G798" s="13"/>
      <c r="H798" s="13"/>
      <c r="I798" s="13"/>
      <c r="J798" s="34"/>
      <c r="K798" s="35"/>
      <c r="L798" s="36"/>
      <c r="M798" s="36"/>
    </row>
    <row r="799" spans="1:13" ht="18" customHeight="1">
      <c r="A799" s="30"/>
      <c r="B799" s="32"/>
      <c r="C799" s="32"/>
      <c r="D799" s="33"/>
      <c r="E799" s="13"/>
      <c r="F799" s="13"/>
      <c r="G799" s="13"/>
      <c r="H799" s="13"/>
      <c r="I799" s="13"/>
      <c r="J799" s="34"/>
      <c r="K799" s="35"/>
      <c r="L799" s="36"/>
      <c r="M799" s="36"/>
    </row>
    <row r="800" spans="1:13" ht="18" customHeight="1">
      <c r="A800" s="30"/>
      <c r="B800" s="32"/>
      <c r="C800" s="32"/>
      <c r="D800" s="33"/>
      <c r="E800" s="13"/>
      <c r="F800" s="13"/>
      <c r="G800" s="13"/>
      <c r="H800" s="13"/>
      <c r="I800" s="13"/>
      <c r="J800" s="34"/>
      <c r="K800" s="35"/>
      <c r="L800" s="36"/>
      <c r="M800" s="36"/>
    </row>
    <row r="801" spans="1:13" ht="18" customHeight="1">
      <c r="A801" s="30"/>
      <c r="B801" s="32"/>
      <c r="C801" s="32"/>
      <c r="D801" s="33"/>
      <c r="E801" s="13"/>
      <c r="F801" s="13"/>
      <c r="G801" s="13"/>
      <c r="H801" s="13"/>
      <c r="I801" s="13"/>
      <c r="J801" s="34"/>
      <c r="K801" s="35"/>
      <c r="L801" s="36"/>
      <c r="M801" s="36"/>
    </row>
    <row r="802" spans="1:13" ht="18" customHeight="1">
      <c r="A802" s="30"/>
      <c r="B802" s="32"/>
      <c r="C802" s="32"/>
      <c r="D802" s="33"/>
      <c r="E802" s="13"/>
      <c r="F802" s="13"/>
      <c r="G802" s="13"/>
      <c r="H802" s="13"/>
      <c r="I802" s="13"/>
      <c r="J802" s="34"/>
      <c r="K802" s="35"/>
      <c r="L802" s="36"/>
      <c r="M802" s="36"/>
    </row>
    <row r="803" spans="1:13" ht="18" customHeight="1">
      <c r="A803" s="30"/>
      <c r="B803" s="32"/>
      <c r="C803" s="32"/>
      <c r="D803" s="33"/>
      <c r="E803" s="13"/>
      <c r="F803" s="13"/>
      <c r="G803" s="13"/>
      <c r="H803" s="13"/>
      <c r="I803" s="13"/>
      <c r="J803" s="34"/>
      <c r="K803" s="35"/>
      <c r="L803" s="36"/>
      <c r="M803" s="36"/>
    </row>
    <row r="804" spans="1:13" ht="18" customHeight="1">
      <c r="A804" s="30"/>
      <c r="B804" s="32"/>
      <c r="C804" s="32"/>
      <c r="D804" s="33"/>
      <c r="E804" s="13"/>
      <c r="F804" s="13"/>
      <c r="G804" s="13"/>
      <c r="H804" s="13"/>
      <c r="I804" s="13"/>
      <c r="J804" s="34"/>
      <c r="K804" s="35"/>
      <c r="L804" s="36"/>
      <c r="M804" s="36"/>
    </row>
    <row r="805" spans="1:13" ht="18" customHeight="1">
      <c r="A805" s="30"/>
      <c r="B805" s="32"/>
      <c r="C805" s="32"/>
      <c r="D805" s="33"/>
      <c r="E805" s="13"/>
      <c r="F805" s="13"/>
      <c r="G805" s="13"/>
      <c r="H805" s="13"/>
      <c r="I805" s="13"/>
      <c r="J805" s="34"/>
      <c r="K805" s="35"/>
      <c r="L805" s="36"/>
      <c r="M805" s="36"/>
    </row>
    <row r="806" spans="1:13" ht="18" customHeight="1">
      <c r="A806" s="30"/>
      <c r="B806" s="32"/>
      <c r="C806" s="32"/>
      <c r="D806" s="33"/>
      <c r="E806" s="13"/>
      <c r="F806" s="13"/>
      <c r="G806" s="13"/>
      <c r="H806" s="13"/>
      <c r="I806" s="13"/>
      <c r="J806" s="34"/>
      <c r="K806" s="35"/>
      <c r="L806" s="36"/>
      <c r="M806" s="36"/>
    </row>
    <row r="807" spans="1:13" ht="18" customHeight="1">
      <c r="A807" s="30"/>
      <c r="B807" s="32"/>
      <c r="C807" s="32"/>
      <c r="D807" s="33"/>
      <c r="E807" s="13"/>
      <c r="F807" s="13"/>
      <c r="G807" s="13"/>
      <c r="H807" s="13"/>
      <c r="I807" s="13"/>
      <c r="J807" s="34"/>
      <c r="K807" s="35"/>
      <c r="L807" s="36"/>
      <c r="M807" s="36"/>
    </row>
    <row r="808" spans="1:13" ht="18" customHeight="1">
      <c r="A808" s="30"/>
      <c r="B808" s="32"/>
      <c r="C808" s="32"/>
      <c r="D808" s="33"/>
      <c r="E808" s="13"/>
      <c r="F808" s="13"/>
      <c r="G808" s="13"/>
      <c r="H808" s="13"/>
      <c r="I808" s="13"/>
      <c r="J808" s="34"/>
      <c r="K808" s="35"/>
      <c r="L808" s="36"/>
      <c r="M808" s="36"/>
    </row>
    <row r="809" spans="1:13" ht="18" customHeight="1">
      <c r="A809" s="30"/>
      <c r="B809" s="32"/>
      <c r="C809" s="32"/>
      <c r="D809" s="33"/>
      <c r="E809" s="13"/>
      <c r="F809" s="13"/>
      <c r="G809" s="13"/>
      <c r="H809" s="13"/>
      <c r="I809" s="13"/>
      <c r="J809" s="34"/>
      <c r="K809" s="35"/>
      <c r="L809" s="36"/>
      <c r="M809" s="36"/>
    </row>
    <row r="810" spans="1:13" ht="18" customHeight="1">
      <c r="A810" s="30"/>
      <c r="B810" s="32"/>
      <c r="C810" s="32"/>
      <c r="D810" s="33"/>
      <c r="E810" s="13"/>
      <c r="F810" s="13"/>
      <c r="G810" s="13"/>
      <c r="H810" s="13"/>
      <c r="I810" s="13"/>
      <c r="J810" s="34"/>
      <c r="K810" s="35"/>
      <c r="L810" s="36"/>
      <c r="M810" s="36"/>
    </row>
    <row r="811" spans="1:13" ht="18" customHeight="1">
      <c r="A811" s="30"/>
      <c r="B811" s="32"/>
      <c r="C811" s="32"/>
      <c r="D811" s="33"/>
      <c r="E811" s="13"/>
      <c r="F811" s="13"/>
      <c r="G811" s="13"/>
      <c r="H811" s="13"/>
      <c r="I811" s="13"/>
      <c r="J811" s="34"/>
      <c r="K811" s="35"/>
      <c r="L811" s="36"/>
      <c r="M811" s="36"/>
    </row>
    <row r="812" spans="1:13" ht="18" customHeight="1">
      <c r="A812" s="30"/>
      <c r="B812" s="32"/>
      <c r="C812" s="32"/>
      <c r="D812" s="33"/>
      <c r="E812" s="13"/>
      <c r="F812" s="13"/>
      <c r="G812" s="13"/>
      <c r="H812" s="13"/>
      <c r="I812" s="13"/>
      <c r="J812" s="34"/>
      <c r="K812" s="35"/>
      <c r="L812" s="36"/>
      <c r="M812" s="36"/>
    </row>
    <row r="813" spans="1:13" ht="18" customHeight="1">
      <c r="A813" s="30"/>
      <c r="B813" s="32"/>
      <c r="C813" s="32"/>
      <c r="D813" s="33"/>
      <c r="E813" s="13"/>
      <c r="F813" s="13"/>
      <c r="G813" s="13"/>
      <c r="H813" s="13"/>
      <c r="I813" s="13"/>
      <c r="J813" s="34"/>
      <c r="K813" s="35"/>
      <c r="L813" s="36"/>
      <c r="M813" s="36"/>
    </row>
    <row r="814" spans="1:13" ht="18" customHeight="1">
      <c r="A814" s="30"/>
      <c r="B814" s="32"/>
      <c r="C814" s="32"/>
      <c r="D814" s="33"/>
      <c r="E814" s="13"/>
      <c r="F814" s="13"/>
      <c r="G814" s="13"/>
      <c r="H814" s="13"/>
      <c r="I814" s="13"/>
      <c r="J814" s="34"/>
      <c r="K814" s="35"/>
      <c r="L814" s="36"/>
      <c r="M814" s="36"/>
    </row>
    <row r="815" spans="1:13" ht="18" customHeight="1">
      <c r="A815" s="30"/>
      <c r="B815" s="32"/>
      <c r="C815" s="32"/>
      <c r="D815" s="33"/>
      <c r="E815" s="13"/>
      <c r="F815" s="13"/>
      <c r="G815" s="13"/>
      <c r="H815" s="13"/>
      <c r="I815" s="13"/>
      <c r="J815" s="34"/>
      <c r="K815" s="35"/>
      <c r="L815" s="36"/>
      <c r="M815" s="36"/>
    </row>
    <row r="816" spans="1:13" ht="18" customHeight="1">
      <c r="A816" s="30"/>
      <c r="B816" s="32"/>
      <c r="C816" s="32"/>
      <c r="D816" s="33"/>
      <c r="E816" s="13"/>
      <c r="F816" s="13"/>
      <c r="G816" s="13"/>
      <c r="H816" s="13"/>
      <c r="I816" s="13"/>
      <c r="J816" s="34"/>
      <c r="K816" s="35"/>
      <c r="L816" s="36"/>
      <c r="M816" s="36"/>
    </row>
    <row r="817" spans="1:13" ht="18" customHeight="1">
      <c r="A817" s="30"/>
      <c r="B817" s="32"/>
      <c r="C817" s="32"/>
      <c r="D817" s="33"/>
      <c r="E817" s="13"/>
      <c r="F817" s="13"/>
      <c r="G817" s="13"/>
      <c r="H817" s="13"/>
      <c r="I817" s="13"/>
      <c r="J817" s="34"/>
      <c r="K817" s="35"/>
      <c r="L817" s="36"/>
      <c r="M817" s="36"/>
    </row>
    <row r="818" spans="1:13" ht="18" customHeight="1">
      <c r="A818" s="30"/>
      <c r="B818" s="32"/>
      <c r="C818" s="32"/>
      <c r="D818" s="33"/>
      <c r="E818" s="13"/>
      <c r="F818" s="13"/>
      <c r="G818" s="13"/>
      <c r="H818" s="13"/>
      <c r="I818" s="13"/>
      <c r="J818" s="34"/>
      <c r="K818" s="35"/>
      <c r="L818" s="36"/>
      <c r="M818" s="36"/>
    </row>
    <row r="819" spans="1:13" ht="18" customHeight="1">
      <c r="A819" s="30"/>
      <c r="B819" s="32"/>
      <c r="C819" s="32"/>
      <c r="D819" s="33"/>
      <c r="E819" s="13"/>
      <c r="F819" s="13"/>
      <c r="G819" s="13"/>
      <c r="H819" s="13"/>
      <c r="I819" s="13"/>
      <c r="J819" s="34"/>
      <c r="K819" s="35"/>
      <c r="L819" s="36"/>
      <c r="M819" s="36"/>
    </row>
    <row r="820" spans="1:13" ht="18" customHeight="1">
      <c r="A820" s="30"/>
      <c r="B820" s="32"/>
      <c r="C820" s="32"/>
      <c r="D820" s="33"/>
      <c r="E820" s="13"/>
      <c r="F820" s="13"/>
      <c r="G820" s="13"/>
      <c r="H820" s="13"/>
      <c r="I820" s="13"/>
      <c r="J820" s="34"/>
      <c r="K820" s="35"/>
      <c r="L820" s="36"/>
      <c r="M820" s="36"/>
    </row>
    <row r="821" spans="1:13" ht="18" customHeight="1">
      <c r="A821" s="30"/>
      <c r="B821" s="32"/>
      <c r="C821" s="32"/>
      <c r="D821" s="33"/>
      <c r="E821" s="13"/>
      <c r="F821" s="13"/>
      <c r="G821" s="13"/>
      <c r="H821" s="13"/>
      <c r="I821" s="13"/>
      <c r="J821" s="34"/>
      <c r="K821" s="35"/>
      <c r="L821" s="36"/>
      <c r="M821" s="36"/>
    </row>
    <row r="822" spans="1:13" ht="18" customHeight="1">
      <c r="A822" s="30"/>
      <c r="B822" s="32"/>
      <c r="C822" s="32"/>
      <c r="D822" s="33"/>
      <c r="E822" s="13"/>
      <c r="F822" s="13"/>
      <c r="G822" s="13"/>
      <c r="H822" s="13"/>
      <c r="I822" s="13"/>
      <c r="J822" s="34"/>
      <c r="K822" s="35"/>
      <c r="L822" s="36"/>
      <c r="M822" s="36"/>
    </row>
    <row r="823" spans="1:13" ht="18" customHeight="1">
      <c r="A823" s="30"/>
      <c r="B823" s="32"/>
      <c r="C823" s="32"/>
      <c r="D823" s="33"/>
      <c r="E823" s="13"/>
      <c r="F823" s="13"/>
      <c r="G823" s="13"/>
      <c r="H823" s="13"/>
      <c r="I823" s="13"/>
      <c r="J823" s="34"/>
      <c r="K823" s="35"/>
      <c r="L823" s="36"/>
      <c r="M823" s="36"/>
    </row>
    <row r="824" spans="1:13" ht="18" customHeight="1">
      <c r="A824" s="30"/>
      <c r="B824" s="32"/>
      <c r="C824" s="32"/>
      <c r="D824" s="33"/>
      <c r="E824" s="13"/>
      <c r="F824" s="13"/>
      <c r="G824" s="13"/>
      <c r="H824" s="13"/>
      <c r="I824" s="13"/>
      <c r="J824" s="34"/>
      <c r="K824" s="35"/>
      <c r="L824" s="36"/>
      <c r="M824" s="36"/>
    </row>
    <row r="825" spans="1:13" ht="18" customHeight="1">
      <c r="A825" s="30"/>
      <c r="B825" s="32"/>
      <c r="C825" s="32"/>
      <c r="D825" s="33"/>
      <c r="E825" s="13"/>
      <c r="F825" s="13"/>
      <c r="G825" s="13"/>
      <c r="H825" s="13"/>
      <c r="I825" s="13"/>
      <c r="J825" s="34"/>
      <c r="K825" s="35"/>
      <c r="L825" s="36"/>
      <c r="M825" s="36"/>
    </row>
    <row r="826" spans="1:13" ht="18" customHeight="1">
      <c r="A826" s="30"/>
      <c r="B826" s="32"/>
      <c r="C826" s="32"/>
      <c r="D826" s="33"/>
      <c r="E826" s="13"/>
      <c r="F826" s="13"/>
      <c r="G826" s="13"/>
      <c r="H826" s="13"/>
      <c r="I826" s="13"/>
      <c r="J826" s="34"/>
      <c r="K826" s="35"/>
      <c r="L826" s="36"/>
      <c r="M826" s="36"/>
    </row>
    <row r="827" spans="1:13" ht="18" customHeight="1">
      <c r="A827" s="30"/>
      <c r="B827" s="32"/>
      <c r="C827" s="32"/>
      <c r="D827" s="33"/>
      <c r="E827" s="13"/>
      <c r="F827" s="13"/>
      <c r="G827" s="13"/>
      <c r="H827" s="13"/>
      <c r="I827" s="13"/>
      <c r="J827" s="34"/>
      <c r="K827" s="35"/>
      <c r="L827" s="36"/>
      <c r="M827" s="36"/>
    </row>
    <row r="828" spans="1:13" ht="18" customHeight="1">
      <c r="A828" s="30"/>
      <c r="B828" s="32"/>
      <c r="C828" s="32"/>
      <c r="D828" s="33"/>
      <c r="E828" s="13"/>
      <c r="F828" s="13"/>
      <c r="G828" s="13"/>
      <c r="H828" s="13"/>
      <c r="I828" s="13"/>
      <c r="J828" s="34"/>
      <c r="K828" s="35"/>
      <c r="L828" s="36"/>
      <c r="M828" s="36"/>
    </row>
    <row r="829" spans="1:13" ht="18" customHeight="1">
      <c r="A829" s="30"/>
      <c r="B829" s="32"/>
      <c r="C829" s="32"/>
      <c r="D829" s="33"/>
      <c r="E829" s="13"/>
      <c r="F829" s="13"/>
      <c r="G829" s="13"/>
      <c r="H829" s="13"/>
      <c r="I829" s="13"/>
      <c r="J829" s="34"/>
      <c r="K829" s="35"/>
      <c r="L829" s="36"/>
      <c r="M829" s="36"/>
    </row>
    <row r="830" spans="1:13" ht="18" customHeight="1">
      <c r="A830" s="30"/>
      <c r="B830" s="32"/>
      <c r="C830" s="32"/>
      <c r="D830" s="33"/>
      <c r="E830" s="13"/>
      <c r="F830" s="13"/>
      <c r="G830" s="13"/>
      <c r="H830" s="13"/>
      <c r="I830" s="13"/>
      <c r="J830" s="34"/>
      <c r="K830" s="35"/>
      <c r="L830" s="36"/>
      <c r="M830" s="36"/>
    </row>
    <row r="831" spans="1:13" ht="18" customHeight="1">
      <c r="A831" s="30"/>
      <c r="B831" s="32"/>
      <c r="C831" s="32"/>
      <c r="D831" s="33"/>
      <c r="E831" s="13"/>
      <c r="F831" s="13"/>
      <c r="G831" s="13"/>
      <c r="H831" s="13"/>
      <c r="I831" s="13"/>
      <c r="J831" s="34"/>
      <c r="K831" s="35"/>
      <c r="L831" s="36"/>
      <c r="M831" s="36"/>
    </row>
    <row r="832" spans="1:13" ht="18" customHeight="1">
      <c r="A832" s="30"/>
      <c r="B832" s="32"/>
      <c r="C832" s="32"/>
      <c r="D832" s="33"/>
      <c r="E832" s="13"/>
      <c r="F832" s="13"/>
      <c r="G832" s="13"/>
      <c r="H832" s="13"/>
      <c r="I832" s="13"/>
      <c r="J832" s="34"/>
      <c r="K832" s="35"/>
      <c r="L832" s="36"/>
      <c r="M832" s="36"/>
    </row>
    <row r="833" spans="1:13" ht="18" customHeight="1">
      <c r="A833" s="30"/>
      <c r="B833" s="32"/>
      <c r="C833" s="32"/>
      <c r="D833" s="33"/>
      <c r="E833" s="13"/>
      <c r="F833" s="13"/>
      <c r="G833" s="13"/>
      <c r="H833" s="13"/>
      <c r="I833" s="13"/>
      <c r="J833" s="34"/>
      <c r="K833" s="35"/>
      <c r="L833" s="36"/>
      <c r="M833" s="36"/>
    </row>
    <row r="834" spans="1:13" ht="18" customHeight="1">
      <c r="A834" s="30"/>
      <c r="B834" s="32"/>
      <c r="C834" s="32"/>
      <c r="D834" s="33"/>
      <c r="E834" s="13"/>
      <c r="F834" s="13"/>
      <c r="G834" s="13"/>
      <c r="H834" s="13"/>
      <c r="I834" s="13"/>
      <c r="J834" s="34"/>
      <c r="K834" s="35"/>
      <c r="L834" s="36"/>
      <c r="M834" s="36"/>
    </row>
    <row r="835" spans="1:13" ht="18" customHeight="1">
      <c r="A835" s="30"/>
      <c r="B835" s="32"/>
      <c r="C835" s="32"/>
      <c r="D835" s="33"/>
      <c r="E835" s="13"/>
      <c r="F835" s="13"/>
      <c r="G835" s="13"/>
      <c r="H835" s="13"/>
      <c r="I835" s="13"/>
      <c r="J835" s="34"/>
      <c r="K835" s="35"/>
      <c r="L835" s="36"/>
      <c r="M835" s="36"/>
    </row>
    <row r="836" spans="1:13" ht="18" customHeight="1">
      <c r="A836" s="30"/>
      <c r="B836" s="32"/>
      <c r="C836" s="32"/>
      <c r="D836" s="33"/>
      <c r="E836" s="13"/>
      <c r="F836" s="13"/>
      <c r="G836" s="13"/>
      <c r="H836" s="13"/>
      <c r="I836" s="13"/>
      <c r="J836" s="34"/>
      <c r="K836" s="35"/>
      <c r="L836" s="36"/>
      <c r="M836" s="36"/>
    </row>
    <row r="837" spans="1:13" ht="18" customHeight="1">
      <c r="A837" s="30"/>
      <c r="B837" s="32"/>
      <c r="C837" s="32"/>
      <c r="D837" s="33"/>
      <c r="E837" s="13"/>
      <c r="F837" s="13"/>
      <c r="G837" s="13"/>
      <c r="H837" s="13"/>
      <c r="I837" s="13"/>
      <c r="J837" s="34"/>
      <c r="K837" s="35"/>
      <c r="L837" s="36"/>
      <c r="M837" s="36"/>
    </row>
    <row r="838" spans="1:13" ht="18" customHeight="1">
      <c r="A838" s="30"/>
      <c r="B838" s="32"/>
      <c r="C838" s="32"/>
      <c r="D838" s="33"/>
      <c r="E838" s="13"/>
      <c r="F838" s="13"/>
      <c r="G838" s="13"/>
      <c r="H838" s="13"/>
      <c r="I838" s="13"/>
      <c r="J838" s="34"/>
      <c r="K838" s="35"/>
      <c r="L838" s="36"/>
      <c r="M838" s="36"/>
    </row>
    <row r="839" spans="1:13" ht="18" customHeight="1">
      <c r="A839" s="30"/>
      <c r="B839" s="32"/>
      <c r="C839" s="32"/>
      <c r="D839" s="33"/>
      <c r="E839" s="13"/>
      <c r="F839" s="13"/>
      <c r="G839" s="13"/>
      <c r="H839" s="13"/>
      <c r="I839" s="13"/>
      <c r="J839" s="34"/>
      <c r="K839" s="35"/>
      <c r="L839" s="36"/>
      <c r="M839" s="36"/>
    </row>
    <row r="840" spans="1:13" ht="18" customHeight="1">
      <c r="A840" s="30"/>
      <c r="B840" s="32"/>
      <c r="C840" s="32"/>
      <c r="D840" s="33"/>
      <c r="E840" s="13"/>
      <c r="F840" s="13"/>
      <c r="G840" s="13"/>
      <c r="H840" s="13"/>
      <c r="I840" s="13"/>
      <c r="J840" s="34"/>
      <c r="K840" s="35"/>
      <c r="L840" s="36"/>
      <c r="M840" s="36"/>
    </row>
    <row r="841" spans="1:13" ht="18" customHeight="1">
      <c r="A841" s="30"/>
      <c r="B841" s="32"/>
      <c r="C841" s="32"/>
      <c r="D841" s="33"/>
      <c r="E841" s="13"/>
      <c r="F841" s="13"/>
      <c r="G841" s="13"/>
      <c r="H841" s="13"/>
      <c r="I841" s="13"/>
      <c r="J841" s="34"/>
      <c r="K841" s="35"/>
      <c r="L841" s="36"/>
      <c r="M841" s="36"/>
    </row>
    <row r="842" spans="1:13" ht="18" customHeight="1">
      <c r="A842" s="30"/>
      <c r="B842" s="32"/>
      <c r="C842" s="32"/>
      <c r="D842" s="33"/>
      <c r="E842" s="13"/>
      <c r="F842" s="13"/>
      <c r="G842" s="13"/>
      <c r="H842" s="13"/>
      <c r="I842" s="13"/>
      <c r="J842" s="34"/>
      <c r="K842" s="35"/>
      <c r="L842" s="36"/>
      <c r="M842" s="36"/>
    </row>
    <row r="843" spans="1:13" ht="18" customHeight="1">
      <c r="A843" s="30"/>
      <c r="B843" s="32"/>
      <c r="C843" s="32"/>
      <c r="D843" s="33"/>
      <c r="E843" s="13"/>
      <c r="F843" s="13"/>
      <c r="G843" s="13"/>
      <c r="H843" s="13"/>
      <c r="I843" s="13"/>
      <c r="J843" s="34"/>
      <c r="K843" s="35"/>
      <c r="L843" s="36"/>
      <c r="M843" s="36"/>
    </row>
    <row r="844" spans="1:13" ht="18" customHeight="1">
      <c r="A844" s="30"/>
      <c r="B844" s="32"/>
      <c r="C844" s="32"/>
      <c r="D844" s="33"/>
      <c r="E844" s="13"/>
      <c r="F844" s="13"/>
      <c r="G844" s="13"/>
      <c r="H844" s="13"/>
      <c r="I844" s="13"/>
      <c r="J844" s="34"/>
      <c r="K844" s="35"/>
      <c r="L844" s="36"/>
      <c r="M844" s="36"/>
    </row>
    <row r="845" spans="1:13" ht="18" customHeight="1">
      <c r="A845" s="30"/>
      <c r="B845" s="32"/>
      <c r="C845" s="32"/>
      <c r="D845" s="33"/>
      <c r="E845" s="13"/>
      <c r="F845" s="13"/>
      <c r="G845" s="13"/>
      <c r="H845" s="13"/>
      <c r="I845" s="13"/>
      <c r="J845" s="34"/>
      <c r="K845" s="35"/>
      <c r="L845" s="36"/>
      <c r="M845" s="36"/>
    </row>
    <row r="846" spans="1:13" ht="18" customHeight="1">
      <c r="A846" s="30"/>
      <c r="B846" s="32"/>
      <c r="C846" s="32"/>
      <c r="D846" s="33"/>
      <c r="E846" s="13"/>
      <c r="F846" s="13"/>
      <c r="G846" s="13"/>
      <c r="H846" s="13"/>
      <c r="I846" s="13"/>
      <c r="J846" s="34"/>
      <c r="K846" s="35"/>
      <c r="L846" s="36"/>
      <c r="M846" s="36"/>
    </row>
    <row r="847" spans="1:13" ht="18" customHeight="1">
      <c r="A847" s="30"/>
      <c r="B847" s="32"/>
      <c r="C847" s="32"/>
      <c r="D847" s="33"/>
      <c r="E847" s="13"/>
      <c r="F847" s="13"/>
      <c r="G847" s="13"/>
      <c r="H847" s="13"/>
      <c r="I847" s="13"/>
      <c r="J847" s="34"/>
      <c r="K847" s="35"/>
      <c r="L847" s="36"/>
      <c r="M847" s="36"/>
    </row>
    <row r="848" spans="1:13" ht="18" customHeight="1">
      <c r="A848" s="30"/>
      <c r="B848" s="32"/>
      <c r="C848" s="32"/>
      <c r="D848" s="33"/>
      <c r="E848" s="13"/>
      <c r="F848" s="13"/>
      <c r="G848" s="13"/>
      <c r="H848" s="13"/>
      <c r="I848" s="13"/>
      <c r="J848" s="34"/>
      <c r="K848" s="35"/>
      <c r="L848" s="36"/>
      <c r="M848" s="36"/>
    </row>
    <row r="849" spans="1:13" ht="18" customHeight="1">
      <c r="A849" s="30"/>
      <c r="B849" s="32"/>
      <c r="C849" s="32"/>
      <c r="D849" s="33"/>
      <c r="E849" s="13"/>
      <c r="F849" s="13"/>
      <c r="G849" s="13"/>
      <c r="H849" s="13"/>
      <c r="I849" s="13"/>
      <c r="J849" s="34"/>
      <c r="K849" s="35"/>
      <c r="L849" s="36"/>
      <c r="M849" s="36"/>
    </row>
    <row r="850" spans="1:13" ht="18" customHeight="1">
      <c r="A850" s="30"/>
      <c r="B850" s="32"/>
      <c r="C850" s="32"/>
      <c r="D850" s="33"/>
      <c r="E850" s="13"/>
      <c r="F850" s="13"/>
      <c r="G850" s="13"/>
      <c r="H850" s="13"/>
      <c r="I850" s="13"/>
      <c r="J850" s="34"/>
      <c r="K850" s="35"/>
      <c r="L850" s="36"/>
      <c r="M850" s="36"/>
    </row>
    <row r="851" spans="1:13" ht="18" customHeight="1">
      <c r="A851" s="30"/>
      <c r="B851" s="32"/>
      <c r="C851" s="32"/>
      <c r="D851" s="33"/>
      <c r="E851" s="13"/>
      <c r="F851" s="13"/>
      <c r="G851" s="13"/>
      <c r="H851" s="13"/>
      <c r="I851" s="13"/>
      <c r="J851" s="34"/>
      <c r="K851" s="35"/>
      <c r="L851" s="36"/>
      <c r="M851" s="36"/>
    </row>
    <row r="852" spans="1:13" ht="18" customHeight="1">
      <c r="A852" s="30"/>
      <c r="B852" s="32"/>
      <c r="C852" s="32"/>
      <c r="D852" s="33"/>
      <c r="E852" s="13"/>
      <c r="F852" s="13"/>
      <c r="G852" s="13"/>
      <c r="H852" s="13"/>
      <c r="I852" s="13"/>
      <c r="J852" s="34"/>
      <c r="K852" s="35"/>
      <c r="L852" s="36"/>
      <c r="M852" s="36"/>
    </row>
    <row r="853" spans="1:13" ht="18" customHeight="1">
      <c r="A853" s="30"/>
      <c r="B853" s="32"/>
      <c r="C853" s="32"/>
      <c r="D853" s="33"/>
      <c r="E853" s="13"/>
      <c r="F853" s="13"/>
      <c r="G853" s="13"/>
      <c r="H853" s="13"/>
      <c r="I853" s="13"/>
      <c r="J853" s="34"/>
      <c r="K853" s="35"/>
      <c r="L853" s="36"/>
      <c r="M853" s="36"/>
    </row>
    <row r="854" spans="1:13" ht="18" customHeight="1">
      <c r="A854" s="30"/>
      <c r="B854" s="32"/>
      <c r="C854" s="32"/>
      <c r="D854" s="33"/>
      <c r="E854" s="13"/>
      <c r="F854" s="13"/>
      <c r="G854" s="13"/>
      <c r="H854" s="13"/>
      <c r="I854" s="13"/>
      <c r="J854" s="34"/>
      <c r="K854" s="35"/>
      <c r="L854" s="36"/>
      <c r="M854" s="36"/>
    </row>
    <row r="855" spans="1:13" ht="18" customHeight="1">
      <c r="A855" s="30"/>
      <c r="B855" s="32"/>
      <c r="C855" s="32"/>
      <c r="D855" s="33"/>
      <c r="E855" s="13"/>
      <c r="F855" s="13"/>
      <c r="G855" s="13"/>
      <c r="H855" s="13"/>
      <c r="I855" s="13"/>
      <c r="J855" s="34"/>
      <c r="K855" s="35"/>
      <c r="L855" s="36"/>
      <c r="M855" s="36"/>
    </row>
    <row r="856" spans="1:13" ht="18" customHeight="1">
      <c r="A856" s="30"/>
      <c r="B856" s="32"/>
      <c r="C856" s="32"/>
      <c r="D856" s="33"/>
      <c r="E856" s="13"/>
      <c r="F856" s="13"/>
      <c r="G856" s="13"/>
      <c r="H856" s="13"/>
      <c r="I856" s="13"/>
      <c r="J856" s="34"/>
      <c r="K856" s="35"/>
      <c r="L856" s="36"/>
      <c r="M856" s="36"/>
    </row>
    <row r="857" spans="1:13" ht="18" customHeight="1">
      <c r="A857" s="30"/>
      <c r="B857" s="32"/>
      <c r="C857" s="32"/>
      <c r="D857" s="33"/>
      <c r="E857" s="13"/>
      <c r="F857" s="13"/>
      <c r="G857" s="13"/>
      <c r="H857" s="13"/>
      <c r="I857" s="13"/>
      <c r="J857" s="34"/>
      <c r="K857" s="35"/>
      <c r="L857" s="36"/>
      <c r="M857" s="36"/>
    </row>
    <row r="858" spans="1:13" ht="18" customHeight="1">
      <c r="A858" s="30"/>
      <c r="B858" s="32"/>
      <c r="C858" s="32"/>
      <c r="D858" s="33"/>
      <c r="E858" s="13"/>
      <c r="F858" s="13"/>
      <c r="G858" s="13"/>
      <c r="H858" s="13"/>
      <c r="I858" s="13"/>
      <c r="J858" s="34"/>
      <c r="K858" s="35"/>
      <c r="L858" s="36"/>
      <c r="M858" s="36"/>
    </row>
    <row r="859" spans="1:13" ht="18" customHeight="1">
      <c r="A859" s="30"/>
      <c r="B859" s="32"/>
      <c r="C859" s="32"/>
      <c r="D859" s="33"/>
      <c r="E859" s="13"/>
      <c r="F859" s="13"/>
      <c r="G859" s="13"/>
      <c r="H859" s="13"/>
      <c r="I859" s="13"/>
      <c r="J859" s="34"/>
      <c r="K859" s="35"/>
      <c r="L859" s="36"/>
      <c r="M859" s="36"/>
    </row>
    <row r="860" spans="1:13" ht="18" customHeight="1">
      <c r="A860" s="30"/>
      <c r="B860" s="32"/>
      <c r="C860" s="32"/>
      <c r="D860" s="33"/>
      <c r="E860" s="13"/>
      <c r="F860" s="13"/>
      <c r="G860" s="13"/>
      <c r="H860" s="13"/>
      <c r="I860" s="13"/>
      <c r="J860" s="34"/>
      <c r="K860" s="35"/>
      <c r="L860" s="36"/>
      <c r="M860" s="36"/>
    </row>
    <row r="861" spans="1:13" ht="18" customHeight="1">
      <c r="A861" s="30"/>
      <c r="B861" s="32"/>
      <c r="C861" s="32"/>
      <c r="D861" s="33"/>
      <c r="E861" s="13"/>
      <c r="F861" s="13"/>
      <c r="G861" s="13"/>
      <c r="H861" s="13"/>
      <c r="I861" s="13"/>
      <c r="J861" s="34"/>
      <c r="K861" s="35"/>
      <c r="L861" s="36"/>
      <c r="M861" s="36"/>
    </row>
    <row r="862" spans="1:13" ht="18" customHeight="1">
      <c r="A862" s="30"/>
      <c r="B862" s="32"/>
      <c r="C862" s="32"/>
      <c r="D862" s="33"/>
      <c r="E862" s="13"/>
      <c r="F862" s="13"/>
      <c r="G862" s="13"/>
      <c r="H862" s="13"/>
      <c r="I862" s="13"/>
      <c r="J862" s="34"/>
      <c r="K862" s="35"/>
      <c r="L862" s="36"/>
      <c r="M862" s="36"/>
    </row>
    <row r="863" spans="1:13" ht="18" customHeight="1">
      <c r="A863" s="30"/>
      <c r="B863" s="32"/>
      <c r="C863" s="32"/>
      <c r="D863" s="33"/>
      <c r="E863" s="13"/>
      <c r="F863" s="13"/>
      <c r="G863" s="13"/>
      <c r="H863" s="13"/>
      <c r="I863" s="13"/>
      <c r="J863" s="34"/>
      <c r="K863" s="35"/>
      <c r="L863" s="36"/>
      <c r="M863" s="36"/>
    </row>
    <row r="864" spans="1:13" ht="18" customHeight="1">
      <c r="A864" s="30"/>
      <c r="B864" s="32"/>
      <c r="C864" s="32"/>
      <c r="D864" s="33"/>
      <c r="E864" s="13"/>
      <c r="F864" s="13"/>
      <c r="G864" s="13"/>
      <c r="H864" s="13"/>
      <c r="I864" s="13"/>
      <c r="J864" s="34"/>
      <c r="K864" s="35"/>
      <c r="L864" s="36"/>
      <c r="M864" s="36"/>
    </row>
    <row r="865" spans="1:13" ht="18" customHeight="1">
      <c r="A865" s="30"/>
      <c r="B865" s="32"/>
      <c r="C865" s="32"/>
      <c r="D865" s="33"/>
      <c r="E865" s="13"/>
      <c r="F865" s="13"/>
      <c r="G865" s="13"/>
      <c r="H865" s="13"/>
      <c r="I865" s="13"/>
      <c r="J865" s="34"/>
      <c r="K865" s="35"/>
      <c r="L865" s="36"/>
      <c r="M865" s="36"/>
    </row>
    <row r="866" spans="1:13" ht="18" customHeight="1">
      <c r="A866" s="30"/>
      <c r="B866" s="32"/>
      <c r="C866" s="32"/>
      <c r="D866" s="33"/>
      <c r="E866" s="13"/>
      <c r="F866" s="13"/>
      <c r="G866" s="13"/>
      <c r="H866" s="13"/>
      <c r="I866" s="13"/>
      <c r="J866" s="34"/>
      <c r="K866" s="35"/>
      <c r="L866" s="36"/>
      <c r="M866" s="36"/>
    </row>
    <row r="867" spans="1:13" ht="18" customHeight="1">
      <c r="A867" s="30"/>
      <c r="B867" s="32"/>
      <c r="C867" s="32"/>
      <c r="D867" s="33"/>
      <c r="E867" s="13"/>
      <c r="F867" s="13"/>
      <c r="G867" s="13"/>
      <c r="H867" s="13"/>
      <c r="I867" s="13"/>
      <c r="J867" s="34"/>
      <c r="K867" s="35"/>
      <c r="L867" s="36"/>
      <c r="M867" s="36"/>
    </row>
    <row r="868" spans="1:13" ht="18" customHeight="1">
      <c r="A868" s="30"/>
      <c r="B868" s="32"/>
      <c r="C868" s="32"/>
      <c r="D868" s="33"/>
      <c r="E868" s="13"/>
      <c r="F868" s="13"/>
      <c r="G868" s="13"/>
      <c r="H868" s="13"/>
      <c r="I868" s="13"/>
      <c r="J868" s="34"/>
      <c r="K868" s="35"/>
      <c r="L868" s="36"/>
      <c r="M868" s="36"/>
    </row>
    <row r="869" spans="1:13" ht="18" customHeight="1">
      <c r="A869" s="30"/>
      <c r="B869" s="32"/>
      <c r="C869" s="32"/>
      <c r="D869" s="33"/>
      <c r="E869" s="13"/>
      <c r="F869" s="13"/>
      <c r="G869" s="13"/>
      <c r="H869" s="13"/>
      <c r="I869" s="13"/>
      <c r="J869" s="34"/>
      <c r="K869" s="35"/>
      <c r="L869" s="36"/>
      <c r="M869" s="36"/>
    </row>
    <row r="870" spans="1:13" ht="18" customHeight="1">
      <c r="A870" s="30"/>
      <c r="B870" s="32"/>
      <c r="C870" s="32"/>
      <c r="D870" s="33"/>
      <c r="E870" s="13"/>
      <c r="F870" s="13"/>
      <c r="G870" s="13"/>
      <c r="H870" s="13"/>
      <c r="I870" s="13"/>
      <c r="J870" s="34"/>
      <c r="K870" s="35"/>
      <c r="L870" s="36"/>
      <c r="M870" s="36"/>
    </row>
    <row r="871" spans="1:13" ht="18" customHeight="1">
      <c r="A871" s="30"/>
      <c r="B871" s="32"/>
      <c r="C871" s="32"/>
      <c r="D871" s="33"/>
      <c r="E871" s="13"/>
      <c r="F871" s="13"/>
      <c r="G871" s="13"/>
      <c r="H871" s="13"/>
      <c r="I871" s="13"/>
      <c r="J871" s="34"/>
      <c r="K871" s="35"/>
      <c r="L871" s="36"/>
      <c r="M871" s="36"/>
    </row>
    <row r="872" spans="1:13" ht="18" customHeight="1">
      <c r="A872" s="30"/>
      <c r="B872" s="32"/>
      <c r="C872" s="32"/>
      <c r="D872" s="33"/>
      <c r="E872" s="13"/>
      <c r="F872" s="13"/>
      <c r="G872" s="13"/>
      <c r="H872" s="13"/>
      <c r="I872" s="13"/>
      <c r="J872" s="34"/>
      <c r="K872" s="35"/>
      <c r="L872" s="36"/>
      <c r="M872" s="36"/>
    </row>
    <row r="873" spans="1:13" ht="18" customHeight="1">
      <c r="A873" s="30"/>
      <c r="B873" s="32"/>
      <c r="C873" s="32"/>
      <c r="D873" s="33"/>
      <c r="E873" s="13"/>
      <c r="F873" s="13"/>
      <c r="G873" s="13"/>
      <c r="H873" s="13"/>
      <c r="I873" s="13"/>
      <c r="J873" s="34"/>
      <c r="K873" s="35"/>
      <c r="L873" s="36"/>
      <c r="M873" s="36"/>
    </row>
    <row r="874" spans="1:13" ht="18" customHeight="1">
      <c r="A874" s="30"/>
      <c r="B874" s="32"/>
      <c r="C874" s="32"/>
      <c r="D874" s="33"/>
      <c r="E874" s="13"/>
      <c r="F874" s="13"/>
      <c r="G874" s="13"/>
      <c r="H874" s="13"/>
      <c r="I874" s="13"/>
      <c r="J874" s="34"/>
      <c r="K874" s="35"/>
      <c r="L874" s="36"/>
      <c r="M874" s="36"/>
    </row>
    <row r="875" spans="1:13" ht="18" customHeight="1">
      <c r="A875" s="30"/>
      <c r="B875" s="32"/>
      <c r="C875" s="32"/>
      <c r="D875" s="33"/>
      <c r="E875" s="13"/>
      <c r="F875" s="13"/>
      <c r="G875" s="13"/>
      <c r="H875" s="13"/>
      <c r="I875" s="13"/>
      <c r="J875" s="34"/>
      <c r="K875" s="35"/>
      <c r="L875" s="36"/>
      <c r="M875" s="36"/>
    </row>
    <row r="876" spans="1:13" ht="18" customHeight="1">
      <c r="A876" s="30"/>
      <c r="B876" s="32"/>
      <c r="C876" s="32"/>
      <c r="D876" s="33"/>
      <c r="E876" s="13"/>
      <c r="F876" s="13"/>
      <c r="G876" s="13"/>
      <c r="H876" s="13"/>
      <c r="I876" s="13"/>
      <c r="J876" s="34"/>
      <c r="K876" s="35"/>
      <c r="L876" s="36"/>
      <c r="M876" s="36"/>
    </row>
    <row r="877" spans="1:13" ht="18" customHeight="1">
      <c r="A877" s="30"/>
      <c r="B877" s="32"/>
      <c r="C877" s="32"/>
      <c r="D877" s="33"/>
      <c r="E877" s="13"/>
      <c r="F877" s="13"/>
      <c r="G877" s="13"/>
      <c r="H877" s="13"/>
      <c r="I877" s="13"/>
      <c r="J877" s="34"/>
      <c r="K877" s="35"/>
      <c r="L877" s="36"/>
      <c r="M877" s="36"/>
    </row>
    <row r="878" spans="1:13" ht="18" customHeight="1">
      <c r="A878" s="30"/>
      <c r="B878" s="32"/>
      <c r="C878" s="32"/>
      <c r="D878" s="33"/>
      <c r="E878" s="13"/>
      <c r="F878" s="13"/>
      <c r="G878" s="13"/>
      <c r="H878" s="13"/>
      <c r="I878" s="13"/>
      <c r="J878" s="34"/>
      <c r="K878" s="35"/>
      <c r="L878" s="36"/>
      <c r="M878" s="36"/>
    </row>
    <row r="879" spans="1:13" ht="18" customHeight="1">
      <c r="A879" s="30"/>
      <c r="B879" s="32"/>
      <c r="C879" s="32"/>
      <c r="D879" s="33"/>
      <c r="E879" s="13"/>
      <c r="F879" s="13"/>
      <c r="G879" s="13"/>
      <c r="H879" s="13"/>
      <c r="I879" s="13"/>
      <c r="J879" s="34"/>
      <c r="K879" s="35"/>
      <c r="L879" s="36"/>
      <c r="M879" s="36"/>
    </row>
    <row r="880" spans="1:13" ht="18" customHeight="1">
      <c r="A880" s="30"/>
      <c r="B880" s="32"/>
      <c r="C880" s="32"/>
      <c r="D880" s="33"/>
      <c r="E880" s="13"/>
      <c r="F880" s="13"/>
      <c r="G880" s="13"/>
      <c r="H880" s="13"/>
      <c r="I880" s="13"/>
      <c r="J880" s="34"/>
      <c r="K880" s="35"/>
      <c r="L880" s="36"/>
      <c r="M880" s="36"/>
    </row>
    <row r="881" spans="1:13" ht="18" customHeight="1">
      <c r="A881" s="30"/>
      <c r="B881" s="32"/>
      <c r="C881" s="32"/>
      <c r="D881" s="33"/>
      <c r="E881" s="13"/>
      <c r="F881" s="13"/>
      <c r="G881" s="13"/>
      <c r="H881" s="13"/>
      <c r="I881" s="13"/>
      <c r="J881" s="34"/>
      <c r="K881" s="35"/>
      <c r="L881" s="36"/>
      <c r="M881" s="36"/>
    </row>
    <row r="882" spans="1:13" ht="18" customHeight="1">
      <c r="A882" s="30"/>
      <c r="B882" s="32"/>
      <c r="C882" s="32"/>
      <c r="D882" s="33"/>
      <c r="E882" s="13"/>
      <c r="F882" s="13"/>
      <c r="G882" s="13"/>
      <c r="H882" s="13"/>
      <c r="I882" s="13"/>
      <c r="J882" s="34"/>
      <c r="K882" s="35"/>
      <c r="L882" s="36"/>
      <c r="M882" s="36"/>
    </row>
    <row r="883" spans="1:13" ht="18" customHeight="1">
      <c r="A883" s="30"/>
      <c r="B883" s="32"/>
      <c r="C883" s="32"/>
      <c r="D883" s="33"/>
      <c r="E883" s="13"/>
      <c r="F883" s="13"/>
      <c r="G883" s="13"/>
      <c r="H883" s="13"/>
      <c r="I883" s="13"/>
      <c r="J883" s="34"/>
      <c r="K883" s="35"/>
      <c r="L883" s="36"/>
      <c r="M883" s="36"/>
    </row>
    <row r="884" spans="1:13" ht="18" customHeight="1">
      <c r="A884" s="30"/>
      <c r="B884" s="32"/>
      <c r="C884" s="32"/>
      <c r="D884" s="33"/>
      <c r="E884" s="13"/>
      <c r="F884" s="13"/>
      <c r="G884" s="13"/>
      <c r="H884" s="13"/>
      <c r="I884" s="13"/>
      <c r="J884" s="34"/>
      <c r="K884" s="35"/>
      <c r="L884" s="36"/>
      <c r="M884" s="36"/>
    </row>
    <row r="885" spans="1:13" ht="18" customHeight="1">
      <c r="A885" s="30"/>
      <c r="B885" s="32"/>
      <c r="C885" s="32"/>
      <c r="D885" s="33"/>
      <c r="E885" s="13"/>
      <c r="F885" s="13"/>
      <c r="G885" s="13"/>
      <c r="H885" s="13"/>
      <c r="I885" s="13"/>
      <c r="J885" s="34"/>
      <c r="K885" s="35"/>
      <c r="L885" s="36"/>
      <c r="M885" s="36"/>
    </row>
    <row r="886" spans="1:13" ht="18" customHeight="1">
      <c r="A886" s="30"/>
      <c r="B886" s="32"/>
      <c r="C886" s="32"/>
      <c r="D886" s="33"/>
      <c r="E886" s="13"/>
      <c r="F886" s="13"/>
      <c r="G886" s="13"/>
      <c r="H886" s="13"/>
      <c r="I886" s="13"/>
      <c r="J886" s="34"/>
      <c r="K886" s="35"/>
      <c r="L886" s="36"/>
      <c r="M886" s="36"/>
    </row>
    <row r="887" spans="1:13" ht="18" customHeight="1">
      <c r="A887" s="30"/>
      <c r="B887" s="32"/>
      <c r="C887" s="32"/>
      <c r="D887" s="33"/>
      <c r="E887" s="13"/>
      <c r="F887" s="13"/>
      <c r="G887" s="13"/>
      <c r="H887" s="13"/>
      <c r="I887" s="13"/>
      <c r="J887" s="34"/>
      <c r="K887" s="35"/>
      <c r="L887" s="36"/>
      <c r="M887" s="36"/>
    </row>
    <row r="888" spans="1:13" ht="18" customHeight="1">
      <c r="A888" s="30"/>
      <c r="B888" s="32"/>
      <c r="C888" s="32"/>
      <c r="D888" s="33"/>
      <c r="E888" s="13"/>
      <c r="F888" s="13"/>
      <c r="G888" s="13"/>
      <c r="H888" s="13"/>
      <c r="I888" s="13"/>
      <c r="J888" s="34"/>
      <c r="K888" s="35"/>
      <c r="L888" s="36"/>
      <c r="M888" s="36"/>
    </row>
    <row r="889" spans="1:13" ht="18" customHeight="1">
      <c r="A889" s="30"/>
      <c r="B889" s="32"/>
      <c r="C889" s="32"/>
      <c r="D889" s="33"/>
      <c r="E889" s="13"/>
      <c r="F889" s="13"/>
      <c r="G889" s="13"/>
      <c r="H889" s="13"/>
      <c r="I889" s="13"/>
      <c r="J889" s="34"/>
      <c r="K889" s="35"/>
      <c r="L889" s="36"/>
      <c r="M889" s="36"/>
    </row>
    <row r="890" spans="1:13" ht="18" customHeight="1">
      <c r="A890" s="30"/>
      <c r="B890" s="32"/>
      <c r="C890" s="32"/>
      <c r="D890" s="33"/>
      <c r="E890" s="13"/>
      <c r="F890" s="13"/>
      <c r="G890" s="13"/>
      <c r="H890" s="13"/>
      <c r="I890" s="13"/>
      <c r="J890" s="34"/>
      <c r="K890" s="35"/>
      <c r="L890" s="36"/>
      <c r="M890" s="36"/>
    </row>
    <row r="891" spans="1:13" ht="18" customHeight="1">
      <c r="A891" s="30"/>
      <c r="B891" s="32"/>
      <c r="C891" s="32"/>
      <c r="D891" s="33"/>
      <c r="E891" s="13"/>
      <c r="F891" s="13"/>
      <c r="G891" s="13"/>
      <c r="H891" s="13"/>
      <c r="I891" s="13"/>
      <c r="J891" s="34"/>
      <c r="K891" s="35"/>
      <c r="L891" s="36"/>
      <c r="M891" s="36"/>
    </row>
    <row r="892" spans="1:13" ht="18" customHeight="1">
      <c r="A892" s="30"/>
      <c r="B892" s="32"/>
      <c r="C892" s="32"/>
      <c r="D892" s="33"/>
      <c r="E892" s="13"/>
      <c r="F892" s="13"/>
      <c r="G892" s="13"/>
      <c r="H892" s="13"/>
      <c r="I892" s="13"/>
      <c r="J892" s="34"/>
      <c r="K892" s="35"/>
      <c r="L892" s="36"/>
      <c r="M892" s="36"/>
    </row>
    <row r="893" spans="1:13" ht="18" customHeight="1">
      <c r="A893" s="30"/>
      <c r="B893" s="32"/>
      <c r="C893" s="32"/>
      <c r="D893" s="33"/>
      <c r="E893" s="13"/>
      <c r="F893" s="13"/>
      <c r="G893" s="13"/>
      <c r="H893" s="13"/>
      <c r="I893" s="13"/>
      <c r="J893" s="34"/>
      <c r="K893" s="35"/>
      <c r="L893" s="36"/>
      <c r="M893" s="36"/>
    </row>
    <row r="894" spans="1:13" ht="18" customHeight="1">
      <c r="A894" s="30"/>
      <c r="B894" s="32"/>
      <c r="C894" s="32"/>
      <c r="D894" s="33"/>
      <c r="E894" s="13"/>
      <c r="F894" s="13"/>
      <c r="G894" s="13"/>
      <c r="H894" s="13"/>
      <c r="I894" s="13"/>
      <c r="J894" s="34"/>
      <c r="K894" s="35"/>
      <c r="L894" s="36"/>
      <c r="M894" s="36"/>
    </row>
    <row r="895" spans="1:13" ht="18" customHeight="1">
      <c r="A895" s="30"/>
      <c r="B895" s="32"/>
      <c r="C895" s="32"/>
      <c r="D895" s="33"/>
      <c r="E895" s="13"/>
      <c r="F895" s="13"/>
      <c r="G895" s="13"/>
      <c r="H895" s="13"/>
      <c r="I895" s="13"/>
      <c r="J895" s="34"/>
      <c r="K895" s="35"/>
      <c r="L895" s="36"/>
      <c r="M895" s="36"/>
    </row>
    <row r="896" spans="1:13" ht="18" customHeight="1">
      <c r="A896" s="30"/>
      <c r="B896" s="32"/>
      <c r="C896" s="32"/>
      <c r="D896" s="33"/>
      <c r="E896" s="13"/>
      <c r="F896" s="13"/>
      <c r="G896" s="13"/>
      <c r="H896" s="13"/>
      <c r="I896" s="13"/>
      <c r="J896" s="34"/>
      <c r="K896" s="35"/>
      <c r="L896" s="36"/>
      <c r="M896" s="36"/>
    </row>
    <row r="897" spans="1:13" ht="18" customHeight="1">
      <c r="A897" s="30"/>
      <c r="B897" s="32"/>
      <c r="C897" s="32"/>
      <c r="D897" s="33"/>
      <c r="E897" s="13"/>
      <c r="F897" s="13"/>
      <c r="G897" s="13"/>
      <c r="H897" s="13"/>
      <c r="I897" s="13"/>
      <c r="J897" s="34"/>
      <c r="K897" s="35"/>
      <c r="L897" s="36"/>
      <c r="M897" s="36"/>
    </row>
    <row r="898" spans="1:13" ht="18" customHeight="1">
      <c r="A898" s="30"/>
      <c r="B898" s="32"/>
      <c r="C898" s="32"/>
      <c r="D898" s="33"/>
      <c r="E898" s="13"/>
      <c r="F898" s="13"/>
      <c r="G898" s="13"/>
      <c r="H898" s="13"/>
      <c r="I898" s="13"/>
      <c r="J898" s="34"/>
      <c r="K898" s="35"/>
      <c r="L898" s="36"/>
      <c r="M898" s="36"/>
    </row>
    <row r="899" spans="1:13" ht="18" customHeight="1">
      <c r="A899" s="30"/>
      <c r="B899" s="32"/>
      <c r="C899" s="32"/>
      <c r="D899" s="33"/>
      <c r="E899" s="13"/>
      <c r="F899" s="13"/>
      <c r="G899" s="13"/>
      <c r="H899" s="13"/>
      <c r="I899" s="13"/>
      <c r="J899" s="34"/>
      <c r="K899" s="35"/>
      <c r="L899" s="36"/>
      <c r="M899" s="36"/>
    </row>
    <row r="900" spans="1:13" ht="18" customHeight="1">
      <c r="A900" s="30"/>
      <c r="B900" s="32"/>
      <c r="C900" s="32"/>
      <c r="D900" s="33"/>
      <c r="E900" s="13"/>
      <c r="F900" s="13"/>
      <c r="G900" s="13"/>
      <c r="H900" s="13"/>
      <c r="I900" s="13"/>
      <c r="J900" s="34"/>
      <c r="K900" s="35"/>
      <c r="L900" s="36"/>
      <c r="M900" s="36"/>
    </row>
    <row r="901" spans="1:13" ht="18" customHeight="1">
      <c r="A901" s="30"/>
      <c r="B901" s="32"/>
      <c r="C901" s="32"/>
      <c r="D901" s="33"/>
      <c r="E901" s="13"/>
      <c r="F901" s="13"/>
      <c r="G901" s="13"/>
      <c r="H901" s="13"/>
      <c r="I901" s="13"/>
      <c r="J901" s="34"/>
      <c r="K901" s="35"/>
      <c r="L901" s="36"/>
      <c r="M901" s="36"/>
    </row>
    <row r="902" spans="1:13" ht="18" customHeight="1">
      <c r="A902" s="30"/>
      <c r="B902" s="32"/>
      <c r="C902" s="32"/>
      <c r="D902" s="33"/>
      <c r="E902" s="13"/>
      <c r="F902" s="13"/>
      <c r="G902" s="13"/>
      <c r="H902" s="13"/>
      <c r="I902" s="13"/>
      <c r="J902" s="34"/>
      <c r="K902" s="35"/>
      <c r="L902" s="36"/>
      <c r="M902" s="36"/>
    </row>
    <row r="903" spans="1:13" ht="18" customHeight="1">
      <c r="A903" s="30"/>
      <c r="B903" s="32"/>
      <c r="C903" s="32"/>
      <c r="D903" s="33"/>
      <c r="E903" s="13"/>
      <c r="F903" s="13"/>
      <c r="G903" s="13"/>
      <c r="H903" s="13"/>
      <c r="I903" s="13"/>
      <c r="J903" s="34"/>
      <c r="K903" s="35"/>
      <c r="L903" s="36"/>
      <c r="M903" s="36"/>
    </row>
    <row r="904" spans="1:13" ht="18" customHeight="1">
      <c r="A904" s="30"/>
      <c r="B904" s="32"/>
      <c r="C904" s="32"/>
      <c r="D904" s="33"/>
      <c r="E904" s="13"/>
      <c r="F904" s="13"/>
      <c r="G904" s="13"/>
      <c r="H904" s="13"/>
      <c r="I904" s="13"/>
      <c r="J904" s="34"/>
      <c r="K904" s="35"/>
      <c r="L904" s="36"/>
      <c r="M904" s="36"/>
    </row>
    <row r="905" spans="1:13" ht="18" customHeight="1">
      <c r="A905" s="30"/>
      <c r="B905" s="32"/>
      <c r="C905" s="32"/>
      <c r="D905" s="33"/>
      <c r="E905" s="13"/>
      <c r="F905" s="13"/>
      <c r="G905" s="13"/>
      <c r="H905" s="13"/>
      <c r="I905" s="13"/>
      <c r="J905" s="34"/>
      <c r="K905" s="35"/>
      <c r="L905" s="36"/>
      <c r="M905" s="36"/>
    </row>
    <row r="906" spans="1:13" ht="18" customHeight="1">
      <c r="A906" s="30"/>
      <c r="B906" s="32"/>
      <c r="C906" s="32"/>
      <c r="D906" s="33"/>
      <c r="E906" s="13"/>
      <c r="F906" s="13"/>
      <c r="G906" s="13"/>
      <c r="H906" s="13"/>
      <c r="I906" s="13"/>
      <c r="J906" s="34"/>
      <c r="K906" s="35"/>
      <c r="L906" s="36"/>
      <c r="M906" s="36"/>
    </row>
    <row r="907" spans="1:13" ht="18" customHeight="1">
      <c r="A907" s="30"/>
      <c r="B907" s="32"/>
      <c r="C907" s="32"/>
      <c r="D907" s="33"/>
      <c r="E907" s="13"/>
      <c r="F907" s="13"/>
      <c r="G907" s="13"/>
      <c r="H907" s="13"/>
      <c r="I907" s="13"/>
      <c r="J907" s="34"/>
      <c r="K907" s="35"/>
      <c r="L907" s="36"/>
      <c r="M907" s="36"/>
    </row>
    <row r="908" spans="1:13" ht="18" customHeight="1">
      <c r="A908" s="30"/>
      <c r="B908" s="32"/>
      <c r="C908" s="32"/>
      <c r="D908" s="33"/>
      <c r="E908" s="13"/>
      <c r="F908" s="13"/>
      <c r="G908" s="13"/>
      <c r="H908" s="13"/>
      <c r="I908" s="13"/>
      <c r="J908" s="34"/>
      <c r="K908" s="35"/>
      <c r="L908" s="36"/>
      <c r="M908" s="36"/>
    </row>
    <row r="909" spans="1:13" ht="18" customHeight="1">
      <c r="A909" s="30"/>
      <c r="B909" s="32"/>
      <c r="C909" s="32"/>
      <c r="D909" s="33"/>
      <c r="E909" s="13"/>
      <c r="F909" s="13"/>
      <c r="G909" s="13"/>
      <c r="H909" s="13"/>
      <c r="I909" s="13"/>
      <c r="J909" s="34"/>
      <c r="K909" s="35"/>
      <c r="L909" s="36"/>
      <c r="M909" s="36"/>
    </row>
    <row r="910" spans="1:13" ht="18" customHeight="1">
      <c r="A910" s="30"/>
      <c r="B910" s="32"/>
      <c r="C910" s="32"/>
      <c r="D910" s="33"/>
      <c r="E910" s="13"/>
      <c r="F910" s="13"/>
      <c r="G910" s="13"/>
      <c r="H910" s="13"/>
      <c r="I910" s="13"/>
      <c r="J910" s="34"/>
      <c r="K910" s="35"/>
      <c r="L910" s="36"/>
      <c r="M910" s="36"/>
    </row>
    <row r="911" spans="1:13" ht="18" customHeight="1">
      <c r="A911" s="30"/>
      <c r="B911" s="32"/>
      <c r="C911" s="32"/>
      <c r="D911" s="33"/>
      <c r="E911" s="13"/>
      <c r="F911" s="13"/>
      <c r="G911" s="13"/>
      <c r="H911" s="13"/>
      <c r="I911" s="13"/>
      <c r="J911" s="34"/>
      <c r="K911" s="35"/>
      <c r="L911" s="36"/>
      <c r="M911" s="36"/>
    </row>
    <row r="912" spans="1:13" ht="18" customHeight="1">
      <c r="A912" s="30"/>
      <c r="B912" s="32"/>
      <c r="C912" s="32"/>
      <c r="D912" s="33"/>
      <c r="E912" s="13"/>
      <c r="F912" s="13"/>
      <c r="G912" s="13"/>
      <c r="H912" s="13"/>
      <c r="I912" s="13"/>
      <c r="J912" s="34"/>
      <c r="K912" s="35"/>
      <c r="L912" s="36"/>
      <c r="M912" s="36"/>
    </row>
    <row r="913" spans="1:13" ht="18" customHeight="1">
      <c r="A913" s="30"/>
      <c r="B913" s="32"/>
      <c r="C913" s="32"/>
      <c r="D913" s="33"/>
      <c r="E913" s="13"/>
      <c r="F913" s="13"/>
      <c r="G913" s="13"/>
      <c r="H913" s="13"/>
      <c r="I913" s="13"/>
      <c r="J913" s="34"/>
      <c r="K913" s="35"/>
      <c r="L913" s="36"/>
      <c r="M913" s="36"/>
    </row>
    <row r="914" spans="1:13" ht="18" customHeight="1">
      <c r="A914" s="30"/>
      <c r="B914" s="32"/>
      <c r="C914" s="32"/>
      <c r="D914" s="33"/>
      <c r="E914" s="13"/>
      <c r="F914" s="13"/>
      <c r="G914" s="13"/>
      <c r="H914" s="13"/>
      <c r="I914" s="13"/>
      <c r="J914" s="34"/>
      <c r="K914" s="35"/>
      <c r="L914" s="36"/>
      <c r="M914" s="36"/>
    </row>
    <row r="915" spans="1:13" ht="18" customHeight="1">
      <c r="A915" s="30"/>
      <c r="B915" s="32"/>
      <c r="C915" s="32"/>
      <c r="D915" s="33"/>
      <c r="E915" s="13"/>
      <c r="F915" s="13"/>
      <c r="G915" s="13"/>
      <c r="H915" s="13"/>
      <c r="I915" s="13"/>
      <c r="J915" s="34"/>
      <c r="K915" s="35"/>
      <c r="L915" s="36"/>
      <c r="M915" s="36"/>
    </row>
    <row r="916" spans="1:13" ht="18" customHeight="1">
      <c r="A916" s="30"/>
      <c r="B916" s="32"/>
      <c r="C916" s="32"/>
      <c r="D916" s="33"/>
      <c r="E916" s="13"/>
      <c r="F916" s="13"/>
      <c r="G916" s="13"/>
      <c r="H916" s="13"/>
      <c r="I916" s="13"/>
      <c r="J916" s="34"/>
      <c r="K916" s="35"/>
      <c r="L916" s="36"/>
      <c r="M916" s="36"/>
    </row>
    <row r="917" spans="1:13" ht="18" customHeight="1">
      <c r="A917" s="30"/>
      <c r="B917" s="32"/>
      <c r="C917" s="32"/>
      <c r="D917" s="33"/>
      <c r="E917" s="13"/>
      <c r="F917" s="13"/>
      <c r="G917" s="13"/>
      <c r="H917" s="13"/>
      <c r="I917" s="13"/>
      <c r="J917" s="34"/>
      <c r="K917" s="35"/>
      <c r="L917" s="36"/>
      <c r="M917" s="36"/>
    </row>
    <row r="918" spans="1:13" ht="18" customHeight="1">
      <c r="A918" s="30"/>
      <c r="B918" s="32"/>
      <c r="C918" s="32"/>
      <c r="D918" s="33"/>
      <c r="E918" s="13"/>
      <c r="F918" s="13"/>
      <c r="G918" s="13"/>
      <c r="H918" s="13"/>
      <c r="I918" s="13"/>
      <c r="J918" s="34"/>
      <c r="K918" s="35"/>
      <c r="L918" s="36"/>
      <c r="M918" s="36"/>
    </row>
    <row r="919" spans="1:13" ht="18" customHeight="1">
      <c r="A919" s="30"/>
      <c r="B919" s="32"/>
      <c r="C919" s="32"/>
      <c r="D919" s="33"/>
      <c r="E919" s="13"/>
      <c r="F919" s="13"/>
      <c r="G919" s="13"/>
      <c r="H919" s="13"/>
      <c r="I919" s="13"/>
      <c r="J919" s="34"/>
      <c r="K919" s="35"/>
      <c r="L919" s="36"/>
      <c r="M919" s="36"/>
    </row>
    <row r="920" spans="1:13" ht="18" customHeight="1">
      <c r="A920" s="30"/>
      <c r="B920" s="32"/>
      <c r="C920" s="32"/>
      <c r="D920" s="33"/>
      <c r="E920" s="13"/>
      <c r="F920" s="13"/>
      <c r="G920" s="13"/>
      <c r="H920" s="13"/>
      <c r="I920" s="13"/>
      <c r="J920" s="34"/>
      <c r="K920" s="35"/>
      <c r="L920" s="36"/>
      <c r="M920" s="36"/>
    </row>
    <row r="921" spans="1:13" ht="18" customHeight="1">
      <c r="A921" s="30"/>
      <c r="B921" s="32"/>
      <c r="C921" s="32"/>
      <c r="D921" s="33"/>
      <c r="E921" s="13"/>
      <c r="F921" s="13"/>
      <c r="G921" s="13"/>
      <c r="H921" s="13"/>
      <c r="I921" s="13"/>
      <c r="J921" s="34"/>
      <c r="K921" s="35"/>
      <c r="L921" s="36"/>
      <c r="M921" s="36"/>
    </row>
    <row r="922" spans="1:13" ht="18" customHeight="1">
      <c r="A922" s="30"/>
      <c r="B922" s="32"/>
      <c r="C922" s="32"/>
      <c r="D922" s="33"/>
      <c r="E922" s="13"/>
      <c r="F922" s="13"/>
      <c r="G922" s="13"/>
      <c r="H922" s="13"/>
      <c r="I922" s="13"/>
      <c r="J922" s="34"/>
      <c r="K922" s="35"/>
      <c r="L922" s="36"/>
      <c r="M922" s="36"/>
    </row>
    <row r="923" spans="1:13" ht="18" customHeight="1">
      <c r="A923" s="30"/>
      <c r="B923" s="32"/>
      <c r="C923" s="32"/>
      <c r="D923" s="33"/>
      <c r="E923" s="13"/>
      <c r="F923" s="13"/>
      <c r="G923" s="13"/>
      <c r="H923" s="13"/>
      <c r="I923" s="13"/>
      <c r="J923" s="34"/>
      <c r="K923" s="35"/>
      <c r="L923" s="36"/>
      <c r="M923" s="36"/>
    </row>
    <row r="924" spans="1:13" ht="18" customHeight="1">
      <c r="A924" s="30"/>
      <c r="B924" s="32"/>
      <c r="C924" s="32"/>
      <c r="D924" s="33"/>
      <c r="E924" s="13"/>
      <c r="F924" s="13"/>
      <c r="G924" s="13"/>
      <c r="H924" s="13"/>
      <c r="I924" s="13"/>
      <c r="J924" s="34"/>
      <c r="K924" s="35"/>
      <c r="L924" s="36"/>
      <c r="M924" s="36"/>
    </row>
    <row r="925" spans="1:13" ht="18" customHeight="1">
      <c r="A925" s="30"/>
      <c r="B925" s="32"/>
      <c r="C925" s="32"/>
      <c r="D925" s="33"/>
      <c r="E925" s="13"/>
      <c r="F925" s="13"/>
      <c r="G925" s="13"/>
      <c r="H925" s="13"/>
      <c r="I925" s="13"/>
      <c r="J925" s="34"/>
      <c r="K925" s="35"/>
      <c r="L925" s="36"/>
      <c r="M925" s="36"/>
    </row>
    <row r="926" spans="1:13" ht="18" customHeight="1">
      <c r="A926" s="30"/>
      <c r="B926" s="32"/>
      <c r="C926" s="32"/>
      <c r="D926" s="33"/>
      <c r="E926" s="13"/>
      <c r="F926" s="13"/>
      <c r="G926" s="13"/>
      <c r="H926" s="13"/>
      <c r="I926" s="13"/>
      <c r="J926" s="34"/>
      <c r="K926" s="35"/>
      <c r="L926" s="36"/>
      <c r="M926" s="36"/>
    </row>
    <row r="927" spans="1:13" ht="18" customHeight="1">
      <c r="A927" s="30"/>
      <c r="B927" s="32"/>
      <c r="C927" s="32"/>
      <c r="D927" s="33"/>
      <c r="E927" s="13"/>
      <c r="F927" s="13"/>
      <c r="G927" s="13"/>
      <c r="H927" s="13"/>
      <c r="I927" s="13"/>
      <c r="J927" s="34"/>
      <c r="K927" s="35"/>
      <c r="L927" s="36"/>
      <c r="M927" s="36"/>
    </row>
    <row r="928" spans="1:13" ht="18" customHeight="1">
      <c r="A928" s="30"/>
      <c r="B928" s="32"/>
      <c r="C928" s="32"/>
      <c r="D928" s="33"/>
      <c r="E928" s="13"/>
      <c r="F928" s="13"/>
      <c r="G928" s="13"/>
      <c r="H928" s="13"/>
      <c r="I928" s="13"/>
      <c r="J928" s="34"/>
      <c r="K928" s="35"/>
      <c r="L928" s="36"/>
      <c r="M928" s="36"/>
    </row>
    <row r="929" spans="1:13" ht="18" customHeight="1">
      <c r="A929" s="30"/>
      <c r="B929" s="32"/>
      <c r="C929" s="32"/>
      <c r="D929" s="33"/>
      <c r="E929" s="13"/>
      <c r="F929" s="13"/>
      <c r="G929" s="13"/>
      <c r="H929" s="13"/>
      <c r="I929" s="13"/>
      <c r="J929" s="34"/>
      <c r="K929" s="35"/>
      <c r="L929" s="36"/>
      <c r="M929" s="36"/>
    </row>
    <row r="930" spans="1:13" ht="18" customHeight="1">
      <c r="A930" s="30"/>
      <c r="B930" s="32"/>
      <c r="C930" s="32"/>
      <c r="D930" s="33"/>
      <c r="E930" s="13"/>
      <c r="F930" s="13"/>
      <c r="G930" s="13"/>
      <c r="H930" s="13"/>
      <c r="I930" s="13"/>
      <c r="J930" s="34"/>
      <c r="K930" s="35"/>
      <c r="L930" s="36"/>
      <c r="M930" s="36"/>
    </row>
    <row r="931" spans="1:13" ht="18" customHeight="1">
      <c r="A931" s="30"/>
      <c r="B931" s="32"/>
      <c r="C931" s="32"/>
      <c r="D931" s="33"/>
      <c r="E931" s="13"/>
      <c r="F931" s="13"/>
      <c r="G931" s="13"/>
      <c r="H931" s="13"/>
      <c r="I931" s="13"/>
      <c r="J931" s="34"/>
      <c r="K931" s="35"/>
      <c r="L931" s="36"/>
      <c r="M931" s="36"/>
    </row>
    <row r="932" spans="1:13" ht="18" customHeight="1">
      <c r="A932" s="30"/>
      <c r="B932" s="32"/>
      <c r="C932" s="32"/>
      <c r="D932" s="33"/>
      <c r="E932" s="13"/>
      <c r="F932" s="13"/>
      <c r="G932" s="13"/>
      <c r="H932" s="13"/>
      <c r="I932" s="13"/>
      <c r="J932" s="34"/>
      <c r="K932" s="35"/>
      <c r="L932" s="36"/>
      <c r="M932" s="36"/>
    </row>
    <row r="933" spans="1:13" ht="18" customHeight="1">
      <c r="A933" s="30"/>
      <c r="B933" s="32"/>
      <c r="C933" s="32"/>
      <c r="D933" s="33"/>
      <c r="E933" s="13"/>
      <c r="F933" s="13"/>
      <c r="G933" s="13"/>
      <c r="H933" s="13"/>
      <c r="I933" s="13"/>
      <c r="J933" s="34"/>
      <c r="K933" s="35"/>
      <c r="L933" s="36"/>
      <c r="M933" s="36"/>
    </row>
    <row r="934" spans="1:13" ht="18" customHeight="1">
      <c r="A934" s="30"/>
      <c r="B934" s="32"/>
      <c r="C934" s="32"/>
      <c r="D934" s="33"/>
      <c r="E934" s="13"/>
      <c r="F934" s="13"/>
      <c r="G934" s="13"/>
      <c r="H934" s="13"/>
      <c r="I934" s="13"/>
      <c r="J934" s="34"/>
      <c r="K934" s="35"/>
      <c r="L934" s="36"/>
      <c r="M934" s="36"/>
    </row>
    <row r="935" spans="1:13" ht="18" customHeight="1">
      <c r="A935" s="30"/>
      <c r="B935" s="32"/>
      <c r="C935" s="32"/>
      <c r="D935" s="33"/>
      <c r="E935" s="13"/>
      <c r="F935" s="13"/>
      <c r="G935" s="13"/>
      <c r="H935" s="13"/>
      <c r="I935" s="13"/>
      <c r="J935" s="34"/>
      <c r="K935" s="35"/>
      <c r="L935" s="36"/>
      <c r="M935" s="36"/>
    </row>
    <row r="936" spans="1:13" ht="18" customHeight="1">
      <c r="A936" s="30"/>
      <c r="B936" s="32"/>
      <c r="C936" s="32"/>
      <c r="D936" s="33"/>
      <c r="E936" s="13"/>
      <c r="F936" s="13"/>
      <c r="G936" s="13"/>
      <c r="H936" s="13"/>
      <c r="I936" s="13"/>
      <c r="J936" s="34"/>
      <c r="K936" s="35"/>
      <c r="L936" s="36"/>
      <c r="M936" s="36"/>
    </row>
    <row r="937" spans="1:13" ht="18" customHeight="1">
      <c r="A937" s="30"/>
      <c r="B937" s="31"/>
      <c r="C937" s="31"/>
      <c r="D937" s="13"/>
      <c r="E937" s="13"/>
      <c r="F937" s="13"/>
      <c r="G937" s="13"/>
      <c r="H937" s="13"/>
      <c r="I937" s="13"/>
      <c r="J937" s="45"/>
      <c r="K937" s="31"/>
      <c r="L937" s="36"/>
      <c r="M937" s="36"/>
    </row>
  </sheetData>
  <conditionalFormatting sqref="C101:C936">
    <cfRule type="colorScale" priority="1">
      <colorScale>
        <cfvo type="formula" val="5"/>
        <cfvo type="formula" val="50"/>
        <cfvo type="formula" val="200"/>
        <color rgb="FF57BB8A"/>
        <color rgb="FFFFFFFF"/>
        <color rgb="FFE67C73"/>
      </colorScale>
    </cfRule>
  </conditionalFormatting>
  <conditionalFormatting sqref="F2:I100">
    <cfRule type="containsText" dxfId="3" priority="2" operator="containsText" text="Fill In">
      <formula>NOT(ISERROR(SEARCH(("Fill In"),(F2))))</formula>
    </cfRule>
    <cfRule type="containsText" dxfId="2" priority="3" operator="containsText" text="Yes">
      <formula>NOT(ISERROR(SEARCH(("Yes"),(F2))))</formula>
    </cfRule>
    <cfRule type="containsText" dxfId="1" priority="4" operator="containsText" text="Sort Of">
      <formula>NOT(ISERROR(SEARCH(("Sort Of"),(F2))))</formula>
    </cfRule>
    <cfRule type="containsText" dxfId="0" priority="5" operator="containsText" text="No">
      <formula>NOT(ISERROR(SEARCH(("No"),(F2))))</formula>
    </cfRule>
  </conditionalFormatting>
  <dataValidations count="2">
    <dataValidation type="list" allowBlank="1" sqref="I2:I100" xr:uid="{00000000-0002-0000-0100-000000000000}">
      <formula1>"Fill In,Yes,No"</formula1>
    </dataValidation>
    <dataValidation type="list" allowBlank="1" sqref="F2:H100" xr:uid="{00000000-0002-0000-0100-000001000000}">
      <formula1>"Fill In,Yes,Sort of,No"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Y953"/>
  <sheetViews>
    <sheetView zoomScale="130" zoomScaleNormal="130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A34" sqref="A34"/>
    </sheetView>
  </sheetViews>
  <sheetFormatPr baseColWidth="10" defaultColWidth="12.6640625" defaultRowHeight="15.75" customHeight="1"/>
  <cols>
    <col min="1" max="1" width="89" customWidth="1"/>
    <col min="2" max="2" width="13.6640625" customWidth="1"/>
    <col min="3" max="3" width="13" customWidth="1"/>
    <col min="4" max="103" width="18.5" customWidth="1"/>
  </cols>
  <sheetData>
    <row r="1" spans="1:103" ht="22" customHeight="1">
      <c r="A1" s="46"/>
      <c r="B1" s="46" t="s">
        <v>48</v>
      </c>
      <c r="C1" s="46" t="s">
        <v>49</v>
      </c>
      <c r="D1" s="47" t="str">
        <f>Portfolio!A2</f>
        <v>Meli</v>
      </c>
      <c r="E1" s="47" t="str">
        <f>Portfolio!A3</f>
        <v>pypl</v>
      </c>
      <c r="F1" s="47" t="str">
        <f>Portfolio!A4</f>
        <v>pltr</v>
      </c>
      <c r="G1" s="47" t="str">
        <f>Portfolio!A5</f>
        <v>oke</v>
      </c>
      <c r="H1" s="47" t="str">
        <f>Portfolio!A6</f>
        <v>xom</v>
      </c>
      <c r="I1" s="47" t="str">
        <f>Portfolio!A7</f>
        <v>fcx</v>
      </c>
      <c r="J1" s="47" t="str">
        <f>Portfolio!A8</f>
        <v>ccj</v>
      </c>
      <c r="K1" s="47" t="str">
        <f>Portfolio!A9</f>
        <v>inmd</v>
      </c>
      <c r="L1" s="47" t="str">
        <f>Portfolio!A10</f>
        <v>iipr</v>
      </c>
      <c r="M1" s="47" t="str">
        <f>Portfolio!A11</f>
        <v>snow</v>
      </c>
      <c r="N1" s="47" t="str">
        <f>Portfolio!A12</f>
        <v>nvcr</v>
      </c>
      <c r="O1" s="47" t="str">
        <f>Portfolio!A13</f>
        <v>enph</v>
      </c>
      <c r="P1" s="47" t="str">
        <f>Portfolio!A14</f>
        <v>poet</v>
      </c>
      <c r="Q1" s="47" t="str">
        <f>Portfolio!A15</f>
        <v>lulu</v>
      </c>
      <c r="R1" s="47" t="str">
        <f>Portfolio!A16</f>
        <v>nbix</v>
      </c>
      <c r="S1" s="47" t="str">
        <f>Portfolio!A17</f>
        <v>bam</v>
      </c>
      <c r="T1" s="47" t="str">
        <f>Portfolio!A18</f>
        <v>baba</v>
      </c>
      <c r="U1" s="47" t="str">
        <f>Portfolio!A19</f>
        <v>Enter Stock
Ticker Here</v>
      </c>
      <c r="V1" s="47" t="str">
        <f>Portfolio!A20</f>
        <v>Enter Stock
Ticker Here</v>
      </c>
      <c r="W1" s="47" t="str">
        <f>Portfolio!A21</f>
        <v>Enter Stock
Ticker Here</v>
      </c>
      <c r="X1" s="47" t="str">
        <f>Portfolio!A22</f>
        <v>Enter Stock
Ticker Here</v>
      </c>
      <c r="Y1" s="47" t="str">
        <f>Portfolio!A23</f>
        <v>Enter Stock
Ticker Here</v>
      </c>
      <c r="Z1" s="47" t="str">
        <f>Portfolio!A24</f>
        <v>Enter Stock
Ticker Here</v>
      </c>
      <c r="AA1" s="47" t="str">
        <f>Portfolio!A25</f>
        <v>Enter Stock
Ticker Here</v>
      </c>
      <c r="AB1" s="47" t="str">
        <f>Portfolio!A26</f>
        <v>Enter Stock
Ticker Here</v>
      </c>
      <c r="AC1" s="47" t="str">
        <f>Portfolio!A27</f>
        <v>Enter Stock
Ticker Here</v>
      </c>
      <c r="AD1" s="47" t="str">
        <f>Portfolio!A28</f>
        <v>Enter Stock
Ticker Here</v>
      </c>
      <c r="AE1" s="47" t="str">
        <f>Portfolio!A29</f>
        <v>Enter Stock
Ticker Here</v>
      </c>
      <c r="AF1" s="47" t="str">
        <f>Portfolio!A30</f>
        <v>Enter Stock
Ticker Here</v>
      </c>
      <c r="AG1" s="47" t="str">
        <f>Portfolio!A31</f>
        <v>Enter Stock
Ticker Here</v>
      </c>
      <c r="AH1" s="47" t="str">
        <f>Portfolio!A32</f>
        <v>Enter Stock
Ticker Here</v>
      </c>
      <c r="AI1" s="47" t="str">
        <f>Portfolio!A33</f>
        <v>Enter Stock
Ticker Here</v>
      </c>
      <c r="AJ1" s="47" t="str">
        <f>Portfolio!A34</f>
        <v>Enter Stock
Ticker Here</v>
      </c>
      <c r="AK1" s="47" t="str">
        <f>Portfolio!A34</f>
        <v>Enter Stock
Ticker Here</v>
      </c>
      <c r="AL1" s="47" t="str">
        <f>Portfolio!A36</f>
        <v>Enter Stock
Ticker Here</v>
      </c>
      <c r="AM1" s="47" t="str">
        <f>Portfolio!A37</f>
        <v>Enter Stock
Ticker Here</v>
      </c>
      <c r="AN1" s="47" t="str">
        <f>Portfolio!A38</f>
        <v>Enter Stock
Ticker Here</v>
      </c>
      <c r="AO1" s="47" t="str">
        <f>Portfolio!A39</f>
        <v>Enter Stock
Ticker Here</v>
      </c>
      <c r="AP1" s="47" t="str">
        <f>Portfolio!A40</f>
        <v>Enter Stock
Ticker Here</v>
      </c>
      <c r="AQ1" s="47" t="str">
        <f>Portfolio!A41</f>
        <v>Enter Stock
Ticker Here</v>
      </c>
      <c r="AR1" s="47" t="str">
        <f>Portfolio!A42</f>
        <v>Enter Stock
Ticker Here</v>
      </c>
      <c r="AS1" s="47" t="str">
        <f>Portfolio!A43</f>
        <v>Enter Stock
Ticker Here</v>
      </c>
      <c r="AT1" s="47" t="str">
        <f>Portfolio!A44</f>
        <v>Enter Stock
Ticker Here</v>
      </c>
      <c r="AU1" s="47" t="str">
        <f>Portfolio!A45</f>
        <v>Enter Stock
Ticker Here</v>
      </c>
      <c r="AV1" s="47" t="str">
        <f>Portfolio!A46</f>
        <v>Enter Stock
Ticker Here</v>
      </c>
      <c r="AW1" s="47" t="str">
        <f>Portfolio!A47</f>
        <v>Enter Stock
Ticker Here</v>
      </c>
      <c r="AX1" s="47" t="str">
        <f>Portfolio!A48</f>
        <v>Enter Stock
Ticker Here</v>
      </c>
      <c r="AY1" s="47" t="str">
        <f>Portfolio!A49</f>
        <v>Enter Stock
Ticker Here</v>
      </c>
      <c r="AZ1" s="47" t="str">
        <f>Portfolio!A50</f>
        <v>Enter Stock
Ticker Here</v>
      </c>
      <c r="BA1" s="47" t="str">
        <f>Portfolio!A51</f>
        <v>Enter Stock
Ticker Here</v>
      </c>
      <c r="BB1" s="47" t="str">
        <f>Portfolio!A52</f>
        <v>Enter Stock
Ticker Here</v>
      </c>
      <c r="BC1" s="47" t="str">
        <f>Portfolio!A53</f>
        <v>Enter Stock
Ticker Here</v>
      </c>
      <c r="BD1" s="47" t="str">
        <f>Portfolio!A54</f>
        <v>Enter Stock
Ticker Here</v>
      </c>
      <c r="BE1" s="47" t="str">
        <f>Portfolio!A55</f>
        <v>Enter Stock
Ticker Here</v>
      </c>
      <c r="BF1" s="47" t="str">
        <f>Portfolio!A56</f>
        <v>Enter Stock
Ticker Here</v>
      </c>
      <c r="BG1" s="47" t="str">
        <f>Portfolio!A57</f>
        <v>Enter Stock
Ticker Here</v>
      </c>
      <c r="BH1" s="47" t="str">
        <f>Portfolio!A58</f>
        <v>Enter Stock
Ticker Here</v>
      </c>
      <c r="BI1" s="47" t="str">
        <f>Portfolio!A59</f>
        <v>Enter Stock
Ticker Here</v>
      </c>
      <c r="BJ1" s="47" t="str">
        <f>Portfolio!A60</f>
        <v>Enter Stock
Ticker Here</v>
      </c>
      <c r="BK1" s="47" t="str">
        <f>Portfolio!A61</f>
        <v>Enter Stock
Ticker Here</v>
      </c>
      <c r="BL1" s="47" t="str">
        <f>Portfolio!A62</f>
        <v>Enter Stock
Ticker Here</v>
      </c>
      <c r="BM1" s="47" t="str">
        <f>Portfolio!A63</f>
        <v>Enter Stock
Ticker Here</v>
      </c>
      <c r="BN1" s="47" t="str">
        <f>Portfolio!A64</f>
        <v>Enter Stock
Ticker Here</v>
      </c>
      <c r="BO1" s="47" t="str">
        <f>Portfolio!A65</f>
        <v>Enter Stock
Ticker Here</v>
      </c>
      <c r="BP1" s="47" t="str">
        <f>Portfolio!A66</f>
        <v>Enter Stock
Ticker Here</v>
      </c>
      <c r="BQ1" s="47" t="str">
        <f>Portfolio!A66</f>
        <v>Enter Stock
Ticker Here</v>
      </c>
      <c r="BR1" s="47" t="str">
        <f>Portfolio!A67</f>
        <v>Enter Stock
Ticker Here</v>
      </c>
      <c r="BS1" s="47" t="str">
        <f>Portfolio!A68</f>
        <v>Enter Stock
Ticker Here</v>
      </c>
      <c r="BT1" s="47" t="str">
        <f>Portfolio!A69</f>
        <v>Enter Stock
Ticker Here</v>
      </c>
      <c r="BU1" s="47" t="str">
        <f>Portfolio!A70</f>
        <v>Enter Stock
Ticker Here</v>
      </c>
      <c r="BV1" s="47" t="str">
        <f>Portfolio!A71</f>
        <v>Enter Stock
Ticker Here</v>
      </c>
      <c r="BW1" s="47" t="str">
        <f>Portfolio!A72</f>
        <v>Enter Stock
Ticker Here</v>
      </c>
      <c r="BX1" s="47" t="str">
        <f>Portfolio!A73</f>
        <v>Enter Stock
Ticker Here</v>
      </c>
      <c r="BY1" s="47" t="str">
        <f>Portfolio!A74</f>
        <v>Enter Stock
Ticker Here</v>
      </c>
      <c r="BZ1" s="47" t="str">
        <f>Portfolio!A75</f>
        <v>Enter Stock
Ticker Here</v>
      </c>
      <c r="CA1" s="47" t="str">
        <f>Portfolio!A76</f>
        <v>Enter Stock
Ticker Here</v>
      </c>
      <c r="CB1" s="47" t="str">
        <f>Portfolio!A77</f>
        <v>Enter Stock
Ticker Here</v>
      </c>
      <c r="CC1" s="47" t="str">
        <f>Portfolio!A78</f>
        <v>Enter Stock
Ticker Here</v>
      </c>
      <c r="CD1" s="47" t="str">
        <f>Portfolio!A79</f>
        <v>Enter Stock
Ticker Here</v>
      </c>
      <c r="CE1" s="47" t="str">
        <f>Portfolio!A80</f>
        <v>Enter Stock
Ticker Here</v>
      </c>
      <c r="CF1" s="47" t="str">
        <f>Portfolio!A81</f>
        <v>Enter Stock
Ticker Here</v>
      </c>
      <c r="CG1" s="47" t="str">
        <f>Portfolio!A82</f>
        <v>Enter Stock
Ticker Here</v>
      </c>
      <c r="CH1" s="47" t="str">
        <f>Portfolio!A83</f>
        <v>Enter Stock
Ticker Here</v>
      </c>
      <c r="CI1" s="47" t="str">
        <f>Portfolio!A84</f>
        <v>Enter Stock
Ticker Here</v>
      </c>
      <c r="CJ1" s="47" t="str">
        <f>Portfolio!A85</f>
        <v>Enter Stock
Ticker Here</v>
      </c>
      <c r="CK1" s="47" t="str">
        <f>Portfolio!A86</f>
        <v>Enter Stock
Ticker Here</v>
      </c>
      <c r="CL1" s="47" t="str">
        <f>Portfolio!A87</f>
        <v>Enter Stock
Ticker Here</v>
      </c>
      <c r="CM1" s="47" t="str">
        <f>Portfolio!A88</f>
        <v>Enter Stock
Ticker Here</v>
      </c>
      <c r="CN1" s="47" t="str">
        <f>Portfolio!A89</f>
        <v>Enter Stock
Ticker Here</v>
      </c>
      <c r="CO1" s="47" t="str">
        <f>Portfolio!A90</f>
        <v>Enter Stock
Ticker Here</v>
      </c>
      <c r="CP1" s="47" t="str">
        <f>Portfolio!A91</f>
        <v>Enter Stock
Ticker Here</v>
      </c>
      <c r="CQ1" s="47" t="str">
        <f>Portfolio!A92</f>
        <v>Enter Stock
Ticker Here</v>
      </c>
      <c r="CR1" s="47" t="str">
        <f>Portfolio!A93</f>
        <v>Enter Stock
Ticker Here</v>
      </c>
      <c r="CS1" s="47" t="str">
        <f>Portfolio!A94</f>
        <v>Enter Stock
Ticker Here</v>
      </c>
      <c r="CT1" s="47" t="str">
        <f>Portfolio!A95</f>
        <v>Enter Stock
Ticker Here</v>
      </c>
      <c r="CU1" s="47" t="str">
        <f>Portfolio!A96</f>
        <v>Enter Stock
Ticker Here</v>
      </c>
      <c r="CV1" s="47" t="str">
        <f>Portfolio!A97</f>
        <v>Enter Stock
Ticker Here</v>
      </c>
      <c r="CW1" s="47" t="str">
        <f>Portfolio!A98</f>
        <v>Enter Stock
Ticker Here</v>
      </c>
      <c r="CX1" s="47" t="str">
        <f>Portfolio!A99</f>
        <v>Enter Stock
Ticker Here</v>
      </c>
      <c r="CY1" s="47" t="str">
        <f>Portfolio!A100</f>
        <v>Enter Stock
Ticker Here</v>
      </c>
    </row>
    <row r="2" spans="1:103" ht="22" customHeight="1">
      <c r="A2" s="48" t="s">
        <v>50</v>
      </c>
      <c r="B2" s="49"/>
      <c r="C2" s="49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</row>
    <row r="3" spans="1:103" ht="22" customHeight="1">
      <c r="A3" s="50" t="s">
        <v>51</v>
      </c>
      <c r="B3" s="51">
        <f>SUM(B5:B50)-B37</f>
        <v>100</v>
      </c>
      <c r="C3" s="51">
        <f>SUM(C5:C50)-C37</f>
        <v>-54</v>
      </c>
      <c r="D3" s="51">
        <f t="shared" ref="D3:AI3" si="0">D37+SUM(D40:D50)</f>
        <v>78</v>
      </c>
      <c r="E3" s="51">
        <f t="shared" si="0"/>
        <v>39</v>
      </c>
      <c r="F3" s="51">
        <f t="shared" si="0"/>
        <v>73</v>
      </c>
      <c r="G3" s="51">
        <f t="shared" si="0"/>
        <v>44</v>
      </c>
      <c r="H3" s="51">
        <f t="shared" si="0"/>
        <v>44</v>
      </c>
      <c r="I3" s="51">
        <f t="shared" si="0"/>
        <v>46</v>
      </c>
      <c r="J3" s="51">
        <f t="shared" si="0"/>
        <v>57</v>
      </c>
      <c r="K3" s="51">
        <f t="shared" si="0"/>
        <v>37</v>
      </c>
      <c r="L3" s="51">
        <f t="shared" si="0"/>
        <v>34</v>
      </c>
      <c r="M3" s="51">
        <f t="shared" si="0"/>
        <v>50</v>
      </c>
      <c r="N3" s="51">
        <f t="shared" si="0"/>
        <v>41</v>
      </c>
      <c r="O3" s="51">
        <f t="shared" si="0"/>
        <v>29</v>
      </c>
      <c r="P3" s="51">
        <f t="shared" si="0"/>
        <v>23</v>
      </c>
      <c r="Q3" s="51">
        <f t="shared" si="0"/>
        <v>53</v>
      </c>
      <c r="R3" s="51">
        <f t="shared" si="0"/>
        <v>56</v>
      </c>
      <c r="S3" s="51">
        <f t="shared" si="0"/>
        <v>57</v>
      </c>
      <c r="T3" s="51">
        <f t="shared" si="0"/>
        <v>57</v>
      </c>
      <c r="U3" s="51">
        <f t="shared" si="0"/>
        <v>0</v>
      </c>
      <c r="V3" s="51">
        <f t="shared" si="0"/>
        <v>0</v>
      </c>
      <c r="W3" s="51">
        <f t="shared" si="0"/>
        <v>0</v>
      </c>
      <c r="X3" s="51">
        <f t="shared" si="0"/>
        <v>0</v>
      </c>
      <c r="Y3" s="51">
        <f t="shared" si="0"/>
        <v>0</v>
      </c>
      <c r="Z3" s="51">
        <f t="shared" si="0"/>
        <v>0</v>
      </c>
      <c r="AA3" s="51">
        <f t="shared" si="0"/>
        <v>0</v>
      </c>
      <c r="AB3" s="51">
        <f t="shared" si="0"/>
        <v>0</v>
      </c>
      <c r="AC3" s="51">
        <f t="shared" si="0"/>
        <v>0</v>
      </c>
      <c r="AD3" s="51">
        <f t="shared" si="0"/>
        <v>0</v>
      </c>
      <c r="AE3" s="51">
        <f t="shared" si="0"/>
        <v>0</v>
      </c>
      <c r="AF3" s="51">
        <f t="shared" si="0"/>
        <v>0</v>
      </c>
      <c r="AG3" s="51">
        <f t="shared" si="0"/>
        <v>0</v>
      </c>
      <c r="AH3" s="51">
        <f t="shared" si="0"/>
        <v>0</v>
      </c>
      <c r="AI3" s="51">
        <f t="shared" si="0"/>
        <v>0</v>
      </c>
      <c r="AJ3" s="51">
        <f t="shared" ref="AJ3:BO3" si="1">AJ37+SUM(AJ40:AJ50)</f>
        <v>0</v>
      </c>
      <c r="AK3" s="51">
        <f t="shared" si="1"/>
        <v>0</v>
      </c>
      <c r="AL3" s="51">
        <f t="shared" si="1"/>
        <v>0</v>
      </c>
      <c r="AM3" s="51">
        <f t="shared" si="1"/>
        <v>0</v>
      </c>
      <c r="AN3" s="51">
        <f t="shared" si="1"/>
        <v>0</v>
      </c>
      <c r="AO3" s="51">
        <f t="shared" si="1"/>
        <v>0</v>
      </c>
      <c r="AP3" s="51">
        <f t="shared" si="1"/>
        <v>0</v>
      </c>
      <c r="AQ3" s="51">
        <f t="shared" si="1"/>
        <v>0</v>
      </c>
      <c r="AR3" s="51">
        <f t="shared" si="1"/>
        <v>0</v>
      </c>
      <c r="AS3" s="51">
        <f t="shared" si="1"/>
        <v>0</v>
      </c>
      <c r="AT3" s="51">
        <f t="shared" si="1"/>
        <v>0</v>
      </c>
      <c r="AU3" s="51">
        <f t="shared" si="1"/>
        <v>0</v>
      </c>
      <c r="AV3" s="51">
        <f t="shared" si="1"/>
        <v>0</v>
      </c>
      <c r="AW3" s="51">
        <f t="shared" si="1"/>
        <v>0</v>
      </c>
      <c r="AX3" s="51">
        <f t="shared" si="1"/>
        <v>0</v>
      </c>
      <c r="AY3" s="51">
        <f t="shared" si="1"/>
        <v>0</v>
      </c>
      <c r="AZ3" s="51">
        <f t="shared" si="1"/>
        <v>0</v>
      </c>
      <c r="BA3" s="51">
        <f t="shared" si="1"/>
        <v>0</v>
      </c>
      <c r="BB3" s="51">
        <f t="shared" si="1"/>
        <v>0</v>
      </c>
      <c r="BC3" s="51">
        <f t="shared" si="1"/>
        <v>0</v>
      </c>
      <c r="BD3" s="51">
        <f t="shared" si="1"/>
        <v>0</v>
      </c>
      <c r="BE3" s="51">
        <f t="shared" si="1"/>
        <v>0</v>
      </c>
      <c r="BF3" s="51">
        <f t="shared" si="1"/>
        <v>0</v>
      </c>
      <c r="BG3" s="51">
        <f t="shared" si="1"/>
        <v>0</v>
      </c>
      <c r="BH3" s="51">
        <f t="shared" si="1"/>
        <v>0</v>
      </c>
      <c r="BI3" s="51">
        <f t="shared" si="1"/>
        <v>0</v>
      </c>
      <c r="BJ3" s="51">
        <f t="shared" si="1"/>
        <v>0</v>
      </c>
      <c r="BK3" s="51">
        <f t="shared" si="1"/>
        <v>0</v>
      </c>
      <c r="BL3" s="51">
        <f t="shared" si="1"/>
        <v>0</v>
      </c>
      <c r="BM3" s="51">
        <f t="shared" si="1"/>
        <v>0</v>
      </c>
      <c r="BN3" s="51">
        <f t="shared" si="1"/>
        <v>0</v>
      </c>
      <c r="BO3" s="51">
        <f t="shared" si="1"/>
        <v>0</v>
      </c>
      <c r="BP3" s="51">
        <f t="shared" ref="BP3:CY3" si="2">BP37+SUM(BP40:BP50)</f>
        <v>0</v>
      </c>
      <c r="BQ3" s="51">
        <f t="shared" si="2"/>
        <v>0</v>
      </c>
      <c r="BR3" s="51">
        <f t="shared" si="2"/>
        <v>0</v>
      </c>
      <c r="BS3" s="51">
        <f t="shared" si="2"/>
        <v>0</v>
      </c>
      <c r="BT3" s="51">
        <f t="shared" si="2"/>
        <v>0</v>
      </c>
      <c r="BU3" s="51">
        <f t="shared" si="2"/>
        <v>0</v>
      </c>
      <c r="BV3" s="51">
        <f t="shared" si="2"/>
        <v>0</v>
      </c>
      <c r="BW3" s="51">
        <f t="shared" si="2"/>
        <v>0</v>
      </c>
      <c r="BX3" s="51">
        <f t="shared" si="2"/>
        <v>0</v>
      </c>
      <c r="BY3" s="51">
        <f t="shared" si="2"/>
        <v>0</v>
      </c>
      <c r="BZ3" s="51">
        <f t="shared" si="2"/>
        <v>0</v>
      </c>
      <c r="CA3" s="51">
        <f t="shared" si="2"/>
        <v>0</v>
      </c>
      <c r="CB3" s="51">
        <f t="shared" si="2"/>
        <v>0</v>
      </c>
      <c r="CC3" s="51">
        <f t="shared" si="2"/>
        <v>0</v>
      </c>
      <c r="CD3" s="51">
        <f t="shared" si="2"/>
        <v>0</v>
      </c>
      <c r="CE3" s="51">
        <f t="shared" si="2"/>
        <v>0</v>
      </c>
      <c r="CF3" s="51">
        <f t="shared" si="2"/>
        <v>0</v>
      </c>
      <c r="CG3" s="51">
        <f t="shared" si="2"/>
        <v>0</v>
      </c>
      <c r="CH3" s="51">
        <f t="shared" si="2"/>
        <v>0</v>
      </c>
      <c r="CI3" s="51">
        <f t="shared" si="2"/>
        <v>0</v>
      </c>
      <c r="CJ3" s="51">
        <f t="shared" si="2"/>
        <v>0</v>
      </c>
      <c r="CK3" s="51">
        <f t="shared" si="2"/>
        <v>0</v>
      </c>
      <c r="CL3" s="51">
        <f t="shared" si="2"/>
        <v>0</v>
      </c>
      <c r="CM3" s="51">
        <f t="shared" si="2"/>
        <v>0</v>
      </c>
      <c r="CN3" s="51">
        <f t="shared" si="2"/>
        <v>0</v>
      </c>
      <c r="CO3" s="51">
        <f t="shared" si="2"/>
        <v>0</v>
      </c>
      <c r="CP3" s="51">
        <f t="shared" si="2"/>
        <v>0</v>
      </c>
      <c r="CQ3" s="51">
        <f t="shared" si="2"/>
        <v>0</v>
      </c>
      <c r="CR3" s="51">
        <f t="shared" si="2"/>
        <v>0</v>
      </c>
      <c r="CS3" s="51">
        <f t="shared" si="2"/>
        <v>0</v>
      </c>
      <c r="CT3" s="51">
        <f t="shared" si="2"/>
        <v>0</v>
      </c>
      <c r="CU3" s="51">
        <f t="shared" si="2"/>
        <v>0</v>
      </c>
      <c r="CV3" s="51">
        <f t="shared" si="2"/>
        <v>0</v>
      </c>
      <c r="CW3" s="51">
        <f t="shared" si="2"/>
        <v>0</v>
      </c>
      <c r="CX3" s="51">
        <f t="shared" si="2"/>
        <v>0</v>
      </c>
      <c r="CY3" s="51">
        <f t="shared" si="2"/>
        <v>0</v>
      </c>
    </row>
    <row r="4" spans="1:103" ht="22" customHeight="1">
      <c r="A4" s="52" t="s">
        <v>626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</row>
    <row r="5" spans="1:103" ht="22" customHeight="1">
      <c r="A5" s="54" t="s">
        <v>52</v>
      </c>
      <c r="B5" s="55">
        <v>5</v>
      </c>
      <c r="C5" s="55">
        <v>0</v>
      </c>
      <c r="D5" s="56">
        <v>4</v>
      </c>
      <c r="E5" s="56">
        <v>4</v>
      </c>
      <c r="F5" s="56">
        <v>5</v>
      </c>
      <c r="G5" s="56">
        <v>3</v>
      </c>
      <c r="H5" s="56">
        <v>4</v>
      </c>
      <c r="I5" s="56">
        <v>4</v>
      </c>
      <c r="J5" s="56">
        <v>4</v>
      </c>
      <c r="K5" s="56">
        <v>5</v>
      </c>
      <c r="L5" s="56">
        <v>2</v>
      </c>
      <c r="M5" s="56">
        <v>3</v>
      </c>
      <c r="N5" s="56">
        <v>2</v>
      </c>
      <c r="O5" s="56">
        <v>3</v>
      </c>
      <c r="P5" s="56">
        <v>5</v>
      </c>
      <c r="Q5" s="56">
        <v>5</v>
      </c>
      <c r="R5" s="56">
        <v>3</v>
      </c>
      <c r="S5" s="56">
        <v>3</v>
      </c>
      <c r="T5" s="56">
        <v>3</v>
      </c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>
        <v>0</v>
      </c>
      <c r="AK5" s="56">
        <v>0</v>
      </c>
      <c r="AL5" s="56">
        <v>0</v>
      </c>
      <c r="AM5" s="56">
        <v>0</v>
      </c>
      <c r="AN5" s="56">
        <v>0</v>
      </c>
      <c r="AO5" s="56">
        <v>0</v>
      </c>
      <c r="AP5" s="56">
        <v>0</v>
      </c>
      <c r="AQ5" s="56">
        <v>0</v>
      </c>
      <c r="AR5" s="56">
        <v>0</v>
      </c>
      <c r="AS5" s="56">
        <v>0</v>
      </c>
      <c r="AT5" s="56">
        <v>0</v>
      </c>
      <c r="AU5" s="56">
        <v>0</v>
      </c>
      <c r="AV5" s="56">
        <v>0</v>
      </c>
      <c r="AW5" s="56">
        <v>0</v>
      </c>
      <c r="AX5" s="56">
        <v>0</v>
      </c>
      <c r="AY5" s="56">
        <v>0</v>
      </c>
      <c r="AZ5" s="56">
        <v>0</v>
      </c>
      <c r="BA5" s="56">
        <v>0</v>
      </c>
      <c r="BB5" s="56">
        <v>0</v>
      </c>
      <c r="BC5" s="56">
        <v>0</v>
      </c>
      <c r="BD5" s="56">
        <v>0</v>
      </c>
      <c r="BE5" s="56">
        <v>0</v>
      </c>
      <c r="BF5" s="56">
        <v>0</v>
      </c>
      <c r="BG5" s="56">
        <v>0</v>
      </c>
      <c r="BH5" s="56">
        <v>0</v>
      </c>
      <c r="BI5" s="56">
        <v>0</v>
      </c>
      <c r="BJ5" s="56">
        <v>0</v>
      </c>
      <c r="BK5" s="56">
        <v>0</v>
      </c>
      <c r="BL5" s="56">
        <v>0</v>
      </c>
      <c r="BM5" s="56">
        <v>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6">
        <v>0</v>
      </c>
      <c r="BT5" s="56">
        <v>0</v>
      </c>
      <c r="BU5" s="56">
        <v>0</v>
      </c>
      <c r="BV5" s="56">
        <v>0</v>
      </c>
      <c r="BW5" s="56">
        <v>0</v>
      </c>
      <c r="BX5" s="56">
        <v>0</v>
      </c>
      <c r="BY5" s="56">
        <v>0</v>
      </c>
      <c r="BZ5" s="56">
        <v>0</v>
      </c>
      <c r="CA5" s="56">
        <v>0</v>
      </c>
      <c r="CB5" s="56">
        <v>0</v>
      </c>
      <c r="CC5" s="56">
        <v>0</v>
      </c>
      <c r="CD5" s="56">
        <v>0</v>
      </c>
      <c r="CE5" s="56">
        <v>0</v>
      </c>
      <c r="CF5" s="56">
        <v>0</v>
      </c>
      <c r="CG5" s="56">
        <v>0</v>
      </c>
      <c r="CH5" s="56">
        <v>0</v>
      </c>
      <c r="CI5" s="56">
        <v>0</v>
      </c>
      <c r="CJ5" s="56">
        <v>0</v>
      </c>
      <c r="CK5" s="56">
        <v>0</v>
      </c>
      <c r="CL5" s="56">
        <v>0</v>
      </c>
      <c r="CM5" s="56">
        <v>0</v>
      </c>
      <c r="CN5" s="56">
        <v>0</v>
      </c>
      <c r="CO5" s="56">
        <v>0</v>
      </c>
      <c r="CP5" s="56">
        <v>0</v>
      </c>
      <c r="CQ5" s="56">
        <v>0</v>
      </c>
      <c r="CR5" s="56">
        <v>0</v>
      </c>
      <c r="CS5" s="56">
        <v>0</v>
      </c>
      <c r="CT5" s="56">
        <v>0</v>
      </c>
      <c r="CU5" s="56">
        <v>0</v>
      </c>
      <c r="CV5" s="56">
        <v>0</v>
      </c>
      <c r="CW5" s="56">
        <v>0</v>
      </c>
      <c r="CX5" s="56">
        <v>0</v>
      </c>
      <c r="CY5" s="56">
        <v>0</v>
      </c>
    </row>
    <row r="6" spans="1:103" ht="22" customHeight="1">
      <c r="A6" s="54" t="s">
        <v>53</v>
      </c>
      <c r="B6" s="55">
        <v>3</v>
      </c>
      <c r="C6" s="55">
        <v>0</v>
      </c>
      <c r="D6" s="56">
        <v>2</v>
      </c>
      <c r="E6" s="56">
        <v>1</v>
      </c>
      <c r="F6" s="56">
        <v>3</v>
      </c>
      <c r="G6" s="56">
        <v>1</v>
      </c>
      <c r="H6" s="56">
        <v>1</v>
      </c>
      <c r="I6" s="56">
        <v>1</v>
      </c>
      <c r="J6" s="56">
        <v>1</v>
      </c>
      <c r="K6" s="56">
        <v>3</v>
      </c>
      <c r="L6" s="56">
        <v>3</v>
      </c>
      <c r="M6" s="56">
        <v>2</v>
      </c>
      <c r="N6" s="56">
        <v>2</v>
      </c>
      <c r="O6" s="56">
        <v>1</v>
      </c>
      <c r="P6" s="56">
        <v>3</v>
      </c>
      <c r="Q6" s="56">
        <v>2</v>
      </c>
      <c r="R6" s="56">
        <v>2</v>
      </c>
      <c r="S6" s="56">
        <v>2</v>
      </c>
      <c r="T6" s="56">
        <v>1</v>
      </c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>
        <v>0</v>
      </c>
      <c r="AK6" s="56">
        <v>0</v>
      </c>
      <c r="AL6" s="56">
        <v>0</v>
      </c>
      <c r="AM6" s="56">
        <v>0</v>
      </c>
      <c r="AN6" s="56">
        <v>0</v>
      </c>
      <c r="AO6" s="56">
        <v>0</v>
      </c>
      <c r="AP6" s="56">
        <v>0</v>
      </c>
      <c r="AQ6" s="56">
        <v>0</v>
      </c>
      <c r="AR6" s="56">
        <v>0</v>
      </c>
      <c r="AS6" s="56">
        <v>0</v>
      </c>
      <c r="AT6" s="56">
        <v>0</v>
      </c>
      <c r="AU6" s="56">
        <v>0</v>
      </c>
      <c r="AV6" s="56">
        <v>0</v>
      </c>
      <c r="AW6" s="56">
        <v>0</v>
      </c>
      <c r="AX6" s="56">
        <v>0</v>
      </c>
      <c r="AY6" s="56">
        <v>0</v>
      </c>
      <c r="AZ6" s="56">
        <v>0</v>
      </c>
      <c r="BA6" s="56">
        <v>0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  <c r="BG6" s="56">
        <v>0</v>
      </c>
      <c r="BH6" s="56">
        <v>0</v>
      </c>
      <c r="BI6" s="56">
        <v>0</v>
      </c>
      <c r="BJ6" s="56">
        <v>0</v>
      </c>
      <c r="BK6" s="56">
        <v>0</v>
      </c>
      <c r="BL6" s="56">
        <v>0</v>
      </c>
      <c r="BM6" s="56">
        <v>0</v>
      </c>
      <c r="BN6" s="56">
        <v>0</v>
      </c>
      <c r="BO6" s="56">
        <v>0</v>
      </c>
      <c r="BP6" s="56">
        <v>0</v>
      </c>
      <c r="BQ6" s="56">
        <v>0</v>
      </c>
      <c r="BR6" s="56">
        <v>0</v>
      </c>
      <c r="BS6" s="56">
        <v>0</v>
      </c>
      <c r="BT6" s="56">
        <v>0</v>
      </c>
      <c r="BU6" s="56">
        <v>0</v>
      </c>
      <c r="BV6" s="56">
        <v>0</v>
      </c>
      <c r="BW6" s="56">
        <v>0</v>
      </c>
      <c r="BX6" s="56">
        <v>0</v>
      </c>
      <c r="BY6" s="56">
        <v>0</v>
      </c>
      <c r="BZ6" s="56">
        <v>0</v>
      </c>
      <c r="CA6" s="56">
        <v>0</v>
      </c>
      <c r="CB6" s="56">
        <v>0</v>
      </c>
      <c r="CC6" s="56">
        <v>0</v>
      </c>
      <c r="CD6" s="56">
        <v>0</v>
      </c>
      <c r="CE6" s="56">
        <v>0</v>
      </c>
      <c r="CF6" s="56">
        <v>0</v>
      </c>
      <c r="CG6" s="56">
        <v>0</v>
      </c>
      <c r="CH6" s="56">
        <v>0</v>
      </c>
      <c r="CI6" s="56">
        <v>0</v>
      </c>
      <c r="CJ6" s="56">
        <v>0</v>
      </c>
      <c r="CK6" s="56">
        <v>0</v>
      </c>
      <c r="CL6" s="56">
        <v>0</v>
      </c>
      <c r="CM6" s="56">
        <v>0</v>
      </c>
      <c r="CN6" s="56">
        <v>0</v>
      </c>
      <c r="CO6" s="56">
        <v>0</v>
      </c>
      <c r="CP6" s="56">
        <v>0</v>
      </c>
      <c r="CQ6" s="56">
        <v>0</v>
      </c>
      <c r="CR6" s="56">
        <v>0</v>
      </c>
      <c r="CS6" s="56">
        <v>0</v>
      </c>
      <c r="CT6" s="56">
        <v>0</v>
      </c>
      <c r="CU6" s="56">
        <v>0</v>
      </c>
      <c r="CV6" s="56">
        <v>0</v>
      </c>
      <c r="CW6" s="56">
        <v>0</v>
      </c>
      <c r="CX6" s="56">
        <v>0</v>
      </c>
      <c r="CY6" s="56">
        <v>0</v>
      </c>
    </row>
    <row r="7" spans="1:103" ht="22" customHeight="1">
      <c r="A7" s="54" t="s">
        <v>54</v>
      </c>
      <c r="B7" s="55">
        <v>3</v>
      </c>
      <c r="C7" s="55">
        <v>0</v>
      </c>
      <c r="D7" s="56">
        <v>2</v>
      </c>
      <c r="E7" s="56">
        <v>2</v>
      </c>
      <c r="F7" s="56">
        <v>1</v>
      </c>
      <c r="G7" s="56">
        <v>2</v>
      </c>
      <c r="H7" s="56">
        <v>1</v>
      </c>
      <c r="I7" s="56">
        <v>1</v>
      </c>
      <c r="J7" s="56">
        <v>0</v>
      </c>
      <c r="K7" s="56">
        <v>2</v>
      </c>
      <c r="L7" s="56">
        <v>1</v>
      </c>
      <c r="M7" s="56">
        <v>0</v>
      </c>
      <c r="N7" s="56">
        <v>0</v>
      </c>
      <c r="O7" s="56">
        <v>2</v>
      </c>
      <c r="P7" s="56">
        <v>0</v>
      </c>
      <c r="Q7" s="56">
        <v>2</v>
      </c>
      <c r="R7" s="56">
        <v>2</v>
      </c>
      <c r="S7" s="56">
        <v>2</v>
      </c>
      <c r="T7" s="56">
        <v>1</v>
      </c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>
        <v>0</v>
      </c>
      <c r="AK7" s="56">
        <v>0</v>
      </c>
      <c r="AL7" s="56">
        <v>0</v>
      </c>
      <c r="AM7" s="56">
        <v>0</v>
      </c>
      <c r="AN7" s="56">
        <v>0</v>
      </c>
      <c r="AO7" s="56">
        <v>0</v>
      </c>
      <c r="AP7" s="56">
        <v>0</v>
      </c>
      <c r="AQ7" s="56">
        <v>0</v>
      </c>
      <c r="AR7" s="56">
        <v>0</v>
      </c>
      <c r="AS7" s="56">
        <v>0</v>
      </c>
      <c r="AT7" s="56">
        <v>0</v>
      </c>
      <c r="AU7" s="56">
        <v>0</v>
      </c>
      <c r="AV7" s="56">
        <v>0</v>
      </c>
      <c r="AW7" s="56">
        <v>0</v>
      </c>
      <c r="AX7" s="56">
        <v>0</v>
      </c>
      <c r="AY7" s="56">
        <v>0</v>
      </c>
      <c r="AZ7" s="56">
        <v>0</v>
      </c>
      <c r="BA7" s="56">
        <v>0</v>
      </c>
      <c r="BB7" s="56">
        <v>0</v>
      </c>
      <c r="BC7" s="56">
        <v>0</v>
      </c>
      <c r="BD7" s="56">
        <v>0</v>
      </c>
      <c r="BE7" s="56">
        <v>0</v>
      </c>
      <c r="BF7" s="56">
        <v>0</v>
      </c>
      <c r="BG7" s="56">
        <v>0</v>
      </c>
      <c r="BH7" s="56">
        <v>0</v>
      </c>
      <c r="BI7" s="56">
        <v>0</v>
      </c>
      <c r="BJ7" s="56">
        <v>0</v>
      </c>
      <c r="BK7" s="56">
        <v>0</v>
      </c>
      <c r="BL7" s="56">
        <v>0</v>
      </c>
      <c r="BM7" s="56">
        <v>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6">
        <v>0</v>
      </c>
      <c r="BT7" s="56">
        <v>0</v>
      </c>
      <c r="BU7" s="56">
        <v>0</v>
      </c>
      <c r="BV7" s="56">
        <v>0</v>
      </c>
      <c r="BW7" s="56">
        <v>0</v>
      </c>
      <c r="BX7" s="56">
        <v>0</v>
      </c>
      <c r="BY7" s="56">
        <v>0</v>
      </c>
      <c r="BZ7" s="56">
        <v>0</v>
      </c>
      <c r="CA7" s="56">
        <v>0</v>
      </c>
      <c r="CB7" s="56">
        <v>0</v>
      </c>
      <c r="CC7" s="56">
        <v>0</v>
      </c>
      <c r="CD7" s="56">
        <v>0</v>
      </c>
      <c r="CE7" s="56">
        <v>0</v>
      </c>
      <c r="CF7" s="56">
        <v>0</v>
      </c>
      <c r="CG7" s="56">
        <v>0</v>
      </c>
      <c r="CH7" s="56">
        <v>0</v>
      </c>
      <c r="CI7" s="56">
        <v>0</v>
      </c>
      <c r="CJ7" s="56">
        <v>0</v>
      </c>
      <c r="CK7" s="56">
        <v>0</v>
      </c>
      <c r="CL7" s="56">
        <v>0</v>
      </c>
      <c r="CM7" s="56">
        <v>0</v>
      </c>
      <c r="CN7" s="56">
        <v>0</v>
      </c>
      <c r="CO7" s="56">
        <v>0</v>
      </c>
      <c r="CP7" s="56">
        <v>0</v>
      </c>
      <c r="CQ7" s="56">
        <v>0</v>
      </c>
      <c r="CR7" s="56">
        <v>0</v>
      </c>
      <c r="CS7" s="56">
        <v>0</v>
      </c>
      <c r="CT7" s="56">
        <v>0</v>
      </c>
      <c r="CU7" s="56">
        <v>0</v>
      </c>
      <c r="CV7" s="56">
        <v>0</v>
      </c>
      <c r="CW7" s="56">
        <v>0</v>
      </c>
      <c r="CX7" s="56">
        <v>0</v>
      </c>
      <c r="CY7" s="56">
        <v>0</v>
      </c>
    </row>
    <row r="8" spans="1:103" ht="22" customHeight="1">
      <c r="A8" s="54" t="s">
        <v>55</v>
      </c>
      <c r="B8" s="55">
        <v>3</v>
      </c>
      <c r="C8" s="55">
        <v>0</v>
      </c>
      <c r="D8" s="56">
        <v>2</v>
      </c>
      <c r="E8" s="56">
        <v>2</v>
      </c>
      <c r="F8" s="56">
        <v>2</v>
      </c>
      <c r="G8" s="56">
        <v>2</v>
      </c>
      <c r="H8" s="56">
        <v>2</v>
      </c>
      <c r="I8" s="56">
        <v>2</v>
      </c>
      <c r="J8" s="56">
        <v>2</v>
      </c>
      <c r="K8" s="56">
        <v>2</v>
      </c>
      <c r="L8" s="56">
        <v>2</v>
      </c>
      <c r="M8" s="56">
        <v>2</v>
      </c>
      <c r="N8" s="56">
        <v>0</v>
      </c>
      <c r="O8" s="56">
        <v>2</v>
      </c>
      <c r="P8" s="56">
        <v>0</v>
      </c>
      <c r="Q8" s="56">
        <v>2</v>
      </c>
      <c r="R8" s="56">
        <v>2</v>
      </c>
      <c r="S8" s="56">
        <v>2</v>
      </c>
      <c r="T8" s="56">
        <v>2</v>
      </c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>
        <v>0</v>
      </c>
      <c r="AK8" s="56">
        <v>0</v>
      </c>
      <c r="AL8" s="56">
        <v>0</v>
      </c>
      <c r="AM8" s="56">
        <v>0</v>
      </c>
      <c r="AN8" s="56">
        <v>0</v>
      </c>
      <c r="AO8" s="56">
        <v>0</v>
      </c>
      <c r="AP8" s="56">
        <v>0</v>
      </c>
      <c r="AQ8" s="56">
        <v>0</v>
      </c>
      <c r="AR8" s="56">
        <v>0</v>
      </c>
      <c r="AS8" s="56">
        <v>0</v>
      </c>
      <c r="AT8" s="56">
        <v>0</v>
      </c>
      <c r="AU8" s="56">
        <v>0</v>
      </c>
      <c r="AV8" s="56">
        <v>0</v>
      </c>
      <c r="AW8" s="56">
        <v>0</v>
      </c>
      <c r="AX8" s="56">
        <v>0</v>
      </c>
      <c r="AY8" s="56">
        <v>0</v>
      </c>
      <c r="AZ8" s="56">
        <v>0</v>
      </c>
      <c r="BA8" s="56">
        <v>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0</v>
      </c>
      <c r="BH8" s="56">
        <v>0</v>
      </c>
      <c r="BI8" s="56">
        <v>0</v>
      </c>
      <c r="BJ8" s="56">
        <v>0</v>
      </c>
      <c r="BK8" s="56">
        <v>0</v>
      </c>
      <c r="BL8" s="56">
        <v>0</v>
      </c>
      <c r="BM8" s="56">
        <v>0</v>
      </c>
      <c r="BN8" s="56">
        <v>0</v>
      </c>
      <c r="BO8" s="56">
        <v>0</v>
      </c>
      <c r="BP8" s="56">
        <v>0</v>
      </c>
      <c r="BQ8" s="56">
        <v>0</v>
      </c>
      <c r="BR8" s="56">
        <v>0</v>
      </c>
      <c r="BS8" s="56">
        <v>0</v>
      </c>
      <c r="BT8" s="56">
        <v>0</v>
      </c>
      <c r="BU8" s="56">
        <v>0</v>
      </c>
      <c r="BV8" s="56">
        <v>0</v>
      </c>
      <c r="BW8" s="56">
        <v>0</v>
      </c>
      <c r="BX8" s="56">
        <v>0</v>
      </c>
      <c r="BY8" s="56">
        <v>0</v>
      </c>
      <c r="BZ8" s="56">
        <v>0</v>
      </c>
      <c r="CA8" s="56">
        <v>0</v>
      </c>
      <c r="CB8" s="56">
        <v>0</v>
      </c>
      <c r="CC8" s="56">
        <v>0</v>
      </c>
      <c r="CD8" s="56">
        <v>0</v>
      </c>
      <c r="CE8" s="56">
        <v>0</v>
      </c>
      <c r="CF8" s="56">
        <v>0</v>
      </c>
      <c r="CG8" s="56">
        <v>0</v>
      </c>
      <c r="CH8" s="56">
        <v>0</v>
      </c>
      <c r="CI8" s="56">
        <v>0</v>
      </c>
      <c r="CJ8" s="56">
        <v>0</v>
      </c>
      <c r="CK8" s="56">
        <v>0</v>
      </c>
      <c r="CL8" s="56">
        <v>0</v>
      </c>
      <c r="CM8" s="56">
        <v>0</v>
      </c>
      <c r="CN8" s="56">
        <v>0</v>
      </c>
      <c r="CO8" s="56">
        <v>0</v>
      </c>
      <c r="CP8" s="56">
        <v>0</v>
      </c>
      <c r="CQ8" s="56">
        <v>0</v>
      </c>
      <c r="CR8" s="56">
        <v>0</v>
      </c>
      <c r="CS8" s="56">
        <v>0</v>
      </c>
      <c r="CT8" s="56">
        <v>0</v>
      </c>
      <c r="CU8" s="56">
        <v>0</v>
      </c>
      <c r="CV8" s="56">
        <v>0</v>
      </c>
      <c r="CW8" s="56">
        <v>0</v>
      </c>
      <c r="CX8" s="56">
        <v>0</v>
      </c>
      <c r="CY8" s="56">
        <v>0</v>
      </c>
    </row>
    <row r="9" spans="1:103" ht="22" customHeight="1">
      <c r="A9" s="57" t="s">
        <v>56</v>
      </c>
      <c r="B9" s="55">
        <v>3</v>
      </c>
      <c r="C9" s="55">
        <v>0</v>
      </c>
      <c r="D9" s="56">
        <v>2</v>
      </c>
      <c r="E9" s="56">
        <v>2</v>
      </c>
      <c r="F9" s="56">
        <v>0</v>
      </c>
      <c r="G9" s="56">
        <v>2</v>
      </c>
      <c r="H9" s="56">
        <v>2</v>
      </c>
      <c r="I9" s="56">
        <v>2</v>
      </c>
      <c r="J9" s="56">
        <v>2</v>
      </c>
      <c r="K9" s="56">
        <v>2</v>
      </c>
      <c r="L9" s="56">
        <v>2</v>
      </c>
      <c r="M9" s="56">
        <v>0</v>
      </c>
      <c r="N9" s="56">
        <v>0</v>
      </c>
      <c r="O9" s="56">
        <v>2</v>
      </c>
      <c r="P9" s="56">
        <v>0</v>
      </c>
      <c r="Q9" s="56">
        <v>2</v>
      </c>
      <c r="R9" s="56">
        <v>2</v>
      </c>
      <c r="S9" s="56">
        <v>2</v>
      </c>
      <c r="T9" s="56">
        <v>2</v>
      </c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>
        <v>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0</v>
      </c>
      <c r="AV9" s="56">
        <v>0</v>
      </c>
      <c r="AW9" s="56">
        <v>0</v>
      </c>
      <c r="AX9" s="56">
        <v>0</v>
      </c>
      <c r="AY9" s="56">
        <v>0</v>
      </c>
      <c r="AZ9" s="56">
        <v>0</v>
      </c>
      <c r="BA9" s="56">
        <v>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0</v>
      </c>
      <c r="BH9" s="56">
        <v>0</v>
      </c>
      <c r="BI9" s="56">
        <v>0</v>
      </c>
      <c r="BJ9" s="56">
        <v>0</v>
      </c>
      <c r="BK9" s="56">
        <v>0</v>
      </c>
      <c r="BL9" s="56">
        <v>0</v>
      </c>
      <c r="BM9" s="56">
        <v>0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6">
        <v>0</v>
      </c>
      <c r="BT9" s="56">
        <v>0</v>
      </c>
      <c r="BU9" s="56">
        <v>0</v>
      </c>
      <c r="BV9" s="56">
        <v>0</v>
      </c>
      <c r="BW9" s="56">
        <v>0</v>
      </c>
      <c r="BX9" s="56">
        <v>0</v>
      </c>
      <c r="BY9" s="56">
        <v>0</v>
      </c>
      <c r="BZ9" s="56">
        <v>0</v>
      </c>
      <c r="CA9" s="56">
        <v>0</v>
      </c>
      <c r="CB9" s="56">
        <v>0</v>
      </c>
      <c r="CC9" s="56">
        <v>0</v>
      </c>
      <c r="CD9" s="56">
        <v>0</v>
      </c>
      <c r="CE9" s="56">
        <v>0</v>
      </c>
      <c r="CF9" s="56">
        <v>0</v>
      </c>
      <c r="CG9" s="56">
        <v>0</v>
      </c>
      <c r="CH9" s="56">
        <v>0</v>
      </c>
      <c r="CI9" s="56">
        <v>0</v>
      </c>
      <c r="CJ9" s="56">
        <v>0</v>
      </c>
      <c r="CK9" s="56">
        <v>0</v>
      </c>
      <c r="CL9" s="56">
        <v>0</v>
      </c>
      <c r="CM9" s="56">
        <v>0</v>
      </c>
      <c r="CN9" s="56">
        <v>0</v>
      </c>
      <c r="CO9" s="56">
        <v>0</v>
      </c>
      <c r="CP9" s="56">
        <v>0</v>
      </c>
      <c r="CQ9" s="56">
        <v>0</v>
      </c>
      <c r="CR9" s="56">
        <v>0</v>
      </c>
      <c r="CS9" s="56">
        <v>0</v>
      </c>
      <c r="CT9" s="56">
        <v>0</v>
      </c>
      <c r="CU9" s="56">
        <v>0</v>
      </c>
      <c r="CV9" s="56">
        <v>0</v>
      </c>
      <c r="CW9" s="56">
        <v>0</v>
      </c>
      <c r="CX9" s="56">
        <v>0</v>
      </c>
      <c r="CY9" s="56">
        <v>0</v>
      </c>
    </row>
    <row r="10" spans="1:103" ht="22" customHeight="1">
      <c r="A10" s="52" t="s">
        <v>627</v>
      </c>
      <c r="B10" s="48"/>
      <c r="C10" s="48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</row>
    <row r="11" spans="1:103" ht="22" customHeight="1">
      <c r="A11" s="54" t="s">
        <v>57</v>
      </c>
      <c r="B11" s="135">
        <v>15</v>
      </c>
      <c r="C11" s="135">
        <v>0</v>
      </c>
      <c r="D11" s="56">
        <v>10</v>
      </c>
      <c r="E11" s="56">
        <v>0</v>
      </c>
      <c r="F11" s="56">
        <v>5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10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5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56">
        <v>0</v>
      </c>
      <c r="AO11" s="56">
        <v>0</v>
      </c>
      <c r="AP11" s="56">
        <v>0</v>
      </c>
      <c r="AQ11" s="56">
        <v>0</v>
      </c>
      <c r="AR11" s="56">
        <v>0</v>
      </c>
      <c r="AS11" s="56">
        <v>0</v>
      </c>
      <c r="AT11" s="56">
        <v>0</v>
      </c>
      <c r="AU11" s="56">
        <v>0</v>
      </c>
      <c r="AV11" s="56">
        <v>0</v>
      </c>
      <c r="AW11" s="56">
        <v>0</v>
      </c>
      <c r="AX11" s="56">
        <v>0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0</v>
      </c>
      <c r="BL11" s="56">
        <v>0</v>
      </c>
      <c r="BM11" s="56">
        <v>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6">
        <v>0</v>
      </c>
      <c r="BT11" s="56">
        <v>0</v>
      </c>
      <c r="BU11" s="56">
        <v>0</v>
      </c>
      <c r="BV11" s="56">
        <v>0</v>
      </c>
      <c r="BW11" s="56">
        <v>0</v>
      </c>
      <c r="BX11" s="56">
        <v>0</v>
      </c>
      <c r="BY11" s="56">
        <v>0</v>
      </c>
      <c r="BZ11" s="56">
        <v>0</v>
      </c>
      <c r="CA11" s="56">
        <v>0</v>
      </c>
      <c r="CB11" s="56">
        <v>0</v>
      </c>
      <c r="CC11" s="56">
        <v>0</v>
      </c>
      <c r="CD11" s="56">
        <v>0</v>
      </c>
      <c r="CE11" s="56">
        <v>0</v>
      </c>
      <c r="CF11" s="56">
        <v>0</v>
      </c>
      <c r="CG11" s="56">
        <v>0</v>
      </c>
      <c r="CH11" s="56">
        <v>0</v>
      </c>
      <c r="CI11" s="56">
        <v>0</v>
      </c>
      <c r="CJ11" s="56">
        <v>0</v>
      </c>
      <c r="CK11" s="56">
        <v>0</v>
      </c>
      <c r="CL11" s="56">
        <v>0</v>
      </c>
      <c r="CM11" s="56">
        <v>0</v>
      </c>
      <c r="CN11" s="56">
        <v>0</v>
      </c>
      <c r="CO11" s="56">
        <v>0</v>
      </c>
      <c r="CP11" s="56">
        <v>0</v>
      </c>
      <c r="CQ11" s="56">
        <v>0</v>
      </c>
      <c r="CR11" s="56">
        <v>0</v>
      </c>
      <c r="CS11" s="56">
        <v>0</v>
      </c>
      <c r="CT11" s="56">
        <v>0</v>
      </c>
      <c r="CU11" s="56">
        <v>0</v>
      </c>
      <c r="CV11" s="56">
        <v>0</v>
      </c>
      <c r="CW11" s="56">
        <v>0</v>
      </c>
      <c r="CX11" s="56">
        <v>0</v>
      </c>
      <c r="CY11" s="56">
        <v>0</v>
      </c>
    </row>
    <row r="12" spans="1:103" ht="22" customHeight="1">
      <c r="A12" s="54" t="s">
        <v>58</v>
      </c>
      <c r="B12" s="136"/>
      <c r="C12" s="136"/>
      <c r="D12" s="56">
        <v>0</v>
      </c>
      <c r="E12" s="56">
        <v>0</v>
      </c>
      <c r="F12" s="56">
        <v>10</v>
      </c>
      <c r="G12" s="56">
        <v>15</v>
      </c>
      <c r="H12" s="56">
        <v>0</v>
      </c>
      <c r="I12" s="56">
        <v>0</v>
      </c>
      <c r="J12" s="56">
        <v>0</v>
      </c>
      <c r="K12" s="56">
        <v>3</v>
      </c>
      <c r="L12" s="56">
        <v>0</v>
      </c>
      <c r="M12" s="56">
        <v>5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10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0</v>
      </c>
      <c r="BK12" s="56">
        <v>0</v>
      </c>
      <c r="BL12" s="56">
        <v>0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6">
        <v>0</v>
      </c>
      <c r="BU12" s="56">
        <v>0</v>
      </c>
      <c r="BV12" s="56">
        <v>0</v>
      </c>
      <c r="BW12" s="56">
        <v>0</v>
      </c>
      <c r="BX12" s="56">
        <v>0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6">
        <v>0</v>
      </c>
      <c r="CE12" s="56">
        <v>0</v>
      </c>
      <c r="CF12" s="56">
        <v>0</v>
      </c>
      <c r="CG12" s="56">
        <v>0</v>
      </c>
      <c r="CH12" s="56">
        <v>0</v>
      </c>
      <c r="CI12" s="56">
        <v>0</v>
      </c>
      <c r="CJ12" s="56">
        <v>0</v>
      </c>
      <c r="CK12" s="56">
        <v>0</v>
      </c>
      <c r="CL12" s="56">
        <v>0</v>
      </c>
      <c r="CM12" s="56">
        <v>0</v>
      </c>
      <c r="CN12" s="56">
        <v>0</v>
      </c>
      <c r="CO12" s="56">
        <v>0</v>
      </c>
      <c r="CP12" s="56">
        <v>0</v>
      </c>
      <c r="CQ12" s="56">
        <v>0</v>
      </c>
      <c r="CR12" s="56">
        <v>0</v>
      </c>
      <c r="CS12" s="56">
        <v>0</v>
      </c>
      <c r="CT12" s="56">
        <v>0</v>
      </c>
      <c r="CU12" s="56">
        <v>0</v>
      </c>
      <c r="CV12" s="56">
        <v>0</v>
      </c>
      <c r="CW12" s="56">
        <v>0</v>
      </c>
      <c r="CX12" s="56">
        <v>0</v>
      </c>
      <c r="CY12" s="56">
        <v>0</v>
      </c>
    </row>
    <row r="13" spans="1:103" ht="22" customHeight="1">
      <c r="A13" s="54" t="s">
        <v>59</v>
      </c>
      <c r="B13" s="136"/>
      <c r="C13" s="136"/>
      <c r="D13" s="56">
        <v>0</v>
      </c>
      <c r="E13" s="56">
        <v>0</v>
      </c>
      <c r="F13" s="56">
        <v>0</v>
      </c>
      <c r="G13" s="56">
        <v>0</v>
      </c>
      <c r="H13" s="56">
        <v>15</v>
      </c>
      <c r="I13" s="56">
        <v>10</v>
      </c>
      <c r="J13" s="56">
        <v>15</v>
      </c>
      <c r="K13" s="56">
        <v>0</v>
      </c>
      <c r="L13" s="56">
        <v>5</v>
      </c>
      <c r="M13" s="56">
        <v>0</v>
      </c>
      <c r="N13" s="56">
        <v>0</v>
      </c>
      <c r="O13" s="56">
        <v>0</v>
      </c>
      <c r="P13" s="56">
        <v>3</v>
      </c>
      <c r="Q13" s="56">
        <v>0</v>
      </c>
      <c r="R13" s="56">
        <v>2</v>
      </c>
      <c r="S13" s="56">
        <v>0</v>
      </c>
      <c r="T13" s="56">
        <v>10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56">
        <v>0</v>
      </c>
      <c r="BM13" s="56">
        <v>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6">
        <v>0</v>
      </c>
      <c r="BT13" s="56">
        <v>0</v>
      </c>
      <c r="BU13" s="56">
        <v>0</v>
      </c>
      <c r="BV13" s="56">
        <v>0</v>
      </c>
      <c r="BW13" s="56">
        <v>0</v>
      </c>
      <c r="BX13" s="56">
        <v>0</v>
      </c>
      <c r="BY13" s="56">
        <v>0</v>
      </c>
      <c r="BZ13" s="56">
        <v>0</v>
      </c>
      <c r="CA13" s="56">
        <v>0</v>
      </c>
      <c r="CB13" s="56">
        <v>0</v>
      </c>
      <c r="CC13" s="56">
        <v>0</v>
      </c>
      <c r="CD13" s="56">
        <v>0</v>
      </c>
      <c r="CE13" s="56">
        <v>0</v>
      </c>
      <c r="CF13" s="56">
        <v>0</v>
      </c>
      <c r="CG13" s="56">
        <v>0</v>
      </c>
      <c r="CH13" s="56">
        <v>0</v>
      </c>
      <c r="CI13" s="56">
        <v>0</v>
      </c>
      <c r="CJ13" s="56">
        <v>0</v>
      </c>
      <c r="CK13" s="56">
        <v>0</v>
      </c>
      <c r="CL13" s="56">
        <v>0</v>
      </c>
      <c r="CM13" s="56">
        <v>0</v>
      </c>
      <c r="CN13" s="56">
        <v>0</v>
      </c>
      <c r="CO13" s="56">
        <v>0</v>
      </c>
      <c r="CP13" s="56">
        <v>0</v>
      </c>
      <c r="CQ13" s="56">
        <v>0</v>
      </c>
      <c r="CR13" s="56">
        <v>0</v>
      </c>
      <c r="CS13" s="56">
        <v>0</v>
      </c>
      <c r="CT13" s="56">
        <v>0</v>
      </c>
      <c r="CU13" s="56">
        <v>0</v>
      </c>
      <c r="CV13" s="56">
        <v>0</v>
      </c>
      <c r="CW13" s="56">
        <v>0</v>
      </c>
      <c r="CX13" s="56">
        <v>0</v>
      </c>
      <c r="CY13" s="56">
        <v>0</v>
      </c>
    </row>
    <row r="14" spans="1:103" ht="22" customHeight="1">
      <c r="A14" s="54" t="s">
        <v>60</v>
      </c>
      <c r="B14" s="136"/>
      <c r="C14" s="136"/>
      <c r="D14" s="56">
        <v>5</v>
      </c>
      <c r="E14" s="56">
        <v>5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5</v>
      </c>
      <c r="O14" s="56">
        <v>0</v>
      </c>
      <c r="P14" s="56">
        <v>3</v>
      </c>
      <c r="Q14" s="56">
        <v>10</v>
      </c>
      <c r="R14" s="56">
        <v>10</v>
      </c>
      <c r="S14" s="56">
        <v>5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6">
        <v>0</v>
      </c>
      <c r="AX14" s="56">
        <v>0</v>
      </c>
      <c r="AY14" s="56">
        <v>0</v>
      </c>
      <c r="AZ14" s="56">
        <v>0</v>
      </c>
      <c r="BA14" s="56">
        <v>0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0</v>
      </c>
      <c r="BH14" s="56">
        <v>0</v>
      </c>
      <c r="BI14" s="56">
        <v>0</v>
      </c>
      <c r="BJ14" s="56">
        <v>0</v>
      </c>
      <c r="BK14" s="56">
        <v>0</v>
      </c>
      <c r="BL14" s="56">
        <v>0</v>
      </c>
      <c r="BM14" s="56">
        <v>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6">
        <v>0</v>
      </c>
      <c r="BT14" s="56">
        <v>0</v>
      </c>
      <c r="BU14" s="56">
        <v>0</v>
      </c>
      <c r="BV14" s="56">
        <v>0</v>
      </c>
      <c r="BW14" s="56">
        <v>0</v>
      </c>
      <c r="BX14" s="56">
        <v>0</v>
      </c>
      <c r="BY14" s="56">
        <v>0</v>
      </c>
      <c r="BZ14" s="56">
        <v>0</v>
      </c>
      <c r="CA14" s="56">
        <v>0</v>
      </c>
      <c r="CB14" s="56">
        <v>0</v>
      </c>
      <c r="CC14" s="56">
        <v>0</v>
      </c>
      <c r="CD14" s="56">
        <v>0</v>
      </c>
      <c r="CE14" s="56">
        <v>0</v>
      </c>
      <c r="CF14" s="56">
        <v>0</v>
      </c>
      <c r="CG14" s="56">
        <v>0</v>
      </c>
      <c r="CH14" s="56">
        <v>0</v>
      </c>
      <c r="CI14" s="56">
        <v>0</v>
      </c>
      <c r="CJ14" s="56">
        <v>0</v>
      </c>
      <c r="CK14" s="56">
        <v>0</v>
      </c>
      <c r="CL14" s="56">
        <v>0</v>
      </c>
      <c r="CM14" s="56">
        <v>0</v>
      </c>
      <c r="CN14" s="56">
        <v>0</v>
      </c>
      <c r="CO14" s="56">
        <v>0</v>
      </c>
      <c r="CP14" s="56">
        <v>0</v>
      </c>
      <c r="CQ14" s="56">
        <v>0</v>
      </c>
      <c r="CR14" s="56">
        <v>0</v>
      </c>
      <c r="CS14" s="56">
        <v>0</v>
      </c>
      <c r="CT14" s="56">
        <v>0</v>
      </c>
      <c r="CU14" s="56">
        <v>0</v>
      </c>
      <c r="CV14" s="56">
        <v>0</v>
      </c>
      <c r="CW14" s="56">
        <v>0</v>
      </c>
      <c r="CX14" s="56">
        <v>0</v>
      </c>
      <c r="CY14" s="56">
        <v>0</v>
      </c>
    </row>
    <row r="15" spans="1:103" ht="22" customHeight="1">
      <c r="A15" s="54" t="s">
        <v>61</v>
      </c>
      <c r="B15" s="136"/>
      <c r="C15" s="136"/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2</v>
      </c>
      <c r="M15" s="56">
        <v>2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S15" s="56">
        <v>0</v>
      </c>
      <c r="AT15" s="56"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6">
        <v>0</v>
      </c>
      <c r="BU15" s="56">
        <v>0</v>
      </c>
      <c r="BV15" s="56">
        <v>0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>
        <v>0</v>
      </c>
      <c r="CF15" s="56">
        <v>0</v>
      </c>
      <c r="CG15" s="56">
        <v>0</v>
      </c>
      <c r="CH15" s="56">
        <v>0</v>
      </c>
      <c r="CI15" s="56">
        <v>0</v>
      </c>
      <c r="CJ15" s="56">
        <v>0</v>
      </c>
      <c r="CK15" s="56">
        <v>0</v>
      </c>
      <c r="CL15" s="56">
        <v>0</v>
      </c>
      <c r="CM15" s="56">
        <v>0</v>
      </c>
      <c r="CN15" s="56">
        <v>0</v>
      </c>
      <c r="CO15" s="56">
        <v>0</v>
      </c>
      <c r="CP15" s="56">
        <v>0</v>
      </c>
      <c r="CQ15" s="56">
        <v>0</v>
      </c>
      <c r="CR15" s="56">
        <v>0</v>
      </c>
      <c r="CS15" s="56">
        <v>0</v>
      </c>
      <c r="CT15" s="56">
        <v>0</v>
      </c>
      <c r="CU15" s="56">
        <v>0</v>
      </c>
      <c r="CV15" s="56">
        <v>0</v>
      </c>
      <c r="CW15" s="56">
        <v>0</v>
      </c>
      <c r="CX15" s="56">
        <v>0</v>
      </c>
      <c r="CY15" s="56">
        <v>0</v>
      </c>
    </row>
    <row r="16" spans="1:103" ht="22" customHeight="1">
      <c r="A16" s="57" t="s">
        <v>62</v>
      </c>
      <c r="B16" s="55">
        <v>5</v>
      </c>
      <c r="C16" s="55">
        <v>0</v>
      </c>
      <c r="D16" s="56">
        <v>4</v>
      </c>
      <c r="E16" s="56">
        <v>2</v>
      </c>
      <c r="F16" s="56">
        <v>5</v>
      </c>
      <c r="G16" s="56">
        <v>2</v>
      </c>
      <c r="H16" s="56">
        <v>0</v>
      </c>
      <c r="I16" s="56">
        <v>3</v>
      </c>
      <c r="J16" s="56">
        <v>5</v>
      </c>
      <c r="K16" s="56">
        <v>0</v>
      </c>
      <c r="L16" s="56">
        <v>3</v>
      </c>
      <c r="M16" s="56">
        <v>0</v>
      </c>
      <c r="N16" s="56">
        <v>3</v>
      </c>
      <c r="O16" s="56">
        <v>0</v>
      </c>
      <c r="P16" s="56">
        <v>0</v>
      </c>
      <c r="Q16" s="56">
        <v>4</v>
      </c>
      <c r="R16" s="56">
        <v>5</v>
      </c>
      <c r="S16" s="56">
        <v>5</v>
      </c>
      <c r="T16" s="56">
        <v>5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0</v>
      </c>
      <c r="BH16" s="56">
        <v>0</v>
      </c>
      <c r="BI16" s="56">
        <v>0</v>
      </c>
      <c r="BJ16" s="56">
        <v>0</v>
      </c>
      <c r="BK16" s="56">
        <v>0</v>
      </c>
      <c r="BL16" s="56">
        <v>0</v>
      </c>
      <c r="BM16" s="56">
        <v>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0</v>
      </c>
      <c r="BU16" s="56">
        <v>0</v>
      </c>
      <c r="BV16" s="56">
        <v>0</v>
      </c>
      <c r="BW16" s="56">
        <v>0</v>
      </c>
      <c r="BX16" s="56">
        <v>0</v>
      </c>
      <c r="BY16" s="56">
        <v>0</v>
      </c>
      <c r="BZ16" s="56">
        <v>0</v>
      </c>
      <c r="CA16" s="56">
        <v>0</v>
      </c>
      <c r="CB16" s="56">
        <v>0</v>
      </c>
      <c r="CC16" s="56">
        <v>0</v>
      </c>
      <c r="CD16" s="56">
        <v>0</v>
      </c>
      <c r="CE16" s="56">
        <v>0</v>
      </c>
      <c r="CF16" s="56">
        <v>0</v>
      </c>
      <c r="CG16" s="56">
        <v>0</v>
      </c>
      <c r="CH16" s="56">
        <v>0</v>
      </c>
      <c r="CI16" s="56">
        <v>0</v>
      </c>
      <c r="CJ16" s="56">
        <v>0</v>
      </c>
      <c r="CK16" s="56">
        <v>0</v>
      </c>
      <c r="CL16" s="56">
        <v>0</v>
      </c>
      <c r="CM16" s="56">
        <v>0</v>
      </c>
      <c r="CN16" s="56">
        <v>0</v>
      </c>
      <c r="CO16" s="56">
        <v>0</v>
      </c>
      <c r="CP16" s="56">
        <v>0</v>
      </c>
      <c r="CQ16" s="56">
        <v>0</v>
      </c>
      <c r="CR16" s="56">
        <v>0</v>
      </c>
      <c r="CS16" s="56">
        <v>0</v>
      </c>
      <c r="CT16" s="56">
        <v>0</v>
      </c>
      <c r="CU16" s="56">
        <v>0</v>
      </c>
      <c r="CV16" s="56">
        <v>0</v>
      </c>
      <c r="CW16" s="56">
        <v>0</v>
      </c>
      <c r="CX16" s="56">
        <v>0</v>
      </c>
      <c r="CY16" s="56">
        <v>0</v>
      </c>
    </row>
    <row r="17" spans="1:103" ht="22" customHeight="1">
      <c r="A17" s="52" t="s">
        <v>628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</row>
    <row r="18" spans="1:103" ht="22" customHeight="1">
      <c r="A18" s="54" t="s">
        <v>63</v>
      </c>
      <c r="B18" s="55">
        <v>7</v>
      </c>
      <c r="C18" s="55">
        <v>0</v>
      </c>
      <c r="D18" s="56">
        <v>7</v>
      </c>
      <c r="E18" s="56">
        <v>2</v>
      </c>
      <c r="F18" s="56">
        <v>6</v>
      </c>
      <c r="G18" s="56">
        <v>0</v>
      </c>
      <c r="H18" s="56">
        <v>0</v>
      </c>
      <c r="I18" s="56">
        <v>0</v>
      </c>
      <c r="J18" s="56">
        <v>3</v>
      </c>
      <c r="K18" s="56">
        <v>3</v>
      </c>
      <c r="L18" s="56">
        <v>1</v>
      </c>
      <c r="M18" s="56">
        <v>6</v>
      </c>
      <c r="N18" s="56">
        <v>5</v>
      </c>
      <c r="O18" s="56">
        <v>4</v>
      </c>
      <c r="P18" s="56">
        <v>3</v>
      </c>
      <c r="Q18" s="56">
        <v>3</v>
      </c>
      <c r="R18" s="56">
        <v>6</v>
      </c>
      <c r="S18" s="56">
        <v>5</v>
      </c>
      <c r="T18" s="56">
        <v>6</v>
      </c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0</v>
      </c>
      <c r="BJ18" s="56">
        <v>0</v>
      </c>
      <c r="BK18" s="56">
        <v>0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  <c r="BT18" s="56">
        <v>0</v>
      </c>
      <c r="BU18" s="56">
        <v>0</v>
      </c>
      <c r="BV18" s="56">
        <v>0</v>
      </c>
      <c r="BW18" s="56">
        <v>0</v>
      </c>
      <c r="BX18" s="56">
        <v>0</v>
      </c>
      <c r="BY18" s="56">
        <v>0</v>
      </c>
      <c r="BZ18" s="56">
        <v>0</v>
      </c>
      <c r="CA18" s="56">
        <v>0</v>
      </c>
      <c r="CB18" s="56">
        <v>0</v>
      </c>
      <c r="CC18" s="56">
        <v>0</v>
      </c>
      <c r="CD18" s="56">
        <v>0</v>
      </c>
      <c r="CE18" s="56">
        <v>0</v>
      </c>
      <c r="CF18" s="56">
        <v>0</v>
      </c>
      <c r="CG18" s="56">
        <v>0</v>
      </c>
      <c r="CH18" s="56">
        <v>0</v>
      </c>
      <c r="CI18" s="56">
        <v>0</v>
      </c>
      <c r="CJ18" s="56">
        <v>0</v>
      </c>
      <c r="CK18" s="56">
        <v>0</v>
      </c>
      <c r="CL18" s="56">
        <v>0</v>
      </c>
      <c r="CM18" s="56">
        <v>0</v>
      </c>
      <c r="CN18" s="56">
        <v>0</v>
      </c>
      <c r="CO18" s="56">
        <v>0</v>
      </c>
      <c r="CP18" s="56">
        <v>0</v>
      </c>
      <c r="CQ18" s="56">
        <v>0</v>
      </c>
      <c r="CR18" s="56">
        <v>0</v>
      </c>
      <c r="CS18" s="56">
        <v>0</v>
      </c>
      <c r="CT18" s="56">
        <v>0</v>
      </c>
      <c r="CU18" s="56">
        <v>0</v>
      </c>
      <c r="CV18" s="56">
        <v>0</v>
      </c>
      <c r="CW18" s="56">
        <v>0</v>
      </c>
      <c r="CX18" s="56">
        <v>0</v>
      </c>
      <c r="CY18" s="56">
        <v>0</v>
      </c>
    </row>
    <row r="19" spans="1:103" ht="22" customHeight="1">
      <c r="A19" s="54" t="s">
        <v>64</v>
      </c>
      <c r="B19" s="55">
        <v>4</v>
      </c>
      <c r="C19" s="55">
        <v>0</v>
      </c>
      <c r="D19" s="56">
        <v>4</v>
      </c>
      <c r="E19" s="56">
        <v>3</v>
      </c>
      <c r="F19" s="56">
        <v>4</v>
      </c>
      <c r="G19" s="56">
        <v>4</v>
      </c>
      <c r="H19" s="56">
        <v>0</v>
      </c>
      <c r="I19" s="56">
        <v>1</v>
      </c>
      <c r="J19" s="56">
        <v>3</v>
      </c>
      <c r="K19" s="56">
        <v>2</v>
      </c>
      <c r="L19" s="56">
        <v>0</v>
      </c>
      <c r="M19" s="56">
        <v>4</v>
      </c>
      <c r="N19" s="56">
        <v>4</v>
      </c>
      <c r="O19" s="56">
        <v>4</v>
      </c>
      <c r="P19" s="56">
        <v>4</v>
      </c>
      <c r="Q19" s="56">
        <v>4</v>
      </c>
      <c r="R19" s="56">
        <v>4</v>
      </c>
      <c r="S19" s="56">
        <v>4</v>
      </c>
      <c r="T19" s="56">
        <v>3</v>
      </c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>
        <v>0</v>
      </c>
      <c r="AX19" s="56">
        <v>0</v>
      </c>
      <c r="AY19" s="56">
        <v>0</v>
      </c>
      <c r="AZ19" s="56">
        <v>0</v>
      </c>
      <c r="BA19" s="56">
        <v>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0</v>
      </c>
      <c r="BH19" s="56">
        <v>0</v>
      </c>
      <c r="BI19" s="56">
        <v>0</v>
      </c>
      <c r="BJ19" s="56">
        <v>0</v>
      </c>
      <c r="BK19" s="56">
        <v>0</v>
      </c>
      <c r="BL19" s="56">
        <v>0</v>
      </c>
      <c r="BM19" s="56">
        <v>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6">
        <v>0</v>
      </c>
      <c r="BT19" s="56">
        <v>0</v>
      </c>
      <c r="BU19" s="56">
        <v>0</v>
      </c>
      <c r="BV19" s="56">
        <v>0</v>
      </c>
      <c r="BW19" s="56">
        <v>0</v>
      </c>
      <c r="BX19" s="56">
        <v>0</v>
      </c>
      <c r="BY19" s="56">
        <v>0</v>
      </c>
      <c r="BZ19" s="56">
        <v>0</v>
      </c>
      <c r="CA19" s="56">
        <v>0</v>
      </c>
      <c r="CB19" s="56">
        <v>0</v>
      </c>
      <c r="CC19" s="56">
        <v>0</v>
      </c>
      <c r="CD19" s="56">
        <v>0</v>
      </c>
      <c r="CE19" s="56">
        <v>0</v>
      </c>
      <c r="CF19" s="56">
        <v>0</v>
      </c>
      <c r="CG19" s="56">
        <v>0</v>
      </c>
      <c r="CH19" s="56">
        <v>0</v>
      </c>
      <c r="CI19" s="56">
        <v>0</v>
      </c>
      <c r="CJ19" s="56">
        <v>0</v>
      </c>
      <c r="CK19" s="56">
        <v>0</v>
      </c>
      <c r="CL19" s="56">
        <v>0</v>
      </c>
      <c r="CM19" s="56">
        <v>0</v>
      </c>
      <c r="CN19" s="56">
        <v>0</v>
      </c>
      <c r="CO19" s="56">
        <v>0</v>
      </c>
      <c r="CP19" s="56">
        <v>0</v>
      </c>
      <c r="CQ19" s="56">
        <v>0</v>
      </c>
      <c r="CR19" s="56">
        <v>0</v>
      </c>
      <c r="CS19" s="56">
        <v>0</v>
      </c>
      <c r="CT19" s="56">
        <v>0</v>
      </c>
      <c r="CU19" s="56">
        <v>0</v>
      </c>
      <c r="CV19" s="56">
        <v>0</v>
      </c>
      <c r="CW19" s="56">
        <v>0</v>
      </c>
      <c r="CX19" s="56">
        <v>0</v>
      </c>
      <c r="CY19" s="56">
        <v>0</v>
      </c>
    </row>
    <row r="20" spans="1:103" ht="22" customHeight="1">
      <c r="A20" s="54" t="s">
        <v>65</v>
      </c>
      <c r="B20" s="55">
        <v>3</v>
      </c>
      <c r="C20" s="55">
        <v>0</v>
      </c>
      <c r="D20" s="56">
        <v>3</v>
      </c>
      <c r="E20" s="56">
        <v>2</v>
      </c>
      <c r="F20" s="56">
        <v>2</v>
      </c>
      <c r="G20" s="56">
        <v>0</v>
      </c>
      <c r="H20" s="56">
        <v>1</v>
      </c>
      <c r="I20" s="56">
        <v>0</v>
      </c>
      <c r="J20" s="56">
        <v>0</v>
      </c>
      <c r="K20" s="56">
        <v>2</v>
      </c>
      <c r="L20" s="56">
        <v>0</v>
      </c>
      <c r="M20" s="56">
        <v>3</v>
      </c>
      <c r="N20" s="56">
        <v>0</v>
      </c>
      <c r="O20" s="56">
        <v>0</v>
      </c>
      <c r="P20" s="56">
        <v>0</v>
      </c>
      <c r="Q20" s="56">
        <v>0</v>
      </c>
      <c r="R20" s="56">
        <v>2</v>
      </c>
      <c r="S20" s="56">
        <v>3</v>
      </c>
      <c r="T20" s="56">
        <v>0</v>
      </c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>
        <v>0</v>
      </c>
      <c r="AX20" s="56">
        <v>0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0</v>
      </c>
      <c r="BH20" s="56">
        <v>0</v>
      </c>
      <c r="BI20" s="56">
        <v>0</v>
      </c>
      <c r="BJ20" s="56">
        <v>0</v>
      </c>
      <c r="BK20" s="56">
        <v>0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6">
        <v>0</v>
      </c>
      <c r="BU20" s="56">
        <v>0</v>
      </c>
      <c r="BV20" s="56">
        <v>0</v>
      </c>
      <c r="BW20" s="56">
        <v>0</v>
      </c>
      <c r="BX20" s="56">
        <v>0</v>
      </c>
      <c r="BY20" s="56">
        <v>0</v>
      </c>
      <c r="BZ20" s="56">
        <v>0</v>
      </c>
      <c r="CA20" s="56">
        <v>0</v>
      </c>
      <c r="CB20" s="56">
        <v>0</v>
      </c>
      <c r="CC20" s="56">
        <v>0</v>
      </c>
      <c r="CD20" s="56">
        <v>0</v>
      </c>
      <c r="CE20" s="56">
        <v>0</v>
      </c>
      <c r="CF20" s="56">
        <v>0</v>
      </c>
      <c r="CG20" s="56">
        <v>0</v>
      </c>
      <c r="CH20" s="56">
        <v>0</v>
      </c>
      <c r="CI20" s="56">
        <v>0</v>
      </c>
      <c r="CJ20" s="56">
        <v>0</v>
      </c>
      <c r="CK20" s="56">
        <v>0</v>
      </c>
      <c r="CL20" s="56">
        <v>0</v>
      </c>
      <c r="CM20" s="56">
        <v>0</v>
      </c>
      <c r="CN20" s="56">
        <v>0</v>
      </c>
      <c r="CO20" s="56">
        <v>0</v>
      </c>
      <c r="CP20" s="56">
        <v>0</v>
      </c>
      <c r="CQ20" s="56">
        <v>0</v>
      </c>
      <c r="CR20" s="56">
        <v>0</v>
      </c>
      <c r="CS20" s="56">
        <v>0</v>
      </c>
      <c r="CT20" s="56">
        <v>0</v>
      </c>
      <c r="CU20" s="56">
        <v>0</v>
      </c>
      <c r="CV20" s="56">
        <v>0</v>
      </c>
      <c r="CW20" s="56">
        <v>0</v>
      </c>
      <c r="CX20" s="56">
        <v>0</v>
      </c>
      <c r="CY20" s="56">
        <v>0</v>
      </c>
    </row>
    <row r="21" spans="1:103" ht="22" customHeight="1">
      <c r="A21" s="57" t="s">
        <v>66</v>
      </c>
      <c r="B21" s="55">
        <v>4</v>
      </c>
      <c r="C21" s="55">
        <v>0</v>
      </c>
      <c r="D21" s="56">
        <v>2</v>
      </c>
      <c r="E21" s="56">
        <v>2</v>
      </c>
      <c r="F21" s="56">
        <v>4</v>
      </c>
      <c r="G21" s="56">
        <v>1</v>
      </c>
      <c r="H21" s="56">
        <v>1</v>
      </c>
      <c r="I21" s="56">
        <v>1</v>
      </c>
      <c r="J21" s="56">
        <v>4</v>
      </c>
      <c r="K21" s="56">
        <v>1</v>
      </c>
      <c r="L21" s="56">
        <v>1</v>
      </c>
      <c r="M21" s="56">
        <v>1</v>
      </c>
      <c r="N21" s="56">
        <v>1</v>
      </c>
      <c r="O21" s="56">
        <v>1</v>
      </c>
      <c r="P21" s="56">
        <v>1</v>
      </c>
      <c r="Q21" s="56">
        <v>2</v>
      </c>
      <c r="R21" s="56">
        <v>2</v>
      </c>
      <c r="S21" s="56">
        <v>0</v>
      </c>
      <c r="T21" s="56">
        <v>2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>
        <v>0</v>
      </c>
      <c r="AX21" s="56">
        <v>0</v>
      </c>
      <c r="AY21" s="56">
        <v>0</v>
      </c>
      <c r="AZ21" s="56">
        <v>0</v>
      </c>
      <c r="BA21" s="56">
        <v>0</v>
      </c>
      <c r="BB21" s="56">
        <v>0</v>
      </c>
      <c r="BC21" s="56">
        <v>0</v>
      </c>
      <c r="BD21" s="56">
        <v>0</v>
      </c>
      <c r="BE21" s="56">
        <v>0</v>
      </c>
      <c r="BF21" s="56">
        <v>0</v>
      </c>
      <c r="BG21" s="56">
        <v>0</v>
      </c>
      <c r="BH21" s="56">
        <v>0</v>
      </c>
      <c r="BI21" s="56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6">
        <v>0</v>
      </c>
      <c r="BT21" s="56">
        <v>0</v>
      </c>
      <c r="BU21" s="56">
        <v>0</v>
      </c>
      <c r="BV21" s="56">
        <v>0</v>
      </c>
      <c r="BW21" s="56">
        <v>0</v>
      </c>
      <c r="BX21" s="56">
        <v>0</v>
      </c>
      <c r="BY21" s="56">
        <v>0</v>
      </c>
      <c r="BZ21" s="56">
        <v>0</v>
      </c>
      <c r="CA21" s="56">
        <v>0</v>
      </c>
      <c r="CB21" s="56">
        <v>0</v>
      </c>
      <c r="CC21" s="56">
        <v>0</v>
      </c>
      <c r="CD21" s="56">
        <v>0</v>
      </c>
      <c r="CE21" s="56">
        <v>0</v>
      </c>
      <c r="CF21" s="56">
        <v>0</v>
      </c>
      <c r="CG21" s="56">
        <v>0</v>
      </c>
      <c r="CH21" s="56">
        <v>0</v>
      </c>
      <c r="CI21" s="56">
        <v>0</v>
      </c>
      <c r="CJ21" s="56">
        <v>0</v>
      </c>
      <c r="CK21" s="56">
        <v>0</v>
      </c>
      <c r="CL21" s="56">
        <v>0</v>
      </c>
      <c r="CM21" s="56">
        <v>0</v>
      </c>
      <c r="CN21" s="56">
        <v>0</v>
      </c>
      <c r="CO21" s="56">
        <v>0</v>
      </c>
      <c r="CP21" s="56">
        <v>0</v>
      </c>
      <c r="CQ21" s="56">
        <v>0</v>
      </c>
      <c r="CR21" s="56">
        <v>0</v>
      </c>
      <c r="CS21" s="56">
        <v>0</v>
      </c>
      <c r="CT21" s="56">
        <v>0</v>
      </c>
      <c r="CU21" s="56">
        <v>0</v>
      </c>
      <c r="CV21" s="56">
        <v>0</v>
      </c>
      <c r="CW21" s="56">
        <v>0</v>
      </c>
      <c r="CX21" s="56">
        <v>0</v>
      </c>
      <c r="CY21" s="56">
        <v>0</v>
      </c>
    </row>
    <row r="22" spans="1:103" ht="22" customHeight="1">
      <c r="A22" s="52" t="s">
        <v>629</v>
      </c>
      <c r="B22" s="48"/>
      <c r="C22" s="48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</row>
    <row r="23" spans="1:103" ht="22" customHeight="1">
      <c r="A23" s="54" t="s">
        <v>67</v>
      </c>
      <c r="B23" s="55">
        <v>5</v>
      </c>
      <c r="C23" s="55">
        <v>0</v>
      </c>
      <c r="D23" s="56">
        <v>3</v>
      </c>
      <c r="E23" s="56">
        <v>4</v>
      </c>
      <c r="F23" s="56">
        <v>2</v>
      </c>
      <c r="G23" s="56">
        <v>2</v>
      </c>
      <c r="H23" s="56">
        <v>4</v>
      </c>
      <c r="I23" s="56">
        <v>5</v>
      </c>
      <c r="J23" s="56">
        <v>3</v>
      </c>
      <c r="K23" s="56">
        <v>1</v>
      </c>
      <c r="L23" s="56">
        <v>4</v>
      </c>
      <c r="M23" s="56">
        <v>1</v>
      </c>
      <c r="N23" s="56">
        <v>1</v>
      </c>
      <c r="O23" s="56">
        <v>3</v>
      </c>
      <c r="P23" s="56">
        <v>2</v>
      </c>
      <c r="Q23" s="56">
        <v>1</v>
      </c>
      <c r="R23" s="56">
        <v>2</v>
      </c>
      <c r="S23" s="56">
        <v>0</v>
      </c>
      <c r="T23" s="56">
        <v>3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0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0</v>
      </c>
      <c r="BL23" s="56">
        <v>0</v>
      </c>
      <c r="BM23" s="56">
        <v>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6">
        <v>0</v>
      </c>
      <c r="BT23" s="56">
        <v>0</v>
      </c>
      <c r="BU23" s="56">
        <v>0</v>
      </c>
      <c r="BV23" s="56">
        <v>0</v>
      </c>
      <c r="BW23" s="56">
        <v>0</v>
      </c>
      <c r="BX23" s="56">
        <v>0</v>
      </c>
      <c r="BY23" s="56">
        <v>0</v>
      </c>
      <c r="BZ23" s="56">
        <v>0</v>
      </c>
      <c r="CA23" s="56">
        <v>0</v>
      </c>
      <c r="CB23" s="56">
        <v>0</v>
      </c>
      <c r="CC23" s="56">
        <v>0</v>
      </c>
      <c r="CD23" s="56">
        <v>0</v>
      </c>
      <c r="CE23" s="56">
        <v>0</v>
      </c>
      <c r="CF23" s="56">
        <v>0</v>
      </c>
      <c r="CG23" s="56">
        <v>0</v>
      </c>
      <c r="CH23" s="56">
        <v>0</v>
      </c>
      <c r="CI23" s="56">
        <v>0</v>
      </c>
      <c r="CJ23" s="56">
        <v>0</v>
      </c>
      <c r="CK23" s="56">
        <v>0</v>
      </c>
      <c r="CL23" s="56">
        <v>0</v>
      </c>
      <c r="CM23" s="56">
        <v>0</v>
      </c>
      <c r="CN23" s="56">
        <v>0</v>
      </c>
      <c r="CO23" s="56">
        <v>0</v>
      </c>
      <c r="CP23" s="56">
        <v>0</v>
      </c>
      <c r="CQ23" s="56">
        <v>0</v>
      </c>
      <c r="CR23" s="56">
        <v>0</v>
      </c>
      <c r="CS23" s="56">
        <v>0</v>
      </c>
      <c r="CT23" s="56">
        <v>0</v>
      </c>
      <c r="CU23" s="56">
        <v>0</v>
      </c>
      <c r="CV23" s="56">
        <v>0</v>
      </c>
      <c r="CW23" s="56">
        <v>0</v>
      </c>
      <c r="CX23" s="56">
        <v>0</v>
      </c>
      <c r="CY23" s="56">
        <v>0</v>
      </c>
    </row>
    <row r="24" spans="1:103" ht="22" customHeight="1">
      <c r="A24" s="57" t="s">
        <v>68</v>
      </c>
      <c r="B24" s="55">
        <v>5</v>
      </c>
      <c r="C24" s="55">
        <v>0</v>
      </c>
      <c r="D24" s="56">
        <v>3</v>
      </c>
      <c r="E24" s="56">
        <v>3</v>
      </c>
      <c r="F24" s="56">
        <v>3</v>
      </c>
      <c r="G24" s="56">
        <v>2</v>
      </c>
      <c r="H24" s="56">
        <v>1</v>
      </c>
      <c r="I24" s="56">
        <v>1</v>
      </c>
      <c r="J24" s="56">
        <v>2</v>
      </c>
      <c r="K24" s="56">
        <v>2</v>
      </c>
      <c r="L24" s="56">
        <v>2</v>
      </c>
      <c r="M24" s="56">
        <v>3</v>
      </c>
      <c r="N24" s="56">
        <v>5</v>
      </c>
      <c r="O24" s="56">
        <v>1</v>
      </c>
      <c r="P24" s="56">
        <v>2</v>
      </c>
      <c r="Q24" s="56">
        <v>3</v>
      </c>
      <c r="R24" s="56">
        <v>4</v>
      </c>
      <c r="S24" s="56">
        <v>3</v>
      </c>
      <c r="T24" s="56">
        <v>3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0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  <c r="AS24" s="56">
        <v>0</v>
      </c>
      <c r="AT24" s="56">
        <v>0</v>
      </c>
      <c r="AU24" s="56">
        <v>0</v>
      </c>
      <c r="AV24" s="56">
        <v>0</v>
      </c>
      <c r="AW24" s="56">
        <v>0</v>
      </c>
      <c r="AX24" s="56">
        <v>0</v>
      </c>
      <c r="AY24" s="56">
        <v>0</v>
      </c>
      <c r="AZ24" s="56">
        <v>0</v>
      </c>
      <c r="BA24" s="56">
        <v>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0</v>
      </c>
      <c r="BH24" s="56">
        <v>0</v>
      </c>
      <c r="BI24" s="56">
        <v>0</v>
      </c>
      <c r="BJ24" s="56">
        <v>0</v>
      </c>
      <c r="BK24" s="56">
        <v>0</v>
      </c>
      <c r="BL24" s="56">
        <v>0</v>
      </c>
      <c r="BM24" s="56">
        <v>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6">
        <v>0</v>
      </c>
      <c r="BT24" s="56">
        <v>0</v>
      </c>
      <c r="BU24" s="56">
        <v>0</v>
      </c>
      <c r="BV24" s="56">
        <v>0</v>
      </c>
      <c r="BW24" s="56">
        <v>0</v>
      </c>
      <c r="BX24" s="56">
        <v>0</v>
      </c>
      <c r="BY24" s="56">
        <v>0</v>
      </c>
      <c r="BZ24" s="56">
        <v>0</v>
      </c>
      <c r="CA24" s="56">
        <v>0</v>
      </c>
      <c r="CB24" s="56">
        <v>0</v>
      </c>
      <c r="CC24" s="56">
        <v>0</v>
      </c>
      <c r="CD24" s="56">
        <v>0</v>
      </c>
      <c r="CE24" s="56">
        <v>0</v>
      </c>
      <c r="CF24" s="56">
        <v>0</v>
      </c>
      <c r="CG24" s="56">
        <v>0</v>
      </c>
      <c r="CH24" s="56">
        <v>0</v>
      </c>
      <c r="CI24" s="56">
        <v>0</v>
      </c>
      <c r="CJ24" s="56">
        <v>0</v>
      </c>
      <c r="CK24" s="56">
        <v>0</v>
      </c>
      <c r="CL24" s="56">
        <v>0</v>
      </c>
      <c r="CM24" s="56">
        <v>0</v>
      </c>
      <c r="CN24" s="56">
        <v>0</v>
      </c>
      <c r="CO24" s="56">
        <v>0</v>
      </c>
      <c r="CP24" s="56">
        <v>0</v>
      </c>
      <c r="CQ24" s="56">
        <v>0</v>
      </c>
      <c r="CR24" s="56">
        <v>0</v>
      </c>
      <c r="CS24" s="56">
        <v>0</v>
      </c>
      <c r="CT24" s="56">
        <v>0</v>
      </c>
      <c r="CU24" s="56">
        <v>0</v>
      </c>
      <c r="CV24" s="56">
        <v>0</v>
      </c>
      <c r="CW24" s="56">
        <v>0</v>
      </c>
      <c r="CX24" s="56">
        <v>0</v>
      </c>
      <c r="CY24" s="56">
        <v>0</v>
      </c>
    </row>
    <row r="25" spans="1:103" ht="22" customHeight="1">
      <c r="A25" s="52" t="s">
        <v>630</v>
      </c>
      <c r="B25" s="48"/>
      <c r="C25" s="48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</row>
    <row r="26" spans="1:103" ht="22" customHeight="1">
      <c r="A26" s="54" t="s">
        <v>69</v>
      </c>
      <c r="B26" s="55">
        <v>5</v>
      </c>
      <c r="C26" s="55">
        <v>0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0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0</v>
      </c>
      <c r="AW26" s="56">
        <v>0</v>
      </c>
      <c r="AX26" s="56">
        <v>0</v>
      </c>
      <c r="AY26" s="56">
        <v>0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0</v>
      </c>
      <c r="BH26" s="56">
        <v>0</v>
      </c>
      <c r="BI26" s="56">
        <v>0</v>
      </c>
      <c r="BJ26" s="56">
        <v>0</v>
      </c>
      <c r="BK26" s="56">
        <v>0</v>
      </c>
      <c r="BL26" s="56">
        <v>0</v>
      </c>
      <c r="BM26" s="56">
        <v>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6">
        <v>0</v>
      </c>
      <c r="BT26" s="56">
        <v>0</v>
      </c>
      <c r="BU26" s="56">
        <v>0</v>
      </c>
      <c r="BV26" s="56">
        <v>0</v>
      </c>
      <c r="BW26" s="56">
        <v>0</v>
      </c>
      <c r="BX26" s="56">
        <v>0</v>
      </c>
      <c r="BY26" s="56">
        <v>0</v>
      </c>
      <c r="BZ26" s="56">
        <v>0</v>
      </c>
      <c r="CA26" s="56">
        <v>0</v>
      </c>
      <c r="CB26" s="56">
        <v>0</v>
      </c>
      <c r="CC26" s="56">
        <v>0</v>
      </c>
      <c r="CD26" s="56">
        <v>0</v>
      </c>
      <c r="CE26" s="56">
        <v>0</v>
      </c>
      <c r="CF26" s="56">
        <v>0</v>
      </c>
      <c r="CG26" s="56">
        <v>0</v>
      </c>
      <c r="CH26" s="56">
        <v>0</v>
      </c>
      <c r="CI26" s="56">
        <v>0</v>
      </c>
      <c r="CJ26" s="56">
        <v>0</v>
      </c>
      <c r="CK26" s="56">
        <v>0</v>
      </c>
      <c r="CL26" s="56">
        <v>0</v>
      </c>
      <c r="CM26" s="56">
        <v>0</v>
      </c>
      <c r="CN26" s="56">
        <v>0</v>
      </c>
      <c r="CO26" s="56">
        <v>0</v>
      </c>
      <c r="CP26" s="56">
        <v>0</v>
      </c>
      <c r="CQ26" s="56">
        <v>0</v>
      </c>
      <c r="CR26" s="56">
        <v>0</v>
      </c>
      <c r="CS26" s="56">
        <v>0</v>
      </c>
      <c r="CT26" s="56">
        <v>0</v>
      </c>
      <c r="CU26" s="56">
        <v>0</v>
      </c>
      <c r="CV26" s="56">
        <v>0</v>
      </c>
      <c r="CW26" s="56">
        <v>0</v>
      </c>
      <c r="CX26" s="56">
        <v>0</v>
      </c>
      <c r="CY26" s="56">
        <v>0</v>
      </c>
    </row>
    <row r="27" spans="1:103" ht="22" customHeight="1">
      <c r="A27" s="54" t="s">
        <v>70</v>
      </c>
      <c r="B27" s="55">
        <v>5</v>
      </c>
      <c r="C27" s="55">
        <v>0</v>
      </c>
      <c r="D27" s="56">
        <v>3</v>
      </c>
      <c r="E27" s="56">
        <v>1</v>
      </c>
      <c r="F27" s="56">
        <v>5</v>
      </c>
      <c r="G27" s="56">
        <v>4</v>
      </c>
      <c r="H27" s="56">
        <v>1</v>
      </c>
      <c r="I27" s="56">
        <v>1</v>
      </c>
      <c r="J27" s="56">
        <v>4</v>
      </c>
      <c r="K27" s="56">
        <v>4</v>
      </c>
      <c r="L27" s="56">
        <v>4</v>
      </c>
      <c r="M27" s="56">
        <v>5</v>
      </c>
      <c r="N27" s="56">
        <v>4</v>
      </c>
      <c r="O27" s="56">
        <v>5</v>
      </c>
      <c r="P27" s="56">
        <v>0</v>
      </c>
      <c r="Q27" s="56">
        <v>5</v>
      </c>
      <c r="R27" s="56">
        <v>5</v>
      </c>
      <c r="S27" s="56">
        <v>0</v>
      </c>
      <c r="T27" s="56">
        <v>4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0</v>
      </c>
      <c r="BH27" s="56">
        <v>0</v>
      </c>
      <c r="BI27" s="56">
        <v>0</v>
      </c>
      <c r="BJ27" s="56">
        <v>0</v>
      </c>
      <c r="BK27" s="56">
        <v>0</v>
      </c>
      <c r="BL27" s="56">
        <v>0</v>
      </c>
      <c r="BM27" s="56">
        <v>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6">
        <v>0</v>
      </c>
      <c r="BT27" s="56">
        <v>0</v>
      </c>
      <c r="BU27" s="56">
        <v>0</v>
      </c>
      <c r="BV27" s="56">
        <v>0</v>
      </c>
      <c r="BW27" s="56">
        <v>0</v>
      </c>
      <c r="BX27" s="56">
        <v>0</v>
      </c>
      <c r="BY27" s="56">
        <v>0</v>
      </c>
      <c r="BZ27" s="56">
        <v>0</v>
      </c>
      <c r="CA27" s="56">
        <v>0</v>
      </c>
      <c r="CB27" s="56">
        <v>0</v>
      </c>
      <c r="CC27" s="56">
        <v>0</v>
      </c>
      <c r="CD27" s="56">
        <v>0</v>
      </c>
      <c r="CE27" s="56">
        <v>0</v>
      </c>
      <c r="CF27" s="56">
        <v>0</v>
      </c>
      <c r="CG27" s="56">
        <v>0</v>
      </c>
      <c r="CH27" s="56">
        <v>0</v>
      </c>
      <c r="CI27" s="56">
        <v>0</v>
      </c>
      <c r="CJ27" s="56">
        <v>0</v>
      </c>
      <c r="CK27" s="56">
        <v>0</v>
      </c>
      <c r="CL27" s="56">
        <v>0</v>
      </c>
      <c r="CM27" s="56">
        <v>0</v>
      </c>
      <c r="CN27" s="56">
        <v>0</v>
      </c>
      <c r="CO27" s="56">
        <v>0</v>
      </c>
      <c r="CP27" s="56">
        <v>0</v>
      </c>
      <c r="CQ27" s="56">
        <v>0</v>
      </c>
      <c r="CR27" s="56">
        <v>0</v>
      </c>
      <c r="CS27" s="56">
        <v>0</v>
      </c>
      <c r="CT27" s="56">
        <v>0</v>
      </c>
      <c r="CU27" s="56">
        <v>0</v>
      </c>
      <c r="CV27" s="56">
        <v>0</v>
      </c>
      <c r="CW27" s="56">
        <v>0</v>
      </c>
      <c r="CX27" s="56">
        <v>0</v>
      </c>
      <c r="CY27" s="56">
        <v>0</v>
      </c>
    </row>
    <row r="28" spans="1:103" ht="22" customHeight="1">
      <c r="A28" s="52" t="s">
        <v>631</v>
      </c>
      <c r="B28" s="48"/>
      <c r="C28" s="48"/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</row>
    <row r="29" spans="1:103" ht="22" customHeight="1">
      <c r="A29" s="54" t="s">
        <v>71</v>
      </c>
      <c r="B29" s="55">
        <v>4</v>
      </c>
      <c r="C29" s="55">
        <v>0</v>
      </c>
      <c r="D29" s="56">
        <v>4</v>
      </c>
      <c r="E29" s="56">
        <v>0</v>
      </c>
      <c r="F29" s="56">
        <v>4</v>
      </c>
      <c r="G29" s="56">
        <v>0</v>
      </c>
      <c r="H29" s="56">
        <v>0</v>
      </c>
      <c r="I29" s="56">
        <v>1</v>
      </c>
      <c r="J29" s="56">
        <v>1</v>
      </c>
      <c r="K29" s="56">
        <v>4</v>
      </c>
      <c r="L29" s="56">
        <v>2</v>
      </c>
      <c r="M29" s="56">
        <v>1</v>
      </c>
      <c r="N29" s="56">
        <v>3</v>
      </c>
      <c r="O29" s="56">
        <v>2</v>
      </c>
      <c r="P29" s="56">
        <v>0</v>
      </c>
      <c r="Q29" s="56">
        <v>0</v>
      </c>
      <c r="R29" s="56">
        <v>4</v>
      </c>
      <c r="S29" s="56">
        <v>3</v>
      </c>
      <c r="T29" s="56">
        <v>2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</v>
      </c>
      <c r="AV29" s="56">
        <v>0</v>
      </c>
      <c r="AW29" s="56">
        <v>0</v>
      </c>
      <c r="AX29" s="56">
        <v>0</v>
      </c>
      <c r="AY29" s="56">
        <v>0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0</v>
      </c>
      <c r="BH29" s="56">
        <v>0</v>
      </c>
      <c r="BI29" s="56">
        <v>0</v>
      </c>
      <c r="BJ29" s="56">
        <v>0</v>
      </c>
      <c r="BK29" s="56">
        <v>0</v>
      </c>
      <c r="BL29" s="56">
        <v>0</v>
      </c>
      <c r="BM29" s="56">
        <v>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6">
        <v>0</v>
      </c>
      <c r="BT29" s="56">
        <v>0</v>
      </c>
      <c r="BU29" s="56">
        <v>0</v>
      </c>
      <c r="BV29" s="56">
        <v>0</v>
      </c>
      <c r="BW29" s="56">
        <v>0</v>
      </c>
      <c r="BX29" s="56">
        <v>0</v>
      </c>
      <c r="BY29" s="56">
        <v>0</v>
      </c>
      <c r="BZ29" s="56">
        <v>0</v>
      </c>
      <c r="CA29" s="56">
        <v>0</v>
      </c>
      <c r="CB29" s="56">
        <v>0</v>
      </c>
      <c r="CC29" s="56">
        <v>0</v>
      </c>
      <c r="CD29" s="56">
        <v>0</v>
      </c>
      <c r="CE29" s="56">
        <v>0</v>
      </c>
      <c r="CF29" s="56">
        <v>0</v>
      </c>
      <c r="CG29" s="56">
        <v>0</v>
      </c>
      <c r="CH29" s="56">
        <v>0</v>
      </c>
      <c r="CI29" s="56">
        <v>0</v>
      </c>
      <c r="CJ29" s="56">
        <v>0</v>
      </c>
      <c r="CK29" s="56">
        <v>0</v>
      </c>
      <c r="CL29" s="56">
        <v>0</v>
      </c>
      <c r="CM29" s="56">
        <v>0</v>
      </c>
      <c r="CN29" s="56">
        <v>0</v>
      </c>
      <c r="CO29" s="56">
        <v>0</v>
      </c>
      <c r="CP29" s="56">
        <v>0</v>
      </c>
      <c r="CQ29" s="56">
        <v>0</v>
      </c>
      <c r="CR29" s="56">
        <v>0</v>
      </c>
      <c r="CS29" s="56">
        <v>0</v>
      </c>
      <c r="CT29" s="56">
        <v>0</v>
      </c>
      <c r="CU29" s="56">
        <v>0</v>
      </c>
      <c r="CV29" s="56">
        <v>0</v>
      </c>
      <c r="CW29" s="56">
        <v>0</v>
      </c>
      <c r="CX29" s="56">
        <v>0</v>
      </c>
      <c r="CY29" s="56">
        <v>0</v>
      </c>
    </row>
    <row r="30" spans="1:103" ht="22" customHeight="1">
      <c r="A30" s="54" t="s">
        <v>72</v>
      </c>
      <c r="B30" s="55">
        <v>3</v>
      </c>
      <c r="C30" s="55">
        <v>0</v>
      </c>
      <c r="D30" s="56">
        <v>2</v>
      </c>
      <c r="E30" s="56">
        <v>1</v>
      </c>
      <c r="F30" s="56">
        <v>2</v>
      </c>
      <c r="G30" s="56">
        <v>1</v>
      </c>
      <c r="H30" s="56">
        <v>1</v>
      </c>
      <c r="I30" s="56">
        <v>1</v>
      </c>
      <c r="J30" s="56">
        <v>0</v>
      </c>
      <c r="K30" s="56">
        <v>3</v>
      </c>
      <c r="L30" s="56">
        <v>1</v>
      </c>
      <c r="M30" s="56">
        <v>2</v>
      </c>
      <c r="N30" s="56">
        <v>2</v>
      </c>
      <c r="O30" s="56">
        <v>2</v>
      </c>
      <c r="P30" s="56">
        <v>0</v>
      </c>
      <c r="Q30" s="56">
        <v>2</v>
      </c>
      <c r="R30" s="56">
        <v>2</v>
      </c>
      <c r="S30" s="56">
        <v>2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6">
        <v>0</v>
      </c>
      <c r="AF30" s="56">
        <v>0</v>
      </c>
      <c r="AG30" s="56">
        <v>0</v>
      </c>
      <c r="AH30" s="56">
        <v>0</v>
      </c>
      <c r="AI30" s="56">
        <v>0</v>
      </c>
      <c r="AJ30" s="56">
        <v>0</v>
      </c>
      <c r="AK30" s="56">
        <v>0</v>
      </c>
      <c r="AL30" s="56">
        <v>0</v>
      </c>
      <c r="AM30" s="56">
        <v>0</v>
      </c>
      <c r="AN30" s="56">
        <v>0</v>
      </c>
      <c r="AO30" s="56">
        <v>0</v>
      </c>
      <c r="AP30" s="56">
        <v>0</v>
      </c>
      <c r="AQ30" s="56">
        <v>0</v>
      </c>
      <c r="AR30" s="56">
        <v>0</v>
      </c>
      <c r="AS30" s="56">
        <v>0</v>
      </c>
      <c r="AT30" s="56">
        <v>0</v>
      </c>
      <c r="AU30" s="56">
        <v>0</v>
      </c>
      <c r="AV30" s="56">
        <v>0</v>
      </c>
      <c r="AW30" s="56">
        <v>0</v>
      </c>
      <c r="AX30" s="56">
        <v>0</v>
      </c>
      <c r="AY30" s="56">
        <v>0</v>
      </c>
      <c r="AZ30" s="56">
        <v>0</v>
      </c>
      <c r="BA30" s="56">
        <v>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0</v>
      </c>
      <c r="BH30" s="56">
        <v>0</v>
      </c>
      <c r="BI30" s="56">
        <v>0</v>
      </c>
      <c r="BJ30" s="56">
        <v>0</v>
      </c>
      <c r="BK30" s="56">
        <v>0</v>
      </c>
      <c r="BL30" s="56">
        <v>0</v>
      </c>
      <c r="BM30" s="56">
        <v>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6">
        <v>0</v>
      </c>
      <c r="BT30" s="56">
        <v>0</v>
      </c>
      <c r="BU30" s="56">
        <v>0</v>
      </c>
      <c r="BV30" s="56">
        <v>0</v>
      </c>
      <c r="BW30" s="56">
        <v>0</v>
      </c>
      <c r="BX30" s="56">
        <v>0</v>
      </c>
      <c r="BY30" s="56">
        <v>0</v>
      </c>
      <c r="BZ30" s="56">
        <v>0</v>
      </c>
      <c r="CA30" s="56">
        <v>0</v>
      </c>
      <c r="CB30" s="56">
        <v>0</v>
      </c>
      <c r="CC30" s="56">
        <v>0</v>
      </c>
      <c r="CD30" s="56">
        <v>0</v>
      </c>
      <c r="CE30" s="56">
        <v>0</v>
      </c>
      <c r="CF30" s="56">
        <v>0</v>
      </c>
      <c r="CG30" s="56">
        <v>0</v>
      </c>
      <c r="CH30" s="56">
        <v>0</v>
      </c>
      <c r="CI30" s="56">
        <v>0</v>
      </c>
      <c r="CJ30" s="56">
        <v>0</v>
      </c>
      <c r="CK30" s="56">
        <v>0</v>
      </c>
      <c r="CL30" s="56">
        <v>0</v>
      </c>
      <c r="CM30" s="56">
        <v>0</v>
      </c>
      <c r="CN30" s="56">
        <v>0</v>
      </c>
      <c r="CO30" s="56">
        <v>0</v>
      </c>
      <c r="CP30" s="56">
        <v>0</v>
      </c>
      <c r="CQ30" s="56">
        <v>0</v>
      </c>
      <c r="CR30" s="56">
        <v>0</v>
      </c>
      <c r="CS30" s="56">
        <v>0</v>
      </c>
      <c r="CT30" s="56">
        <v>0</v>
      </c>
      <c r="CU30" s="56">
        <v>0</v>
      </c>
      <c r="CV30" s="56">
        <v>0</v>
      </c>
      <c r="CW30" s="56">
        <v>0</v>
      </c>
      <c r="CX30" s="56">
        <v>0</v>
      </c>
      <c r="CY30" s="56">
        <v>0</v>
      </c>
    </row>
    <row r="31" spans="1:103" ht="22" customHeight="1">
      <c r="A31" s="54" t="s">
        <v>73</v>
      </c>
      <c r="B31" s="55">
        <v>4</v>
      </c>
      <c r="C31" s="55">
        <v>0</v>
      </c>
      <c r="D31" s="56">
        <v>4</v>
      </c>
      <c r="E31" s="56">
        <v>2</v>
      </c>
      <c r="F31" s="56">
        <v>2</v>
      </c>
      <c r="G31" s="56">
        <v>1</v>
      </c>
      <c r="H31" s="56">
        <v>1</v>
      </c>
      <c r="I31" s="56">
        <v>1</v>
      </c>
      <c r="J31" s="56">
        <v>1</v>
      </c>
      <c r="K31" s="56">
        <v>2</v>
      </c>
      <c r="L31" s="56">
        <v>2</v>
      </c>
      <c r="M31" s="56">
        <v>3</v>
      </c>
      <c r="N31" s="56">
        <v>3</v>
      </c>
      <c r="O31" s="56">
        <v>1</v>
      </c>
      <c r="P31" s="56">
        <v>0</v>
      </c>
      <c r="Q31" s="56">
        <v>4</v>
      </c>
      <c r="R31" s="56">
        <v>4</v>
      </c>
      <c r="S31" s="56">
        <v>3</v>
      </c>
      <c r="T31" s="56">
        <v>4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6">
        <v>0</v>
      </c>
      <c r="AK31" s="56">
        <v>0</v>
      </c>
      <c r="AL31" s="56">
        <v>0</v>
      </c>
      <c r="AM31" s="56">
        <v>0</v>
      </c>
      <c r="AN31" s="56">
        <v>0</v>
      </c>
      <c r="AO31" s="56">
        <v>0</v>
      </c>
      <c r="AP31" s="56">
        <v>0</v>
      </c>
      <c r="AQ31" s="56">
        <v>0</v>
      </c>
      <c r="AR31" s="56">
        <v>0</v>
      </c>
      <c r="AS31" s="56">
        <v>0</v>
      </c>
      <c r="AT31" s="56">
        <v>0</v>
      </c>
      <c r="AU31" s="56">
        <v>0</v>
      </c>
      <c r="AV31" s="56">
        <v>0</v>
      </c>
      <c r="AW31" s="56">
        <v>0</v>
      </c>
      <c r="AX31" s="56">
        <v>0</v>
      </c>
      <c r="AY31" s="56">
        <v>0</v>
      </c>
      <c r="AZ31" s="56">
        <v>0</v>
      </c>
      <c r="BA31" s="56">
        <v>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0</v>
      </c>
      <c r="BH31" s="56">
        <v>0</v>
      </c>
      <c r="BI31" s="56">
        <v>0</v>
      </c>
      <c r="BJ31" s="56">
        <v>0</v>
      </c>
      <c r="BK31" s="56">
        <v>0</v>
      </c>
      <c r="BL31" s="56">
        <v>0</v>
      </c>
      <c r="BM31" s="56">
        <v>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6">
        <v>0</v>
      </c>
      <c r="BT31" s="56">
        <v>0</v>
      </c>
      <c r="BU31" s="56">
        <v>0</v>
      </c>
      <c r="BV31" s="56">
        <v>0</v>
      </c>
      <c r="BW31" s="56">
        <v>0</v>
      </c>
      <c r="BX31" s="56">
        <v>0</v>
      </c>
      <c r="BY31" s="56">
        <v>0</v>
      </c>
      <c r="BZ31" s="56">
        <v>0</v>
      </c>
      <c r="CA31" s="56">
        <v>0</v>
      </c>
      <c r="CB31" s="56">
        <v>0</v>
      </c>
      <c r="CC31" s="56">
        <v>0</v>
      </c>
      <c r="CD31" s="56">
        <v>0</v>
      </c>
      <c r="CE31" s="56">
        <v>0</v>
      </c>
      <c r="CF31" s="56">
        <v>0</v>
      </c>
      <c r="CG31" s="56">
        <v>0</v>
      </c>
      <c r="CH31" s="56">
        <v>0</v>
      </c>
      <c r="CI31" s="56">
        <v>0</v>
      </c>
      <c r="CJ31" s="56">
        <v>0</v>
      </c>
      <c r="CK31" s="56">
        <v>0</v>
      </c>
      <c r="CL31" s="56">
        <v>0</v>
      </c>
      <c r="CM31" s="56">
        <v>0</v>
      </c>
      <c r="CN31" s="56">
        <v>0</v>
      </c>
      <c r="CO31" s="56">
        <v>0</v>
      </c>
      <c r="CP31" s="56">
        <v>0</v>
      </c>
      <c r="CQ31" s="56">
        <v>0</v>
      </c>
      <c r="CR31" s="56">
        <v>0</v>
      </c>
      <c r="CS31" s="56">
        <v>0</v>
      </c>
      <c r="CT31" s="56">
        <v>0</v>
      </c>
      <c r="CU31" s="56">
        <v>0</v>
      </c>
      <c r="CV31" s="56">
        <v>0</v>
      </c>
      <c r="CW31" s="56">
        <v>0</v>
      </c>
      <c r="CX31" s="56">
        <v>0</v>
      </c>
      <c r="CY31" s="56">
        <v>0</v>
      </c>
    </row>
    <row r="32" spans="1:103" ht="22" customHeight="1">
      <c r="A32" s="57" t="s">
        <v>74</v>
      </c>
      <c r="B32" s="55">
        <v>3</v>
      </c>
      <c r="C32" s="55">
        <v>0</v>
      </c>
      <c r="D32" s="56">
        <v>3</v>
      </c>
      <c r="E32" s="56">
        <v>2</v>
      </c>
      <c r="F32" s="56">
        <v>2</v>
      </c>
      <c r="G32" s="56">
        <v>1</v>
      </c>
      <c r="H32" s="56">
        <v>1</v>
      </c>
      <c r="I32" s="56">
        <v>1</v>
      </c>
      <c r="J32" s="56">
        <v>1</v>
      </c>
      <c r="K32" s="56">
        <v>3</v>
      </c>
      <c r="L32" s="56">
        <v>1</v>
      </c>
      <c r="M32" s="56">
        <v>3</v>
      </c>
      <c r="N32" s="56">
        <v>3</v>
      </c>
      <c r="O32" s="56">
        <v>3</v>
      </c>
      <c r="P32" s="56">
        <v>1</v>
      </c>
      <c r="Q32" s="56">
        <v>3</v>
      </c>
      <c r="R32" s="56">
        <v>3</v>
      </c>
      <c r="S32" s="56">
        <v>2</v>
      </c>
      <c r="T32" s="56">
        <v>3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0</v>
      </c>
      <c r="AI32" s="56">
        <v>0</v>
      </c>
      <c r="AJ32" s="56">
        <v>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0</v>
      </c>
      <c r="AV32" s="56">
        <v>0</v>
      </c>
      <c r="AW32" s="56">
        <v>0</v>
      </c>
      <c r="AX32" s="56">
        <v>0</v>
      </c>
      <c r="AY32" s="56">
        <v>0</v>
      </c>
      <c r="AZ32" s="56">
        <v>0</v>
      </c>
      <c r="BA32" s="56">
        <v>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0</v>
      </c>
      <c r="BH32" s="56">
        <v>0</v>
      </c>
      <c r="BI32" s="56">
        <v>0</v>
      </c>
      <c r="BJ32" s="56">
        <v>0</v>
      </c>
      <c r="BK32" s="56">
        <v>0</v>
      </c>
      <c r="BL32" s="56">
        <v>0</v>
      </c>
      <c r="BM32" s="56">
        <v>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6">
        <v>0</v>
      </c>
      <c r="BT32" s="56">
        <v>0</v>
      </c>
      <c r="BU32" s="56">
        <v>0</v>
      </c>
      <c r="BV32" s="56">
        <v>0</v>
      </c>
      <c r="BW32" s="56">
        <v>0</v>
      </c>
      <c r="BX32" s="56">
        <v>0</v>
      </c>
      <c r="BY32" s="56">
        <v>0</v>
      </c>
      <c r="BZ32" s="56">
        <v>0</v>
      </c>
      <c r="CA32" s="56">
        <v>0</v>
      </c>
      <c r="CB32" s="56">
        <v>0</v>
      </c>
      <c r="CC32" s="56">
        <v>0</v>
      </c>
      <c r="CD32" s="56">
        <v>0</v>
      </c>
      <c r="CE32" s="56">
        <v>0</v>
      </c>
      <c r="CF32" s="56">
        <v>0</v>
      </c>
      <c r="CG32" s="56">
        <v>0</v>
      </c>
      <c r="CH32" s="56">
        <v>0</v>
      </c>
      <c r="CI32" s="56">
        <v>0</v>
      </c>
      <c r="CJ32" s="56">
        <v>0</v>
      </c>
      <c r="CK32" s="56">
        <v>0</v>
      </c>
      <c r="CL32" s="56">
        <v>0</v>
      </c>
      <c r="CM32" s="56">
        <v>0</v>
      </c>
      <c r="CN32" s="56">
        <v>0</v>
      </c>
      <c r="CO32" s="56">
        <v>0</v>
      </c>
      <c r="CP32" s="56">
        <v>0</v>
      </c>
      <c r="CQ32" s="56">
        <v>0</v>
      </c>
      <c r="CR32" s="56">
        <v>0</v>
      </c>
      <c r="CS32" s="56">
        <v>0</v>
      </c>
      <c r="CT32" s="56">
        <v>0</v>
      </c>
      <c r="CU32" s="56">
        <v>0</v>
      </c>
      <c r="CV32" s="56">
        <v>0</v>
      </c>
      <c r="CW32" s="56">
        <v>0</v>
      </c>
      <c r="CX32" s="56">
        <v>0</v>
      </c>
      <c r="CY32" s="56">
        <v>0</v>
      </c>
    </row>
    <row r="33" spans="1:103" ht="22" customHeight="1">
      <c r="A33" s="52" t="s">
        <v>632</v>
      </c>
      <c r="B33" s="48"/>
      <c r="C33" s="48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</row>
    <row r="34" spans="1:103" ht="22" customHeight="1">
      <c r="A34" s="54" t="s">
        <v>75</v>
      </c>
      <c r="B34" s="55">
        <v>4</v>
      </c>
      <c r="C34" s="55">
        <v>0</v>
      </c>
      <c r="D34" s="56">
        <v>4</v>
      </c>
      <c r="E34" s="56">
        <v>0</v>
      </c>
      <c r="F34" s="56">
        <v>4</v>
      </c>
      <c r="G34" s="56">
        <v>3</v>
      </c>
      <c r="H34" s="56">
        <v>3</v>
      </c>
      <c r="I34" s="56">
        <v>4</v>
      </c>
      <c r="J34" s="56">
        <v>4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2</v>
      </c>
      <c r="T34" s="56">
        <v>0</v>
      </c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>
        <v>0</v>
      </c>
      <c r="BQ34" s="56">
        <v>0</v>
      </c>
      <c r="BR34" s="56">
        <v>0</v>
      </c>
      <c r="BS34" s="56">
        <v>0</v>
      </c>
      <c r="BT34" s="56">
        <v>0</v>
      </c>
      <c r="BU34" s="56">
        <v>0</v>
      </c>
      <c r="BV34" s="56">
        <v>0</v>
      </c>
      <c r="BW34" s="56">
        <v>0</v>
      </c>
      <c r="BX34" s="56">
        <v>0</v>
      </c>
      <c r="BY34" s="56">
        <v>0</v>
      </c>
      <c r="BZ34" s="56">
        <v>0</v>
      </c>
      <c r="CA34" s="56">
        <v>0</v>
      </c>
      <c r="CB34" s="56">
        <v>0</v>
      </c>
      <c r="CC34" s="56">
        <v>0</v>
      </c>
      <c r="CD34" s="56">
        <v>0</v>
      </c>
      <c r="CE34" s="56">
        <v>0</v>
      </c>
      <c r="CF34" s="56">
        <v>0</v>
      </c>
      <c r="CG34" s="56">
        <v>0</v>
      </c>
      <c r="CH34" s="56">
        <v>0</v>
      </c>
      <c r="CI34" s="56">
        <v>0</v>
      </c>
      <c r="CJ34" s="56">
        <v>0</v>
      </c>
      <c r="CK34" s="56">
        <v>0</v>
      </c>
      <c r="CL34" s="56">
        <v>0</v>
      </c>
      <c r="CM34" s="56">
        <v>0</v>
      </c>
      <c r="CN34" s="56">
        <v>0</v>
      </c>
      <c r="CO34" s="56">
        <v>0</v>
      </c>
      <c r="CP34" s="56">
        <v>0</v>
      </c>
      <c r="CQ34" s="56">
        <v>0</v>
      </c>
      <c r="CR34" s="56">
        <v>0</v>
      </c>
      <c r="CS34" s="56">
        <v>0</v>
      </c>
      <c r="CT34" s="56">
        <v>0</v>
      </c>
      <c r="CU34" s="56">
        <v>0</v>
      </c>
      <c r="CV34" s="56">
        <v>0</v>
      </c>
      <c r="CW34" s="56">
        <v>0</v>
      </c>
      <c r="CX34" s="56">
        <v>0</v>
      </c>
      <c r="CY34" s="56">
        <v>0</v>
      </c>
    </row>
    <row r="35" spans="1:103" ht="22" customHeight="1">
      <c r="A35" s="54" t="s">
        <v>76</v>
      </c>
      <c r="B35" s="55">
        <v>3</v>
      </c>
      <c r="C35" s="55">
        <v>0</v>
      </c>
      <c r="D35" s="56">
        <v>2</v>
      </c>
      <c r="E35" s="56">
        <v>2</v>
      </c>
      <c r="F35" s="56">
        <v>0</v>
      </c>
      <c r="G35" s="56">
        <v>2</v>
      </c>
      <c r="H35" s="56">
        <v>3</v>
      </c>
      <c r="I35" s="56">
        <v>3</v>
      </c>
      <c r="J35" s="56">
        <v>2</v>
      </c>
      <c r="K35" s="56">
        <v>1</v>
      </c>
      <c r="L35" s="56">
        <v>1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1</v>
      </c>
      <c r="T35" s="56">
        <v>2</v>
      </c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>
        <v>0</v>
      </c>
      <c r="BQ35" s="56">
        <v>0</v>
      </c>
      <c r="BR35" s="56">
        <v>0</v>
      </c>
      <c r="BS35" s="56">
        <v>0</v>
      </c>
      <c r="BT35" s="56">
        <v>0</v>
      </c>
      <c r="BU35" s="56">
        <v>0</v>
      </c>
      <c r="BV35" s="56">
        <v>0</v>
      </c>
      <c r="BW35" s="56">
        <v>0</v>
      </c>
      <c r="BX35" s="56">
        <v>0</v>
      </c>
      <c r="BY35" s="56">
        <v>0</v>
      </c>
      <c r="BZ35" s="56">
        <v>0</v>
      </c>
      <c r="CA35" s="56">
        <v>0</v>
      </c>
      <c r="CB35" s="56">
        <v>0</v>
      </c>
      <c r="CC35" s="56">
        <v>0</v>
      </c>
      <c r="CD35" s="56">
        <v>0</v>
      </c>
      <c r="CE35" s="56">
        <v>0</v>
      </c>
      <c r="CF35" s="56">
        <v>0</v>
      </c>
      <c r="CG35" s="56">
        <v>0</v>
      </c>
      <c r="CH35" s="56">
        <v>0</v>
      </c>
      <c r="CI35" s="56">
        <v>0</v>
      </c>
      <c r="CJ35" s="56">
        <v>0</v>
      </c>
      <c r="CK35" s="56">
        <v>0</v>
      </c>
      <c r="CL35" s="56">
        <v>0</v>
      </c>
      <c r="CM35" s="56">
        <v>0</v>
      </c>
      <c r="CN35" s="56">
        <v>0</v>
      </c>
      <c r="CO35" s="56">
        <v>0</v>
      </c>
      <c r="CP35" s="56">
        <v>0</v>
      </c>
      <c r="CQ35" s="56">
        <v>0</v>
      </c>
      <c r="CR35" s="56">
        <v>0</v>
      </c>
      <c r="CS35" s="56">
        <v>0</v>
      </c>
      <c r="CT35" s="56">
        <v>0</v>
      </c>
      <c r="CU35" s="56">
        <v>0</v>
      </c>
      <c r="CV35" s="56">
        <v>0</v>
      </c>
      <c r="CW35" s="56">
        <v>0</v>
      </c>
      <c r="CX35" s="56">
        <v>0</v>
      </c>
      <c r="CY35" s="56">
        <v>0</v>
      </c>
    </row>
    <row r="36" spans="1:103" ht="22" customHeight="1">
      <c r="A36" s="57" t="s">
        <v>77</v>
      </c>
      <c r="B36" s="55">
        <v>4</v>
      </c>
      <c r="C36" s="55">
        <v>0</v>
      </c>
      <c r="D36" s="56">
        <v>4</v>
      </c>
      <c r="E36" s="56">
        <v>3</v>
      </c>
      <c r="F36" s="56">
        <v>3</v>
      </c>
      <c r="G36" s="56">
        <v>1</v>
      </c>
      <c r="H36" s="56">
        <v>2</v>
      </c>
      <c r="I36" s="56">
        <v>4</v>
      </c>
      <c r="J36" s="56">
        <v>0</v>
      </c>
      <c r="K36" s="56">
        <v>0</v>
      </c>
      <c r="L36" s="56">
        <v>0</v>
      </c>
      <c r="M36" s="56">
        <v>4</v>
      </c>
      <c r="N36" s="56">
        <v>2</v>
      </c>
      <c r="O36" s="56">
        <v>0</v>
      </c>
      <c r="P36" s="56">
        <v>0</v>
      </c>
      <c r="Q36" s="56">
        <v>3</v>
      </c>
      <c r="R36" s="56">
        <v>0</v>
      </c>
      <c r="S36" s="56">
        <v>1</v>
      </c>
      <c r="T36" s="56">
        <v>3</v>
      </c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>
        <v>0</v>
      </c>
      <c r="BQ36" s="56">
        <v>0</v>
      </c>
      <c r="BR36" s="56">
        <v>0</v>
      </c>
      <c r="BS36" s="56">
        <v>0</v>
      </c>
      <c r="BT36" s="56">
        <v>0</v>
      </c>
      <c r="BU36" s="56">
        <v>0</v>
      </c>
      <c r="BV36" s="56">
        <v>0</v>
      </c>
      <c r="BW36" s="56">
        <v>0</v>
      </c>
      <c r="BX36" s="56">
        <v>0</v>
      </c>
      <c r="BY36" s="56">
        <v>0</v>
      </c>
      <c r="BZ36" s="56">
        <v>0</v>
      </c>
      <c r="CA36" s="56">
        <v>0</v>
      </c>
      <c r="CB36" s="56">
        <v>0</v>
      </c>
      <c r="CC36" s="56">
        <v>0</v>
      </c>
      <c r="CD36" s="56">
        <v>0</v>
      </c>
      <c r="CE36" s="56">
        <v>0</v>
      </c>
      <c r="CF36" s="56">
        <v>0</v>
      </c>
      <c r="CG36" s="56">
        <v>0</v>
      </c>
      <c r="CH36" s="56">
        <v>0</v>
      </c>
      <c r="CI36" s="56">
        <v>0</v>
      </c>
      <c r="CJ36" s="56">
        <v>0</v>
      </c>
      <c r="CK36" s="56">
        <v>0</v>
      </c>
      <c r="CL36" s="56">
        <v>0</v>
      </c>
      <c r="CM36" s="56">
        <v>0</v>
      </c>
      <c r="CN36" s="56">
        <v>0</v>
      </c>
      <c r="CO36" s="56">
        <v>0</v>
      </c>
      <c r="CP36" s="56">
        <v>0</v>
      </c>
      <c r="CQ36" s="56">
        <v>0</v>
      </c>
      <c r="CR36" s="56">
        <v>0</v>
      </c>
      <c r="CS36" s="56">
        <v>0</v>
      </c>
      <c r="CT36" s="56">
        <v>0</v>
      </c>
      <c r="CU36" s="56">
        <v>0</v>
      </c>
      <c r="CV36" s="56">
        <v>0</v>
      </c>
      <c r="CW36" s="56">
        <v>0</v>
      </c>
      <c r="CX36" s="56">
        <v>0</v>
      </c>
      <c r="CY36" s="56">
        <v>0</v>
      </c>
    </row>
    <row r="37" spans="1:103" ht="22" customHeight="1">
      <c r="A37" s="50" t="s">
        <v>78</v>
      </c>
      <c r="B37" s="2">
        <f t="shared" ref="B37:AG37" si="3">SUM(B5:B36)</f>
        <v>100</v>
      </c>
      <c r="C37" s="2">
        <f t="shared" si="3"/>
        <v>0</v>
      </c>
      <c r="D37" s="51">
        <f t="shared" si="3"/>
        <v>79</v>
      </c>
      <c r="E37" s="51">
        <f t="shared" si="3"/>
        <v>45</v>
      </c>
      <c r="F37" s="51">
        <f t="shared" si="3"/>
        <v>74</v>
      </c>
      <c r="G37" s="51">
        <f t="shared" si="3"/>
        <v>49</v>
      </c>
      <c r="H37" s="51">
        <f t="shared" si="3"/>
        <v>44</v>
      </c>
      <c r="I37" s="51">
        <f t="shared" si="3"/>
        <v>47</v>
      </c>
      <c r="J37" s="51">
        <f t="shared" si="3"/>
        <v>57</v>
      </c>
      <c r="K37" s="51">
        <f t="shared" si="3"/>
        <v>45</v>
      </c>
      <c r="L37" s="51">
        <f t="shared" si="3"/>
        <v>39</v>
      </c>
      <c r="M37" s="51">
        <f t="shared" si="3"/>
        <v>60</v>
      </c>
      <c r="N37" s="51">
        <f t="shared" si="3"/>
        <v>46</v>
      </c>
      <c r="O37" s="51">
        <f t="shared" si="3"/>
        <v>37</v>
      </c>
      <c r="P37" s="51">
        <f t="shared" si="3"/>
        <v>28</v>
      </c>
      <c r="Q37" s="51">
        <f t="shared" si="3"/>
        <v>58</v>
      </c>
      <c r="R37" s="51">
        <f t="shared" si="3"/>
        <v>67</v>
      </c>
      <c r="S37" s="51">
        <f t="shared" si="3"/>
        <v>60</v>
      </c>
      <c r="T37" s="51">
        <f t="shared" si="3"/>
        <v>64</v>
      </c>
      <c r="U37" s="51">
        <f t="shared" si="3"/>
        <v>0</v>
      </c>
      <c r="V37" s="51">
        <f t="shared" si="3"/>
        <v>0</v>
      </c>
      <c r="W37" s="51">
        <f t="shared" si="3"/>
        <v>0</v>
      </c>
      <c r="X37" s="51">
        <f t="shared" si="3"/>
        <v>0</v>
      </c>
      <c r="Y37" s="51">
        <f t="shared" si="3"/>
        <v>0</v>
      </c>
      <c r="Z37" s="51">
        <f t="shared" si="3"/>
        <v>0</v>
      </c>
      <c r="AA37" s="51">
        <f t="shared" si="3"/>
        <v>0</v>
      </c>
      <c r="AB37" s="51">
        <f t="shared" si="3"/>
        <v>0</v>
      </c>
      <c r="AC37" s="51">
        <f t="shared" si="3"/>
        <v>0</v>
      </c>
      <c r="AD37" s="51">
        <f t="shared" si="3"/>
        <v>0</v>
      </c>
      <c r="AE37" s="51">
        <f t="shared" si="3"/>
        <v>0</v>
      </c>
      <c r="AF37" s="51">
        <f t="shared" si="3"/>
        <v>0</v>
      </c>
      <c r="AG37" s="51">
        <f t="shared" si="3"/>
        <v>0</v>
      </c>
      <c r="AH37" s="51">
        <f t="shared" ref="AH37:BM37" si="4">SUM(AH5:AH36)</f>
        <v>0</v>
      </c>
      <c r="AI37" s="51">
        <f t="shared" si="4"/>
        <v>0</v>
      </c>
      <c r="AJ37" s="51">
        <f t="shared" si="4"/>
        <v>0</v>
      </c>
      <c r="AK37" s="51">
        <f t="shared" si="4"/>
        <v>0</v>
      </c>
      <c r="AL37" s="51">
        <f t="shared" si="4"/>
        <v>0</v>
      </c>
      <c r="AM37" s="51">
        <f t="shared" si="4"/>
        <v>0</v>
      </c>
      <c r="AN37" s="51">
        <f t="shared" si="4"/>
        <v>0</v>
      </c>
      <c r="AO37" s="51">
        <f t="shared" si="4"/>
        <v>0</v>
      </c>
      <c r="AP37" s="51">
        <f t="shared" si="4"/>
        <v>0</v>
      </c>
      <c r="AQ37" s="51">
        <f t="shared" si="4"/>
        <v>0</v>
      </c>
      <c r="AR37" s="51">
        <f t="shared" si="4"/>
        <v>0</v>
      </c>
      <c r="AS37" s="51">
        <f t="shared" si="4"/>
        <v>0</v>
      </c>
      <c r="AT37" s="51">
        <f t="shared" si="4"/>
        <v>0</v>
      </c>
      <c r="AU37" s="51">
        <f t="shared" si="4"/>
        <v>0</v>
      </c>
      <c r="AV37" s="51">
        <f t="shared" si="4"/>
        <v>0</v>
      </c>
      <c r="AW37" s="51">
        <f t="shared" si="4"/>
        <v>0</v>
      </c>
      <c r="AX37" s="51">
        <f t="shared" si="4"/>
        <v>0</v>
      </c>
      <c r="AY37" s="51">
        <f t="shared" si="4"/>
        <v>0</v>
      </c>
      <c r="AZ37" s="51">
        <f t="shared" si="4"/>
        <v>0</v>
      </c>
      <c r="BA37" s="51">
        <f t="shared" si="4"/>
        <v>0</v>
      </c>
      <c r="BB37" s="51">
        <f t="shared" si="4"/>
        <v>0</v>
      </c>
      <c r="BC37" s="51">
        <f t="shared" si="4"/>
        <v>0</v>
      </c>
      <c r="BD37" s="51">
        <f t="shared" si="4"/>
        <v>0</v>
      </c>
      <c r="BE37" s="51">
        <f t="shared" si="4"/>
        <v>0</v>
      </c>
      <c r="BF37" s="51">
        <f t="shared" si="4"/>
        <v>0</v>
      </c>
      <c r="BG37" s="51">
        <f t="shared" si="4"/>
        <v>0</v>
      </c>
      <c r="BH37" s="51">
        <f t="shared" si="4"/>
        <v>0</v>
      </c>
      <c r="BI37" s="51">
        <f t="shared" si="4"/>
        <v>0</v>
      </c>
      <c r="BJ37" s="51">
        <f t="shared" si="4"/>
        <v>0</v>
      </c>
      <c r="BK37" s="51">
        <f t="shared" si="4"/>
        <v>0</v>
      </c>
      <c r="BL37" s="51">
        <f t="shared" si="4"/>
        <v>0</v>
      </c>
      <c r="BM37" s="51">
        <f t="shared" si="4"/>
        <v>0</v>
      </c>
      <c r="BN37" s="51">
        <f t="shared" ref="BN37:CS37" si="5">SUM(BN5:BN36)</f>
        <v>0</v>
      </c>
      <c r="BO37" s="51">
        <f t="shared" si="5"/>
        <v>0</v>
      </c>
      <c r="BP37" s="51">
        <f t="shared" si="5"/>
        <v>0</v>
      </c>
      <c r="BQ37" s="51">
        <f t="shared" si="5"/>
        <v>0</v>
      </c>
      <c r="BR37" s="51">
        <f t="shared" si="5"/>
        <v>0</v>
      </c>
      <c r="BS37" s="51">
        <f t="shared" si="5"/>
        <v>0</v>
      </c>
      <c r="BT37" s="51">
        <f t="shared" si="5"/>
        <v>0</v>
      </c>
      <c r="BU37" s="51">
        <f t="shared" si="5"/>
        <v>0</v>
      </c>
      <c r="BV37" s="51">
        <f t="shared" si="5"/>
        <v>0</v>
      </c>
      <c r="BW37" s="51">
        <f t="shared" si="5"/>
        <v>0</v>
      </c>
      <c r="BX37" s="51">
        <f t="shared" si="5"/>
        <v>0</v>
      </c>
      <c r="BY37" s="51">
        <f t="shared" si="5"/>
        <v>0</v>
      </c>
      <c r="BZ37" s="51">
        <f t="shared" si="5"/>
        <v>0</v>
      </c>
      <c r="CA37" s="51">
        <f t="shared" si="5"/>
        <v>0</v>
      </c>
      <c r="CB37" s="51">
        <f t="shared" si="5"/>
        <v>0</v>
      </c>
      <c r="CC37" s="51">
        <f t="shared" si="5"/>
        <v>0</v>
      </c>
      <c r="CD37" s="51">
        <f t="shared" si="5"/>
        <v>0</v>
      </c>
      <c r="CE37" s="51">
        <f t="shared" si="5"/>
        <v>0</v>
      </c>
      <c r="CF37" s="51">
        <f t="shared" si="5"/>
        <v>0</v>
      </c>
      <c r="CG37" s="51">
        <f t="shared" si="5"/>
        <v>0</v>
      </c>
      <c r="CH37" s="51">
        <f t="shared" si="5"/>
        <v>0</v>
      </c>
      <c r="CI37" s="51">
        <f t="shared" si="5"/>
        <v>0</v>
      </c>
      <c r="CJ37" s="51">
        <f t="shared" si="5"/>
        <v>0</v>
      </c>
      <c r="CK37" s="51">
        <f t="shared" si="5"/>
        <v>0</v>
      </c>
      <c r="CL37" s="51">
        <f t="shared" si="5"/>
        <v>0</v>
      </c>
      <c r="CM37" s="51">
        <f t="shared" si="5"/>
        <v>0</v>
      </c>
      <c r="CN37" s="51">
        <f t="shared" si="5"/>
        <v>0</v>
      </c>
      <c r="CO37" s="51">
        <f t="shared" si="5"/>
        <v>0</v>
      </c>
      <c r="CP37" s="51">
        <f t="shared" si="5"/>
        <v>0</v>
      </c>
      <c r="CQ37" s="51">
        <f t="shared" si="5"/>
        <v>0</v>
      </c>
      <c r="CR37" s="51">
        <f t="shared" si="5"/>
        <v>0</v>
      </c>
      <c r="CS37" s="51">
        <f t="shared" si="5"/>
        <v>0</v>
      </c>
      <c r="CT37" s="51">
        <f t="shared" ref="CT37:CY37" si="6">SUM(CT5:CT36)</f>
        <v>0</v>
      </c>
      <c r="CU37" s="51">
        <f t="shared" si="6"/>
        <v>0</v>
      </c>
      <c r="CV37" s="51">
        <f t="shared" si="6"/>
        <v>0</v>
      </c>
      <c r="CW37" s="51">
        <f t="shared" si="6"/>
        <v>0</v>
      </c>
      <c r="CX37" s="51">
        <f t="shared" si="6"/>
        <v>0</v>
      </c>
      <c r="CY37" s="51">
        <f t="shared" si="6"/>
        <v>0</v>
      </c>
    </row>
    <row r="38" spans="1:103" ht="22" customHeight="1">
      <c r="A38" s="52" t="s">
        <v>79</v>
      </c>
      <c r="B38" s="4"/>
      <c r="C38" s="4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</row>
    <row r="39" spans="1:103" ht="22" customHeight="1">
      <c r="A39" s="54" t="s">
        <v>80</v>
      </c>
      <c r="B39" s="55">
        <v>0</v>
      </c>
      <c r="C39" s="55">
        <v>-10</v>
      </c>
      <c r="D39" s="56">
        <v>0</v>
      </c>
      <c r="E39" s="56">
        <v>0</v>
      </c>
      <c r="F39" s="56">
        <v>0</v>
      </c>
      <c r="G39" s="56">
        <v>0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6">
        <v>0</v>
      </c>
      <c r="AK39" s="56">
        <v>0</v>
      </c>
      <c r="AL39" s="56">
        <v>0</v>
      </c>
      <c r="AM39" s="56">
        <v>0</v>
      </c>
      <c r="AN39" s="56">
        <v>0</v>
      </c>
      <c r="AO39" s="56">
        <v>0</v>
      </c>
      <c r="AP39" s="56">
        <v>0</v>
      </c>
      <c r="AQ39" s="56">
        <v>0</v>
      </c>
      <c r="AR39" s="56">
        <v>0</v>
      </c>
      <c r="AS39" s="56">
        <v>0</v>
      </c>
      <c r="AT39" s="56">
        <v>0</v>
      </c>
      <c r="AU39" s="56">
        <v>0</v>
      </c>
      <c r="AV39" s="56">
        <v>0</v>
      </c>
      <c r="AW39" s="56">
        <v>0</v>
      </c>
      <c r="AX39" s="56">
        <v>0</v>
      </c>
      <c r="AY39" s="56">
        <v>0</v>
      </c>
      <c r="AZ39" s="56">
        <v>0</v>
      </c>
      <c r="BA39" s="56">
        <v>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0</v>
      </c>
      <c r="BH39" s="56">
        <v>0</v>
      </c>
      <c r="BI39" s="56">
        <v>0</v>
      </c>
      <c r="BJ39" s="56">
        <v>0</v>
      </c>
      <c r="BK39" s="56">
        <v>0</v>
      </c>
      <c r="BL39" s="56">
        <v>0</v>
      </c>
      <c r="BM39" s="56">
        <v>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6">
        <v>0</v>
      </c>
      <c r="BT39" s="56">
        <v>0</v>
      </c>
      <c r="BU39" s="56">
        <v>0</v>
      </c>
      <c r="BV39" s="56">
        <v>0</v>
      </c>
      <c r="BW39" s="56">
        <v>0</v>
      </c>
      <c r="BX39" s="56">
        <v>0</v>
      </c>
      <c r="BY39" s="56">
        <v>0</v>
      </c>
      <c r="BZ39" s="56">
        <v>0</v>
      </c>
      <c r="CA39" s="56">
        <v>0</v>
      </c>
      <c r="CB39" s="56">
        <v>0</v>
      </c>
      <c r="CC39" s="56">
        <v>0</v>
      </c>
      <c r="CD39" s="56">
        <v>0</v>
      </c>
      <c r="CE39" s="56">
        <v>0</v>
      </c>
      <c r="CF39" s="56">
        <v>0</v>
      </c>
      <c r="CG39" s="56">
        <v>0</v>
      </c>
      <c r="CH39" s="56">
        <v>0</v>
      </c>
      <c r="CI39" s="56">
        <v>0</v>
      </c>
      <c r="CJ39" s="56">
        <v>0</v>
      </c>
      <c r="CK39" s="56">
        <v>0</v>
      </c>
      <c r="CL39" s="56">
        <v>0</v>
      </c>
      <c r="CM39" s="56">
        <v>0</v>
      </c>
      <c r="CN39" s="56">
        <v>0</v>
      </c>
      <c r="CO39" s="56">
        <v>0</v>
      </c>
      <c r="CP39" s="56">
        <v>0</v>
      </c>
      <c r="CQ39" s="56">
        <v>0</v>
      </c>
      <c r="CR39" s="56">
        <v>0</v>
      </c>
      <c r="CS39" s="56">
        <v>0</v>
      </c>
      <c r="CT39" s="56">
        <v>0</v>
      </c>
      <c r="CU39" s="56">
        <v>0</v>
      </c>
      <c r="CV39" s="56">
        <v>0</v>
      </c>
      <c r="CW39" s="56">
        <v>0</v>
      </c>
      <c r="CX39" s="56">
        <v>0</v>
      </c>
      <c r="CY39" s="56">
        <v>0</v>
      </c>
    </row>
    <row r="40" spans="1:103" ht="22" customHeight="1">
      <c r="A40" s="54" t="s">
        <v>81</v>
      </c>
      <c r="B40" s="55">
        <v>0</v>
      </c>
      <c r="C40" s="55">
        <v>-5</v>
      </c>
      <c r="D40" s="56">
        <v>-1</v>
      </c>
      <c r="E40" s="56">
        <v>-1</v>
      </c>
      <c r="F40" s="56">
        <v>-1</v>
      </c>
      <c r="G40" s="56">
        <v>-1</v>
      </c>
      <c r="H40" s="56">
        <v>0</v>
      </c>
      <c r="I40" s="56">
        <v>-1</v>
      </c>
      <c r="J40" s="56">
        <v>0</v>
      </c>
      <c r="K40" s="56">
        <v>0</v>
      </c>
      <c r="L40" s="56">
        <v>0</v>
      </c>
      <c r="M40" s="56">
        <v>-3</v>
      </c>
      <c r="N40" s="56">
        <v>0</v>
      </c>
      <c r="O40" s="56">
        <v>-1</v>
      </c>
      <c r="P40" s="56">
        <v>0</v>
      </c>
      <c r="Q40" s="56">
        <v>0</v>
      </c>
      <c r="R40" s="56">
        <v>-1</v>
      </c>
      <c r="S40" s="56">
        <v>-1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0</v>
      </c>
      <c r="Z40" s="56">
        <v>0</v>
      </c>
      <c r="AA40" s="56">
        <v>0</v>
      </c>
      <c r="AB40" s="56">
        <v>0</v>
      </c>
      <c r="AC40" s="56">
        <v>0</v>
      </c>
      <c r="AD40" s="56">
        <v>0</v>
      </c>
      <c r="AE40" s="56">
        <v>0</v>
      </c>
      <c r="AF40" s="56">
        <v>0</v>
      </c>
      <c r="AG40" s="56">
        <v>0</v>
      </c>
      <c r="AH40" s="56">
        <v>0</v>
      </c>
      <c r="AI40" s="56">
        <v>0</v>
      </c>
      <c r="AJ40" s="56">
        <v>0</v>
      </c>
      <c r="AK40" s="56">
        <v>0</v>
      </c>
      <c r="AL40" s="56">
        <v>0</v>
      </c>
      <c r="AM40" s="56">
        <v>0</v>
      </c>
      <c r="AN40" s="56">
        <v>0</v>
      </c>
      <c r="AO40" s="56">
        <v>0</v>
      </c>
      <c r="AP40" s="56">
        <v>0</v>
      </c>
      <c r="AQ40" s="56">
        <v>0</v>
      </c>
      <c r="AR40" s="56">
        <v>0</v>
      </c>
      <c r="AS40" s="56">
        <v>0</v>
      </c>
      <c r="AT40" s="56">
        <v>0</v>
      </c>
      <c r="AU40" s="56">
        <v>0</v>
      </c>
      <c r="AV40" s="56">
        <v>0</v>
      </c>
      <c r="AW40" s="56">
        <v>0</v>
      </c>
      <c r="AX40" s="56">
        <v>0</v>
      </c>
      <c r="AY40" s="56">
        <v>0</v>
      </c>
      <c r="AZ40" s="56">
        <v>0</v>
      </c>
      <c r="BA40" s="56">
        <v>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0</v>
      </c>
      <c r="BH40" s="56">
        <v>0</v>
      </c>
      <c r="BI40" s="56">
        <v>0</v>
      </c>
      <c r="BJ40" s="56">
        <v>0</v>
      </c>
      <c r="BK40" s="56">
        <v>0</v>
      </c>
      <c r="BL40" s="56">
        <v>0</v>
      </c>
      <c r="BM40" s="56">
        <v>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6">
        <v>0</v>
      </c>
      <c r="BT40" s="56">
        <v>0</v>
      </c>
      <c r="BU40" s="56">
        <v>0</v>
      </c>
      <c r="BV40" s="56">
        <v>0</v>
      </c>
      <c r="BW40" s="56">
        <v>0</v>
      </c>
      <c r="BX40" s="56">
        <v>0</v>
      </c>
      <c r="BY40" s="56">
        <v>0</v>
      </c>
      <c r="BZ40" s="56">
        <v>0</v>
      </c>
      <c r="CA40" s="56">
        <v>0</v>
      </c>
      <c r="CB40" s="56">
        <v>0</v>
      </c>
      <c r="CC40" s="56">
        <v>0</v>
      </c>
      <c r="CD40" s="56">
        <v>0</v>
      </c>
      <c r="CE40" s="56">
        <v>0</v>
      </c>
      <c r="CF40" s="56">
        <v>0</v>
      </c>
      <c r="CG40" s="56">
        <v>0</v>
      </c>
      <c r="CH40" s="56">
        <v>0</v>
      </c>
      <c r="CI40" s="56">
        <v>0</v>
      </c>
      <c r="CJ40" s="56">
        <v>0</v>
      </c>
      <c r="CK40" s="56">
        <v>0</v>
      </c>
      <c r="CL40" s="56">
        <v>0</v>
      </c>
      <c r="CM40" s="56">
        <v>0</v>
      </c>
      <c r="CN40" s="56">
        <v>0</v>
      </c>
      <c r="CO40" s="56">
        <v>0</v>
      </c>
      <c r="CP40" s="56">
        <v>0</v>
      </c>
      <c r="CQ40" s="56">
        <v>0</v>
      </c>
      <c r="CR40" s="56">
        <v>0</v>
      </c>
      <c r="CS40" s="56">
        <v>0</v>
      </c>
      <c r="CT40" s="56">
        <v>0</v>
      </c>
      <c r="CU40" s="56">
        <v>0</v>
      </c>
      <c r="CV40" s="56">
        <v>0</v>
      </c>
      <c r="CW40" s="56">
        <v>0</v>
      </c>
      <c r="CX40" s="56">
        <v>0</v>
      </c>
      <c r="CY40" s="56">
        <v>0</v>
      </c>
    </row>
    <row r="41" spans="1:103" ht="22" customHeight="1">
      <c r="A41" s="54" t="s">
        <v>82</v>
      </c>
      <c r="B41" s="55">
        <v>0</v>
      </c>
      <c r="C41" s="55">
        <v>-5</v>
      </c>
      <c r="D41" s="56">
        <v>0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6">
        <v>-1</v>
      </c>
      <c r="P41" s="56">
        <v>0</v>
      </c>
      <c r="Q41" s="56">
        <v>0</v>
      </c>
      <c r="R41" s="56">
        <v>-5</v>
      </c>
      <c r="S41" s="56">
        <v>-1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0</v>
      </c>
      <c r="Z41" s="56">
        <v>0</v>
      </c>
      <c r="AA41" s="56">
        <v>0</v>
      </c>
      <c r="AB41" s="56">
        <v>0</v>
      </c>
      <c r="AC41" s="56">
        <v>0</v>
      </c>
      <c r="AD41" s="56">
        <v>0</v>
      </c>
      <c r="AE41" s="56">
        <v>0</v>
      </c>
      <c r="AF41" s="56">
        <v>0</v>
      </c>
      <c r="AG41" s="56">
        <v>0</v>
      </c>
      <c r="AH41" s="56">
        <v>0</v>
      </c>
      <c r="AI41" s="56">
        <v>0</v>
      </c>
      <c r="AJ41" s="56">
        <v>0</v>
      </c>
      <c r="AK41" s="56">
        <v>0</v>
      </c>
      <c r="AL41" s="56">
        <v>0</v>
      </c>
      <c r="AM41" s="56">
        <v>0</v>
      </c>
      <c r="AN41" s="56">
        <v>0</v>
      </c>
      <c r="AO41" s="56">
        <v>0</v>
      </c>
      <c r="AP41" s="56">
        <v>0</v>
      </c>
      <c r="AQ41" s="56">
        <v>0</v>
      </c>
      <c r="AR41" s="56">
        <v>0</v>
      </c>
      <c r="AS41" s="56">
        <v>0</v>
      </c>
      <c r="AT41" s="56">
        <v>0</v>
      </c>
      <c r="AU41" s="56">
        <v>0</v>
      </c>
      <c r="AV41" s="56">
        <v>0</v>
      </c>
      <c r="AW41" s="56">
        <v>0</v>
      </c>
      <c r="AX41" s="56">
        <v>0</v>
      </c>
      <c r="AY41" s="56">
        <v>0</v>
      </c>
      <c r="AZ41" s="56">
        <v>0</v>
      </c>
      <c r="BA41" s="56">
        <v>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0</v>
      </c>
      <c r="BH41" s="56">
        <v>0</v>
      </c>
      <c r="BI41" s="56">
        <v>0</v>
      </c>
      <c r="BJ41" s="56">
        <v>0</v>
      </c>
      <c r="BK41" s="56">
        <v>0</v>
      </c>
      <c r="BL41" s="56">
        <v>0</v>
      </c>
      <c r="BM41" s="56">
        <v>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6">
        <v>0</v>
      </c>
      <c r="BT41" s="56">
        <v>0</v>
      </c>
      <c r="BU41" s="56">
        <v>0</v>
      </c>
      <c r="BV41" s="56">
        <v>0</v>
      </c>
      <c r="BW41" s="56">
        <v>0</v>
      </c>
      <c r="BX41" s="56">
        <v>0</v>
      </c>
      <c r="BY41" s="56">
        <v>0</v>
      </c>
      <c r="BZ41" s="56">
        <v>0</v>
      </c>
      <c r="CA41" s="56">
        <v>0</v>
      </c>
      <c r="CB41" s="56">
        <v>0</v>
      </c>
      <c r="CC41" s="56">
        <v>0</v>
      </c>
      <c r="CD41" s="56">
        <v>0</v>
      </c>
      <c r="CE41" s="56">
        <v>0</v>
      </c>
      <c r="CF41" s="56">
        <v>0</v>
      </c>
      <c r="CG41" s="56">
        <v>0</v>
      </c>
      <c r="CH41" s="56">
        <v>0</v>
      </c>
      <c r="CI41" s="56">
        <v>0</v>
      </c>
      <c r="CJ41" s="56">
        <v>0</v>
      </c>
      <c r="CK41" s="56">
        <v>0</v>
      </c>
      <c r="CL41" s="56">
        <v>0</v>
      </c>
      <c r="CM41" s="56">
        <v>0</v>
      </c>
      <c r="CN41" s="56">
        <v>0</v>
      </c>
      <c r="CO41" s="56">
        <v>0</v>
      </c>
      <c r="CP41" s="56">
        <v>0</v>
      </c>
      <c r="CQ41" s="56">
        <v>0</v>
      </c>
      <c r="CR41" s="56">
        <v>0</v>
      </c>
      <c r="CS41" s="56">
        <v>0</v>
      </c>
      <c r="CT41" s="56">
        <v>0</v>
      </c>
      <c r="CU41" s="56">
        <v>0</v>
      </c>
      <c r="CV41" s="56">
        <v>0</v>
      </c>
      <c r="CW41" s="56">
        <v>0</v>
      </c>
      <c r="CX41" s="56">
        <v>0</v>
      </c>
      <c r="CY41" s="56">
        <v>0</v>
      </c>
    </row>
    <row r="42" spans="1:103" ht="22" customHeight="1">
      <c r="A42" s="54" t="s">
        <v>83</v>
      </c>
      <c r="B42" s="55">
        <v>0</v>
      </c>
      <c r="C42" s="55">
        <v>-5</v>
      </c>
      <c r="D42" s="56">
        <v>0</v>
      </c>
      <c r="E42" s="56">
        <v>0</v>
      </c>
      <c r="F42" s="56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0</v>
      </c>
      <c r="Z42" s="56">
        <v>0</v>
      </c>
      <c r="AA42" s="56">
        <v>0</v>
      </c>
      <c r="AB42" s="56">
        <v>0</v>
      </c>
      <c r="AC42" s="56">
        <v>0</v>
      </c>
      <c r="AD42" s="56">
        <v>0</v>
      </c>
      <c r="AE42" s="56">
        <v>0</v>
      </c>
      <c r="AF42" s="56">
        <v>0</v>
      </c>
      <c r="AG42" s="56">
        <v>0</v>
      </c>
      <c r="AH42" s="56">
        <v>0</v>
      </c>
      <c r="AI42" s="56">
        <v>0</v>
      </c>
      <c r="AJ42" s="56">
        <v>0</v>
      </c>
      <c r="AK42" s="56">
        <v>0</v>
      </c>
      <c r="AL42" s="56">
        <v>0</v>
      </c>
      <c r="AM42" s="56">
        <v>0</v>
      </c>
      <c r="AN42" s="56">
        <v>0</v>
      </c>
      <c r="AO42" s="56">
        <v>0</v>
      </c>
      <c r="AP42" s="56">
        <v>0</v>
      </c>
      <c r="AQ42" s="56">
        <v>0</v>
      </c>
      <c r="AR42" s="56">
        <v>0</v>
      </c>
      <c r="AS42" s="56">
        <v>0</v>
      </c>
      <c r="AT42" s="56">
        <v>0</v>
      </c>
      <c r="AU42" s="56">
        <v>0</v>
      </c>
      <c r="AV42" s="56">
        <v>0</v>
      </c>
      <c r="AW42" s="56">
        <v>0</v>
      </c>
      <c r="AX42" s="56">
        <v>0</v>
      </c>
      <c r="AY42" s="56">
        <v>0</v>
      </c>
      <c r="AZ42" s="56">
        <v>0</v>
      </c>
      <c r="BA42" s="56">
        <v>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0</v>
      </c>
      <c r="BH42" s="56">
        <v>0</v>
      </c>
      <c r="BI42" s="56">
        <v>0</v>
      </c>
      <c r="BJ42" s="56">
        <v>0</v>
      </c>
      <c r="BK42" s="56">
        <v>0</v>
      </c>
      <c r="BL42" s="56">
        <v>0</v>
      </c>
      <c r="BM42" s="56">
        <v>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6">
        <v>0</v>
      </c>
      <c r="BT42" s="56">
        <v>0</v>
      </c>
      <c r="BU42" s="56">
        <v>0</v>
      </c>
      <c r="BV42" s="56">
        <v>0</v>
      </c>
      <c r="BW42" s="56">
        <v>0</v>
      </c>
      <c r="BX42" s="56">
        <v>0</v>
      </c>
      <c r="BY42" s="56">
        <v>0</v>
      </c>
      <c r="BZ42" s="56">
        <v>0</v>
      </c>
      <c r="CA42" s="56">
        <v>0</v>
      </c>
      <c r="CB42" s="56">
        <v>0</v>
      </c>
      <c r="CC42" s="56">
        <v>0</v>
      </c>
      <c r="CD42" s="56">
        <v>0</v>
      </c>
      <c r="CE42" s="56">
        <v>0</v>
      </c>
      <c r="CF42" s="56">
        <v>0</v>
      </c>
      <c r="CG42" s="56">
        <v>0</v>
      </c>
      <c r="CH42" s="56">
        <v>0</v>
      </c>
      <c r="CI42" s="56">
        <v>0</v>
      </c>
      <c r="CJ42" s="56">
        <v>0</v>
      </c>
      <c r="CK42" s="56">
        <v>0</v>
      </c>
      <c r="CL42" s="56">
        <v>0</v>
      </c>
      <c r="CM42" s="56">
        <v>0</v>
      </c>
      <c r="CN42" s="56">
        <v>0</v>
      </c>
      <c r="CO42" s="56">
        <v>0</v>
      </c>
      <c r="CP42" s="56">
        <v>0</v>
      </c>
      <c r="CQ42" s="56">
        <v>0</v>
      </c>
      <c r="CR42" s="56">
        <v>0</v>
      </c>
      <c r="CS42" s="56">
        <v>0</v>
      </c>
      <c r="CT42" s="56">
        <v>0</v>
      </c>
      <c r="CU42" s="56">
        <v>0</v>
      </c>
      <c r="CV42" s="56">
        <v>0</v>
      </c>
      <c r="CW42" s="56">
        <v>0</v>
      </c>
      <c r="CX42" s="56">
        <v>0</v>
      </c>
      <c r="CY42" s="56">
        <v>0</v>
      </c>
    </row>
    <row r="43" spans="1:103" ht="22" customHeight="1">
      <c r="A43" s="134" t="s">
        <v>84</v>
      </c>
      <c r="B43" s="55">
        <v>0</v>
      </c>
      <c r="C43" s="55">
        <v>-5</v>
      </c>
      <c r="D43" s="56">
        <v>0</v>
      </c>
      <c r="E43" s="56">
        <v>-5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-5</v>
      </c>
      <c r="L43" s="56">
        <v>-5</v>
      </c>
      <c r="M43" s="56">
        <v>-5</v>
      </c>
      <c r="N43" s="56">
        <v>-5</v>
      </c>
      <c r="O43" s="56">
        <v>-5</v>
      </c>
      <c r="P43" s="56">
        <v>-5</v>
      </c>
      <c r="Q43" s="56">
        <v>-5</v>
      </c>
      <c r="R43" s="56">
        <v>-5</v>
      </c>
      <c r="S43" s="56">
        <v>0</v>
      </c>
      <c r="T43" s="56">
        <v>-5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>
        <v>0</v>
      </c>
      <c r="AG43" s="56">
        <v>0</v>
      </c>
      <c r="AH43" s="56">
        <v>0</v>
      </c>
      <c r="AI43" s="56">
        <v>0</v>
      </c>
      <c r="AJ43" s="56">
        <v>0</v>
      </c>
      <c r="AK43" s="56">
        <v>0</v>
      </c>
      <c r="AL43" s="56">
        <v>0</v>
      </c>
      <c r="AM43" s="56">
        <v>0</v>
      </c>
      <c r="AN43" s="56">
        <v>0</v>
      </c>
      <c r="AO43" s="56">
        <v>0</v>
      </c>
      <c r="AP43" s="56">
        <v>0</v>
      </c>
      <c r="AQ43" s="56">
        <v>0</v>
      </c>
      <c r="AR43" s="56">
        <v>0</v>
      </c>
      <c r="AS43" s="56">
        <v>0</v>
      </c>
      <c r="AT43" s="56">
        <v>0</v>
      </c>
      <c r="AU43" s="56">
        <v>0</v>
      </c>
      <c r="AV43" s="56">
        <v>0</v>
      </c>
      <c r="AW43" s="56">
        <v>0</v>
      </c>
      <c r="AX43" s="56">
        <v>0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0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6">
        <v>0</v>
      </c>
      <c r="BT43" s="56">
        <v>0</v>
      </c>
      <c r="BU43" s="56">
        <v>0</v>
      </c>
      <c r="BV43" s="56">
        <v>0</v>
      </c>
      <c r="BW43" s="56">
        <v>0</v>
      </c>
      <c r="BX43" s="56">
        <v>0</v>
      </c>
      <c r="BY43" s="56">
        <v>0</v>
      </c>
      <c r="BZ43" s="56">
        <v>0</v>
      </c>
      <c r="CA43" s="56">
        <v>0</v>
      </c>
      <c r="CB43" s="56">
        <v>0</v>
      </c>
      <c r="CC43" s="56">
        <v>0</v>
      </c>
      <c r="CD43" s="56">
        <v>0</v>
      </c>
      <c r="CE43" s="56">
        <v>0</v>
      </c>
      <c r="CF43" s="56">
        <v>0</v>
      </c>
      <c r="CG43" s="56">
        <v>0</v>
      </c>
      <c r="CH43" s="56">
        <v>0</v>
      </c>
      <c r="CI43" s="56">
        <v>0</v>
      </c>
      <c r="CJ43" s="56">
        <v>0</v>
      </c>
      <c r="CK43" s="56">
        <v>0</v>
      </c>
      <c r="CL43" s="56">
        <v>0</v>
      </c>
      <c r="CM43" s="56">
        <v>0</v>
      </c>
      <c r="CN43" s="56">
        <v>0</v>
      </c>
      <c r="CO43" s="56">
        <v>0</v>
      </c>
      <c r="CP43" s="56">
        <v>0</v>
      </c>
      <c r="CQ43" s="56">
        <v>0</v>
      </c>
      <c r="CR43" s="56">
        <v>0</v>
      </c>
      <c r="CS43" s="56">
        <v>0</v>
      </c>
      <c r="CT43" s="56">
        <v>0</v>
      </c>
      <c r="CU43" s="56">
        <v>0</v>
      </c>
      <c r="CV43" s="56">
        <v>0</v>
      </c>
      <c r="CW43" s="56">
        <v>0</v>
      </c>
      <c r="CX43" s="56">
        <v>0</v>
      </c>
      <c r="CY43" s="56">
        <v>0</v>
      </c>
    </row>
    <row r="44" spans="1:103" ht="22" customHeight="1">
      <c r="A44" s="54" t="s">
        <v>85</v>
      </c>
      <c r="B44" s="55">
        <v>0</v>
      </c>
      <c r="C44" s="55">
        <v>-5</v>
      </c>
      <c r="D44" s="56">
        <v>0</v>
      </c>
      <c r="E44" s="56">
        <v>0</v>
      </c>
      <c r="F44" s="56">
        <v>0</v>
      </c>
      <c r="G44" s="56">
        <v>0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  <c r="AD44" s="56">
        <v>0</v>
      </c>
      <c r="AE44" s="56">
        <v>0</v>
      </c>
      <c r="AF44" s="56">
        <v>0</v>
      </c>
      <c r="AG44" s="56">
        <v>0</v>
      </c>
      <c r="AH44" s="56">
        <v>0</v>
      </c>
      <c r="AI44" s="56">
        <v>0</v>
      </c>
      <c r="AJ44" s="56">
        <v>0</v>
      </c>
      <c r="AK44" s="56">
        <v>0</v>
      </c>
      <c r="AL44" s="56">
        <v>0</v>
      </c>
      <c r="AM44" s="56">
        <v>0</v>
      </c>
      <c r="AN44" s="56">
        <v>0</v>
      </c>
      <c r="AO44" s="56">
        <v>0</v>
      </c>
      <c r="AP44" s="56">
        <v>0</v>
      </c>
      <c r="AQ44" s="56">
        <v>0</v>
      </c>
      <c r="AR44" s="56">
        <v>0</v>
      </c>
      <c r="AS44" s="56">
        <v>0</v>
      </c>
      <c r="AT44" s="56">
        <v>0</v>
      </c>
      <c r="AU44" s="56">
        <v>0</v>
      </c>
      <c r="AV44" s="56">
        <v>0</v>
      </c>
      <c r="AW44" s="56">
        <v>0</v>
      </c>
      <c r="AX44" s="56">
        <v>0</v>
      </c>
      <c r="AY44" s="56">
        <v>0</v>
      </c>
      <c r="AZ44" s="56">
        <v>0</v>
      </c>
      <c r="BA44" s="56">
        <v>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0</v>
      </c>
      <c r="BH44" s="56">
        <v>0</v>
      </c>
      <c r="BI44" s="56">
        <v>0</v>
      </c>
      <c r="BJ44" s="56">
        <v>0</v>
      </c>
      <c r="BK44" s="56">
        <v>0</v>
      </c>
      <c r="BL44" s="56">
        <v>0</v>
      </c>
      <c r="BM44" s="56">
        <v>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6">
        <v>0</v>
      </c>
      <c r="BT44" s="56">
        <v>0</v>
      </c>
      <c r="BU44" s="56">
        <v>0</v>
      </c>
      <c r="BV44" s="56">
        <v>0</v>
      </c>
      <c r="BW44" s="56">
        <v>0</v>
      </c>
      <c r="BX44" s="56">
        <v>0</v>
      </c>
      <c r="BY44" s="56">
        <v>0</v>
      </c>
      <c r="BZ44" s="56">
        <v>0</v>
      </c>
      <c r="CA44" s="56">
        <v>0</v>
      </c>
      <c r="CB44" s="56">
        <v>0</v>
      </c>
      <c r="CC44" s="56">
        <v>0</v>
      </c>
      <c r="CD44" s="56">
        <v>0</v>
      </c>
      <c r="CE44" s="56">
        <v>0</v>
      </c>
      <c r="CF44" s="56">
        <v>0</v>
      </c>
      <c r="CG44" s="56">
        <v>0</v>
      </c>
      <c r="CH44" s="56">
        <v>0</v>
      </c>
      <c r="CI44" s="56">
        <v>0</v>
      </c>
      <c r="CJ44" s="56">
        <v>0</v>
      </c>
      <c r="CK44" s="56">
        <v>0</v>
      </c>
      <c r="CL44" s="56">
        <v>0</v>
      </c>
      <c r="CM44" s="56">
        <v>0</v>
      </c>
      <c r="CN44" s="56">
        <v>0</v>
      </c>
      <c r="CO44" s="56">
        <v>0</v>
      </c>
      <c r="CP44" s="56">
        <v>0</v>
      </c>
      <c r="CQ44" s="56">
        <v>0</v>
      </c>
      <c r="CR44" s="56">
        <v>0</v>
      </c>
      <c r="CS44" s="56">
        <v>0</v>
      </c>
      <c r="CT44" s="56">
        <v>0</v>
      </c>
      <c r="CU44" s="56">
        <v>0</v>
      </c>
      <c r="CV44" s="56">
        <v>0</v>
      </c>
      <c r="CW44" s="56">
        <v>0</v>
      </c>
      <c r="CX44" s="56">
        <v>0</v>
      </c>
      <c r="CY44" s="56">
        <v>0</v>
      </c>
    </row>
    <row r="45" spans="1:103" ht="22" customHeight="1">
      <c r="A45" s="54" t="s">
        <v>86</v>
      </c>
      <c r="B45" s="55">
        <v>0</v>
      </c>
      <c r="C45" s="55">
        <v>-4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6">
        <v>0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  <c r="AS45" s="56">
        <v>0</v>
      </c>
      <c r="AT45" s="56">
        <v>0</v>
      </c>
      <c r="AU45" s="56">
        <v>0</v>
      </c>
      <c r="AV45" s="56">
        <v>0</v>
      </c>
      <c r="AW45" s="56">
        <v>0</v>
      </c>
      <c r="AX45" s="56">
        <v>0</v>
      </c>
      <c r="AY45" s="56">
        <v>0</v>
      </c>
      <c r="AZ45" s="56">
        <v>0</v>
      </c>
      <c r="BA45" s="56">
        <v>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0</v>
      </c>
      <c r="BH45" s="56">
        <v>0</v>
      </c>
      <c r="BI45" s="56">
        <v>0</v>
      </c>
      <c r="BJ45" s="56">
        <v>0</v>
      </c>
      <c r="BK45" s="56">
        <v>0</v>
      </c>
      <c r="BL45" s="56">
        <v>0</v>
      </c>
      <c r="BM45" s="56">
        <v>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6">
        <v>0</v>
      </c>
      <c r="BT45" s="56">
        <v>0</v>
      </c>
      <c r="BU45" s="56">
        <v>0</v>
      </c>
      <c r="BV45" s="56">
        <v>0</v>
      </c>
      <c r="BW45" s="56">
        <v>0</v>
      </c>
      <c r="BX45" s="56">
        <v>0</v>
      </c>
      <c r="BY45" s="56">
        <v>0</v>
      </c>
      <c r="BZ45" s="56">
        <v>0</v>
      </c>
      <c r="CA45" s="56">
        <v>0</v>
      </c>
      <c r="CB45" s="56">
        <v>0</v>
      </c>
      <c r="CC45" s="56">
        <v>0</v>
      </c>
      <c r="CD45" s="56">
        <v>0</v>
      </c>
      <c r="CE45" s="56">
        <v>0</v>
      </c>
      <c r="CF45" s="56">
        <v>0</v>
      </c>
      <c r="CG45" s="56">
        <v>0</v>
      </c>
      <c r="CH45" s="56">
        <v>0</v>
      </c>
      <c r="CI45" s="56">
        <v>0</v>
      </c>
      <c r="CJ45" s="56">
        <v>0</v>
      </c>
      <c r="CK45" s="56">
        <v>0</v>
      </c>
      <c r="CL45" s="56">
        <v>0</v>
      </c>
      <c r="CM45" s="56">
        <v>0</v>
      </c>
      <c r="CN45" s="56">
        <v>0</v>
      </c>
      <c r="CO45" s="56">
        <v>0</v>
      </c>
      <c r="CP45" s="56">
        <v>0</v>
      </c>
      <c r="CQ45" s="56">
        <v>0</v>
      </c>
      <c r="CR45" s="56">
        <v>0</v>
      </c>
      <c r="CS45" s="56">
        <v>0</v>
      </c>
      <c r="CT45" s="56">
        <v>0</v>
      </c>
      <c r="CU45" s="56">
        <v>0</v>
      </c>
      <c r="CV45" s="56">
        <v>0</v>
      </c>
      <c r="CW45" s="56">
        <v>0</v>
      </c>
      <c r="CX45" s="56">
        <v>0</v>
      </c>
      <c r="CY45" s="56">
        <v>0</v>
      </c>
    </row>
    <row r="46" spans="1:103" ht="22" customHeight="1">
      <c r="A46" s="54" t="s">
        <v>87</v>
      </c>
      <c r="B46" s="55">
        <v>0</v>
      </c>
      <c r="C46" s="55">
        <v>-4</v>
      </c>
      <c r="D46" s="56">
        <v>0</v>
      </c>
      <c r="E46" s="56">
        <v>0</v>
      </c>
      <c r="F46" s="56">
        <v>0</v>
      </c>
      <c r="G46" s="56">
        <v>-4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-2</v>
      </c>
      <c r="N46" s="56">
        <v>0</v>
      </c>
      <c r="O46" s="56">
        <v>-1</v>
      </c>
      <c r="P46" s="56">
        <v>0</v>
      </c>
      <c r="Q46" s="56">
        <v>0</v>
      </c>
      <c r="R46" s="56">
        <v>0</v>
      </c>
      <c r="S46" s="56">
        <v>-1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0</v>
      </c>
      <c r="Z46" s="56">
        <v>0</v>
      </c>
      <c r="AA46" s="56">
        <v>0</v>
      </c>
      <c r="AB46" s="56">
        <v>0</v>
      </c>
      <c r="AC46" s="56">
        <v>0</v>
      </c>
      <c r="AD46" s="56">
        <v>0</v>
      </c>
      <c r="AE46" s="56">
        <v>0</v>
      </c>
      <c r="AF46" s="56">
        <v>0</v>
      </c>
      <c r="AG46" s="56">
        <v>0</v>
      </c>
      <c r="AH46" s="56">
        <v>0</v>
      </c>
      <c r="AI46" s="56">
        <v>0</v>
      </c>
      <c r="AJ46" s="56">
        <v>0</v>
      </c>
      <c r="AK46" s="56">
        <v>0</v>
      </c>
      <c r="AL46" s="56">
        <v>0</v>
      </c>
      <c r="AM46" s="56">
        <v>0</v>
      </c>
      <c r="AN46" s="56">
        <v>0</v>
      </c>
      <c r="AO46" s="56">
        <v>0</v>
      </c>
      <c r="AP46" s="56">
        <v>0</v>
      </c>
      <c r="AQ46" s="56">
        <v>0</v>
      </c>
      <c r="AR46" s="56">
        <v>0</v>
      </c>
      <c r="AS46" s="56">
        <v>0</v>
      </c>
      <c r="AT46" s="56">
        <v>0</v>
      </c>
      <c r="AU46" s="56">
        <v>0</v>
      </c>
      <c r="AV46" s="56">
        <v>0</v>
      </c>
      <c r="AW46" s="56">
        <v>0</v>
      </c>
      <c r="AX46" s="56">
        <v>0</v>
      </c>
      <c r="AY46" s="56">
        <v>0</v>
      </c>
      <c r="AZ46" s="56">
        <v>0</v>
      </c>
      <c r="BA46" s="56">
        <v>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0</v>
      </c>
      <c r="BH46" s="56">
        <v>0</v>
      </c>
      <c r="BI46" s="56">
        <v>0</v>
      </c>
      <c r="BJ46" s="56">
        <v>0</v>
      </c>
      <c r="BK46" s="56">
        <v>0</v>
      </c>
      <c r="BL46" s="56">
        <v>0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6">
        <v>0</v>
      </c>
      <c r="BT46" s="56">
        <v>0</v>
      </c>
      <c r="BU46" s="56">
        <v>0</v>
      </c>
      <c r="BV46" s="56">
        <v>0</v>
      </c>
      <c r="BW46" s="56">
        <v>0</v>
      </c>
      <c r="BX46" s="56">
        <v>0</v>
      </c>
      <c r="BY46" s="56">
        <v>0</v>
      </c>
      <c r="BZ46" s="56">
        <v>0</v>
      </c>
      <c r="CA46" s="56">
        <v>0</v>
      </c>
      <c r="CB46" s="56">
        <v>0</v>
      </c>
      <c r="CC46" s="56">
        <v>0</v>
      </c>
      <c r="CD46" s="56">
        <v>0</v>
      </c>
      <c r="CE46" s="56">
        <v>0</v>
      </c>
      <c r="CF46" s="56">
        <v>0</v>
      </c>
      <c r="CG46" s="56">
        <v>0</v>
      </c>
      <c r="CH46" s="56">
        <v>0</v>
      </c>
      <c r="CI46" s="56">
        <v>0</v>
      </c>
      <c r="CJ46" s="56">
        <v>0</v>
      </c>
      <c r="CK46" s="56">
        <v>0</v>
      </c>
      <c r="CL46" s="56">
        <v>0</v>
      </c>
      <c r="CM46" s="56">
        <v>0</v>
      </c>
      <c r="CN46" s="56">
        <v>0</v>
      </c>
      <c r="CO46" s="56">
        <v>0</v>
      </c>
      <c r="CP46" s="56">
        <v>0</v>
      </c>
      <c r="CQ46" s="56">
        <v>0</v>
      </c>
      <c r="CR46" s="56">
        <v>0</v>
      </c>
      <c r="CS46" s="56">
        <v>0</v>
      </c>
      <c r="CT46" s="56">
        <v>0</v>
      </c>
      <c r="CU46" s="56">
        <v>0</v>
      </c>
      <c r="CV46" s="56">
        <v>0</v>
      </c>
      <c r="CW46" s="56">
        <v>0</v>
      </c>
      <c r="CX46" s="56">
        <v>0</v>
      </c>
      <c r="CY46" s="56">
        <v>0</v>
      </c>
    </row>
    <row r="47" spans="1:103" ht="22" customHeight="1">
      <c r="A47" s="54" t="s">
        <v>88</v>
      </c>
      <c r="B47" s="55">
        <v>0</v>
      </c>
      <c r="C47" s="55">
        <v>-3</v>
      </c>
      <c r="D47" s="56">
        <v>0</v>
      </c>
      <c r="E47" s="56">
        <v>0</v>
      </c>
      <c r="F47" s="56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0</v>
      </c>
      <c r="M47" s="56">
        <v>0</v>
      </c>
      <c r="N47" s="56">
        <v>0</v>
      </c>
      <c r="O47" s="56">
        <v>0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0</v>
      </c>
      <c r="Z47" s="56">
        <v>0</v>
      </c>
      <c r="AA47" s="56">
        <v>0</v>
      </c>
      <c r="AB47" s="56">
        <v>0</v>
      </c>
      <c r="AC47" s="56">
        <v>0</v>
      </c>
      <c r="AD47" s="56">
        <v>0</v>
      </c>
      <c r="AE47" s="56">
        <v>0</v>
      </c>
      <c r="AF47" s="56">
        <v>0</v>
      </c>
      <c r="AG47" s="56">
        <v>0</v>
      </c>
      <c r="AH47" s="56">
        <v>0</v>
      </c>
      <c r="AI47" s="56">
        <v>0</v>
      </c>
      <c r="AJ47" s="56">
        <v>0</v>
      </c>
      <c r="AK47" s="56">
        <v>0</v>
      </c>
      <c r="AL47" s="56">
        <v>0</v>
      </c>
      <c r="AM47" s="56">
        <v>0</v>
      </c>
      <c r="AN47" s="56">
        <v>0</v>
      </c>
      <c r="AO47" s="56">
        <v>0</v>
      </c>
      <c r="AP47" s="56">
        <v>0</v>
      </c>
      <c r="AQ47" s="56">
        <v>0</v>
      </c>
      <c r="AR47" s="56">
        <v>0</v>
      </c>
      <c r="AS47" s="56">
        <v>0</v>
      </c>
      <c r="AT47" s="56">
        <v>0</v>
      </c>
      <c r="AU47" s="56">
        <v>0</v>
      </c>
      <c r="AV47" s="56">
        <v>0</v>
      </c>
      <c r="AW47" s="56">
        <v>0</v>
      </c>
      <c r="AX47" s="56">
        <v>0</v>
      </c>
      <c r="AY47" s="56">
        <v>0</v>
      </c>
      <c r="AZ47" s="56">
        <v>0</v>
      </c>
      <c r="BA47" s="56">
        <v>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0</v>
      </c>
      <c r="BH47" s="56">
        <v>0</v>
      </c>
      <c r="BI47" s="56">
        <v>0</v>
      </c>
      <c r="BJ47" s="56">
        <v>0</v>
      </c>
      <c r="BK47" s="56">
        <v>0</v>
      </c>
      <c r="BL47" s="56">
        <v>0</v>
      </c>
      <c r="BM47" s="56">
        <v>0</v>
      </c>
      <c r="BN47" s="56">
        <v>0</v>
      </c>
      <c r="BO47" s="56">
        <v>0</v>
      </c>
      <c r="BP47" s="56">
        <v>0</v>
      </c>
      <c r="BQ47" s="56">
        <v>0</v>
      </c>
      <c r="BR47" s="56">
        <v>0</v>
      </c>
      <c r="BS47" s="56">
        <v>0</v>
      </c>
      <c r="BT47" s="56">
        <v>0</v>
      </c>
      <c r="BU47" s="56">
        <v>0</v>
      </c>
      <c r="BV47" s="56">
        <v>0</v>
      </c>
      <c r="BW47" s="56">
        <v>0</v>
      </c>
      <c r="BX47" s="56">
        <v>0</v>
      </c>
      <c r="BY47" s="56">
        <v>0</v>
      </c>
      <c r="BZ47" s="56">
        <v>0</v>
      </c>
      <c r="CA47" s="56">
        <v>0</v>
      </c>
      <c r="CB47" s="56">
        <v>0</v>
      </c>
      <c r="CC47" s="56">
        <v>0</v>
      </c>
      <c r="CD47" s="56">
        <v>0</v>
      </c>
      <c r="CE47" s="56">
        <v>0</v>
      </c>
      <c r="CF47" s="56">
        <v>0</v>
      </c>
      <c r="CG47" s="56">
        <v>0</v>
      </c>
      <c r="CH47" s="56">
        <v>0</v>
      </c>
      <c r="CI47" s="56">
        <v>0</v>
      </c>
      <c r="CJ47" s="56">
        <v>0</v>
      </c>
      <c r="CK47" s="56">
        <v>0</v>
      </c>
      <c r="CL47" s="56">
        <v>0</v>
      </c>
      <c r="CM47" s="56">
        <v>0</v>
      </c>
      <c r="CN47" s="56">
        <v>0</v>
      </c>
      <c r="CO47" s="56">
        <v>0</v>
      </c>
      <c r="CP47" s="56">
        <v>0</v>
      </c>
      <c r="CQ47" s="56">
        <v>0</v>
      </c>
      <c r="CR47" s="56">
        <v>0</v>
      </c>
      <c r="CS47" s="56">
        <v>0</v>
      </c>
      <c r="CT47" s="56">
        <v>0</v>
      </c>
      <c r="CU47" s="56">
        <v>0</v>
      </c>
      <c r="CV47" s="56">
        <v>0</v>
      </c>
      <c r="CW47" s="56">
        <v>0</v>
      </c>
      <c r="CX47" s="56">
        <v>0</v>
      </c>
      <c r="CY47" s="56">
        <v>0</v>
      </c>
    </row>
    <row r="48" spans="1:103" ht="22" customHeight="1">
      <c r="A48" s="54" t="s">
        <v>89</v>
      </c>
      <c r="B48" s="55">
        <v>0</v>
      </c>
      <c r="C48" s="55">
        <v>-3</v>
      </c>
      <c r="D48" s="56">
        <v>0</v>
      </c>
      <c r="E48" s="56">
        <v>0</v>
      </c>
      <c r="F48" s="56">
        <v>0</v>
      </c>
      <c r="G48" s="56">
        <v>0</v>
      </c>
      <c r="H48" s="56">
        <v>0</v>
      </c>
      <c r="I48" s="56">
        <v>0</v>
      </c>
      <c r="J48" s="56">
        <v>0</v>
      </c>
      <c r="K48" s="56">
        <v>-3</v>
      </c>
      <c r="L48" s="56">
        <v>0</v>
      </c>
      <c r="M48" s="56">
        <v>0</v>
      </c>
      <c r="N48" s="56">
        <v>0</v>
      </c>
      <c r="O48" s="56">
        <v>0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0</v>
      </c>
      <c r="Z48" s="56">
        <v>0</v>
      </c>
      <c r="AA48" s="56">
        <v>0</v>
      </c>
      <c r="AB48" s="56">
        <v>0</v>
      </c>
      <c r="AC48" s="56">
        <v>0</v>
      </c>
      <c r="AD48" s="56">
        <v>0</v>
      </c>
      <c r="AE48" s="56">
        <v>0</v>
      </c>
      <c r="AF48" s="56">
        <v>0</v>
      </c>
      <c r="AG48" s="56">
        <v>0</v>
      </c>
      <c r="AH48" s="56">
        <v>0</v>
      </c>
      <c r="AI48" s="56">
        <v>0</v>
      </c>
      <c r="AJ48" s="56">
        <v>0</v>
      </c>
      <c r="AK48" s="56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0</v>
      </c>
      <c r="AQ48" s="56">
        <v>0</v>
      </c>
      <c r="AR48" s="56">
        <v>0</v>
      </c>
      <c r="AS48" s="56">
        <v>0</v>
      </c>
      <c r="AT48" s="56">
        <v>0</v>
      </c>
      <c r="AU48" s="56">
        <v>0</v>
      </c>
      <c r="AV48" s="56">
        <v>0</v>
      </c>
      <c r="AW48" s="56">
        <v>0</v>
      </c>
      <c r="AX48" s="56">
        <v>0</v>
      </c>
      <c r="AY48" s="56">
        <v>0</v>
      </c>
      <c r="AZ48" s="56">
        <v>0</v>
      </c>
      <c r="BA48" s="56">
        <v>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0</v>
      </c>
      <c r="BH48" s="56">
        <v>0</v>
      </c>
      <c r="BI48" s="56">
        <v>0</v>
      </c>
      <c r="BJ48" s="56">
        <v>0</v>
      </c>
      <c r="BK48" s="56">
        <v>0</v>
      </c>
      <c r="BL48" s="56">
        <v>0</v>
      </c>
      <c r="BM48" s="56">
        <v>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6">
        <v>0</v>
      </c>
      <c r="BT48" s="56">
        <v>0</v>
      </c>
      <c r="BU48" s="56">
        <v>0</v>
      </c>
      <c r="BV48" s="56">
        <v>0</v>
      </c>
      <c r="BW48" s="56">
        <v>0</v>
      </c>
      <c r="BX48" s="56">
        <v>0</v>
      </c>
      <c r="BY48" s="56">
        <v>0</v>
      </c>
      <c r="BZ48" s="56">
        <v>0</v>
      </c>
      <c r="CA48" s="56">
        <v>0</v>
      </c>
      <c r="CB48" s="56">
        <v>0</v>
      </c>
      <c r="CC48" s="56">
        <v>0</v>
      </c>
      <c r="CD48" s="56">
        <v>0</v>
      </c>
      <c r="CE48" s="56">
        <v>0</v>
      </c>
      <c r="CF48" s="56">
        <v>0</v>
      </c>
      <c r="CG48" s="56">
        <v>0</v>
      </c>
      <c r="CH48" s="56">
        <v>0</v>
      </c>
      <c r="CI48" s="56">
        <v>0</v>
      </c>
      <c r="CJ48" s="56">
        <v>0</v>
      </c>
      <c r="CK48" s="56">
        <v>0</v>
      </c>
      <c r="CL48" s="56">
        <v>0</v>
      </c>
      <c r="CM48" s="56">
        <v>0</v>
      </c>
      <c r="CN48" s="56">
        <v>0</v>
      </c>
      <c r="CO48" s="56">
        <v>0</v>
      </c>
      <c r="CP48" s="56">
        <v>0</v>
      </c>
      <c r="CQ48" s="56">
        <v>0</v>
      </c>
      <c r="CR48" s="56">
        <v>0</v>
      </c>
      <c r="CS48" s="56">
        <v>0</v>
      </c>
      <c r="CT48" s="56">
        <v>0</v>
      </c>
      <c r="CU48" s="56">
        <v>0</v>
      </c>
      <c r="CV48" s="56">
        <v>0</v>
      </c>
      <c r="CW48" s="56">
        <v>0</v>
      </c>
      <c r="CX48" s="56">
        <v>0</v>
      </c>
      <c r="CY48" s="56">
        <v>0</v>
      </c>
    </row>
    <row r="49" spans="1:103" ht="22" customHeight="1">
      <c r="A49" s="54" t="s">
        <v>90</v>
      </c>
      <c r="B49" s="55">
        <v>0</v>
      </c>
      <c r="C49" s="55">
        <v>-3</v>
      </c>
      <c r="D49" s="56">
        <v>0</v>
      </c>
      <c r="E49" s="56">
        <v>0</v>
      </c>
      <c r="F49" s="56">
        <v>0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-2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6">
        <v>0</v>
      </c>
      <c r="AF49" s="56">
        <v>0</v>
      </c>
      <c r="AG49" s="56">
        <v>0</v>
      </c>
      <c r="AH49" s="56">
        <v>0</v>
      </c>
      <c r="AI49" s="56">
        <v>0</v>
      </c>
      <c r="AJ49" s="56">
        <v>0</v>
      </c>
      <c r="AK49" s="56">
        <v>0</v>
      </c>
      <c r="AL49" s="56">
        <v>0</v>
      </c>
      <c r="AM49" s="56">
        <v>0</v>
      </c>
      <c r="AN49" s="56">
        <v>0</v>
      </c>
      <c r="AO49" s="56">
        <v>0</v>
      </c>
      <c r="AP49" s="56">
        <v>0</v>
      </c>
      <c r="AQ49" s="56">
        <v>0</v>
      </c>
      <c r="AR49" s="56">
        <v>0</v>
      </c>
      <c r="AS49" s="56">
        <v>0</v>
      </c>
      <c r="AT49" s="56">
        <v>0</v>
      </c>
      <c r="AU49" s="56">
        <v>0</v>
      </c>
      <c r="AV49" s="56">
        <v>0</v>
      </c>
      <c r="AW49" s="56">
        <v>0</v>
      </c>
      <c r="AX49" s="56">
        <v>0</v>
      </c>
      <c r="AY49" s="56">
        <v>0</v>
      </c>
      <c r="AZ49" s="56">
        <v>0</v>
      </c>
      <c r="BA49" s="56">
        <v>0</v>
      </c>
      <c r="BB49" s="56">
        <v>0</v>
      </c>
      <c r="BC49" s="56">
        <v>0</v>
      </c>
      <c r="BD49" s="56">
        <v>0</v>
      </c>
      <c r="BE49" s="56">
        <v>0</v>
      </c>
      <c r="BF49" s="56">
        <v>0</v>
      </c>
      <c r="BG49" s="56">
        <v>0</v>
      </c>
      <c r="BH49" s="56">
        <v>0</v>
      </c>
      <c r="BI49" s="56">
        <v>0</v>
      </c>
      <c r="BJ49" s="56">
        <v>0</v>
      </c>
      <c r="BK49" s="56">
        <v>0</v>
      </c>
      <c r="BL49" s="56">
        <v>0</v>
      </c>
      <c r="BM49" s="56">
        <v>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6">
        <v>0</v>
      </c>
      <c r="BT49" s="56">
        <v>0</v>
      </c>
      <c r="BU49" s="56">
        <v>0</v>
      </c>
      <c r="BV49" s="56">
        <v>0</v>
      </c>
      <c r="BW49" s="56">
        <v>0</v>
      </c>
      <c r="BX49" s="56">
        <v>0</v>
      </c>
      <c r="BY49" s="56">
        <v>0</v>
      </c>
      <c r="BZ49" s="56">
        <v>0</v>
      </c>
      <c r="CA49" s="56">
        <v>0</v>
      </c>
      <c r="CB49" s="56">
        <v>0</v>
      </c>
      <c r="CC49" s="56">
        <v>0</v>
      </c>
      <c r="CD49" s="56">
        <v>0</v>
      </c>
      <c r="CE49" s="56">
        <v>0</v>
      </c>
      <c r="CF49" s="56">
        <v>0</v>
      </c>
      <c r="CG49" s="56">
        <v>0</v>
      </c>
      <c r="CH49" s="56">
        <v>0</v>
      </c>
      <c r="CI49" s="56">
        <v>0</v>
      </c>
      <c r="CJ49" s="56">
        <v>0</v>
      </c>
      <c r="CK49" s="56">
        <v>0</v>
      </c>
      <c r="CL49" s="56">
        <v>0</v>
      </c>
      <c r="CM49" s="56">
        <v>0</v>
      </c>
      <c r="CN49" s="56">
        <v>0</v>
      </c>
      <c r="CO49" s="56">
        <v>0</v>
      </c>
      <c r="CP49" s="56">
        <v>0</v>
      </c>
      <c r="CQ49" s="56">
        <v>0</v>
      </c>
      <c r="CR49" s="56">
        <v>0</v>
      </c>
      <c r="CS49" s="56">
        <v>0</v>
      </c>
      <c r="CT49" s="56">
        <v>0</v>
      </c>
      <c r="CU49" s="56">
        <v>0</v>
      </c>
      <c r="CV49" s="56">
        <v>0</v>
      </c>
      <c r="CW49" s="56">
        <v>0</v>
      </c>
      <c r="CX49" s="56">
        <v>0</v>
      </c>
      <c r="CY49" s="56">
        <v>0</v>
      </c>
    </row>
    <row r="50" spans="1:103" ht="22" customHeight="1">
      <c r="A50" s="54" t="s">
        <v>91</v>
      </c>
      <c r="B50" s="55">
        <v>0</v>
      </c>
      <c r="C50" s="55">
        <v>-2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6">
        <v>0</v>
      </c>
      <c r="AK50" s="56">
        <v>0</v>
      </c>
      <c r="AL50" s="56">
        <v>0</v>
      </c>
      <c r="AM50" s="56">
        <v>0</v>
      </c>
      <c r="AN50" s="56">
        <v>0</v>
      </c>
      <c r="AO50" s="56">
        <v>0</v>
      </c>
      <c r="AP50" s="56">
        <v>0</v>
      </c>
      <c r="AQ50" s="56">
        <v>0</v>
      </c>
      <c r="AR50" s="56">
        <v>0</v>
      </c>
      <c r="AS50" s="56">
        <v>0</v>
      </c>
      <c r="AT50" s="56">
        <v>0</v>
      </c>
      <c r="AU50" s="56">
        <v>0</v>
      </c>
      <c r="AV50" s="56">
        <v>0</v>
      </c>
      <c r="AW50" s="56">
        <v>0</v>
      </c>
      <c r="AX50" s="56">
        <v>0</v>
      </c>
      <c r="AY50" s="56">
        <v>0</v>
      </c>
      <c r="AZ50" s="56">
        <v>0</v>
      </c>
      <c r="BA50" s="56">
        <v>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0</v>
      </c>
      <c r="BH50" s="56">
        <v>0</v>
      </c>
      <c r="BI50" s="56">
        <v>0</v>
      </c>
      <c r="BJ50" s="56">
        <v>0</v>
      </c>
      <c r="BK50" s="56">
        <v>0</v>
      </c>
      <c r="BL50" s="56">
        <v>0</v>
      </c>
      <c r="BM50" s="56">
        <v>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6">
        <v>0</v>
      </c>
      <c r="BT50" s="56">
        <v>0</v>
      </c>
      <c r="BU50" s="56">
        <v>0</v>
      </c>
      <c r="BV50" s="56">
        <v>0</v>
      </c>
      <c r="BW50" s="56">
        <v>0</v>
      </c>
      <c r="BX50" s="56">
        <v>0</v>
      </c>
      <c r="BY50" s="56">
        <v>0</v>
      </c>
      <c r="BZ50" s="56">
        <v>0</v>
      </c>
      <c r="CA50" s="56">
        <v>0</v>
      </c>
      <c r="CB50" s="56">
        <v>0</v>
      </c>
      <c r="CC50" s="56">
        <v>0</v>
      </c>
      <c r="CD50" s="56">
        <v>0</v>
      </c>
      <c r="CE50" s="56">
        <v>0</v>
      </c>
      <c r="CF50" s="56">
        <v>0</v>
      </c>
      <c r="CG50" s="56">
        <v>0</v>
      </c>
      <c r="CH50" s="56">
        <v>0</v>
      </c>
      <c r="CI50" s="56">
        <v>0</v>
      </c>
      <c r="CJ50" s="56">
        <v>0</v>
      </c>
      <c r="CK50" s="56">
        <v>0</v>
      </c>
      <c r="CL50" s="56">
        <v>0</v>
      </c>
      <c r="CM50" s="56">
        <v>0</v>
      </c>
      <c r="CN50" s="56">
        <v>0</v>
      </c>
      <c r="CO50" s="56">
        <v>0</v>
      </c>
      <c r="CP50" s="56">
        <v>0</v>
      </c>
      <c r="CQ50" s="56">
        <v>0</v>
      </c>
      <c r="CR50" s="56">
        <v>0</v>
      </c>
      <c r="CS50" s="56">
        <v>0</v>
      </c>
      <c r="CT50" s="56">
        <v>0</v>
      </c>
      <c r="CU50" s="56">
        <v>0</v>
      </c>
      <c r="CV50" s="56">
        <v>0</v>
      </c>
      <c r="CW50" s="56">
        <v>0</v>
      </c>
      <c r="CX50" s="56">
        <v>0</v>
      </c>
      <c r="CY50" s="56">
        <v>0</v>
      </c>
    </row>
    <row r="51" spans="1:103" ht="22" customHeight="1">
      <c r="A51" s="58" t="s">
        <v>92</v>
      </c>
      <c r="B51" s="55">
        <v>0</v>
      </c>
      <c r="C51" s="55">
        <f t="shared" ref="C51:AH51" si="7">SUM(C39:C50)</f>
        <v>-54</v>
      </c>
      <c r="D51" s="51">
        <f t="shared" si="7"/>
        <v>-1</v>
      </c>
      <c r="E51" s="51">
        <f t="shared" si="7"/>
        <v>-6</v>
      </c>
      <c r="F51" s="51">
        <f t="shared" si="7"/>
        <v>-1</v>
      </c>
      <c r="G51" s="51">
        <f t="shared" si="7"/>
        <v>-5</v>
      </c>
      <c r="H51" s="51">
        <f t="shared" si="7"/>
        <v>0</v>
      </c>
      <c r="I51" s="51">
        <f t="shared" si="7"/>
        <v>-1</v>
      </c>
      <c r="J51" s="51">
        <f t="shared" si="7"/>
        <v>0</v>
      </c>
      <c r="K51" s="51">
        <f t="shared" si="7"/>
        <v>-8</v>
      </c>
      <c r="L51" s="51">
        <f t="shared" si="7"/>
        <v>-5</v>
      </c>
      <c r="M51" s="51">
        <f t="shared" si="7"/>
        <v>-10</v>
      </c>
      <c r="N51" s="51">
        <f t="shared" si="7"/>
        <v>-5</v>
      </c>
      <c r="O51" s="51">
        <f t="shared" si="7"/>
        <v>-8</v>
      </c>
      <c r="P51" s="51">
        <f t="shared" si="7"/>
        <v>-5</v>
      </c>
      <c r="Q51" s="51">
        <f t="shared" si="7"/>
        <v>-5</v>
      </c>
      <c r="R51" s="51">
        <f t="shared" si="7"/>
        <v>-11</v>
      </c>
      <c r="S51" s="51">
        <f t="shared" si="7"/>
        <v>-3</v>
      </c>
      <c r="T51" s="51">
        <f t="shared" si="7"/>
        <v>-7</v>
      </c>
      <c r="U51" s="51">
        <f t="shared" si="7"/>
        <v>0</v>
      </c>
      <c r="V51" s="51">
        <f t="shared" si="7"/>
        <v>0</v>
      </c>
      <c r="W51" s="51">
        <f t="shared" si="7"/>
        <v>0</v>
      </c>
      <c r="X51" s="51">
        <f t="shared" si="7"/>
        <v>0</v>
      </c>
      <c r="Y51" s="51">
        <f t="shared" si="7"/>
        <v>0</v>
      </c>
      <c r="Z51" s="51">
        <f t="shared" si="7"/>
        <v>0</v>
      </c>
      <c r="AA51" s="51">
        <f t="shared" si="7"/>
        <v>0</v>
      </c>
      <c r="AB51" s="51">
        <f t="shared" si="7"/>
        <v>0</v>
      </c>
      <c r="AC51" s="51">
        <f t="shared" si="7"/>
        <v>0</v>
      </c>
      <c r="AD51" s="51">
        <f t="shared" si="7"/>
        <v>0</v>
      </c>
      <c r="AE51" s="51">
        <f t="shared" si="7"/>
        <v>0</v>
      </c>
      <c r="AF51" s="51">
        <f t="shared" si="7"/>
        <v>0</v>
      </c>
      <c r="AG51" s="51">
        <f t="shared" si="7"/>
        <v>0</v>
      </c>
      <c r="AH51" s="51">
        <f t="shared" si="7"/>
        <v>0</v>
      </c>
      <c r="AI51" s="51">
        <f t="shared" ref="AI51:BN51" si="8">SUM(AI39:AI50)</f>
        <v>0</v>
      </c>
      <c r="AJ51" s="51">
        <f t="shared" si="8"/>
        <v>0</v>
      </c>
      <c r="AK51" s="51">
        <f t="shared" si="8"/>
        <v>0</v>
      </c>
      <c r="AL51" s="51">
        <f t="shared" si="8"/>
        <v>0</v>
      </c>
      <c r="AM51" s="51">
        <f t="shared" si="8"/>
        <v>0</v>
      </c>
      <c r="AN51" s="51">
        <f t="shared" si="8"/>
        <v>0</v>
      </c>
      <c r="AO51" s="51">
        <f t="shared" si="8"/>
        <v>0</v>
      </c>
      <c r="AP51" s="51">
        <f t="shared" si="8"/>
        <v>0</v>
      </c>
      <c r="AQ51" s="51">
        <f t="shared" si="8"/>
        <v>0</v>
      </c>
      <c r="AR51" s="51">
        <f t="shared" si="8"/>
        <v>0</v>
      </c>
      <c r="AS51" s="51">
        <f t="shared" si="8"/>
        <v>0</v>
      </c>
      <c r="AT51" s="51">
        <f t="shared" si="8"/>
        <v>0</v>
      </c>
      <c r="AU51" s="51">
        <f t="shared" si="8"/>
        <v>0</v>
      </c>
      <c r="AV51" s="51">
        <f t="shared" si="8"/>
        <v>0</v>
      </c>
      <c r="AW51" s="51">
        <f t="shared" si="8"/>
        <v>0</v>
      </c>
      <c r="AX51" s="51">
        <f t="shared" si="8"/>
        <v>0</v>
      </c>
      <c r="AY51" s="51">
        <f t="shared" si="8"/>
        <v>0</v>
      </c>
      <c r="AZ51" s="51">
        <f t="shared" si="8"/>
        <v>0</v>
      </c>
      <c r="BA51" s="51">
        <f t="shared" si="8"/>
        <v>0</v>
      </c>
      <c r="BB51" s="51">
        <f t="shared" si="8"/>
        <v>0</v>
      </c>
      <c r="BC51" s="51">
        <f t="shared" si="8"/>
        <v>0</v>
      </c>
      <c r="BD51" s="51">
        <f t="shared" si="8"/>
        <v>0</v>
      </c>
      <c r="BE51" s="51">
        <f t="shared" si="8"/>
        <v>0</v>
      </c>
      <c r="BF51" s="51">
        <f t="shared" si="8"/>
        <v>0</v>
      </c>
      <c r="BG51" s="51">
        <f t="shared" si="8"/>
        <v>0</v>
      </c>
      <c r="BH51" s="51">
        <f t="shared" si="8"/>
        <v>0</v>
      </c>
      <c r="BI51" s="51">
        <f t="shared" si="8"/>
        <v>0</v>
      </c>
      <c r="BJ51" s="51">
        <f t="shared" si="8"/>
        <v>0</v>
      </c>
      <c r="BK51" s="51">
        <f t="shared" si="8"/>
        <v>0</v>
      </c>
      <c r="BL51" s="51">
        <f t="shared" si="8"/>
        <v>0</v>
      </c>
      <c r="BM51" s="51">
        <f t="shared" si="8"/>
        <v>0</v>
      </c>
      <c r="BN51" s="51">
        <f t="shared" si="8"/>
        <v>0</v>
      </c>
      <c r="BO51" s="51">
        <f t="shared" ref="BO51:CT51" si="9">SUM(BO39:BO50)</f>
        <v>0</v>
      </c>
      <c r="BP51" s="51">
        <f t="shared" si="9"/>
        <v>0</v>
      </c>
      <c r="BQ51" s="51">
        <f t="shared" si="9"/>
        <v>0</v>
      </c>
      <c r="BR51" s="51">
        <f t="shared" si="9"/>
        <v>0</v>
      </c>
      <c r="BS51" s="51">
        <f t="shared" si="9"/>
        <v>0</v>
      </c>
      <c r="BT51" s="51">
        <f t="shared" si="9"/>
        <v>0</v>
      </c>
      <c r="BU51" s="51">
        <f t="shared" si="9"/>
        <v>0</v>
      </c>
      <c r="BV51" s="51">
        <f t="shared" si="9"/>
        <v>0</v>
      </c>
      <c r="BW51" s="51">
        <f t="shared" si="9"/>
        <v>0</v>
      </c>
      <c r="BX51" s="51">
        <f t="shared" si="9"/>
        <v>0</v>
      </c>
      <c r="BY51" s="51">
        <f t="shared" si="9"/>
        <v>0</v>
      </c>
      <c r="BZ51" s="51">
        <f t="shared" si="9"/>
        <v>0</v>
      </c>
      <c r="CA51" s="51">
        <f t="shared" si="9"/>
        <v>0</v>
      </c>
      <c r="CB51" s="51">
        <f t="shared" si="9"/>
        <v>0</v>
      </c>
      <c r="CC51" s="51">
        <f t="shared" si="9"/>
        <v>0</v>
      </c>
      <c r="CD51" s="51">
        <f t="shared" si="9"/>
        <v>0</v>
      </c>
      <c r="CE51" s="51">
        <f t="shared" si="9"/>
        <v>0</v>
      </c>
      <c r="CF51" s="51">
        <f t="shared" si="9"/>
        <v>0</v>
      </c>
      <c r="CG51" s="51">
        <f t="shared" si="9"/>
        <v>0</v>
      </c>
      <c r="CH51" s="51">
        <f t="shared" si="9"/>
        <v>0</v>
      </c>
      <c r="CI51" s="51">
        <f t="shared" si="9"/>
        <v>0</v>
      </c>
      <c r="CJ51" s="51">
        <f t="shared" si="9"/>
        <v>0</v>
      </c>
      <c r="CK51" s="51">
        <f t="shared" si="9"/>
        <v>0</v>
      </c>
      <c r="CL51" s="51">
        <f t="shared" si="9"/>
        <v>0</v>
      </c>
      <c r="CM51" s="51">
        <f t="shared" si="9"/>
        <v>0</v>
      </c>
      <c r="CN51" s="51">
        <f t="shared" si="9"/>
        <v>0</v>
      </c>
      <c r="CO51" s="51">
        <f t="shared" si="9"/>
        <v>0</v>
      </c>
      <c r="CP51" s="51">
        <f t="shared" si="9"/>
        <v>0</v>
      </c>
      <c r="CQ51" s="51">
        <f t="shared" si="9"/>
        <v>0</v>
      </c>
      <c r="CR51" s="51">
        <f t="shared" si="9"/>
        <v>0</v>
      </c>
      <c r="CS51" s="51">
        <f t="shared" si="9"/>
        <v>0</v>
      </c>
      <c r="CT51" s="51">
        <f t="shared" si="9"/>
        <v>0</v>
      </c>
      <c r="CU51" s="51">
        <f t="shared" ref="CU51:CY51" si="10">SUM(CU39:CU50)</f>
        <v>0</v>
      </c>
      <c r="CV51" s="51">
        <f t="shared" si="10"/>
        <v>0</v>
      </c>
      <c r="CW51" s="51">
        <f t="shared" si="10"/>
        <v>0</v>
      </c>
      <c r="CX51" s="51">
        <f t="shared" si="10"/>
        <v>0</v>
      </c>
      <c r="CY51" s="51">
        <f t="shared" si="10"/>
        <v>0</v>
      </c>
    </row>
    <row r="52" spans="1:103" ht="22" customHeight="1">
      <c r="A52" s="50"/>
      <c r="B52" s="2"/>
      <c r="C52" s="2"/>
    </row>
    <row r="53" spans="1:103" ht="22" customHeight="1">
      <c r="A53" s="59" t="s">
        <v>93</v>
      </c>
      <c r="B53" s="60">
        <f>SUM(B5:B50)-B37</f>
        <v>100</v>
      </c>
      <c r="C53" s="60">
        <f>SUM(C5:C50)-C37</f>
        <v>-54</v>
      </c>
      <c r="D53" s="51">
        <f t="shared" ref="D53:AI53" si="11">D37+D51</f>
        <v>78</v>
      </c>
      <c r="E53" s="51">
        <f t="shared" si="11"/>
        <v>39</v>
      </c>
      <c r="F53" s="51">
        <f t="shared" si="11"/>
        <v>73</v>
      </c>
      <c r="G53" s="51">
        <f t="shared" si="11"/>
        <v>44</v>
      </c>
      <c r="H53" s="51">
        <f t="shared" si="11"/>
        <v>44</v>
      </c>
      <c r="I53" s="51">
        <f t="shared" si="11"/>
        <v>46</v>
      </c>
      <c r="J53" s="51">
        <f t="shared" si="11"/>
        <v>57</v>
      </c>
      <c r="K53" s="51">
        <f t="shared" si="11"/>
        <v>37</v>
      </c>
      <c r="L53" s="51">
        <f t="shared" si="11"/>
        <v>34</v>
      </c>
      <c r="M53" s="51">
        <f t="shared" si="11"/>
        <v>50</v>
      </c>
      <c r="N53" s="51">
        <f t="shared" si="11"/>
        <v>41</v>
      </c>
      <c r="O53" s="51">
        <f t="shared" si="11"/>
        <v>29</v>
      </c>
      <c r="P53" s="51">
        <f t="shared" si="11"/>
        <v>23</v>
      </c>
      <c r="Q53" s="51">
        <f t="shared" si="11"/>
        <v>53</v>
      </c>
      <c r="R53" s="51">
        <f t="shared" si="11"/>
        <v>56</v>
      </c>
      <c r="S53" s="51">
        <f t="shared" si="11"/>
        <v>57</v>
      </c>
      <c r="T53" s="51">
        <f t="shared" si="11"/>
        <v>57</v>
      </c>
      <c r="U53" s="51">
        <f t="shared" si="11"/>
        <v>0</v>
      </c>
      <c r="V53" s="51">
        <f t="shared" si="11"/>
        <v>0</v>
      </c>
      <c r="W53" s="51">
        <f t="shared" si="11"/>
        <v>0</v>
      </c>
      <c r="X53" s="51">
        <f t="shared" si="11"/>
        <v>0</v>
      </c>
      <c r="Y53" s="51">
        <f t="shared" si="11"/>
        <v>0</v>
      </c>
      <c r="Z53" s="51">
        <f t="shared" si="11"/>
        <v>0</v>
      </c>
      <c r="AA53" s="51">
        <f t="shared" si="11"/>
        <v>0</v>
      </c>
      <c r="AB53" s="51">
        <f t="shared" si="11"/>
        <v>0</v>
      </c>
      <c r="AC53" s="51">
        <f t="shared" si="11"/>
        <v>0</v>
      </c>
      <c r="AD53" s="51">
        <f t="shared" si="11"/>
        <v>0</v>
      </c>
      <c r="AE53" s="51">
        <f t="shared" si="11"/>
        <v>0</v>
      </c>
      <c r="AF53" s="51">
        <f t="shared" si="11"/>
        <v>0</v>
      </c>
      <c r="AG53" s="51">
        <f t="shared" si="11"/>
        <v>0</v>
      </c>
      <c r="AH53" s="51">
        <f t="shared" si="11"/>
        <v>0</v>
      </c>
      <c r="AI53" s="51">
        <f t="shared" si="11"/>
        <v>0</v>
      </c>
      <c r="AJ53" s="51">
        <f t="shared" ref="AJ53:BO53" si="12">AJ37+AJ51</f>
        <v>0</v>
      </c>
      <c r="AK53" s="51">
        <f t="shared" si="12"/>
        <v>0</v>
      </c>
      <c r="AL53" s="51">
        <f t="shared" si="12"/>
        <v>0</v>
      </c>
      <c r="AM53" s="51">
        <f t="shared" si="12"/>
        <v>0</v>
      </c>
      <c r="AN53" s="51">
        <f t="shared" si="12"/>
        <v>0</v>
      </c>
      <c r="AO53" s="51">
        <f t="shared" si="12"/>
        <v>0</v>
      </c>
      <c r="AP53" s="51">
        <f t="shared" si="12"/>
        <v>0</v>
      </c>
      <c r="AQ53" s="51">
        <f t="shared" si="12"/>
        <v>0</v>
      </c>
      <c r="AR53" s="51">
        <f t="shared" si="12"/>
        <v>0</v>
      </c>
      <c r="AS53" s="51">
        <f t="shared" si="12"/>
        <v>0</v>
      </c>
      <c r="AT53" s="51">
        <f t="shared" si="12"/>
        <v>0</v>
      </c>
      <c r="AU53" s="51">
        <f t="shared" si="12"/>
        <v>0</v>
      </c>
      <c r="AV53" s="51">
        <f t="shared" si="12"/>
        <v>0</v>
      </c>
      <c r="AW53" s="51">
        <f t="shared" si="12"/>
        <v>0</v>
      </c>
      <c r="AX53" s="51">
        <f t="shared" si="12"/>
        <v>0</v>
      </c>
      <c r="AY53" s="51">
        <f t="shared" si="12"/>
        <v>0</v>
      </c>
      <c r="AZ53" s="51">
        <f t="shared" si="12"/>
        <v>0</v>
      </c>
      <c r="BA53" s="51">
        <f t="shared" si="12"/>
        <v>0</v>
      </c>
      <c r="BB53" s="51">
        <f t="shared" si="12"/>
        <v>0</v>
      </c>
      <c r="BC53" s="51">
        <f t="shared" si="12"/>
        <v>0</v>
      </c>
      <c r="BD53" s="51">
        <f t="shared" si="12"/>
        <v>0</v>
      </c>
      <c r="BE53" s="51">
        <f t="shared" si="12"/>
        <v>0</v>
      </c>
      <c r="BF53" s="51">
        <f t="shared" si="12"/>
        <v>0</v>
      </c>
      <c r="BG53" s="51">
        <f t="shared" si="12"/>
        <v>0</v>
      </c>
      <c r="BH53" s="51">
        <f t="shared" si="12"/>
        <v>0</v>
      </c>
      <c r="BI53" s="51">
        <f t="shared" si="12"/>
        <v>0</v>
      </c>
      <c r="BJ53" s="51">
        <f t="shared" si="12"/>
        <v>0</v>
      </c>
      <c r="BK53" s="51">
        <f t="shared" si="12"/>
        <v>0</v>
      </c>
      <c r="BL53" s="51">
        <f t="shared" si="12"/>
        <v>0</v>
      </c>
      <c r="BM53" s="51">
        <f t="shared" si="12"/>
        <v>0</v>
      </c>
      <c r="BN53" s="51">
        <f t="shared" si="12"/>
        <v>0</v>
      </c>
      <c r="BO53" s="51">
        <f t="shared" si="12"/>
        <v>0</v>
      </c>
      <c r="BP53" s="51">
        <f t="shared" ref="BP53:CY53" si="13">BP37+BP51</f>
        <v>0</v>
      </c>
      <c r="BQ53" s="51">
        <f t="shared" si="13"/>
        <v>0</v>
      </c>
      <c r="BR53" s="51">
        <f t="shared" si="13"/>
        <v>0</v>
      </c>
      <c r="BS53" s="51">
        <f t="shared" si="13"/>
        <v>0</v>
      </c>
      <c r="BT53" s="51">
        <f t="shared" si="13"/>
        <v>0</v>
      </c>
      <c r="BU53" s="51">
        <f t="shared" si="13"/>
        <v>0</v>
      </c>
      <c r="BV53" s="51">
        <f t="shared" si="13"/>
        <v>0</v>
      </c>
      <c r="BW53" s="51">
        <f t="shared" si="13"/>
        <v>0</v>
      </c>
      <c r="BX53" s="51">
        <f t="shared" si="13"/>
        <v>0</v>
      </c>
      <c r="BY53" s="51">
        <f t="shared" si="13"/>
        <v>0</v>
      </c>
      <c r="BZ53" s="51">
        <f t="shared" si="13"/>
        <v>0</v>
      </c>
      <c r="CA53" s="51">
        <f t="shared" si="13"/>
        <v>0</v>
      </c>
      <c r="CB53" s="51">
        <f t="shared" si="13"/>
        <v>0</v>
      </c>
      <c r="CC53" s="51">
        <f t="shared" si="13"/>
        <v>0</v>
      </c>
      <c r="CD53" s="51">
        <f t="shared" si="13"/>
        <v>0</v>
      </c>
      <c r="CE53" s="51">
        <f t="shared" si="13"/>
        <v>0</v>
      </c>
      <c r="CF53" s="51">
        <f t="shared" si="13"/>
        <v>0</v>
      </c>
      <c r="CG53" s="51">
        <f t="shared" si="13"/>
        <v>0</v>
      </c>
      <c r="CH53" s="51">
        <f t="shared" si="13"/>
        <v>0</v>
      </c>
      <c r="CI53" s="51">
        <f t="shared" si="13"/>
        <v>0</v>
      </c>
      <c r="CJ53" s="51">
        <f t="shared" si="13"/>
        <v>0</v>
      </c>
      <c r="CK53" s="51">
        <f t="shared" si="13"/>
        <v>0</v>
      </c>
      <c r="CL53" s="51">
        <f t="shared" si="13"/>
        <v>0</v>
      </c>
      <c r="CM53" s="51">
        <f t="shared" si="13"/>
        <v>0</v>
      </c>
      <c r="CN53" s="51">
        <f t="shared" si="13"/>
        <v>0</v>
      </c>
      <c r="CO53" s="51">
        <f t="shared" si="13"/>
        <v>0</v>
      </c>
      <c r="CP53" s="51">
        <f t="shared" si="13"/>
        <v>0</v>
      </c>
      <c r="CQ53" s="51">
        <f t="shared" si="13"/>
        <v>0</v>
      </c>
      <c r="CR53" s="51">
        <f t="shared" si="13"/>
        <v>0</v>
      </c>
      <c r="CS53" s="51">
        <f t="shared" si="13"/>
        <v>0</v>
      </c>
      <c r="CT53" s="51">
        <f t="shared" si="13"/>
        <v>0</v>
      </c>
      <c r="CU53" s="51">
        <f t="shared" si="13"/>
        <v>0</v>
      </c>
      <c r="CV53" s="51">
        <f t="shared" si="13"/>
        <v>0</v>
      </c>
      <c r="CW53" s="51">
        <f t="shared" si="13"/>
        <v>0</v>
      </c>
      <c r="CX53" s="51">
        <f t="shared" si="13"/>
        <v>0</v>
      </c>
      <c r="CY53" s="51">
        <f t="shared" si="13"/>
        <v>0</v>
      </c>
    </row>
    <row r="54" spans="1:103" ht="22" customHeight="1">
      <c r="A54" s="4"/>
      <c r="B54" s="4"/>
      <c r="C54" s="4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61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</row>
    <row r="55" spans="1:103" ht="13" customHeight="1">
      <c r="A55" s="4"/>
      <c r="B55" s="4"/>
      <c r="C55" s="4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61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</row>
    <row r="56" spans="1:103" ht="13" customHeight="1">
      <c r="A56" s="62"/>
      <c r="B56" s="4"/>
      <c r="C56" s="4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61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</row>
    <row r="57" spans="1:103" ht="13" customHeight="1">
      <c r="A57" s="53"/>
      <c r="B57" s="4"/>
      <c r="C57" s="4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61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</row>
    <row r="58" spans="1:103" ht="13" customHeight="1">
      <c r="A58" s="53"/>
      <c r="B58" s="4"/>
      <c r="C58" s="4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61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</row>
    <row r="59" spans="1:103" ht="13" customHeight="1">
      <c r="A59" s="53"/>
      <c r="B59" s="4"/>
      <c r="C59" s="4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61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</row>
    <row r="60" spans="1:103" ht="13" customHeight="1">
      <c r="A60" s="53"/>
      <c r="B60" s="4"/>
      <c r="C60" s="4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61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</row>
    <row r="61" spans="1:103" ht="13" customHeight="1">
      <c r="A61" s="53"/>
      <c r="B61" s="4"/>
      <c r="C61" s="4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61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</row>
    <row r="62" spans="1:103" ht="13" customHeight="1">
      <c r="A62" s="53"/>
      <c r="B62" s="4"/>
      <c r="C62" s="4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61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</row>
    <row r="63" spans="1:103" ht="13" customHeight="1">
      <c r="A63" s="53"/>
      <c r="B63" s="4"/>
      <c r="C63" s="4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61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</row>
    <row r="64" spans="1:103" ht="13" customHeight="1">
      <c r="A64" s="53"/>
      <c r="B64" s="4"/>
      <c r="C64" s="4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61"/>
      <c r="CM64" s="53"/>
      <c r="CN64" s="53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</row>
    <row r="65" spans="1:103" ht="13" customHeight="1">
      <c r="A65" s="53"/>
      <c r="B65" s="4"/>
      <c r="C65" s="4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61"/>
      <c r="CM65" s="53"/>
      <c r="CN65" s="53"/>
      <c r="CO65" s="53"/>
      <c r="CP65" s="53"/>
      <c r="CQ65" s="53"/>
      <c r="CR65" s="53"/>
      <c r="CS65" s="53"/>
      <c r="CT65" s="53"/>
      <c r="CU65" s="53"/>
      <c r="CV65" s="53"/>
      <c r="CW65" s="53"/>
      <c r="CX65" s="53"/>
      <c r="CY65" s="53"/>
    </row>
    <row r="66" spans="1:103" ht="13" customHeight="1">
      <c r="A66" s="53"/>
      <c r="B66" s="4"/>
      <c r="C66" s="4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  <c r="CK66" s="53"/>
      <c r="CL66" s="61"/>
      <c r="CM66" s="53"/>
      <c r="CN66" s="53"/>
      <c r="CO66" s="53"/>
      <c r="CP66" s="53"/>
      <c r="CQ66" s="53"/>
      <c r="CR66" s="53"/>
      <c r="CS66" s="53"/>
      <c r="CT66" s="53"/>
      <c r="CU66" s="53"/>
      <c r="CV66" s="53"/>
      <c r="CW66" s="53"/>
      <c r="CX66" s="53"/>
      <c r="CY66" s="53"/>
    </row>
    <row r="67" spans="1:103" ht="13" customHeight="1">
      <c r="A67" s="53"/>
      <c r="B67" s="4"/>
      <c r="C67" s="4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  <c r="CK67" s="53"/>
      <c r="CL67" s="61"/>
      <c r="CM67" s="53"/>
      <c r="CN67" s="53"/>
      <c r="CO67" s="53"/>
      <c r="CP67" s="53"/>
      <c r="CQ67" s="53"/>
      <c r="CR67" s="53"/>
      <c r="CS67" s="53"/>
      <c r="CT67" s="53"/>
      <c r="CU67" s="53"/>
      <c r="CV67" s="53"/>
      <c r="CW67" s="53"/>
      <c r="CX67" s="53"/>
      <c r="CY67" s="53"/>
    </row>
    <row r="68" spans="1:103" ht="13" customHeight="1">
      <c r="A68" s="53"/>
      <c r="B68" s="4"/>
      <c r="C68" s="4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61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</row>
    <row r="69" spans="1:103" ht="13" customHeight="1">
      <c r="A69" s="53"/>
      <c r="B69" s="4"/>
      <c r="C69" s="4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  <c r="CK69" s="53"/>
      <c r="CL69" s="61"/>
      <c r="CM69" s="53"/>
      <c r="CN69" s="53"/>
      <c r="CO69" s="53"/>
      <c r="CP69" s="53"/>
      <c r="CQ69" s="53"/>
      <c r="CR69" s="53"/>
      <c r="CS69" s="53"/>
      <c r="CT69" s="53"/>
      <c r="CU69" s="53"/>
      <c r="CV69" s="53"/>
      <c r="CW69" s="53"/>
      <c r="CX69" s="53"/>
      <c r="CY69" s="53"/>
    </row>
    <row r="70" spans="1:103" ht="13" customHeight="1">
      <c r="A70" s="53"/>
      <c r="B70" s="4"/>
      <c r="C70" s="4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  <c r="CE70" s="53"/>
      <c r="CF70" s="53"/>
      <c r="CG70" s="53"/>
      <c r="CH70" s="53"/>
      <c r="CI70" s="53"/>
      <c r="CJ70" s="53"/>
      <c r="CK70" s="53"/>
      <c r="CL70" s="61"/>
      <c r="CM70" s="53"/>
      <c r="CN70" s="53"/>
      <c r="CO70" s="53"/>
      <c r="CP70" s="53"/>
      <c r="CQ70" s="53"/>
      <c r="CR70" s="53"/>
      <c r="CS70" s="53"/>
      <c r="CT70" s="53"/>
      <c r="CU70" s="53"/>
      <c r="CV70" s="53"/>
      <c r="CW70" s="53"/>
      <c r="CX70" s="53"/>
      <c r="CY70" s="53"/>
    </row>
    <row r="71" spans="1:103" ht="13" customHeight="1">
      <c r="A71" s="53"/>
      <c r="B71" s="4"/>
      <c r="C71" s="4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61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</row>
    <row r="72" spans="1:103" ht="13" customHeight="1">
      <c r="A72" s="4"/>
      <c r="B72" s="4"/>
      <c r="C72" s="4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61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53"/>
    </row>
    <row r="73" spans="1:103" ht="13" customHeight="1">
      <c r="A73" s="4"/>
      <c r="B73" s="4"/>
      <c r="C73" s="4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  <c r="CE73" s="53"/>
      <c r="CF73" s="53"/>
      <c r="CG73" s="53"/>
      <c r="CH73" s="53"/>
      <c r="CI73" s="53"/>
      <c r="CJ73" s="53"/>
      <c r="CK73" s="53"/>
      <c r="CL73" s="61"/>
      <c r="CM73" s="53"/>
      <c r="CN73" s="53"/>
      <c r="CO73" s="53"/>
      <c r="CP73" s="53"/>
      <c r="CQ73" s="53"/>
      <c r="CR73" s="53"/>
      <c r="CS73" s="53"/>
      <c r="CT73" s="53"/>
      <c r="CU73" s="53"/>
      <c r="CV73" s="53"/>
      <c r="CW73" s="53"/>
      <c r="CX73" s="53"/>
      <c r="CY73" s="53"/>
    </row>
    <row r="74" spans="1:103" ht="13" customHeight="1">
      <c r="A74" s="4"/>
      <c r="B74" s="4"/>
      <c r="C74" s="4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61"/>
      <c r="CM74" s="53"/>
      <c r="CN74" s="53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</row>
    <row r="75" spans="1:103" ht="13" customHeight="1">
      <c r="A75" s="4"/>
      <c r="B75" s="4"/>
      <c r="C75" s="4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61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</row>
    <row r="76" spans="1:103" ht="13" customHeight="1">
      <c r="A76" s="4"/>
      <c r="B76" s="4"/>
      <c r="C76" s="4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61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</row>
    <row r="77" spans="1:103" ht="13" customHeight="1">
      <c r="A77" s="4"/>
      <c r="B77" s="4"/>
      <c r="C77" s="4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61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</row>
    <row r="78" spans="1:103" ht="13" customHeight="1">
      <c r="A78" s="4"/>
      <c r="B78" s="4"/>
      <c r="C78" s="4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61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</row>
    <row r="79" spans="1:103" ht="13" customHeight="1">
      <c r="A79" s="4"/>
      <c r="B79" s="4"/>
      <c r="C79" s="4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61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</row>
    <row r="80" spans="1:103" ht="13" customHeight="1">
      <c r="A80" s="4"/>
      <c r="B80" s="4"/>
      <c r="C80" s="4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61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</row>
    <row r="81" spans="1:103" ht="13" customHeight="1">
      <c r="A81" s="4"/>
      <c r="B81" s="4"/>
      <c r="C81" s="4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61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</row>
    <row r="82" spans="1:103" ht="13" customHeight="1">
      <c r="A82" s="4"/>
      <c r="B82" s="4"/>
      <c r="C82" s="4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61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</row>
    <row r="83" spans="1:103" ht="13" customHeight="1">
      <c r="A83" s="4"/>
      <c r="B83" s="4"/>
      <c r="C83" s="4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61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</row>
    <row r="84" spans="1:103" ht="13" customHeight="1">
      <c r="A84" s="4"/>
      <c r="B84" s="4"/>
      <c r="C84" s="4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61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</row>
    <row r="85" spans="1:103" ht="13" customHeight="1">
      <c r="A85" s="4"/>
      <c r="B85" s="4"/>
      <c r="C85" s="4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61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</row>
    <row r="86" spans="1:103" ht="13" customHeight="1">
      <c r="A86" s="4"/>
      <c r="B86" s="4"/>
      <c r="C86" s="4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61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</row>
    <row r="87" spans="1:103" ht="13" customHeight="1">
      <c r="A87" s="4"/>
      <c r="B87" s="4"/>
      <c r="C87" s="4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61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</row>
    <row r="88" spans="1:103" ht="13" customHeight="1">
      <c r="A88" s="4"/>
      <c r="B88" s="4"/>
      <c r="C88" s="4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61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</row>
    <row r="89" spans="1:103" ht="13" customHeight="1">
      <c r="A89" s="4"/>
      <c r="B89" s="4"/>
      <c r="C89" s="4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61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</row>
    <row r="90" spans="1:103" ht="13" customHeight="1">
      <c r="A90" s="4"/>
      <c r="B90" s="4"/>
      <c r="C90" s="4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61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</row>
    <row r="91" spans="1:103" ht="13" customHeight="1">
      <c r="A91" s="4"/>
      <c r="B91" s="4"/>
      <c r="C91" s="4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61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</row>
    <row r="92" spans="1:103" ht="13" customHeight="1">
      <c r="A92" s="4"/>
      <c r="B92" s="4"/>
      <c r="C92" s="4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61"/>
      <c r="CM92" s="53"/>
      <c r="CN92" s="53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</row>
    <row r="93" spans="1:103" ht="13" customHeight="1">
      <c r="A93" s="4"/>
      <c r="B93" s="4"/>
      <c r="C93" s="4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61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</row>
    <row r="94" spans="1:103" ht="13" customHeight="1">
      <c r="A94" s="4"/>
      <c r="B94" s="4"/>
      <c r="C94" s="4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61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</row>
    <row r="95" spans="1:103" ht="13" customHeight="1">
      <c r="A95" s="4"/>
      <c r="B95" s="4"/>
      <c r="C95" s="4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61"/>
      <c r="CM95" s="53"/>
      <c r="CN95" s="53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</row>
    <row r="96" spans="1:103" ht="13" customHeight="1">
      <c r="A96" s="4"/>
      <c r="B96" s="4"/>
      <c r="C96" s="4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61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</row>
    <row r="97" spans="1:103" ht="13" customHeight="1">
      <c r="A97" s="4"/>
      <c r="B97" s="4"/>
      <c r="C97" s="4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61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</row>
    <row r="98" spans="1:103" ht="13" customHeight="1">
      <c r="A98" s="4"/>
      <c r="B98" s="4"/>
      <c r="C98" s="4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61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</row>
    <row r="99" spans="1:103" ht="13" customHeight="1">
      <c r="A99" s="4"/>
      <c r="B99" s="4"/>
      <c r="C99" s="4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61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</row>
    <row r="100" spans="1:103" ht="13" customHeight="1">
      <c r="A100" s="4"/>
      <c r="B100" s="4"/>
      <c r="C100" s="4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61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</row>
    <row r="101" spans="1:103" ht="13" customHeight="1">
      <c r="A101" s="4"/>
      <c r="B101" s="4"/>
      <c r="C101" s="4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61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</row>
    <row r="102" spans="1:103" ht="13" customHeight="1">
      <c r="A102" s="4"/>
      <c r="B102" s="4"/>
      <c r="C102" s="4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61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</row>
    <row r="103" spans="1:103" ht="13" customHeight="1">
      <c r="A103" s="4"/>
      <c r="B103" s="4"/>
      <c r="C103" s="4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61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</row>
    <row r="104" spans="1:103" ht="13" customHeight="1">
      <c r="A104" s="4"/>
      <c r="B104" s="4"/>
      <c r="C104" s="4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61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</row>
    <row r="105" spans="1:103" ht="13" customHeight="1">
      <c r="A105" s="4"/>
      <c r="B105" s="4"/>
      <c r="C105" s="4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61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</row>
    <row r="106" spans="1:103" ht="13" customHeight="1">
      <c r="A106" s="4"/>
      <c r="B106" s="4"/>
      <c r="C106" s="4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61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</row>
    <row r="107" spans="1:103" ht="13" customHeight="1">
      <c r="A107" s="4"/>
      <c r="B107" s="4"/>
      <c r="C107" s="4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61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</row>
    <row r="108" spans="1:103" ht="13" customHeight="1">
      <c r="A108" s="4"/>
      <c r="B108" s="4"/>
      <c r="C108" s="4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61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</row>
    <row r="109" spans="1:103" ht="13" customHeight="1">
      <c r="A109" s="4"/>
      <c r="B109" s="4"/>
      <c r="C109" s="4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61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</row>
    <row r="110" spans="1:103" ht="13" customHeight="1">
      <c r="A110" s="4"/>
      <c r="B110" s="4"/>
      <c r="C110" s="4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61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</row>
    <row r="111" spans="1:103" ht="13" customHeight="1">
      <c r="A111" s="4"/>
      <c r="B111" s="4"/>
      <c r="C111" s="4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61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</row>
    <row r="112" spans="1:103" ht="13" customHeight="1">
      <c r="A112" s="4"/>
      <c r="B112" s="4"/>
      <c r="C112" s="4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61"/>
      <c r="CM112" s="53"/>
      <c r="CN112" s="53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</row>
    <row r="113" spans="1:103" ht="13" customHeight="1">
      <c r="A113" s="4"/>
      <c r="B113" s="4"/>
      <c r="C113" s="4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61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</row>
    <row r="114" spans="1:103" ht="13" customHeight="1">
      <c r="A114" s="4"/>
      <c r="B114" s="4"/>
      <c r="C114" s="4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3"/>
      <c r="CI114" s="53"/>
      <c r="CJ114" s="53"/>
      <c r="CK114" s="53"/>
      <c r="CL114" s="61"/>
      <c r="CM114" s="53"/>
      <c r="CN114" s="53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</row>
    <row r="115" spans="1:103" ht="13" customHeight="1">
      <c r="A115" s="4"/>
      <c r="B115" s="4"/>
      <c r="C115" s="4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61"/>
      <c r="CM115" s="53"/>
      <c r="CN115" s="53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</row>
    <row r="116" spans="1:103" ht="13" customHeight="1">
      <c r="A116" s="4"/>
      <c r="B116" s="4"/>
      <c r="C116" s="4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61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</row>
    <row r="117" spans="1:103" ht="13" customHeight="1">
      <c r="A117" s="4"/>
      <c r="B117" s="4"/>
      <c r="C117" s="4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61"/>
      <c r="CM117" s="53"/>
      <c r="CN117" s="53"/>
      <c r="CO117" s="53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</row>
    <row r="118" spans="1:103" ht="13" customHeight="1">
      <c r="A118" s="4"/>
      <c r="B118" s="4"/>
      <c r="C118" s="4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61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</row>
    <row r="119" spans="1:103" ht="13" customHeight="1">
      <c r="A119" s="4"/>
      <c r="B119" s="4"/>
      <c r="C119" s="4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3"/>
      <c r="CI119" s="53"/>
      <c r="CJ119" s="53"/>
      <c r="CK119" s="53"/>
      <c r="CL119" s="61"/>
      <c r="CM119" s="53"/>
      <c r="CN119" s="53"/>
      <c r="CO119" s="53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</row>
    <row r="120" spans="1:103" ht="13" customHeight="1">
      <c r="A120" s="4"/>
      <c r="B120" s="4"/>
      <c r="C120" s="4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61"/>
      <c r="CM120" s="53"/>
      <c r="CN120" s="53"/>
      <c r="CO120" s="53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</row>
    <row r="121" spans="1:103" ht="13" customHeight="1">
      <c r="A121" s="4"/>
      <c r="B121" s="4"/>
      <c r="C121" s="4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3"/>
      <c r="CI121" s="53"/>
      <c r="CJ121" s="53"/>
      <c r="CK121" s="53"/>
      <c r="CL121" s="61"/>
      <c r="CM121" s="53"/>
      <c r="CN121" s="53"/>
      <c r="CO121" s="53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</row>
    <row r="122" spans="1:103" ht="13" customHeight="1">
      <c r="A122" s="4"/>
      <c r="B122" s="4"/>
      <c r="C122" s="4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61"/>
      <c r="CM122" s="53"/>
      <c r="CN122" s="53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</row>
    <row r="123" spans="1:103" ht="13" customHeight="1">
      <c r="A123" s="4"/>
      <c r="B123" s="4"/>
      <c r="C123" s="4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3"/>
      <c r="CI123" s="53"/>
      <c r="CJ123" s="53"/>
      <c r="CK123" s="53"/>
      <c r="CL123" s="61"/>
      <c r="CM123" s="53"/>
      <c r="CN123" s="53"/>
      <c r="CO123" s="53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</row>
    <row r="124" spans="1:103" ht="13" customHeight="1">
      <c r="A124" s="4"/>
      <c r="B124" s="4"/>
      <c r="C124" s="4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61"/>
      <c r="CM124" s="53"/>
      <c r="CN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</row>
    <row r="125" spans="1:103" ht="13" customHeight="1">
      <c r="A125" s="4"/>
      <c r="B125" s="4"/>
      <c r="C125" s="4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61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</row>
    <row r="126" spans="1:103" ht="13" customHeight="1">
      <c r="A126" s="4"/>
      <c r="B126" s="4"/>
      <c r="C126" s="4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3"/>
      <c r="CI126" s="53"/>
      <c r="CJ126" s="53"/>
      <c r="CK126" s="53"/>
      <c r="CL126" s="61"/>
      <c r="CM126" s="53"/>
      <c r="CN126" s="53"/>
      <c r="CO126" s="53"/>
      <c r="CP126" s="53"/>
      <c r="CQ126" s="53"/>
      <c r="CR126" s="53"/>
      <c r="CS126" s="53"/>
      <c r="CT126" s="53"/>
      <c r="CU126" s="53"/>
      <c r="CV126" s="53"/>
      <c r="CW126" s="53"/>
      <c r="CX126" s="53"/>
      <c r="CY126" s="53"/>
    </row>
    <row r="127" spans="1:103" ht="13" customHeight="1">
      <c r="A127" s="4"/>
      <c r="B127" s="4"/>
      <c r="C127" s="4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  <c r="CE127" s="53"/>
      <c r="CF127" s="53"/>
      <c r="CG127" s="53"/>
      <c r="CH127" s="53"/>
      <c r="CI127" s="53"/>
      <c r="CJ127" s="53"/>
      <c r="CK127" s="53"/>
      <c r="CL127" s="61"/>
      <c r="CM127" s="53"/>
      <c r="CN127" s="53"/>
      <c r="CO127" s="53"/>
      <c r="CP127" s="53"/>
      <c r="CQ127" s="53"/>
      <c r="CR127" s="53"/>
      <c r="CS127" s="53"/>
      <c r="CT127" s="53"/>
      <c r="CU127" s="53"/>
      <c r="CV127" s="53"/>
      <c r="CW127" s="53"/>
      <c r="CX127" s="53"/>
      <c r="CY127" s="53"/>
    </row>
    <row r="128" spans="1:103" ht="13" customHeight="1">
      <c r="A128" s="4"/>
      <c r="B128" s="4"/>
      <c r="C128" s="4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  <c r="CE128" s="53"/>
      <c r="CF128" s="53"/>
      <c r="CG128" s="53"/>
      <c r="CH128" s="53"/>
      <c r="CI128" s="53"/>
      <c r="CJ128" s="53"/>
      <c r="CK128" s="53"/>
      <c r="CL128" s="61"/>
      <c r="CM128" s="53"/>
      <c r="CN128" s="53"/>
      <c r="CO128" s="53"/>
      <c r="CP128" s="53"/>
      <c r="CQ128" s="53"/>
      <c r="CR128" s="53"/>
      <c r="CS128" s="53"/>
      <c r="CT128" s="53"/>
      <c r="CU128" s="53"/>
      <c r="CV128" s="53"/>
      <c r="CW128" s="53"/>
      <c r="CX128" s="53"/>
      <c r="CY128" s="53"/>
    </row>
    <row r="129" spans="1:103" ht="13" customHeight="1">
      <c r="A129" s="4"/>
      <c r="B129" s="4"/>
      <c r="C129" s="4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  <c r="CE129" s="53"/>
      <c r="CF129" s="53"/>
      <c r="CG129" s="53"/>
      <c r="CH129" s="53"/>
      <c r="CI129" s="53"/>
      <c r="CJ129" s="53"/>
      <c r="CK129" s="53"/>
      <c r="CL129" s="61"/>
      <c r="CM129" s="53"/>
      <c r="CN129" s="53"/>
      <c r="CO129" s="53"/>
      <c r="CP129" s="53"/>
      <c r="CQ129" s="53"/>
      <c r="CR129" s="53"/>
      <c r="CS129" s="53"/>
      <c r="CT129" s="53"/>
      <c r="CU129" s="53"/>
      <c r="CV129" s="53"/>
      <c r="CW129" s="53"/>
      <c r="CX129" s="53"/>
      <c r="CY129" s="53"/>
    </row>
    <row r="130" spans="1:103" ht="13" customHeight="1">
      <c r="A130" s="4"/>
      <c r="B130" s="4"/>
      <c r="C130" s="4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/>
      <c r="CF130" s="53"/>
      <c r="CG130" s="53"/>
      <c r="CH130" s="53"/>
      <c r="CI130" s="53"/>
      <c r="CJ130" s="53"/>
      <c r="CK130" s="53"/>
      <c r="CL130" s="61"/>
      <c r="CM130" s="53"/>
      <c r="CN130" s="53"/>
      <c r="CO130" s="53"/>
      <c r="CP130" s="53"/>
      <c r="CQ130" s="53"/>
      <c r="CR130" s="53"/>
      <c r="CS130" s="53"/>
      <c r="CT130" s="53"/>
      <c r="CU130" s="53"/>
      <c r="CV130" s="53"/>
      <c r="CW130" s="53"/>
      <c r="CX130" s="53"/>
      <c r="CY130" s="53"/>
    </row>
    <row r="131" spans="1:103" ht="13" customHeight="1">
      <c r="A131" s="4"/>
      <c r="B131" s="4"/>
      <c r="C131" s="4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3"/>
      <c r="CI131" s="53"/>
      <c r="CJ131" s="53"/>
      <c r="CK131" s="53"/>
      <c r="CL131" s="61"/>
      <c r="CM131" s="53"/>
      <c r="CN131" s="53"/>
      <c r="CO131" s="53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</row>
    <row r="132" spans="1:103" ht="13" customHeight="1">
      <c r="A132" s="4"/>
      <c r="B132" s="4"/>
      <c r="C132" s="4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61"/>
      <c r="CM132" s="53"/>
      <c r="CN132" s="53"/>
      <c r="CO132" s="53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</row>
    <row r="133" spans="1:103" ht="13" customHeight="1">
      <c r="A133" s="4"/>
      <c r="B133" s="4"/>
      <c r="C133" s="4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  <c r="CE133" s="53"/>
      <c r="CF133" s="53"/>
      <c r="CG133" s="53"/>
      <c r="CH133" s="53"/>
      <c r="CI133" s="53"/>
      <c r="CJ133" s="53"/>
      <c r="CK133" s="53"/>
      <c r="CL133" s="61"/>
      <c r="CM133" s="53"/>
      <c r="CN133" s="53"/>
      <c r="CO133" s="53"/>
      <c r="CP133" s="53"/>
      <c r="CQ133" s="53"/>
      <c r="CR133" s="53"/>
      <c r="CS133" s="53"/>
      <c r="CT133" s="53"/>
      <c r="CU133" s="53"/>
      <c r="CV133" s="53"/>
      <c r="CW133" s="53"/>
      <c r="CX133" s="53"/>
      <c r="CY133" s="53"/>
    </row>
    <row r="134" spans="1:103" ht="13" customHeight="1">
      <c r="A134" s="4"/>
      <c r="B134" s="4"/>
      <c r="C134" s="4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53"/>
      <c r="CE134" s="53"/>
      <c r="CF134" s="53"/>
      <c r="CG134" s="53"/>
      <c r="CH134" s="53"/>
      <c r="CI134" s="53"/>
      <c r="CJ134" s="53"/>
      <c r="CK134" s="53"/>
      <c r="CL134" s="61"/>
      <c r="CM134" s="53"/>
      <c r="CN134" s="53"/>
      <c r="CO134" s="53"/>
      <c r="CP134" s="53"/>
      <c r="CQ134" s="53"/>
      <c r="CR134" s="53"/>
      <c r="CS134" s="53"/>
      <c r="CT134" s="53"/>
      <c r="CU134" s="53"/>
      <c r="CV134" s="53"/>
      <c r="CW134" s="53"/>
      <c r="CX134" s="53"/>
      <c r="CY134" s="53"/>
    </row>
    <row r="135" spans="1:103" ht="13" customHeight="1">
      <c r="A135" s="4"/>
      <c r="B135" s="4"/>
      <c r="C135" s="4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61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</row>
    <row r="136" spans="1:103" ht="13" customHeight="1">
      <c r="A136" s="4"/>
      <c r="B136" s="4"/>
      <c r="C136" s="4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61"/>
      <c r="CM136" s="53"/>
      <c r="CN136" s="53"/>
      <c r="CO136" s="53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</row>
    <row r="137" spans="1:103" ht="13" customHeight="1">
      <c r="A137" s="4"/>
      <c r="B137" s="4"/>
      <c r="C137" s="4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53"/>
      <c r="CE137" s="53"/>
      <c r="CF137" s="53"/>
      <c r="CG137" s="53"/>
      <c r="CH137" s="53"/>
      <c r="CI137" s="53"/>
      <c r="CJ137" s="53"/>
      <c r="CK137" s="53"/>
      <c r="CL137" s="61"/>
      <c r="CM137" s="53"/>
      <c r="CN137" s="53"/>
      <c r="CO137" s="53"/>
      <c r="CP137" s="53"/>
      <c r="CQ137" s="53"/>
      <c r="CR137" s="53"/>
      <c r="CS137" s="53"/>
      <c r="CT137" s="53"/>
      <c r="CU137" s="53"/>
      <c r="CV137" s="53"/>
      <c r="CW137" s="53"/>
      <c r="CX137" s="53"/>
      <c r="CY137" s="53"/>
    </row>
    <row r="138" spans="1:103" ht="13" customHeight="1">
      <c r="A138" s="4"/>
      <c r="B138" s="4"/>
      <c r="C138" s="4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61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</row>
    <row r="139" spans="1:103" ht="13" customHeight="1">
      <c r="A139" s="4"/>
      <c r="B139" s="4"/>
      <c r="C139" s="4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3"/>
      <c r="CI139" s="53"/>
      <c r="CJ139" s="53"/>
      <c r="CK139" s="53"/>
      <c r="CL139" s="61"/>
      <c r="CM139" s="53"/>
      <c r="CN139" s="53"/>
      <c r="CO139" s="53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</row>
    <row r="140" spans="1:103" ht="13" customHeight="1">
      <c r="A140" s="4"/>
      <c r="B140" s="4"/>
      <c r="C140" s="4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3"/>
      <c r="CI140" s="53"/>
      <c r="CJ140" s="53"/>
      <c r="CK140" s="53"/>
      <c r="CL140" s="61"/>
      <c r="CM140" s="53"/>
      <c r="CN140" s="53"/>
      <c r="CO140" s="53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</row>
    <row r="141" spans="1:103" ht="13" customHeight="1">
      <c r="A141" s="4"/>
      <c r="B141" s="4"/>
      <c r="C141" s="4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  <c r="CE141" s="53"/>
      <c r="CF141" s="53"/>
      <c r="CG141" s="53"/>
      <c r="CH141" s="53"/>
      <c r="CI141" s="53"/>
      <c r="CJ141" s="53"/>
      <c r="CK141" s="53"/>
      <c r="CL141" s="61"/>
      <c r="CM141" s="53"/>
      <c r="CN141" s="53"/>
      <c r="CO141" s="53"/>
      <c r="CP141" s="53"/>
      <c r="CQ141" s="53"/>
      <c r="CR141" s="53"/>
      <c r="CS141" s="53"/>
      <c r="CT141" s="53"/>
      <c r="CU141" s="53"/>
      <c r="CV141" s="53"/>
      <c r="CW141" s="53"/>
      <c r="CX141" s="53"/>
      <c r="CY141" s="53"/>
    </row>
    <row r="142" spans="1:103" ht="13" customHeight="1">
      <c r="A142" s="4"/>
      <c r="B142" s="4"/>
      <c r="C142" s="4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61"/>
      <c r="CM142" s="53"/>
      <c r="CN142" s="53"/>
      <c r="CO142" s="53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</row>
    <row r="143" spans="1:103" ht="13" customHeight="1">
      <c r="A143" s="4"/>
      <c r="B143" s="4"/>
      <c r="C143" s="4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  <c r="CE143" s="53"/>
      <c r="CF143" s="53"/>
      <c r="CG143" s="53"/>
      <c r="CH143" s="53"/>
      <c r="CI143" s="53"/>
      <c r="CJ143" s="53"/>
      <c r="CK143" s="53"/>
      <c r="CL143" s="61"/>
      <c r="CM143" s="53"/>
      <c r="CN143" s="53"/>
      <c r="CO143" s="53"/>
      <c r="CP143" s="53"/>
      <c r="CQ143" s="53"/>
      <c r="CR143" s="53"/>
      <c r="CS143" s="53"/>
      <c r="CT143" s="53"/>
      <c r="CU143" s="53"/>
      <c r="CV143" s="53"/>
      <c r="CW143" s="53"/>
      <c r="CX143" s="53"/>
      <c r="CY143" s="53"/>
    </row>
    <row r="144" spans="1:103" ht="13" customHeight="1">
      <c r="A144" s="4"/>
      <c r="B144" s="4"/>
      <c r="C144" s="4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61"/>
      <c r="CM144" s="53"/>
      <c r="CN144" s="53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</row>
    <row r="145" spans="1:103" ht="13" customHeight="1">
      <c r="A145" s="4"/>
      <c r="B145" s="4"/>
      <c r="C145" s="4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61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</row>
    <row r="146" spans="1:103" ht="13" customHeight="1">
      <c r="A146" s="4"/>
      <c r="B146" s="4"/>
      <c r="C146" s="4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61"/>
      <c r="CM146" s="53"/>
      <c r="CN146" s="53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</row>
    <row r="147" spans="1:103" ht="13" customHeight="1">
      <c r="A147" s="4"/>
      <c r="B147" s="4"/>
      <c r="C147" s="4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61"/>
      <c r="CM147" s="53"/>
      <c r="CN147" s="53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</row>
    <row r="148" spans="1:103" ht="13" customHeight="1">
      <c r="A148" s="4"/>
      <c r="B148" s="4"/>
      <c r="C148" s="4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61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</row>
    <row r="149" spans="1:103" ht="13" customHeight="1">
      <c r="A149" s="4"/>
      <c r="B149" s="4"/>
      <c r="C149" s="4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61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</row>
    <row r="150" spans="1:103" ht="13" customHeight="1">
      <c r="A150" s="4"/>
      <c r="B150" s="4"/>
      <c r="C150" s="4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61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</row>
    <row r="151" spans="1:103" ht="13" customHeight="1">
      <c r="A151" s="4"/>
      <c r="B151" s="4"/>
      <c r="C151" s="4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61"/>
      <c r="CM151" s="53"/>
      <c r="CN151" s="53"/>
      <c r="CO151" s="53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</row>
    <row r="152" spans="1:103" ht="13" customHeight="1">
      <c r="A152" s="4"/>
      <c r="B152" s="4"/>
      <c r="C152" s="4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61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</row>
    <row r="153" spans="1:103" ht="13" customHeight="1">
      <c r="A153" s="4"/>
      <c r="B153" s="4"/>
      <c r="C153" s="4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3"/>
      <c r="CI153" s="53"/>
      <c r="CJ153" s="53"/>
      <c r="CK153" s="53"/>
      <c r="CL153" s="61"/>
      <c r="CM153" s="53"/>
      <c r="CN153" s="53"/>
      <c r="CO153" s="53"/>
      <c r="CP153" s="53"/>
      <c r="CQ153" s="53"/>
      <c r="CR153" s="53"/>
      <c r="CS153" s="53"/>
      <c r="CT153" s="53"/>
      <c r="CU153" s="53"/>
      <c r="CV153" s="53"/>
      <c r="CW153" s="53"/>
      <c r="CX153" s="53"/>
      <c r="CY153" s="53"/>
    </row>
    <row r="154" spans="1:103" ht="13" customHeight="1">
      <c r="A154" s="4"/>
      <c r="B154" s="4"/>
      <c r="C154" s="4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61"/>
      <c r="CM154" s="53"/>
      <c r="CN154" s="53"/>
      <c r="CO154" s="53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</row>
    <row r="155" spans="1:103" ht="13" customHeight="1">
      <c r="A155" s="4"/>
      <c r="B155" s="4"/>
      <c r="C155" s="4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61"/>
      <c r="CM155" s="53"/>
      <c r="CN155" s="53"/>
      <c r="CO155" s="53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</row>
    <row r="156" spans="1:103" ht="13" customHeight="1">
      <c r="A156" s="4"/>
      <c r="B156" s="4"/>
      <c r="C156" s="4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3"/>
      <c r="CI156" s="53"/>
      <c r="CJ156" s="53"/>
      <c r="CK156" s="53"/>
      <c r="CL156" s="61"/>
      <c r="CM156" s="53"/>
      <c r="CN156" s="53"/>
      <c r="CO156" s="53"/>
      <c r="CP156" s="53"/>
      <c r="CQ156" s="53"/>
      <c r="CR156" s="53"/>
      <c r="CS156" s="53"/>
      <c r="CT156" s="53"/>
      <c r="CU156" s="53"/>
      <c r="CV156" s="53"/>
      <c r="CW156" s="53"/>
      <c r="CX156" s="53"/>
      <c r="CY156" s="53"/>
    </row>
    <row r="157" spans="1:103" ht="13" customHeight="1">
      <c r="A157" s="4"/>
      <c r="B157" s="4"/>
      <c r="C157" s="4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3"/>
      <c r="CI157" s="53"/>
      <c r="CJ157" s="53"/>
      <c r="CK157" s="53"/>
      <c r="CL157" s="61"/>
      <c r="CM157" s="53"/>
      <c r="CN157" s="53"/>
      <c r="CO157" s="53"/>
      <c r="CP157" s="53"/>
      <c r="CQ157" s="53"/>
      <c r="CR157" s="53"/>
      <c r="CS157" s="53"/>
      <c r="CT157" s="53"/>
      <c r="CU157" s="53"/>
      <c r="CV157" s="53"/>
      <c r="CW157" s="53"/>
      <c r="CX157" s="53"/>
      <c r="CY157" s="53"/>
    </row>
    <row r="158" spans="1:103" ht="13" customHeight="1">
      <c r="A158" s="4"/>
      <c r="B158" s="4"/>
      <c r="C158" s="4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3"/>
      <c r="CI158" s="53"/>
      <c r="CJ158" s="53"/>
      <c r="CK158" s="53"/>
      <c r="CL158" s="61"/>
      <c r="CM158" s="53"/>
      <c r="CN158" s="53"/>
      <c r="CO158" s="53"/>
      <c r="CP158" s="53"/>
      <c r="CQ158" s="53"/>
      <c r="CR158" s="53"/>
      <c r="CS158" s="53"/>
      <c r="CT158" s="53"/>
      <c r="CU158" s="53"/>
      <c r="CV158" s="53"/>
      <c r="CW158" s="53"/>
      <c r="CX158" s="53"/>
      <c r="CY158" s="53"/>
    </row>
    <row r="159" spans="1:103" ht="13" customHeight="1">
      <c r="A159" s="4"/>
      <c r="B159" s="4"/>
      <c r="C159" s="4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61"/>
      <c r="CM159" s="53"/>
      <c r="CN159" s="53"/>
      <c r="CO159" s="53"/>
      <c r="CP159" s="53"/>
      <c r="CQ159" s="53"/>
      <c r="CR159" s="53"/>
      <c r="CS159" s="53"/>
      <c r="CT159" s="53"/>
      <c r="CU159" s="53"/>
      <c r="CV159" s="53"/>
      <c r="CW159" s="53"/>
      <c r="CX159" s="53"/>
      <c r="CY159" s="53"/>
    </row>
    <row r="160" spans="1:103" ht="13" customHeight="1">
      <c r="A160" s="4"/>
      <c r="B160" s="4"/>
      <c r="C160" s="4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61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</row>
    <row r="161" spans="1:103" ht="13" customHeight="1">
      <c r="A161" s="4"/>
      <c r="B161" s="4"/>
      <c r="C161" s="4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61"/>
      <c r="CM161" s="53"/>
      <c r="CN161" s="53"/>
      <c r="CO161" s="53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</row>
    <row r="162" spans="1:103" ht="13" customHeight="1">
      <c r="A162" s="4"/>
      <c r="B162" s="4"/>
      <c r="C162" s="4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61"/>
      <c r="CM162" s="53"/>
      <c r="CN162" s="53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</row>
    <row r="163" spans="1:103" ht="13" customHeight="1">
      <c r="A163" s="4"/>
      <c r="B163" s="4"/>
      <c r="C163" s="4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3"/>
      <c r="CI163" s="53"/>
      <c r="CJ163" s="53"/>
      <c r="CK163" s="53"/>
      <c r="CL163" s="61"/>
      <c r="CM163" s="53"/>
      <c r="CN163" s="53"/>
      <c r="CO163" s="53"/>
      <c r="CP163" s="53"/>
      <c r="CQ163" s="53"/>
      <c r="CR163" s="53"/>
      <c r="CS163" s="53"/>
      <c r="CT163" s="53"/>
      <c r="CU163" s="53"/>
      <c r="CV163" s="53"/>
      <c r="CW163" s="53"/>
      <c r="CX163" s="53"/>
      <c r="CY163" s="53"/>
    </row>
    <row r="164" spans="1:103" ht="13" customHeight="1">
      <c r="A164" s="4"/>
      <c r="B164" s="4"/>
      <c r="C164" s="4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3"/>
      <c r="CI164" s="53"/>
      <c r="CJ164" s="53"/>
      <c r="CK164" s="53"/>
      <c r="CL164" s="61"/>
      <c r="CM164" s="53"/>
      <c r="CN164" s="53"/>
      <c r="CO164" s="53"/>
      <c r="CP164" s="53"/>
      <c r="CQ164" s="53"/>
      <c r="CR164" s="53"/>
      <c r="CS164" s="53"/>
      <c r="CT164" s="53"/>
      <c r="CU164" s="53"/>
      <c r="CV164" s="53"/>
      <c r="CW164" s="53"/>
      <c r="CX164" s="53"/>
      <c r="CY164" s="53"/>
    </row>
    <row r="165" spans="1:103" ht="13" customHeight="1">
      <c r="A165" s="4"/>
      <c r="B165" s="4"/>
      <c r="C165" s="4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3"/>
      <c r="CI165" s="53"/>
      <c r="CJ165" s="53"/>
      <c r="CK165" s="53"/>
      <c r="CL165" s="61"/>
      <c r="CM165" s="53"/>
      <c r="CN165" s="53"/>
      <c r="CO165" s="53"/>
      <c r="CP165" s="53"/>
      <c r="CQ165" s="53"/>
      <c r="CR165" s="53"/>
      <c r="CS165" s="53"/>
      <c r="CT165" s="53"/>
      <c r="CU165" s="53"/>
      <c r="CV165" s="53"/>
      <c r="CW165" s="53"/>
      <c r="CX165" s="53"/>
      <c r="CY165" s="53"/>
    </row>
    <row r="166" spans="1:103" ht="13" customHeight="1">
      <c r="A166" s="4"/>
      <c r="B166" s="4"/>
      <c r="C166" s="4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3"/>
      <c r="CI166" s="53"/>
      <c r="CJ166" s="53"/>
      <c r="CK166" s="53"/>
      <c r="CL166" s="61"/>
      <c r="CM166" s="53"/>
      <c r="CN166" s="53"/>
      <c r="CO166" s="53"/>
      <c r="CP166" s="53"/>
      <c r="CQ166" s="53"/>
      <c r="CR166" s="53"/>
      <c r="CS166" s="53"/>
      <c r="CT166" s="53"/>
      <c r="CU166" s="53"/>
      <c r="CV166" s="53"/>
      <c r="CW166" s="53"/>
      <c r="CX166" s="53"/>
      <c r="CY166" s="53"/>
    </row>
    <row r="167" spans="1:103" ht="13" customHeight="1">
      <c r="A167" s="4"/>
      <c r="B167" s="4"/>
      <c r="C167" s="4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61"/>
      <c r="CM167" s="53"/>
      <c r="CN167" s="53"/>
      <c r="CO167" s="53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</row>
    <row r="168" spans="1:103" ht="13" customHeight="1">
      <c r="A168" s="4"/>
      <c r="B168" s="4"/>
      <c r="C168" s="4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61"/>
      <c r="CM168" s="53"/>
      <c r="CN168" s="53"/>
      <c r="CO168" s="53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</row>
    <row r="169" spans="1:103" ht="13" customHeight="1">
      <c r="A169" s="4"/>
      <c r="B169" s="4"/>
      <c r="C169" s="4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3"/>
      <c r="CI169" s="53"/>
      <c r="CJ169" s="53"/>
      <c r="CK169" s="53"/>
      <c r="CL169" s="61"/>
      <c r="CM169" s="53"/>
      <c r="CN169" s="53"/>
      <c r="CO169" s="53"/>
      <c r="CP169" s="53"/>
      <c r="CQ169" s="53"/>
      <c r="CR169" s="53"/>
      <c r="CS169" s="53"/>
      <c r="CT169" s="53"/>
      <c r="CU169" s="53"/>
      <c r="CV169" s="53"/>
      <c r="CW169" s="53"/>
      <c r="CX169" s="53"/>
      <c r="CY169" s="53"/>
    </row>
    <row r="170" spans="1:103" ht="13" customHeight="1">
      <c r="A170" s="4"/>
      <c r="B170" s="4"/>
      <c r="C170" s="4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61"/>
      <c r="CM170" s="53"/>
      <c r="CN170" s="53"/>
      <c r="CO170" s="53"/>
      <c r="CP170" s="53"/>
      <c r="CQ170" s="53"/>
      <c r="CR170" s="53"/>
      <c r="CS170" s="53"/>
      <c r="CT170" s="53"/>
      <c r="CU170" s="53"/>
      <c r="CV170" s="53"/>
      <c r="CW170" s="53"/>
      <c r="CX170" s="53"/>
      <c r="CY170" s="53"/>
    </row>
    <row r="171" spans="1:103" ht="13" customHeight="1">
      <c r="A171" s="4"/>
      <c r="B171" s="4"/>
      <c r="C171" s="4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61"/>
      <c r="CM171" s="53"/>
      <c r="CN171" s="53"/>
      <c r="CO171" s="53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</row>
    <row r="172" spans="1:103" ht="13" customHeight="1">
      <c r="A172" s="4"/>
      <c r="B172" s="4"/>
      <c r="C172" s="4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61"/>
      <c r="CM172" s="53"/>
      <c r="CN172" s="53"/>
      <c r="CO172" s="53"/>
      <c r="CP172" s="53"/>
      <c r="CQ172" s="53"/>
      <c r="CR172" s="53"/>
      <c r="CS172" s="53"/>
      <c r="CT172" s="53"/>
      <c r="CU172" s="53"/>
      <c r="CV172" s="53"/>
      <c r="CW172" s="53"/>
      <c r="CX172" s="53"/>
      <c r="CY172" s="53"/>
    </row>
    <row r="173" spans="1:103" ht="13" customHeight="1">
      <c r="A173" s="4"/>
      <c r="B173" s="4"/>
      <c r="C173" s="4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61"/>
      <c r="CM173" s="53"/>
      <c r="CN173" s="53"/>
      <c r="CO173" s="53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</row>
    <row r="174" spans="1:103" ht="13" customHeight="1">
      <c r="A174" s="4"/>
      <c r="B174" s="4"/>
      <c r="C174" s="4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3"/>
      <c r="CI174" s="53"/>
      <c r="CJ174" s="53"/>
      <c r="CK174" s="53"/>
      <c r="CL174" s="61"/>
      <c r="CM174" s="53"/>
      <c r="CN174" s="53"/>
      <c r="CO174" s="53"/>
      <c r="CP174" s="53"/>
      <c r="CQ174" s="53"/>
      <c r="CR174" s="53"/>
      <c r="CS174" s="53"/>
      <c r="CT174" s="53"/>
      <c r="CU174" s="53"/>
      <c r="CV174" s="53"/>
      <c r="CW174" s="53"/>
      <c r="CX174" s="53"/>
      <c r="CY174" s="53"/>
    </row>
    <row r="175" spans="1:103" ht="13" customHeight="1">
      <c r="A175" s="4"/>
      <c r="B175" s="4"/>
      <c r="C175" s="4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61"/>
      <c r="CM175" s="53"/>
      <c r="CN175" s="53"/>
      <c r="CO175" s="53"/>
      <c r="CP175" s="53"/>
      <c r="CQ175" s="53"/>
      <c r="CR175" s="53"/>
      <c r="CS175" s="53"/>
      <c r="CT175" s="53"/>
      <c r="CU175" s="53"/>
      <c r="CV175" s="53"/>
      <c r="CW175" s="53"/>
      <c r="CX175" s="53"/>
      <c r="CY175" s="53"/>
    </row>
    <row r="176" spans="1:103" ht="13" customHeight="1">
      <c r="A176" s="4"/>
      <c r="B176" s="4"/>
      <c r="C176" s="4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61"/>
      <c r="CM176" s="53"/>
      <c r="CN176" s="53"/>
      <c r="CO176" s="53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</row>
    <row r="177" spans="1:103" ht="13" customHeight="1">
      <c r="A177" s="4"/>
      <c r="B177" s="4"/>
      <c r="C177" s="4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3"/>
      <c r="CI177" s="53"/>
      <c r="CJ177" s="53"/>
      <c r="CK177" s="53"/>
      <c r="CL177" s="61"/>
      <c r="CM177" s="53"/>
      <c r="CN177" s="53"/>
      <c r="CO177" s="53"/>
      <c r="CP177" s="53"/>
      <c r="CQ177" s="53"/>
      <c r="CR177" s="53"/>
      <c r="CS177" s="53"/>
      <c r="CT177" s="53"/>
      <c r="CU177" s="53"/>
      <c r="CV177" s="53"/>
      <c r="CW177" s="53"/>
      <c r="CX177" s="53"/>
      <c r="CY177" s="53"/>
    </row>
    <row r="178" spans="1:103" ht="13" customHeight="1">
      <c r="A178" s="4"/>
      <c r="B178" s="4"/>
      <c r="C178" s="4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3"/>
      <c r="CI178" s="53"/>
      <c r="CJ178" s="53"/>
      <c r="CK178" s="53"/>
      <c r="CL178" s="61"/>
      <c r="CM178" s="53"/>
      <c r="CN178" s="53"/>
      <c r="CO178" s="53"/>
      <c r="CP178" s="53"/>
      <c r="CQ178" s="53"/>
      <c r="CR178" s="53"/>
      <c r="CS178" s="53"/>
      <c r="CT178" s="53"/>
      <c r="CU178" s="53"/>
      <c r="CV178" s="53"/>
      <c r="CW178" s="53"/>
      <c r="CX178" s="53"/>
      <c r="CY178" s="53"/>
    </row>
    <row r="179" spans="1:103" ht="13" customHeight="1">
      <c r="A179" s="4"/>
      <c r="B179" s="4"/>
      <c r="C179" s="4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61"/>
      <c r="CM179" s="53"/>
      <c r="CN179" s="53"/>
      <c r="CO179" s="53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</row>
    <row r="180" spans="1:103" ht="13" customHeight="1">
      <c r="A180" s="4"/>
      <c r="B180" s="4"/>
      <c r="C180" s="4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61"/>
      <c r="CM180" s="53"/>
      <c r="CN180" s="53"/>
      <c r="CO180" s="53"/>
      <c r="CP180" s="53"/>
      <c r="CQ180" s="53"/>
      <c r="CR180" s="53"/>
      <c r="CS180" s="53"/>
      <c r="CT180" s="53"/>
      <c r="CU180" s="53"/>
      <c r="CV180" s="53"/>
      <c r="CW180" s="53"/>
      <c r="CX180" s="53"/>
      <c r="CY180" s="53"/>
    </row>
    <row r="181" spans="1:103" ht="13" customHeight="1">
      <c r="A181" s="4"/>
      <c r="B181" s="4"/>
      <c r="C181" s="4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3"/>
      <c r="CI181" s="53"/>
      <c r="CJ181" s="53"/>
      <c r="CK181" s="53"/>
      <c r="CL181" s="61"/>
      <c r="CM181" s="53"/>
      <c r="CN181" s="53"/>
      <c r="CO181" s="53"/>
      <c r="CP181" s="53"/>
      <c r="CQ181" s="53"/>
      <c r="CR181" s="53"/>
      <c r="CS181" s="53"/>
      <c r="CT181" s="53"/>
      <c r="CU181" s="53"/>
      <c r="CV181" s="53"/>
      <c r="CW181" s="53"/>
      <c r="CX181" s="53"/>
      <c r="CY181" s="53"/>
    </row>
    <row r="182" spans="1:103" ht="13" customHeight="1">
      <c r="A182" s="4"/>
      <c r="B182" s="4"/>
      <c r="C182" s="4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3"/>
      <c r="CI182" s="53"/>
      <c r="CJ182" s="53"/>
      <c r="CK182" s="53"/>
      <c r="CL182" s="61"/>
      <c r="CM182" s="53"/>
      <c r="CN182" s="53"/>
      <c r="CO182" s="53"/>
      <c r="CP182" s="53"/>
      <c r="CQ182" s="53"/>
      <c r="CR182" s="53"/>
      <c r="CS182" s="53"/>
      <c r="CT182" s="53"/>
      <c r="CU182" s="53"/>
      <c r="CV182" s="53"/>
      <c r="CW182" s="53"/>
      <c r="CX182" s="53"/>
      <c r="CY182" s="53"/>
    </row>
    <row r="183" spans="1:103" ht="13" customHeight="1">
      <c r="A183" s="4"/>
      <c r="B183" s="4"/>
      <c r="C183" s="4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61"/>
      <c r="CM183" s="53"/>
      <c r="CN183" s="53"/>
      <c r="CO183" s="53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</row>
    <row r="184" spans="1:103" ht="13" customHeight="1">
      <c r="A184" s="4"/>
      <c r="B184" s="4"/>
      <c r="C184" s="4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3"/>
      <c r="CI184" s="53"/>
      <c r="CJ184" s="53"/>
      <c r="CK184" s="53"/>
      <c r="CL184" s="61"/>
      <c r="CM184" s="53"/>
      <c r="CN184" s="53"/>
      <c r="CO184" s="53"/>
      <c r="CP184" s="53"/>
      <c r="CQ184" s="53"/>
      <c r="CR184" s="53"/>
      <c r="CS184" s="53"/>
      <c r="CT184" s="53"/>
      <c r="CU184" s="53"/>
      <c r="CV184" s="53"/>
      <c r="CW184" s="53"/>
      <c r="CX184" s="53"/>
      <c r="CY184" s="53"/>
    </row>
    <row r="185" spans="1:103" ht="13" customHeight="1">
      <c r="A185" s="4"/>
      <c r="B185" s="4"/>
      <c r="C185" s="4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3"/>
      <c r="CI185" s="53"/>
      <c r="CJ185" s="53"/>
      <c r="CK185" s="53"/>
      <c r="CL185" s="61"/>
      <c r="CM185" s="53"/>
      <c r="CN185" s="53"/>
      <c r="CO185" s="53"/>
      <c r="CP185" s="53"/>
      <c r="CQ185" s="53"/>
      <c r="CR185" s="53"/>
      <c r="CS185" s="53"/>
      <c r="CT185" s="53"/>
      <c r="CU185" s="53"/>
      <c r="CV185" s="53"/>
      <c r="CW185" s="53"/>
      <c r="CX185" s="53"/>
      <c r="CY185" s="53"/>
    </row>
    <row r="186" spans="1:103" ht="13" customHeight="1">
      <c r="A186" s="4"/>
      <c r="B186" s="4"/>
      <c r="C186" s="4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61"/>
      <c r="CM186" s="53"/>
      <c r="CN186" s="53"/>
      <c r="CO186" s="53"/>
      <c r="CP186" s="53"/>
      <c r="CQ186" s="53"/>
      <c r="CR186" s="53"/>
      <c r="CS186" s="53"/>
      <c r="CT186" s="53"/>
      <c r="CU186" s="53"/>
      <c r="CV186" s="53"/>
      <c r="CW186" s="53"/>
      <c r="CX186" s="53"/>
      <c r="CY186" s="53"/>
    </row>
    <row r="187" spans="1:103" ht="13" customHeight="1">
      <c r="A187" s="4"/>
      <c r="B187" s="4"/>
      <c r="C187" s="4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61"/>
      <c r="CM187" s="53"/>
      <c r="CN187" s="53"/>
      <c r="CO187" s="53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</row>
    <row r="188" spans="1:103" ht="13" customHeight="1">
      <c r="A188" s="4"/>
      <c r="B188" s="4"/>
      <c r="C188" s="4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61"/>
      <c r="CM188" s="53"/>
      <c r="CN188" s="53"/>
      <c r="CO188" s="53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</row>
    <row r="189" spans="1:103" ht="13" customHeight="1">
      <c r="A189" s="4"/>
      <c r="B189" s="4"/>
      <c r="C189" s="4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61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</row>
    <row r="190" spans="1:103" ht="13" customHeight="1">
      <c r="A190" s="4"/>
      <c r="B190" s="4"/>
      <c r="C190" s="4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61"/>
      <c r="CM190" s="53"/>
      <c r="CN190" s="53"/>
      <c r="CO190" s="53"/>
      <c r="CP190" s="53"/>
      <c r="CQ190" s="53"/>
      <c r="CR190" s="53"/>
      <c r="CS190" s="53"/>
      <c r="CT190" s="53"/>
      <c r="CU190" s="53"/>
      <c r="CV190" s="53"/>
      <c r="CW190" s="53"/>
      <c r="CX190" s="53"/>
      <c r="CY190" s="53"/>
    </row>
    <row r="191" spans="1:103" ht="13" customHeight="1">
      <c r="A191" s="4"/>
      <c r="B191" s="4"/>
      <c r="C191" s="4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61"/>
      <c r="CM191" s="53"/>
      <c r="CN191" s="53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</row>
    <row r="192" spans="1:103" ht="13" customHeight="1">
      <c r="A192" s="4"/>
      <c r="B192" s="4"/>
      <c r="C192" s="4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61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</row>
    <row r="193" spans="1:103" ht="13" customHeight="1">
      <c r="A193" s="4"/>
      <c r="B193" s="4"/>
      <c r="C193" s="4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61"/>
      <c r="CM193" s="53"/>
      <c r="CN193" s="53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</row>
    <row r="194" spans="1:103" ht="13" customHeight="1">
      <c r="A194" s="4"/>
      <c r="B194" s="4"/>
      <c r="C194" s="4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61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</row>
    <row r="195" spans="1:103" ht="13" customHeight="1">
      <c r="A195" s="4"/>
      <c r="B195" s="4"/>
      <c r="C195" s="4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61"/>
      <c r="CM195" s="53"/>
      <c r="CN195" s="53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</row>
    <row r="196" spans="1:103" ht="13" customHeight="1">
      <c r="A196" s="4"/>
      <c r="B196" s="4"/>
      <c r="C196" s="4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61"/>
      <c r="CM196" s="53"/>
      <c r="CN196" s="53"/>
      <c r="CO196" s="53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</row>
    <row r="197" spans="1:103" ht="13" customHeight="1">
      <c r="A197" s="4"/>
      <c r="B197" s="4"/>
      <c r="C197" s="4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61"/>
      <c r="CM197" s="53"/>
      <c r="CN197" s="53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</row>
    <row r="198" spans="1:103" ht="13" customHeight="1">
      <c r="A198" s="4"/>
      <c r="B198" s="4"/>
      <c r="C198" s="4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61"/>
      <c r="CM198" s="53"/>
      <c r="CN198" s="53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</row>
    <row r="199" spans="1:103" ht="13" customHeight="1">
      <c r="A199" s="4"/>
      <c r="B199" s="4"/>
      <c r="C199" s="4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61"/>
      <c r="CM199" s="53"/>
      <c r="CN199" s="53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</row>
    <row r="200" spans="1:103" ht="13" customHeight="1">
      <c r="A200" s="4"/>
      <c r="B200" s="4"/>
      <c r="C200" s="4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61"/>
      <c r="CM200" s="53"/>
      <c r="CN200" s="53"/>
      <c r="CO200" s="53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</row>
    <row r="201" spans="1:103" ht="13" customHeight="1">
      <c r="A201" s="4"/>
      <c r="B201" s="4"/>
      <c r="C201" s="4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61"/>
      <c r="CM201" s="53"/>
      <c r="CN201" s="53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</row>
    <row r="202" spans="1:103" ht="13" customHeight="1">
      <c r="A202" s="4"/>
      <c r="B202" s="4"/>
      <c r="C202" s="4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61"/>
      <c r="CM202" s="53"/>
      <c r="CN202" s="53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</row>
    <row r="203" spans="1:103" ht="13" customHeight="1">
      <c r="A203" s="4"/>
      <c r="B203" s="4"/>
      <c r="C203" s="4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61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</row>
    <row r="204" spans="1:103" ht="13" customHeight="1">
      <c r="A204" s="4"/>
      <c r="B204" s="4"/>
      <c r="C204" s="4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3"/>
      <c r="CI204" s="53"/>
      <c r="CJ204" s="53"/>
      <c r="CK204" s="53"/>
      <c r="CL204" s="61"/>
      <c r="CM204" s="53"/>
      <c r="CN204" s="53"/>
      <c r="CO204" s="53"/>
      <c r="CP204" s="53"/>
      <c r="CQ204" s="53"/>
      <c r="CR204" s="53"/>
      <c r="CS204" s="53"/>
      <c r="CT204" s="53"/>
      <c r="CU204" s="53"/>
      <c r="CV204" s="53"/>
      <c r="CW204" s="53"/>
      <c r="CX204" s="53"/>
      <c r="CY204" s="53"/>
    </row>
    <row r="205" spans="1:103" ht="13" customHeight="1">
      <c r="A205" s="4"/>
      <c r="B205" s="4"/>
      <c r="C205" s="4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61"/>
      <c r="CM205" s="53"/>
      <c r="CN205" s="53"/>
      <c r="CO205" s="53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</row>
    <row r="206" spans="1:103" ht="13" customHeight="1">
      <c r="A206" s="4"/>
      <c r="B206" s="4"/>
      <c r="C206" s="4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61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</row>
    <row r="207" spans="1:103" ht="13" customHeight="1">
      <c r="A207" s="4"/>
      <c r="B207" s="4"/>
      <c r="C207" s="4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61"/>
      <c r="CM207" s="53"/>
      <c r="CN207" s="53"/>
      <c r="CO207" s="53"/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</row>
    <row r="208" spans="1:103" ht="13" customHeight="1">
      <c r="A208" s="4"/>
      <c r="B208" s="4"/>
      <c r="C208" s="4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61"/>
      <c r="CM208" s="53"/>
      <c r="CN208" s="53"/>
      <c r="CO208" s="53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</row>
    <row r="209" spans="1:103" ht="13" customHeight="1">
      <c r="A209" s="4"/>
      <c r="B209" s="4"/>
      <c r="C209" s="4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61"/>
      <c r="CM209" s="53"/>
      <c r="CN209" s="53"/>
      <c r="CO209" s="53"/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</row>
    <row r="210" spans="1:103" ht="13" customHeight="1">
      <c r="A210" s="4"/>
      <c r="B210" s="4"/>
      <c r="C210" s="4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61"/>
      <c r="CM210" s="53"/>
      <c r="CN210" s="53"/>
      <c r="CO210" s="53"/>
      <c r="CP210" s="53"/>
      <c r="CQ210" s="53"/>
      <c r="CR210" s="53"/>
      <c r="CS210" s="53"/>
      <c r="CT210" s="53"/>
      <c r="CU210" s="53"/>
      <c r="CV210" s="53"/>
      <c r="CW210" s="53"/>
      <c r="CX210" s="53"/>
      <c r="CY210" s="53"/>
    </row>
    <row r="211" spans="1:103" ht="13" customHeight="1">
      <c r="A211" s="4"/>
      <c r="B211" s="4"/>
      <c r="C211" s="4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3"/>
      <c r="CI211" s="53"/>
      <c r="CJ211" s="53"/>
      <c r="CK211" s="53"/>
      <c r="CL211" s="61"/>
      <c r="CM211" s="53"/>
      <c r="CN211" s="53"/>
      <c r="CO211" s="53"/>
      <c r="CP211" s="53"/>
      <c r="CQ211" s="53"/>
      <c r="CR211" s="53"/>
      <c r="CS211" s="53"/>
      <c r="CT211" s="53"/>
      <c r="CU211" s="53"/>
      <c r="CV211" s="53"/>
      <c r="CW211" s="53"/>
      <c r="CX211" s="53"/>
      <c r="CY211" s="53"/>
    </row>
    <row r="212" spans="1:103" ht="13" customHeight="1">
      <c r="A212" s="4"/>
      <c r="B212" s="4"/>
      <c r="C212" s="4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3"/>
      <c r="CI212" s="53"/>
      <c r="CJ212" s="53"/>
      <c r="CK212" s="53"/>
      <c r="CL212" s="61"/>
      <c r="CM212" s="53"/>
      <c r="CN212" s="53"/>
      <c r="CO212" s="53"/>
      <c r="CP212" s="53"/>
      <c r="CQ212" s="53"/>
      <c r="CR212" s="53"/>
      <c r="CS212" s="53"/>
      <c r="CT212" s="53"/>
      <c r="CU212" s="53"/>
      <c r="CV212" s="53"/>
      <c r="CW212" s="53"/>
      <c r="CX212" s="53"/>
      <c r="CY212" s="53"/>
    </row>
    <row r="213" spans="1:103" ht="13" customHeight="1">
      <c r="A213" s="4"/>
      <c r="B213" s="4"/>
      <c r="C213" s="4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3"/>
      <c r="CI213" s="53"/>
      <c r="CJ213" s="53"/>
      <c r="CK213" s="53"/>
      <c r="CL213" s="61"/>
      <c r="CM213" s="53"/>
      <c r="CN213" s="53"/>
      <c r="CO213" s="53"/>
      <c r="CP213" s="53"/>
      <c r="CQ213" s="53"/>
      <c r="CR213" s="53"/>
      <c r="CS213" s="53"/>
      <c r="CT213" s="53"/>
      <c r="CU213" s="53"/>
      <c r="CV213" s="53"/>
      <c r="CW213" s="53"/>
      <c r="CX213" s="53"/>
      <c r="CY213" s="53"/>
    </row>
    <row r="214" spans="1:103" ht="13" customHeight="1">
      <c r="A214" s="4"/>
      <c r="B214" s="4"/>
      <c r="C214" s="4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61"/>
      <c r="CM214" s="53"/>
      <c r="CN214" s="53"/>
      <c r="CO214" s="53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</row>
    <row r="215" spans="1:103" ht="13" customHeight="1">
      <c r="A215" s="4"/>
      <c r="B215" s="4"/>
      <c r="C215" s="4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61"/>
      <c r="CM215" s="53"/>
      <c r="CN215" s="53"/>
      <c r="CO215" s="53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</row>
    <row r="216" spans="1:103" ht="13" customHeight="1">
      <c r="A216" s="4"/>
      <c r="B216" s="4"/>
      <c r="C216" s="4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3"/>
      <c r="CI216" s="53"/>
      <c r="CJ216" s="53"/>
      <c r="CK216" s="53"/>
      <c r="CL216" s="61"/>
      <c r="CM216" s="53"/>
      <c r="CN216" s="53"/>
      <c r="CO216" s="53"/>
      <c r="CP216" s="53"/>
      <c r="CQ216" s="53"/>
      <c r="CR216" s="53"/>
      <c r="CS216" s="53"/>
      <c r="CT216" s="53"/>
      <c r="CU216" s="53"/>
      <c r="CV216" s="53"/>
      <c r="CW216" s="53"/>
      <c r="CX216" s="53"/>
      <c r="CY216" s="53"/>
    </row>
    <row r="217" spans="1:103" ht="13" customHeight="1">
      <c r="A217" s="4"/>
      <c r="B217" s="4"/>
      <c r="C217" s="4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3"/>
      <c r="CI217" s="53"/>
      <c r="CJ217" s="53"/>
      <c r="CK217" s="53"/>
      <c r="CL217" s="61"/>
      <c r="CM217" s="53"/>
      <c r="CN217" s="53"/>
      <c r="CO217" s="53"/>
      <c r="CP217" s="53"/>
      <c r="CQ217" s="53"/>
      <c r="CR217" s="53"/>
      <c r="CS217" s="53"/>
      <c r="CT217" s="53"/>
      <c r="CU217" s="53"/>
      <c r="CV217" s="53"/>
      <c r="CW217" s="53"/>
      <c r="CX217" s="53"/>
      <c r="CY217" s="53"/>
    </row>
    <row r="218" spans="1:103" ht="13" customHeight="1">
      <c r="A218" s="4"/>
      <c r="B218" s="4"/>
      <c r="C218" s="4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61"/>
      <c r="CM218" s="53"/>
      <c r="CN218" s="53"/>
      <c r="CO218" s="53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</row>
    <row r="219" spans="1:103" ht="13" customHeight="1">
      <c r="A219" s="4"/>
      <c r="B219" s="4"/>
      <c r="C219" s="4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3"/>
      <c r="CI219" s="53"/>
      <c r="CJ219" s="53"/>
      <c r="CK219" s="53"/>
      <c r="CL219" s="61"/>
      <c r="CM219" s="53"/>
      <c r="CN219" s="53"/>
      <c r="CO219" s="53"/>
      <c r="CP219" s="53"/>
      <c r="CQ219" s="53"/>
      <c r="CR219" s="53"/>
      <c r="CS219" s="53"/>
      <c r="CT219" s="53"/>
      <c r="CU219" s="53"/>
      <c r="CV219" s="53"/>
      <c r="CW219" s="53"/>
      <c r="CX219" s="53"/>
      <c r="CY219" s="53"/>
    </row>
    <row r="220" spans="1:103" ht="13" customHeight="1">
      <c r="A220" s="4"/>
      <c r="B220" s="4"/>
      <c r="C220" s="4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61"/>
      <c r="CM220" s="53"/>
      <c r="CN220" s="53"/>
      <c r="CO220" s="53"/>
      <c r="CP220" s="53"/>
      <c r="CQ220" s="53"/>
      <c r="CR220" s="53"/>
      <c r="CS220" s="53"/>
      <c r="CT220" s="53"/>
      <c r="CU220" s="53"/>
      <c r="CV220" s="53"/>
      <c r="CW220" s="53"/>
      <c r="CX220" s="53"/>
      <c r="CY220" s="53"/>
    </row>
    <row r="221" spans="1:103" ht="13" customHeight="1">
      <c r="A221" s="4"/>
      <c r="B221" s="4"/>
      <c r="C221" s="4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61"/>
      <c r="CM221" s="53"/>
      <c r="CN221" s="53"/>
      <c r="CO221" s="53"/>
      <c r="CP221" s="53"/>
      <c r="CQ221" s="53"/>
      <c r="CR221" s="53"/>
      <c r="CS221" s="53"/>
      <c r="CT221" s="53"/>
      <c r="CU221" s="53"/>
      <c r="CV221" s="53"/>
      <c r="CW221" s="53"/>
      <c r="CX221" s="53"/>
      <c r="CY221" s="53"/>
    </row>
    <row r="222" spans="1:103" ht="13" customHeight="1">
      <c r="A222" s="4"/>
      <c r="B222" s="4"/>
      <c r="C222" s="4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61"/>
      <c r="CM222" s="53"/>
      <c r="CN222" s="53"/>
      <c r="CO222" s="53"/>
      <c r="CP222" s="53"/>
      <c r="CQ222" s="53"/>
      <c r="CR222" s="53"/>
      <c r="CS222" s="53"/>
      <c r="CT222" s="53"/>
      <c r="CU222" s="53"/>
      <c r="CV222" s="53"/>
      <c r="CW222" s="53"/>
      <c r="CX222" s="53"/>
      <c r="CY222" s="53"/>
    </row>
    <row r="223" spans="1:103" ht="13" customHeight="1">
      <c r="A223" s="4"/>
      <c r="B223" s="4"/>
      <c r="C223" s="4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61"/>
      <c r="CM223" s="53"/>
      <c r="CN223" s="53"/>
      <c r="CO223" s="53"/>
      <c r="CP223" s="53"/>
      <c r="CQ223" s="53"/>
      <c r="CR223" s="53"/>
      <c r="CS223" s="53"/>
      <c r="CT223" s="53"/>
      <c r="CU223" s="53"/>
      <c r="CV223" s="53"/>
      <c r="CW223" s="53"/>
      <c r="CX223" s="53"/>
      <c r="CY223" s="53"/>
    </row>
    <row r="224" spans="1:103" ht="13" customHeight="1">
      <c r="A224" s="4"/>
      <c r="B224" s="4"/>
      <c r="C224" s="4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61"/>
      <c r="CM224" s="53"/>
      <c r="CN224" s="53"/>
      <c r="CO224" s="53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</row>
    <row r="225" spans="1:103" ht="13" customHeight="1">
      <c r="A225" s="4"/>
      <c r="B225" s="4"/>
      <c r="C225" s="4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61"/>
      <c r="CM225" s="53"/>
      <c r="CN225" s="53"/>
      <c r="CO225" s="53"/>
      <c r="CP225" s="53"/>
      <c r="CQ225" s="53"/>
      <c r="CR225" s="53"/>
      <c r="CS225" s="53"/>
      <c r="CT225" s="53"/>
      <c r="CU225" s="53"/>
      <c r="CV225" s="53"/>
      <c r="CW225" s="53"/>
      <c r="CX225" s="53"/>
      <c r="CY225" s="53"/>
    </row>
    <row r="226" spans="1:103" ht="13" customHeight="1">
      <c r="A226" s="4"/>
      <c r="B226" s="4"/>
      <c r="C226" s="4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61"/>
      <c r="CM226" s="53"/>
      <c r="CN226" s="53"/>
      <c r="CO226" s="53"/>
      <c r="CP226" s="53"/>
      <c r="CQ226" s="53"/>
      <c r="CR226" s="53"/>
      <c r="CS226" s="53"/>
      <c r="CT226" s="53"/>
      <c r="CU226" s="53"/>
      <c r="CV226" s="53"/>
      <c r="CW226" s="53"/>
      <c r="CX226" s="53"/>
      <c r="CY226" s="53"/>
    </row>
    <row r="227" spans="1:103" ht="13" customHeight="1">
      <c r="A227" s="4"/>
      <c r="B227" s="4"/>
      <c r="C227" s="4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61"/>
      <c r="CM227" s="53"/>
      <c r="CN227" s="53"/>
      <c r="CO227" s="53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</row>
    <row r="228" spans="1:103" ht="13" customHeight="1">
      <c r="A228" s="4"/>
      <c r="B228" s="4"/>
      <c r="C228" s="4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61"/>
      <c r="CM228" s="53"/>
      <c r="CN228" s="53"/>
      <c r="CO228" s="53"/>
      <c r="CP228" s="53"/>
      <c r="CQ228" s="53"/>
      <c r="CR228" s="53"/>
      <c r="CS228" s="53"/>
      <c r="CT228" s="53"/>
      <c r="CU228" s="53"/>
      <c r="CV228" s="53"/>
      <c r="CW228" s="53"/>
      <c r="CX228" s="53"/>
      <c r="CY228" s="53"/>
    </row>
    <row r="229" spans="1:103" ht="13" customHeight="1">
      <c r="A229" s="4"/>
      <c r="B229" s="4"/>
      <c r="C229" s="4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61"/>
      <c r="CM229" s="53"/>
      <c r="CN229" s="53"/>
      <c r="CO229" s="53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</row>
    <row r="230" spans="1:103" ht="13" customHeight="1">
      <c r="A230" s="4"/>
      <c r="B230" s="4"/>
      <c r="C230" s="4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61"/>
      <c r="CM230" s="53"/>
      <c r="CN230" s="53"/>
      <c r="CO230" s="53"/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</row>
    <row r="231" spans="1:103" ht="13" customHeight="1">
      <c r="A231" s="4"/>
      <c r="B231" s="4"/>
      <c r="C231" s="4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61"/>
      <c r="CM231" s="53"/>
      <c r="CN231" s="53"/>
      <c r="CO231" s="53"/>
      <c r="CP231" s="53"/>
      <c r="CQ231" s="53"/>
      <c r="CR231" s="53"/>
      <c r="CS231" s="53"/>
      <c r="CT231" s="53"/>
      <c r="CU231" s="53"/>
      <c r="CV231" s="53"/>
      <c r="CW231" s="53"/>
      <c r="CX231" s="53"/>
      <c r="CY231" s="53"/>
    </row>
    <row r="232" spans="1:103" ht="13" customHeight="1">
      <c r="A232" s="4"/>
      <c r="B232" s="4"/>
      <c r="C232" s="4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61"/>
      <c r="CM232" s="53"/>
      <c r="CN232" s="53"/>
      <c r="CO232" s="53"/>
      <c r="CP232" s="53"/>
      <c r="CQ232" s="53"/>
      <c r="CR232" s="53"/>
      <c r="CS232" s="53"/>
      <c r="CT232" s="53"/>
      <c r="CU232" s="53"/>
      <c r="CV232" s="53"/>
      <c r="CW232" s="53"/>
      <c r="CX232" s="53"/>
      <c r="CY232" s="53"/>
    </row>
    <row r="233" spans="1:103" ht="13" customHeight="1">
      <c r="A233" s="4"/>
      <c r="B233" s="4"/>
      <c r="C233" s="4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61"/>
      <c r="CM233" s="53"/>
      <c r="CN233" s="53"/>
      <c r="CO233" s="53"/>
      <c r="CP233" s="53"/>
      <c r="CQ233" s="53"/>
      <c r="CR233" s="53"/>
      <c r="CS233" s="53"/>
      <c r="CT233" s="53"/>
      <c r="CU233" s="53"/>
      <c r="CV233" s="53"/>
      <c r="CW233" s="53"/>
      <c r="CX233" s="53"/>
      <c r="CY233" s="53"/>
    </row>
    <row r="234" spans="1:103" ht="13" customHeight="1">
      <c r="A234" s="4"/>
      <c r="B234" s="4"/>
      <c r="C234" s="4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61"/>
      <c r="CM234" s="53"/>
      <c r="CN234" s="53"/>
      <c r="CO234" s="53"/>
      <c r="CP234" s="53"/>
      <c r="CQ234" s="53"/>
      <c r="CR234" s="53"/>
      <c r="CS234" s="53"/>
      <c r="CT234" s="53"/>
      <c r="CU234" s="53"/>
      <c r="CV234" s="53"/>
      <c r="CW234" s="53"/>
      <c r="CX234" s="53"/>
      <c r="CY234" s="53"/>
    </row>
    <row r="235" spans="1:103" ht="13" customHeight="1">
      <c r="A235" s="4"/>
      <c r="B235" s="4"/>
      <c r="C235" s="4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61"/>
      <c r="CM235" s="53"/>
      <c r="CN235" s="53"/>
      <c r="CO235" s="53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</row>
    <row r="236" spans="1:103" ht="13" customHeight="1">
      <c r="A236" s="4"/>
      <c r="B236" s="4"/>
      <c r="C236" s="4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61"/>
      <c r="CM236" s="53"/>
      <c r="CN236" s="53"/>
      <c r="CO236" s="53"/>
      <c r="CP236" s="53"/>
      <c r="CQ236" s="53"/>
      <c r="CR236" s="53"/>
      <c r="CS236" s="53"/>
      <c r="CT236" s="53"/>
      <c r="CU236" s="53"/>
      <c r="CV236" s="53"/>
      <c r="CW236" s="53"/>
      <c r="CX236" s="53"/>
      <c r="CY236" s="53"/>
    </row>
    <row r="237" spans="1:103" ht="13" customHeight="1">
      <c r="A237" s="4"/>
      <c r="B237" s="4"/>
      <c r="C237" s="4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61"/>
      <c r="CM237" s="53"/>
      <c r="CN237" s="53"/>
      <c r="CO237" s="53"/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</row>
    <row r="238" spans="1:103" ht="13" customHeight="1">
      <c r="A238" s="4"/>
      <c r="B238" s="4"/>
      <c r="C238" s="4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61"/>
      <c r="CM238" s="53"/>
      <c r="CN238" s="53"/>
      <c r="CO238" s="53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</row>
    <row r="239" spans="1:103" ht="13" customHeight="1">
      <c r="A239" s="4"/>
      <c r="B239" s="4"/>
      <c r="C239" s="4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61"/>
      <c r="CM239" s="53"/>
      <c r="CN239" s="53"/>
      <c r="CO239" s="53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</row>
    <row r="240" spans="1:103" ht="13" customHeight="1">
      <c r="A240" s="4"/>
      <c r="B240" s="4"/>
      <c r="C240" s="4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61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</row>
    <row r="241" spans="1:103" ht="13" customHeight="1">
      <c r="A241" s="4"/>
      <c r="B241" s="4"/>
      <c r="C241" s="4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61"/>
      <c r="CM241" s="53"/>
      <c r="CN241" s="53"/>
      <c r="CO241" s="53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</row>
    <row r="242" spans="1:103" ht="13" customHeight="1">
      <c r="A242" s="4"/>
      <c r="B242" s="4"/>
      <c r="C242" s="4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61"/>
      <c r="CM242" s="53"/>
      <c r="CN242" s="53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</row>
    <row r="243" spans="1:103" ht="13" customHeight="1">
      <c r="A243" s="4"/>
      <c r="B243" s="4"/>
      <c r="C243" s="4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61"/>
      <c r="CM243" s="53"/>
      <c r="CN243" s="53"/>
      <c r="CO243" s="53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</row>
    <row r="244" spans="1:103" ht="13" customHeight="1">
      <c r="A244" s="4"/>
      <c r="B244" s="4"/>
      <c r="C244" s="4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61"/>
      <c r="CM244" s="53"/>
      <c r="CN244" s="53"/>
      <c r="CO244" s="53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</row>
    <row r="245" spans="1:103" ht="13" customHeight="1">
      <c r="A245" s="4"/>
      <c r="B245" s="4"/>
      <c r="C245" s="4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61"/>
      <c r="CM245" s="53"/>
      <c r="CN245" s="53"/>
      <c r="CO245" s="53"/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</row>
    <row r="246" spans="1:103" ht="13" customHeight="1">
      <c r="A246" s="4"/>
      <c r="B246" s="4"/>
      <c r="C246" s="4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61"/>
      <c r="CM246" s="53"/>
      <c r="CN246" s="53"/>
      <c r="CO246" s="53"/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</row>
    <row r="247" spans="1:103" ht="13" customHeight="1">
      <c r="A247" s="4"/>
      <c r="B247" s="4"/>
      <c r="C247" s="4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61"/>
      <c r="CM247" s="53"/>
      <c r="CN247" s="53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</row>
    <row r="248" spans="1:103" ht="13" customHeight="1">
      <c r="A248" s="4"/>
      <c r="B248" s="4"/>
      <c r="C248" s="4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61"/>
      <c r="CM248" s="53"/>
      <c r="CN248" s="53"/>
      <c r="CO248" s="53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</row>
    <row r="249" spans="1:103" ht="13" customHeight="1">
      <c r="A249" s="4"/>
      <c r="B249" s="4"/>
      <c r="C249" s="4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61"/>
      <c r="CM249" s="53"/>
      <c r="CN249" s="53"/>
      <c r="CO249" s="53"/>
      <c r="CP249" s="53"/>
      <c r="CQ249" s="53"/>
      <c r="CR249" s="53"/>
      <c r="CS249" s="53"/>
      <c r="CT249" s="53"/>
      <c r="CU249" s="53"/>
      <c r="CV249" s="53"/>
      <c r="CW249" s="53"/>
      <c r="CX249" s="53"/>
      <c r="CY249" s="53"/>
    </row>
    <row r="250" spans="1:103" ht="13" customHeight="1">
      <c r="A250" s="4"/>
      <c r="B250" s="4"/>
      <c r="C250" s="4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61"/>
      <c r="CM250" s="53"/>
      <c r="CN250" s="53"/>
      <c r="CO250" s="53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</row>
    <row r="251" spans="1:103" ht="13" customHeight="1">
      <c r="A251" s="4"/>
      <c r="B251" s="4"/>
      <c r="C251" s="4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61"/>
      <c r="CM251" s="53"/>
      <c r="CN251" s="53"/>
      <c r="CO251" s="53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</row>
    <row r="252" spans="1:103" ht="13" customHeight="1">
      <c r="A252" s="4"/>
      <c r="B252" s="4"/>
      <c r="C252" s="4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61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</row>
    <row r="253" spans="1:103" ht="13" customHeight="1">
      <c r="A253" s="4"/>
      <c r="B253" s="4"/>
      <c r="C253" s="4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61"/>
      <c r="CM253" s="53"/>
      <c r="CN253" s="53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</row>
    <row r="254" spans="1:103" ht="13" customHeight="1">
      <c r="A254" s="4"/>
      <c r="B254" s="4"/>
      <c r="C254" s="4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61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</row>
    <row r="255" spans="1:103" ht="13" customHeight="1">
      <c r="A255" s="4"/>
      <c r="B255" s="4"/>
      <c r="C255" s="4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61"/>
      <c r="CM255" s="53"/>
      <c r="CN255" s="53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</row>
    <row r="256" spans="1:103" ht="13" customHeight="1">
      <c r="A256" s="4"/>
      <c r="B256" s="4"/>
      <c r="C256" s="4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61"/>
      <c r="CM256" s="53"/>
      <c r="CN256" s="53"/>
      <c r="CO256" s="53"/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</row>
    <row r="257" spans="1:103" ht="13" customHeight="1">
      <c r="A257" s="4"/>
      <c r="B257" s="4"/>
      <c r="C257" s="4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61"/>
      <c r="CM257" s="53"/>
      <c r="CN257" s="53"/>
      <c r="CO257" s="53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</row>
    <row r="258" spans="1:103" ht="13" customHeight="1">
      <c r="A258" s="4"/>
      <c r="B258" s="4"/>
      <c r="C258" s="4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61"/>
      <c r="CM258" s="53"/>
      <c r="CN258" s="53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</row>
    <row r="259" spans="1:103" ht="13" customHeight="1">
      <c r="A259" s="4"/>
      <c r="B259" s="4"/>
      <c r="C259" s="4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61"/>
      <c r="CM259" s="53"/>
      <c r="CN259" s="53"/>
      <c r="CO259" s="53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</row>
    <row r="260" spans="1:103" ht="13" customHeight="1">
      <c r="A260" s="4"/>
      <c r="B260" s="4"/>
      <c r="C260" s="4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61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</row>
    <row r="261" spans="1:103" ht="13" customHeight="1">
      <c r="A261" s="4"/>
      <c r="B261" s="4"/>
      <c r="C261" s="4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61"/>
      <c r="CM261" s="53"/>
      <c r="CN261" s="53"/>
      <c r="CO261" s="53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</row>
    <row r="262" spans="1:103" ht="13" customHeight="1">
      <c r="A262" s="4"/>
      <c r="B262" s="4"/>
      <c r="C262" s="4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61"/>
      <c r="CM262" s="53"/>
      <c r="CN262" s="53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</row>
    <row r="263" spans="1:103" ht="13" customHeight="1">
      <c r="A263" s="4"/>
      <c r="B263" s="4"/>
      <c r="C263" s="4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61"/>
      <c r="CM263" s="53"/>
      <c r="CN263" s="53"/>
      <c r="CO263" s="53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</row>
    <row r="264" spans="1:103" ht="13" customHeight="1">
      <c r="A264" s="4"/>
      <c r="B264" s="4"/>
      <c r="C264" s="4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61"/>
      <c r="CM264" s="53"/>
      <c r="CN264" s="53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</row>
    <row r="265" spans="1:103" ht="13" customHeight="1">
      <c r="A265" s="4"/>
      <c r="B265" s="4"/>
      <c r="C265" s="4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61"/>
      <c r="CM265" s="53"/>
      <c r="CN265" s="53"/>
      <c r="CO265" s="53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</row>
    <row r="266" spans="1:103" ht="13" customHeight="1">
      <c r="A266" s="4"/>
      <c r="B266" s="4"/>
      <c r="C266" s="4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61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</row>
    <row r="267" spans="1:103" ht="13" customHeight="1">
      <c r="A267" s="4"/>
      <c r="B267" s="4"/>
      <c r="C267" s="4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61"/>
      <c r="CM267" s="53"/>
      <c r="CN267" s="53"/>
      <c r="CO267" s="53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</row>
    <row r="268" spans="1:103" ht="13" customHeight="1">
      <c r="A268" s="4"/>
      <c r="B268" s="4"/>
      <c r="C268" s="4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61"/>
      <c r="CM268" s="53"/>
      <c r="CN268" s="53"/>
      <c r="CO268" s="53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</row>
    <row r="269" spans="1:103" ht="13" customHeight="1">
      <c r="A269" s="4"/>
      <c r="B269" s="4"/>
      <c r="C269" s="4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61"/>
      <c r="CM269" s="53"/>
      <c r="CN269" s="53"/>
      <c r="CO269" s="53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</row>
    <row r="270" spans="1:103" ht="13" customHeight="1">
      <c r="A270" s="4"/>
      <c r="B270" s="4"/>
      <c r="C270" s="4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61"/>
      <c r="CM270" s="53"/>
      <c r="CN270" s="53"/>
      <c r="CO270" s="53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</row>
    <row r="271" spans="1:103" ht="13" customHeight="1">
      <c r="A271" s="4"/>
      <c r="B271" s="4"/>
      <c r="C271" s="4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3"/>
      <c r="CI271" s="53"/>
      <c r="CJ271" s="53"/>
      <c r="CK271" s="53"/>
      <c r="CL271" s="61"/>
      <c r="CM271" s="53"/>
      <c r="CN271" s="53"/>
      <c r="CO271" s="53"/>
      <c r="CP271" s="53"/>
      <c r="CQ271" s="53"/>
      <c r="CR271" s="53"/>
      <c r="CS271" s="53"/>
      <c r="CT271" s="53"/>
      <c r="CU271" s="53"/>
      <c r="CV271" s="53"/>
      <c r="CW271" s="53"/>
      <c r="CX271" s="53"/>
      <c r="CY271" s="53"/>
    </row>
    <row r="272" spans="1:103" ht="13" customHeight="1">
      <c r="A272" s="4"/>
      <c r="B272" s="4"/>
      <c r="C272" s="4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61"/>
      <c r="CM272" s="53"/>
      <c r="CN272" s="53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</row>
    <row r="273" spans="1:103" ht="13" customHeight="1">
      <c r="A273" s="4"/>
      <c r="B273" s="4"/>
      <c r="C273" s="4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  <c r="CE273" s="53"/>
      <c r="CF273" s="53"/>
      <c r="CG273" s="53"/>
      <c r="CH273" s="53"/>
      <c r="CI273" s="53"/>
      <c r="CJ273" s="53"/>
      <c r="CK273" s="53"/>
      <c r="CL273" s="61"/>
      <c r="CM273" s="53"/>
      <c r="CN273" s="53"/>
      <c r="CO273" s="53"/>
      <c r="CP273" s="53"/>
      <c r="CQ273" s="53"/>
      <c r="CR273" s="53"/>
      <c r="CS273" s="53"/>
      <c r="CT273" s="53"/>
      <c r="CU273" s="53"/>
      <c r="CV273" s="53"/>
      <c r="CW273" s="53"/>
      <c r="CX273" s="53"/>
      <c r="CY273" s="53"/>
    </row>
    <row r="274" spans="1:103" ht="13" customHeight="1">
      <c r="A274" s="4"/>
      <c r="B274" s="4"/>
      <c r="C274" s="4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53"/>
      <c r="CE274" s="53"/>
      <c r="CF274" s="53"/>
      <c r="CG274" s="53"/>
      <c r="CH274" s="53"/>
      <c r="CI274" s="53"/>
      <c r="CJ274" s="53"/>
      <c r="CK274" s="53"/>
      <c r="CL274" s="61"/>
      <c r="CM274" s="53"/>
      <c r="CN274" s="53"/>
      <c r="CO274" s="53"/>
      <c r="CP274" s="53"/>
      <c r="CQ274" s="53"/>
      <c r="CR274" s="53"/>
      <c r="CS274" s="53"/>
      <c r="CT274" s="53"/>
      <c r="CU274" s="53"/>
      <c r="CV274" s="53"/>
      <c r="CW274" s="53"/>
      <c r="CX274" s="53"/>
      <c r="CY274" s="53"/>
    </row>
    <row r="275" spans="1:103" ht="13" customHeight="1">
      <c r="A275" s="4"/>
      <c r="B275" s="4"/>
      <c r="C275" s="4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53"/>
      <c r="CC275" s="53"/>
      <c r="CD275" s="53"/>
      <c r="CE275" s="53"/>
      <c r="CF275" s="53"/>
      <c r="CG275" s="53"/>
      <c r="CH275" s="53"/>
      <c r="CI275" s="53"/>
      <c r="CJ275" s="53"/>
      <c r="CK275" s="53"/>
      <c r="CL275" s="61"/>
      <c r="CM275" s="53"/>
      <c r="CN275" s="53"/>
      <c r="CO275" s="53"/>
      <c r="CP275" s="53"/>
      <c r="CQ275" s="53"/>
      <c r="CR275" s="53"/>
      <c r="CS275" s="53"/>
      <c r="CT275" s="53"/>
      <c r="CU275" s="53"/>
      <c r="CV275" s="53"/>
      <c r="CW275" s="53"/>
      <c r="CX275" s="53"/>
      <c r="CY275" s="53"/>
    </row>
    <row r="276" spans="1:103" ht="13" customHeight="1">
      <c r="A276" s="4"/>
      <c r="B276" s="4"/>
      <c r="C276" s="4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53"/>
      <c r="CE276" s="53"/>
      <c r="CF276" s="53"/>
      <c r="CG276" s="53"/>
      <c r="CH276" s="53"/>
      <c r="CI276" s="53"/>
      <c r="CJ276" s="53"/>
      <c r="CK276" s="53"/>
      <c r="CL276" s="61"/>
      <c r="CM276" s="53"/>
      <c r="CN276" s="53"/>
      <c r="CO276" s="53"/>
      <c r="CP276" s="53"/>
      <c r="CQ276" s="53"/>
      <c r="CR276" s="53"/>
      <c r="CS276" s="53"/>
      <c r="CT276" s="53"/>
      <c r="CU276" s="53"/>
      <c r="CV276" s="53"/>
      <c r="CW276" s="53"/>
      <c r="CX276" s="53"/>
      <c r="CY276" s="53"/>
    </row>
    <row r="277" spans="1:103" ht="13" customHeight="1">
      <c r="A277" s="4"/>
      <c r="B277" s="4"/>
      <c r="C277" s="4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53"/>
      <c r="CE277" s="53"/>
      <c r="CF277" s="53"/>
      <c r="CG277" s="53"/>
      <c r="CH277" s="53"/>
      <c r="CI277" s="53"/>
      <c r="CJ277" s="53"/>
      <c r="CK277" s="53"/>
      <c r="CL277" s="61"/>
      <c r="CM277" s="53"/>
      <c r="CN277" s="53"/>
      <c r="CO277" s="53"/>
      <c r="CP277" s="53"/>
      <c r="CQ277" s="53"/>
      <c r="CR277" s="53"/>
      <c r="CS277" s="53"/>
      <c r="CT277" s="53"/>
      <c r="CU277" s="53"/>
      <c r="CV277" s="53"/>
      <c r="CW277" s="53"/>
      <c r="CX277" s="53"/>
      <c r="CY277" s="53"/>
    </row>
    <row r="278" spans="1:103" ht="13" customHeight="1">
      <c r="A278" s="4"/>
      <c r="B278" s="4"/>
      <c r="C278" s="4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61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</row>
    <row r="279" spans="1:103" ht="13" customHeight="1">
      <c r="A279" s="4"/>
      <c r="B279" s="4"/>
      <c r="C279" s="4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53"/>
      <c r="CE279" s="53"/>
      <c r="CF279" s="53"/>
      <c r="CG279" s="53"/>
      <c r="CH279" s="53"/>
      <c r="CI279" s="53"/>
      <c r="CJ279" s="53"/>
      <c r="CK279" s="53"/>
      <c r="CL279" s="61"/>
      <c r="CM279" s="53"/>
      <c r="CN279" s="53"/>
      <c r="CO279" s="53"/>
      <c r="CP279" s="53"/>
      <c r="CQ279" s="53"/>
      <c r="CR279" s="53"/>
      <c r="CS279" s="53"/>
      <c r="CT279" s="53"/>
      <c r="CU279" s="53"/>
      <c r="CV279" s="53"/>
      <c r="CW279" s="53"/>
      <c r="CX279" s="53"/>
      <c r="CY279" s="53"/>
    </row>
    <row r="280" spans="1:103" ht="13" customHeight="1">
      <c r="A280" s="4"/>
      <c r="B280" s="4"/>
      <c r="C280" s="4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3"/>
      <c r="CI280" s="53"/>
      <c r="CJ280" s="53"/>
      <c r="CK280" s="53"/>
      <c r="CL280" s="61"/>
      <c r="CM280" s="53"/>
      <c r="CN280" s="53"/>
      <c r="CO280" s="53"/>
      <c r="CP280" s="53"/>
      <c r="CQ280" s="53"/>
      <c r="CR280" s="53"/>
      <c r="CS280" s="53"/>
      <c r="CT280" s="53"/>
      <c r="CU280" s="53"/>
      <c r="CV280" s="53"/>
      <c r="CW280" s="53"/>
      <c r="CX280" s="53"/>
      <c r="CY280" s="53"/>
    </row>
    <row r="281" spans="1:103" ht="13" customHeight="1">
      <c r="A281" s="4"/>
      <c r="B281" s="4"/>
      <c r="C281" s="4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  <c r="CE281" s="53"/>
      <c r="CF281" s="53"/>
      <c r="CG281" s="53"/>
      <c r="CH281" s="53"/>
      <c r="CI281" s="53"/>
      <c r="CJ281" s="53"/>
      <c r="CK281" s="53"/>
      <c r="CL281" s="61"/>
      <c r="CM281" s="53"/>
      <c r="CN281" s="53"/>
      <c r="CO281" s="53"/>
      <c r="CP281" s="53"/>
      <c r="CQ281" s="53"/>
      <c r="CR281" s="53"/>
      <c r="CS281" s="53"/>
      <c r="CT281" s="53"/>
      <c r="CU281" s="53"/>
      <c r="CV281" s="53"/>
      <c r="CW281" s="53"/>
      <c r="CX281" s="53"/>
      <c r="CY281" s="53"/>
    </row>
    <row r="282" spans="1:103" ht="13" customHeight="1">
      <c r="A282" s="4"/>
      <c r="B282" s="4"/>
      <c r="C282" s="4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61"/>
      <c r="CM282" s="53"/>
      <c r="CN282" s="53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</row>
    <row r="283" spans="1:103" ht="13" customHeight="1">
      <c r="A283" s="4"/>
      <c r="B283" s="4"/>
      <c r="C283" s="4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  <c r="CE283" s="53"/>
      <c r="CF283" s="53"/>
      <c r="CG283" s="53"/>
      <c r="CH283" s="53"/>
      <c r="CI283" s="53"/>
      <c r="CJ283" s="53"/>
      <c r="CK283" s="53"/>
      <c r="CL283" s="61"/>
      <c r="CM283" s="53"/>
      <c r="CN283" s="53"/>
      <c r="CO283" s="53"/>
      <c r="CP283" s="53"/>
      <c r="CQ283" s="53"/>
      <c r="CR283" s="53"/>
      <c r="CS283" s="53"/>
      <c r="CT283" s="53"/>
      <c r="CU283" s="53"/>
      <c r="CV283" s="53"/>
      <c r="CW283" s="53"/>
      <c r="CX283" s="53"/>
      <c r="CY283" s="53"/>
    </row>
    <row r="284" spans="1:103" ht="13" customHeight="1">
      <c r="A284" s="4"/>
      <c r="B284" s="4"/>
      <c r="C284" s="4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3"/>
      <c r="CI284" s="53"/>
      <c r="CJ284" s="53"/>
      <c r="CK284" s="53"/>
      <c r="CL284" s="61"/>
      <c r="CM284" s="53"/>
      <c r="CN284" s="53"/>
      <c r="CO284" s="53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</row>
    <row r="285" spans="1:103" ht="13" customHeight="1">
      <c r="A285" s="4"/>
      <c r="B285" s="4"/>
      <c r="C285" s="4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  <c r="CE285" s="53"/>
      <c r="CF285" s="53"/>
      <c r="CG285" s="53"/>
      <c r="CH285" s="53"/>
      <c r="CI285" s="53"/>
      <c r="CJ285" s="53"/>
      <c r="CK285" s="53"/>
      <c r="CL285" s="61"/>
      <c r="CM285" s="53"/>
      <c r="CN285" s="53"/>
      <c r="CO285" s="53"/>
      <c r="CP285" s="53"/>
      <c r="CQ285" s="53"/>
      <c r="CR285" s="53"/>
      <c r="CS285" s="53"/>
      <c r="CT285" s="53"/>
      <c r="CU285" s="53"/>
      <c r="CV285" s="53"/>
      <c r="CW285" s="53"/>
      <c r="CX285" s="53"/>
      <c r="CY285" s="53"/>
    </row>
    <row r="286" spans="1:103" ht="13" customHeight="1">
      <c r="A286" s="4"/>
      <c r="B286" s="4"/>
      <c r="C286" s="4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  <c r="CE286" s="53"/>
      <c r="CF286" s="53"/>
      <c r="CG286" s="53"/>
      <c r="CH286" s="53"/>
      <c r="CI286" s="53"/>
      <c r="CJ286" s="53"/>
      <c r="CK286" s="53"/>
      <c r="CL286" s="61"/>
      <c r="CM286" s="53"/>
      <c r="CN286" s="53"/>
      <c r="CO286" s="53"/>
      <c r="CP286" s="53"/>
      <c r="CQ286" s="53"/>
      <c r="CR286" s="53"/>
      <c r="CS286" s="53"/>
      <c r="CT286" s="53"/>
      <c r="CU286" s="53"/>
      <c r="CV286" s="53"/>
      <c r="CW286" s="53"/>
      <c r="CX286" s="53"/>
      <c r="CY286" s="53"/>
    </row>
    <row r="287" spans="1:103" ht="13" customHeight="1">
      <c r="A287" s="4"/>
      <c r="B287" s="4"/>
      <c r="C287" s="4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61"/>
      <c r="CM287" s="53"/>
      <c r="CN287" s="53"/>
      <c r="CO287" s="53"/>
      <c r="CP287" s="53"/>
      <c r="CQ287" s="53"/>
      <c r="CR287" s="53"/>
      <c r="CS287" s="53"/>
      <c r="CT287" s="53"/>
      <c r="CU287" s="53"/>
      <c r="CV287" s="53"/>
      <c r="CW287" s="53"/>
      <c r="CX287" s="53"/>
      <c r="CY287" s="53"/>
    </row>
    <row r="288" spans="1:103" ht="13" customHeight="1">
      <c r="A288" s="4"/>
      <c r="B288" s="4"/>
      <c r="C288" s="4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/>
      <c r="CA288" s="53"/>
      <c r="CB288" s="53"/>
      <c r="CC288" s="53"/>
      <c r="CD288" s="53"/>
      <c r="CE288" s="53"/>
      <c r="CF288" s="53"/>
      <c r="CG288" s="53"/>
      <c r="CH288" s="53"/>
      <c r="CI288" s="53"/>
      <c r="CJ288" s="53"/>
      <c r="CK288" s="53"/>
      <c r="CL288" s="61"/>
      <c r="CM288" s="53"/>
      <c r="CN288" s="53"/>
      <c r="CO288" s="53"/>
      <c r="CP288" s="53"/>
      <c r="CQ288" s="53"/>
      <c r="CR288" s="53"/>
      <c r="CS288" s="53"/>
      <c r="CT288" s="53"/>
      <c r="CU288" s="53"/>
      <c r="CV288" s="53"/>
      <c r="CW288" s="53"/>
      <c r="CX288" s="53"/>
      <c r="CY288" s="53"/>
    </row>
    <row r="289" spans="1:103" ht="13" customHeight="1">
      <c r="A289" s="4"/>
      <c r="B289" s="4"/>
      <c r="C289" s="4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53"/>
      <c r="CC289" s="53"/>
      <c r="CD289" s="53"/>
      <c r="CE289" s="53"/>
      <c r="CF289" s="53"/>
      <c r="CG289" s="53"/>
      <c r="CH289" s="53"/>
      <c r="CI289" s="53"/>
      <c r="CJ289" s="53"/>
      <c r="CK289" s="53"/>
      <c r="CL289" s="61"/>
      <c r="CM289" s="53"/>
      <c r="CN289" s="53"/>
      <c r="CO289" s="53"/>
      <c r="CP289" s="53"/>
      <c r="CQ289" s="53"/>
      <c r="CR289" s="53"/>
      <c r="CS289" s="53"/>
      <c r="CT289" s="53"/>
      <c r="CU289" s="53"/>
      <c r="CV289" s="53"/>
      <c r="CW289" s="53"/>
      <c r="CX289" s="53"/>
      <c r="CY289" s="53"/>
    </row>
    <row r="290" spans="1:103" ht="13" customHeight="1">
      <c r="A290" s="4"/>
      <c r="B290" s="4"/>
      <c r="C290" s="4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53"/>
      <c r="CE290" s="53"/>
      <c r="CF290" s="53"/>
      <c r="CG290" s="53"/>
      <c r="CH290" s="53"/>
      <c r="CI290" s="53"/>
      <c r="CJ290" s="53"/>
      <c r="CK290" s="53"/>
      <c r="CL290" s="61"/>
      <c r="CM290" s="53"/>
      <c r="CN290" s="53"/>
      <c r="CO290" s="53"/>
      <c r="CP290" s="53"/>
      <c r="CQ290" s="53"/>
      <c r="CR290" s="53"/>
      <c r="CS290" s="53"/>
      <c r="CT290" s="53"/>
      <c r="CU290" s="53"/>
      <c r="CV290" s="53"/>
      <c r="CW290" s="53"/>
      <c r="CX290" s="53"/>
      <c r="CY290" s="53"/>
    </row>
    <row r="291" spans="1:103" ht="13" customHeight="1">
      <c r="A291" s="4"/>
      <c r="B291" s="4"/>
      <c r="C291" s="4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/>
      <c r="CA291" s="53"/>
      <c r="CB291" s="53"/>
      <c r="CC291" s="53"/>
      <c r="CD291" s="53"/>
      <c r="CE291" s="53"/>
      <c r="CF291" s="53"/>
      <c r="CG291" s="53"/>
      <c r="CH291" s="53"/>
      <c r="CI291" s="53"/>
      <c r="CJ291" s="53"/>
      <c r="CK291" s="53"/>
      <c r="CL291" s="61"/>
      <c r="CM291" s="53"/>
      <c r="CN291" s="53"/>
      <c r="CO291" s="53"/>
      <c r="CP291" s="53"/>
      <c r="CQ291" s="53"/>
      <c r="CR291" s="53"/>
      <c r="CS291" s="53"/>
      <c r="CT291" s="53"/>
      <c r="CU291" s="53"/>
      <c r="CV291" s="53"/>
      <c r="CW291" s="53"/>
      <c r="CX291" s="53"/>
      <c r="CY291" s="53"/>
    </row>
    <row r="292" spans="1:103" ht="13" customHeight="1">
      <c r="A292" s="4"/>
      <c r="B292" s="4"/>
      <c r="C292" s="4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53"/>
      <c r="CC292" s="53"/>
      <c r="CD292" s="53"/>
      <c r="CE292" s="53"/>
      <c r="CF292" s="53"/>
      <c r="CG292" s="53"/>
      <c r="CH292" s="53"/>
      <c r="CI292" s="53"/>
      <c r="CJ292" s="53"/>
      <c r="CK292" s="53"/>
      <c r="CL292" s="61"/>
      <c r="CM292" s="53"/>
      <c r="CN292" s="53"/>
      <c r="CO292" s="53"/>
      <c r="CP292" s="53"/>
      <c r="CQ292" s="53"/>
      <c r="CR292" s="53"/>
      <c r="CS292" s="53"/>
      <c r="CT292" s="53"/>
      <c r="CU292" s="53"/>
      <c r="CV292" s="53"/>
      <c r="CW292" s="53"/>
      <c r="CX292" s="53"/>
      <c r="CY292" s="53"/>
    </row>
    <row r="293" spans="1:103" ht="13" customHeight="1">
      <c r="A293" s="4"/>
      <c r="B293" s="4"/>
      <c r="C293" s="4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53"/>
      <c r="CC293" s="53"/>
      <c r="CD293" s="53"/>
      <c r="CE293" s="53"/>
      <c r="CF293" s="53"/>
      <c r="CG293" s="53"/>
      <c r="CH293" s="53"/>
      <c r="CI293" s="53"/>
      <c r="CJ293" s="53"/>
      <c r="CK293" s="53"/>
      <c r="CL293" s="61"/>
      <c r="CM293" s="53"/>
      <c r="CN293" s="53"/>
      <c r="CO293" s="53"/>
      <c r="CP293" s="53"/>
      <c r="CQ293" s="53"/>
      <c r="CR293" s="53"/>
      <c r="CS293" s="53"/>
      <c r="CT293" s="53"/>
      <c r="CU293" s="53"/>
      <c r="CV293" s="53"/>
      <c r="CW293" s="53"/>
      <c r="CX293" s="53"/>
      <c r="CY293" s="53"/>
    </row>
    <row r="294" spans="1:103" ht="13" customHeight="1">
      <c r="A294" s="4"/>
      <c r="B294" s="4"/>
      <c r="C294" s="4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53"/>
      <c r="CE294" s="53"/>
      <c r="CF294" s="53"/>
      <c r="CG294" s="53"/>
      <c r="CH294" s="53"/>
      <c r="CI294" s="53"/>
      <c r="CJ294" s="53"/>
      <c r="CK294" s="53"/>
      <c r="CL294" s="61"/>
      <c r="CM294" s="53"/>
      <c r="CN294" s="53"/>
      <c r="CO294" s="53"/>
      <c r="CP294" s="53"/>
      <c r="CQ294" s="53"/>
      <c r="CR294" s="53"/>
      <c r="CS294" s="53"/>
      <c r="CT294" s="53"/>
      <c r="CU294" s="53"/>
      <c r="CV294" s="53"/>
      <c r="CW294" s="53"/>
      <c r="CX294" s="53"/>
      <c r="CY294" s="53"/>
    </row>
    <row r="295" spans="1:103" ht="13" customHeight="1">
      <c r="A295" s="4"/>
      <c r="B295" s="4"/>
      <c r="C295" s="4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53"/>
      <c r="CE295" s="53"/>
      <c r="CF295" s="53"/>
      <c r="CG295" s="53"/>
      <c r="CH295" s="53"/>
      <c r="CI295" s="53"/>
      <c r="CJ295" s="53"/>
      <c r="CK295" s="53"/>
      <c r="CL295" s="61"/>
      <c r="CM295" s="53"/>
      <c r="CN295" s="53"/>
      <c r="CO295" s="53"/>
      <c r="CP295" s="53"/>
      <c r="CQ295" s="53"/>
      <c r="CR295" s="53"/>
      <c r="CS295" s="53"/>
      <c r="CT295" s="53"/>
      <c r="CU295" s="53"/>
      <c r="CV295" s="53"/>
      <c r="CW295" s="53"/>
      <c r="CX295" s="53"/>
      <c r="CY295" s="53"/>
    </row>
    <row r="296" spans="1:103" ht="13" customHeight="1">
      <c r="A296" s="4"/>
      <c r="B296" s="4"/>
      <c r="C296" s="4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  <c r="CA296" s="53"/>
      <c r="CB296" s="53"/>
      <c r="CC296" s="53"/>
      <c r="CD296" s="53"/>
      <c r="CE296" s="53"/>
      <c r="CF296" s="53"/>
      <c r="CG296" s="53"/>
      <c r="CH296" s="53"/>
      <c r="CI296" s="53"/>
      <c r="CJ296" s="53"/>
      <c r="CK296" s="53"/>
      <c r="CL296" s="61"/>
      <c r="CM296" s="53"/>
      <c r="CN296" s="53"/>
      <c r="CO296" s="53"/>
      <c r="CP296" s="53"/>
      <c r="CQ296" s="53"/>
      <c r="CR296" s="53"/>
      <c r="CS296" s="53"/>
      <c r="CT296" s="53"/>
      <c r="CU296" s="53"/>
      <c r="CV296" s="53"/>
      <c r="CW296" s="53"/>
      <c r="CX296" s="53"/>
      <c r="CY296" s="53"/>
    </row>
    <row r="297" spans="1:103" ht="13" customHeight="1">
      <c r="A297" s="4"/>
      <c r="B297" s="4"/>
      <c r="C297" s="4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61"/>
      <c r="CM297" s="53"/>
      <c r="CN297" s="53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</row>
    <row r="298" spans="1:103" ht="13" customHeight="1">
      <c r="A298" s="4"/>
      <c r="B298" s="4"/>
      <c r="C298" s="4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  <c r="CA298" s="53"/>
      <c r="CB298" s="53"/>
      <c r="CC298" s="53"/>
      <c r="CD298" s="53"/>
      <c r="CE298" s="53"/>
      <c r="CF298" s="53"/>
      <c r="CG298" s="53"/>
      <c r="CH298" s="53"/>
      <c r="CI298" s="53"/>
      <c r="CJ298" s="53"/>
      <c r="CK298" s="53"/>
      <c r="CL298" s="61"/>
      <c r="CM298" s="53"/>
      <c r="CN298" s="53"/>
      <c r="CO298" s="53"/>
      <c r="CP298" s="53"/>
      <c r="CQ298" s="53"/>
      <c r="CR298" s="53"/>
      <c r="CS298" s="53"/>
      <c r="CT298" s="53"/>
      <c r="CU298" s="53"/>
      <c r="CV298" s="53"/>
      <c r="CW298" s="53"/>
      <c r="CX298" s="53"/>
      <c r="CY298" s="53"/>
    </row>
    <row r="299" spans="1:103" ht="13" customHeight="1">
      <c r="A299" s="4"/>
      <c r="B299" s="4"/>
      <c r="C299" s="4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3"/>
      <c r="CI299" s="53"/>
      <c r="CJ299" s="53"/>
      <c r="CK299" s="53"/>
      <c r="CL299" s="61"/>
      <c r="CM299" s="53"/>
      <c r="CN299" s="53"/>
      <c r="CO299" s="53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</row>
    <row r="300" spans="1:103" ht="13" customHeight="1">
      <c r="A300" s="4"/>
      <c r="B300" s="4"/>
      <c r="C300" s="4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61"/>
      <c r="CM300" s="53"/>
      <c r="CN300" s="53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</row>
    <row r="301" spans="1:103" ht="13" customHeight="1">
      <c r="A301" s="4"/>
      <c r="B301" s="4"/>
      <c r="C301" s="4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53"/>
      <c r="CE301" s="53"/>
      <c r="CF301" s="53"/>
      <c r="CG301" s="53"/>
      <c r="CH301" s="53"/>
      <c r="CI301" s="53"/>
      <c r="CJ301" s="53"/>
      <c r="CK301" s="53"/>
      <c r="CL301" s="61"/>
      <c r="CM301" s="53"/>
      <c r="CN301" s="53"/>
      <c r="CO301" s="53"/>
      <c r="CP301" s="53"/>
      <c r="CQ301" s="53"/>
      <c r="CR301" s="53"/>
      <c r="CS301" s="53"/>
      <c r="CT301" s="53"/>
      <c r="CU301" s="53"/>
      <c r="CV301" s="53"/>
      <c r="CW301" s="53"/>
      <c r="CX301" s="53"/>
      <c r="CY301" s="53"/>
    </row>
    <row r="302" spans="1:103" ht="13" customHeight="1">
      <c r="A302" s="4"/>
      <c r="B302" s="4"/>
      <c r="C302" s="4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53"/>
      <c r="CE302" s="53"/>
      <c r="CF302" s="53"/>
      <c r="CG302" s="53"/>
      <c r="CH302" s="53"/>
      <c r="CI302" s="53"/>
      <c r="CJ302" s="53"/>
      <c r="CK302" s="53"/>
      <c r="CL302" s="61"/>
      <c r="CM302" s="53"/>
      <c r="CN302" s="53"/>
      <c r="CO302" s="53"/>
      <c r="CP302" s="53"/>
      <c r="CQ302" s="53"/>
      <c r="CR302" s="53"/>
      <c r="CS302" s="53"/>
      <c r="CT302" s="53"/>
      <c r="CU302" s="53"/>
      <c r="CV302" s="53"/>
      <c r="CW302" s="53"/>
      <c r="CX302" s="53"/>
      <c r="CY302" s="53"/>
    </row>
    <row r="303" spans="1:103" ht="13" customHeight="1">
      <c r="A303" s="4"/>
      <c r="B303" s="4"/>
      <c r="C303" s="4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  <c r="BW303" s="53"/>
      <c r="BX303" s="53"/>
      <c r="BY303" s="53"/>
      <c r="BZ303" s="53"/>
      <c r="CA303" s="53"/>
      <c r="CB303" s="53"/>
      <c r="CC303" s="53"/>
      <c r="CD303" s="53"/>
      <c r="CE303" s="53"/>
      <c r="CF303" s="53"/>
      <c r="CG303" s="53"/>
      <c r="CH303" s="53"/>
      <c r="CI303" s="53"/>
      <c r="CJ303" s="53"/>
      <c r="CK303" s="53"/>
      <c r="CL303" s="61"/>
      <c r="CM303" s="53"/>
      <c r="CN303" s="53"/>
      <c r="CO303" s="53"/>
      <c r="CP303" s="53"/>
      <c r="CQ303" s="53"/>
      <c r="CR303" s="53"/>
      <c r="CS303" s="53"/>
      <c r="CT303" s="53"/>
      <c r="CU303" s="53"/>
      <c r="CV303" s="53"/>
      <c r="CW303" s="53"/>
      <c r="CX303" s="53"/>
      <c r="CY303" s="53"/>
    </row>
    <row r="304" spans="1:103" ht="13" customHeight="1">
      <c r="A304" s="4"/>
      <c r="B304" s="4"/>
      <c r="C304" s="4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  <c r="CA304" s="53"/>
      <c r="CB304" s="53"/>
      <c r="CC304" s="53"/>
      <c r="CD304" s="53"/>
      <c r="CE304" s="53"/>
      <c r="CF304" s="53"/>
      <c r="CG304" s="53"/>
      <c r="CH304" s="53"/>
      <c r="CI304" s="53"/>
      <c r="CJ304" s="53"/>
      <c r="CK304" s="53"/>
      <c r="CL304" s="61"/>
      <c r="CM304" s="53"/>
      <c r="CN304" s="53"/>
      <c r="CO304" s="53"/>
      <c r="CP304" s="53"/>
      <c r="CQ304" s="53"/>
      <c r="CR304" s="53"/>
      <c r="CS304" s="53"/>
      <c r="CT304" s="53"/>
      <c r="CU304" s="53"/>
      <c r="CV304" s="53"/>
      <c r="CW304" s="53"/>
      <c r="CX304" s="53"/>
      <c r="CY304" s="53"/>
    </row>
    <row r="305" spans="1:103" ht="13" customHeight="1">
      <c r="A305" s="4"/>
      <c r="B305" s="4"/>
      <c r="C305" s="4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53"/>
      <c r="CE305" s="53"/>
      <c r="CF305" s="53"/>
      <c r="CG305" s="53"/>
      <c r="CH305" s="53"/>
      <c r="CI305" s="53"/>
      <c r="CJ305" s="53"/>
      <c r="CK305" s="53"/>
      <c r="CL305" s="61"/>
      <c r="CM305" s="53"/>
      <c r="CN305" s="53"/>
      <c r="CO305" s="53"/>
      <c r="CP305" s="53"/>
      <c r="CQ305" s="53"/>
      <c r="CR305" s="53"/>
      <c r="CS305" s="53"/>
      <c r="CT305" s="53"/>
      <c r="CU305" s="53"/>
      <c r="CV305" s="53"/>
      <c r="CW305" s="53"/>
      <c r="CX305" s="53"/>
      <c r="CY305" s="53"/>
    </row>
    <row r="306" spans="1:103" ht="13" customHeight="1">
      <c r="A306" s="4"/>
      <c r="B306" s="4"/>
      <c r="C306" s="4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53"/>
      <c r="CE306" s="53"/>
      <c r="CF306" s="53"/>
      <c r="CG306" s="53"/>
      <c r="CH306" s="53"/>
      <c r="CI306" s="53"/>
      <c r="CJ306" s="53"/>
      <c r="CK306" s="53"/>
      <c r="CL306" s="61"/>
      <c r="CM306" s="53"/>
      <c r="CN306" s="53"/>
      <c r="CO306" s="53"/>
      <c r="CP306" s="53"/>
      <c r="CQ306" s="53"/>
      <c r="CR306" s="53"/>
      <c r="CS306" s="53"/>
      <c r="CT306" s="53"/>
      <c r="CU306" s="53"/>
      <c r="CV306" s="53"/>
      <c r="CW306" s="53"/>
      <c r="CX306" s="53"/>
      <c r="CY306" s="53"/>
    </row>
    <row r="307" spans="1:103" ht="13" customHeight="1">
      <c r="A307" s="4"/>
      <c r="B307" s="4"/>
      <c r="C307" s="4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53"/>
      <c r="CE307" s="53"/>
      <c r="CF307" s="53"/>
      <c r="CG307" s="53"/>
      <c r="CH307" s="53"/>
      <c r="CI307" s="53"/>
      <c r="CJ307" s="53"/>
      <c r="CK307" s="53"/>
      <c r="CL307" s="61"/>
      <c r="CM307" s="53"/>
      <c r="CN307" s="53"/>
      <c r="CO307" s="53"/>
      <c r="CP307" s="53"/>
      <c r="CQ307" s="53"/>
      <c r="CR307" s="53"/>
      <c r="CS307" s="53"/>
      <c r="CT307" s="53"/>
      <c r="CU307" s="53"/>
      <c r="CV307" s="53"/>
      <c r="CW307" s="53"/>
      <c r="CX307" s="53"/>
      <c r="CY307" s="53"/>
    </row>
    <row r="308" spans="1:103" ht="13" customHeight="1">
      <c r="A308" s="4"/>
      <c r="B308" s="4"/>
      <c r="C308" s="4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53"/>
      <c r="CE308" s="53"/>
      <c r="CF308" s="53"/>
      <c r="CG308" s="53"/>
      <c r="CH308" s="53"/>
      <c r="CI308" s="53"/>
      <c r="CJ308" s="53"/>
      <c r="CK308" s="53"/>
      <c r="CL308" s="61"/>
      <c r="CM308" s="53"/>
      <c r="CN308" s="53"/>
      <c r="CO308" s="53"/>
      <c r="CP308" s="53"/>
      <c r="CQ308" s="53"/>
      <c r="CR308" s="53"/>
      <c r="CS308" s="53"/>
      <c r="CT308" s="53"/>
      <c r="CU308" s="53"/>
      <c r="CV308" s="53"/>
      <c r="CW308" s="53"/>
      <c r="CX308" s="53"/>
      <c r="CY308" s="53"/>
    </row>
    <row r="309" spans="1:103" ht="13" customHeight="1">
      <c r="A309" s="4"/>
      <c r="B309" s="4"/>
      <c r="C309" s="4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61"/>
      <c r="CM309" s="53"/>
      <c r="CN309" s="53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</row>
    <row r="310" spans="1:103" ht="13" customHeight="1">
      <c r="A310" s="4"/>
      <c r="B310" s="4"/>
      <c r="C310" s="4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53"/>
      <c r="CE310" s="53"/>
      <c r="CF310" s="53"/>
      <c r="CG310" s="53"/>
      <c r="CH310" s="53"/>
      <c r="CI310" s="53"/>
      <c r="CJ310" s="53"/>
      <c r="CK310" s="53"/>
      <c r="CL310" s="61"/>
      <c r="CM310" s="53"/>
      <c r="CN310" s="53"/>
      <c r="CO310" s="53"/>
      <c r="CP310" s="53"/>
      <c r="CQ310" s="53"/>
      <c r="CR310" s="53"/>
      <c r="CS310" s="53"/>
      <c r="CT310" s="53"/>
      <c r="CU310" s="53"/>
      <c r="CV310" s="53"/>
      <c r="CW310" s="53"/>
      <c r="CX310" s="53"/>
      <c r="CY310" s="53"/>
    </row>
    <row r="311" spans="1:103" ht="13" customHeight="1">
      <c r="A311" s="4"/>
      <c r="B311" s="4"/>
      <c r="C311" s="4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61"/>
      <c r="CM311" s="53"/>
      <c r="CN311" s="53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</row>
    <row r="312" spans="1:103" ht="13" customHeight="1">
      <c r="A312" s="4"/>
      <c r="B312" s="4"/>
      <c r="C312" s="4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  <c r="CA312" s="53"/>
      <c r="CB312" s="53"/>
      <c r="CC312" s="53"/>
      <c r="CD312" s="53"/>
      <c r="CE312" s="53"/>
      <c r="CF312" s="53"/>
      <c r="CG312" s="53"/>
      <c r="CH312" s="53"/>
      <c r="CI312" s="53"/>
      <c r="CJ312" s="53"/>
      <c r="CK312" s="53"/>
      <c r="CL312" s="61"/>
      <c r="CM312" s="53"/>
      <c r="CN312" s="53"/>
      <c r="CO312" s="53"/>
      <c r="CP312" s="53"/>
      <c r="CQ312" s="53"/>
      <c r="CR312" s="53"/>
      <c r="CS312" s="53"/>
      <c r="CT312" s="53"/>
      <c r="CU312" s="53"/>
      <c r="CV312" s="53"/>
      <c r="CW312" s="53"/>
      <c r="CX312" s="53"/>
      <c r="CY312" s="53"/>
    </row>
    <row r="313" spans="1:103" ht="13" customHeight="1">
      <c r="A313" s="4"/>
      <c r="B313" s="4"/>
      <c r="C313" s="4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3"/>
      <c r="CI313" s="53"/>
      <c r="CJ313" s="53"/>
      <c r="CK313" s="53"/>
      <c r="CL313" s="61"/>
      <c r="CM313" s="53"/>
      <c r="CN313" s="53"/>
      <c r="CO313" s="53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</row>
    <row r="314" spans="1:103" ht="13" customHeight="1">
      <c r="A314" s="4"/>
      <c r="B314" s="4"/>
      <c r="C314" s="4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3"/>
      <c r="CI314" s="53"/>
      <c r="CJ314" s="53"/>
      <c r="CK314" s="53"/>
      <c r="CL314" s="61"/>
      <c r="CM314" s="53"/>
      <c r="CN314" s="53"/>
      <c r="CO314" s="53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</row>
    <row r="315" spans="1:103" ht="13" customHeight="1">
      <c r="A315" s="4"/>
      <c r="B315" s="4"/>
      <c r="C315" s="4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3"/>
      <c r="CI315" s="53"/>
      <c r="CJ315" s="53"/>
      <c r="CK315" s="53"/>
      <c r="CL315" s="61"/>
      <c r="CM315" s="53"/>
      <c r="CN315" s="53"/>
      <c r="CO315" s="53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</row>
    <row r="316" spans="1:103" ht="13" customHeight="1">
      <c r="A316" s="4"/>
      <c r="B316" s="4"/>
      <c r="C316" s="4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3"/>
      <c r="CI316" s="53"/>
      <c r="CJ316" s="53"/>
      <c r="CK316" s="53"/>
      <c r="CL316" s="61"/>
      <c r="CM316" s="53"/>
      <c r="CN316" s="53"/>
      <c r="CO316" s="53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</row>
    <row r="317" spans="1:103" ht="13" customHeight="1">
      <c r="A317" s="4"/>
      <c r="B317" s="4"/>
      <c r="C317" s="4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61"/>
      <c r="CM317" s="53"/>
      <c r="CN317" s="53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</row>
    <row r="318" spans="1:103" ht="13" customHeight="1">
      <c r="A318" s="4"/>
      <c r="B318" s="4"/>
      <c r="C318" s="4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3"/>
      <c r="CI318" s="53"/>
      <c r="CJ318" s="53"/>
      <c r="CK318" s="53"/>
      <c r="CL318" s="61"/>
      <c r="CM318" s="53"/>
      <c r="CN318" s="53"/>
      <c r="CO318" s="53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</row>
    <row r="319" spans="1:103" ht="13" customHeight="1">
      <c r="A319" s="4"/>
      <c r="B319" s="4"/>
      <c r="C319" s="4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61"/>
      <c r="CM319" s="53"/>
      <c r="CN319" s="53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</row>
    <row r="320" spans="1:103" ht="13" customHeight="1">
      <c r="A320" s="4"/>
      <c r="B320" s="4"/>
      <c r="C320" s="4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3"/>
      <c r="CI320" s="53"/>
      <c r="CJ320" s="53"/>
      <c r="CK320" s="53"/>
      <c r="CL320" s="61"/>
      <c r="CM320" s="53"/>
      <c r="CN320" s="53"/>
      <c r="CO320" s="53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</row>
    <row r="321" spans="1:103" ht="13" customHeight="1">
      <c r="A321" s="4"/>
      <c r="B321" s="4"/>
      <c r="C321" s="4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3"/>
      <c r="CI321" s="53"/>
      <c r="CJ321" s="53"/>
      <c r="CK321" s="53"/>
      <c r="CL321" s="61"/>
      <c r="CM321" s="53"/>
      <c r="CN321" s="53"/>
      <c r="CO321" s="53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</row>
    <row r="322" spans="1:103" ht="13" customHeight="1">
      <c r="A322" s="4"/>
      <c r="B322" s="4"/>
      <c r="C322" s="4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3"/>
      <c r="CI322" s="53"/>
      <c r="CJ322" s="53"/>
      <c r="CK322" s="53"/>
      <c r="CL322" s="61"/>
      <c r="CM322" s="53"/>
      <c r="CN322" s="53"/>
      <c r="CO322" s="53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</row>
    <row r="323" spans="1:103" ht="13" customHeight="1">
      <c r="A323" s="4"/>
      <c r="B323" s="4"/>
      <c r="C323" s="4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3"/>
      <c r="CI323" s="53"/>
      <c r="CJ323" s="53"/>
      <c r="CK323" s="53"/>
      <c r="CL323" s="61"/>
      <c r="CM323" s="53"/>
      <c r="CN323" s="53"/>
      <c r="CO323" s="53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</row>
    <row r="324" spans="1:103" ht="13" customHeight="1">
      <c r="A324" s="4"/>
      <c r="B324" s="4"/>
      <c r="C324" s="4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61"/>
      <c r="CM324" s="53"/>
      <c r="CN324" s="53"/>
      <c r="CO324" s="53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</row>
    <row r="325" spans="1:103" ht="13" customHeight="1">
      <c r="A325" s="4"/>
      <c r="B325" s="4"/>
      <c r="C325" s="4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3"/>
      <c r="CI325" s="53"/>
      <c r="CJ325" s="53"/>
      <c r="CK325" s="53"/>
      <c r="CL325" s="61"/>
      <c r="CM325" s="53"/>
      <c r="CN325" s="53"/>
      <c r="CO325" s="53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</row>
    <row r="326" spans="1:103" ht="13" customHeight="1">
      <c r="A326" s="4"/>
      <c r="B326" s="4"/>
      <c r="C326" s="4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53"/>
      <c r="CE326" s="53"/>
      <c r="CF326" s="53"/>
      <c r="CG326" s="53"/>
      <c r="CH326" s="53"/>
      <c r="CI326" s="53"/>
      <c r="CJ326" s="53"/>
      <c r="CK326" s="53"/>
      <c r="CL326" s="61"/>
      <c r="CM326" s="53"/>
      <c r="CN326" s="53"/>
      <c r="CO326" s="53"/>
      <c r="CP326" s="53"/>
      <c r="CQ326" s="53"/>
      <c r="CR326" s="53"/>
      <c r="CS326" s="53"/>
      <c r="CT326" s="53"/>
      <c r="CU326" s="53"/>
      <c r="CV326" s="53"/>
      <c r="CW326" s="53"/>
      <c r="CX326" s="53"/>
      <c r="CY326" s="53"/>
    </row>
    <row r="327" spans="1:103" ht="13" customHeight="1">
      <c r="A327" s="4"/>
      <c r="B327" s="4"/>
      <c r="C327" s="4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53"/>
      <c r="CE327" s="53"/>
      <c r="CF327" s="53"/>
      <c r="CG327" s="53"/>
      <c r="CH327" s="53"/>
      <c r="CI327" s="53"/>
      <c r="CJ327" s="53"/>
      <c r="CK327" s="53"/>
      <c r="CL327" s="61"/>
      <c r="CM327" s="53"/>
      <c r="CN327" s="53"/>
      <c r="CO327" s="53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</row>
    <row r="328" spans="1:103" ht="13" customHeight="1">
      <c r="A328" s="4"/>
      <c r="B328" s="4"/>
      <c r="C328" s="4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61"/>
      <c r="CM328" s="53"/>
      <c r="CN328" s="53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</row>
    <row r="329" spans="1:103" ht="13" customHeight="1">
      <c r="A329" s="4"/>
      <c r="B329" s="4"/>
      <c r="C329" s="4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3"/>
      <c r="CI329" s="53"/>
      <c r="CJ329" s="53"/>
      <c r="CK329" s="53"/>
      <c r="CL329" s="61"/>
      <c r="CM329" s="53"/>
      <c r="CN329" s="53"/>
      <c r="CO329" s="53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</row>
    <row r="330" spans="1:103" ht="13" customHeight="1">
      <c r="A330" s="4"/>
      <c r="B330" s="4"/>
      <c r="C330" s="4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3"/>
      <c r="CI330" s="53"/>
      <c r="CJ330" s="53"/>
      <c r="CK330" s="53"/>
      <c r="CL330" s="61"/>
      <c r="CM330" s="53"/>
      <c r="CN330" s="53"/>
      <c r="CO330" s="53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</row>
    <row r="331" spans="1:103" ht="13" customHeight="1">
      <c r="A331" s="4"/>
      <c r="B331" s="4"/>
      <c r="C331" s="4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61"/>
      <c r="CM331" s="53"/>
      <c r="CN331" s="53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</row>
    <row r="332" spans="1:103" ht="13" customHeight="1">
      <c r="A332" s="4"/>
      <c r="B332" s="4"/>
      <c r="C332" s="4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3"/>
      <c r="CI332" s="53"/>
      <c r="CJ332" s="53"/>
      <c r="CK332" s="53"/>
      <c r="CL332" s="61"/>
      <c r="CM332" s="53"/>
      <c r="CN332" s="53"/>
      <c r="CO332" s="53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</row>
    <row r="333" spans="1:103" ht="13" customHeight="1">
      <c r="A333" s="4"/>
      <c r="B333" s="4"/>
      <c r="C333" s="4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61"/>
      <c r="CM333" s="53"/>
      <c r="CN333" s="53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</row>
    <row r="334" spans="1:103" ht="13" customHeight="1">
      <c r="A334" s="4"/>
      <c r="B334" s="4"/>
      <c r="C334" s="4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3"/>
      <c r="CI334" s="53"/>
      <c r="CJ334" s="53"/>
      <c r="CK334" s="53"/>
      <c r="CL334" s="61"/>
      <c r="CM334" s="53"/>
      <c r="CN334" s="53"/>
      <c r="CO334" s="53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</row>
    <row r="335" spans="1:103" ht="13" customHeight="1">
      <c r="A335" s="4"/>
      <c r="B335" s="4"/>
      <c r="C335" s="4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3"/>
      <c r="CE335" s="53"/>
      <c r="CF335" s="53"/>
      <c r="CG335" s="53"/>
      <c r="CH335" s="53"/>
      <c r="CI335" s="53"/>
      <c r="CJ335" s="53"/>
      <c r="CK335" s="53"/>
      <c r="CL335" s="61"/>
      <c r="CM335" s="53"/>
      <c r="CN335" s="53"/>
      <c r="CO335" s="53"/>
      <c r="CP335" s="53"/>
      <c r="CQ335" s="53"/>
      <c r="CR335" s="53"/>
      <c r="CS335" s="53"/>
      <c r="CT335" s="53"/>
      <c r="CU335" s="53"/>
      <c r="CV335" s="53"/>
      <c r="CW335" s="53"/>
      <c r="CX335" s="53"/>
      <c r="CY335" s="53"/>
    </row>
    <row r="336" spans="1:103" ht="13" customHeight="1">
      <c r="A336" s="4"/>
      <c r="B336" s="4"/>
      <c r="C336" s="4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3"/>
      <c r="CI336" s="53"/>
      <c r="CJ336" s="53"/>
      <c r="CK336" s="53"/>
      <c r="CL336" s="61"/>
      <c r="CM336" s="53"/>
      <c r="CN336" s="53"/>
      <c r="CO336" s="53"/>
      <c r="CP336" s="53"/>
      <c r="CQ336" s="53"/>
      <c r="CR336" s="53"/>
      <c r="CS336" s="53"/>
      <c r="CT336" s="53"/>
      <c r="CU336" s="53"/>
      <c r="CV336" s="53"/>
      <c r="CW336" s="53"/>
      <c r="CX336" s="53"/>
      <c r="CY336" s="53"/>
    </row>
    <row r="337" spans="1:103" ht="13" customHeight="1">
      <c r="A337" s="4"/>
      <c r="B337" s="4"/>
      <c r="C337" s="4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3"/>
      <c r="CI337" s="53"/>
      <c r="CJ337" s="53"/>
      <c r="CK337" s="53"/>
      <c r="CL337" s="61"/>
      <c r="CM337" s="53"/>
      <c r="CN337" s="53"/>
      <c r="CO337" s="53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</row>
    <row r="338" spans="1:103" ht="13" customHeight="1">
      <c r="A338" s="4"/>
      <c r="B338" s="4"/>
      <c r="C338" s="4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3"/>
      <c r="CI338" s="53"/>
      <c r="CJ338" s="53"/>
      <c r="CK338" s="53"/>
      <c r="CL338" s="61"/>
      <c r="CM338" s="53"/>
      <c r="CN338" s="53"/>
      <c r="CO338" s="53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</row>
    <row r="339" spans="1:103" ht="13" customHeight="1">
      <c r="A339" s="4"/>
      <c r="B339" s="4"/>
      <c r="C339" s="4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3"/>
      <c r="CI339" s="53"/>
      <c r="CJ339" s="53"/>
      <c r="CK339" s="53"/>
      <c r="CL339" s="61"/>
      <c r="CM339" s="53"/>
      <c r="CN339" s="53"/>
      <c r="CO339" s="53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</row>
    <row r="340" spans="1:103" ht="13" customHeight="1">
      <c r="A340" s="4"/>
      <c r="B340" s="4"/>
      <c r="C340" s="4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53"/>
      <c r="CE340" s="53"/>
      <c r="CF340" s="53"/>
      <c r="CG340" s="53"/>
      <c r="CH340" s="53"/>
      <c r="CI340" s="53"/>
      <c r="CJ340" s="53"/>
      <c r="CK340" s="53"/>
      <c r="CL340" s="61"/>
      <c r="CM340" s="53"/>
      <c r="CN340" s="53"/>
      <c r="CO340" s="53"/>
      <c r="CP340" s="53"/>
      <c r="CQ340" s="53"/>
      <c r="CR340" s="53"/>
      <c r="CS340" s="53"/>
      <c r="CT340" s="53"/>
      <c r="CU340" s="53"/>
      <c r="CV340" s="53"/>
      <c r="CW340" s="53"/>
      <c r="CX340" s="53"/>
      <c r="CY340" s="53"/>
    </row>
    <row r="341" spans="1:103" ht="13" customHeight="1">
      <c r="A341" s="4"/>
      <c r="B341" s="4"/>
      <c r="C341" s="4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53"/>
      <c r="CE341" s="53"/>
      <c r="CF341" s="53"/>
      <c r="CG341" s="53"/>
      <c r="CH341" s="53"/>
      <c r="CI341" s="53"/>
      <c r="CJ341" s="53"/>
      <c r="CK341" s="53"/>
      <c r="CL341" s="61"/>
      <c r="CM341" s="53"/>
      <c r="CN341" s="53"/>
      <c r="CO341" s="53"/>
      <c r="CP341" s="53"/>
      <c r="CQ341" s="53"/>
      <c r="CR341" s="53"/>
      <c r="CS341" s="53"/>
      <c r="CT341" s="53"/>
      <c r="CU341" s="53"/>
      <c r="CV341" s="53"/>
      <c r="CW341" s="53"/>
      <c r="CX341" s="53"/>
      <c r="CY341" s="53"/>
    </row>
    <row r="342" spans="1:103" ht="13" customHeight="1">
      <c r="A342" s="4"/>
      <c r="B342" s="4"/>
      <c r="C342" s="4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3"/>
      <c r="CI342" s="53"/>
      <c r="CJ342" s="53"/>
      <c r="CK342" s="53"/>
      <c r="CL342" s="61"/>
      <c r="CM342" s="53"/>
      <c r="CN342" s="53"/>
      <c r="CO342" s="53"/>
      <c r="CP342" s="53"/>
      <c r="CQ342" s="53"/>
      <c r="CR342" s="53"/>
      <c r="CS342" s="53"/>
      <c r="CT342" s="53"/>
      <c r="CU342" s="53"/>
      <c r="CV342" s="53"/>
      <c r="CW342" s="53"/>
      <c r="CX342" s="53"/>
      <c r="CY342" s="53"/>
    </row>
    <row r="343" spans="1:103" ht="13" customHeight="1">
      <c r="A343" s="4"/>
      <c r="B343" s="4"/>
      <c r="C343" s="4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3"/>
      <c r="CI343" s="53"/>
      <c r="CJ343" s="53"/>
      <c r="CK343" s="53"/>
      <c r="CL343" s="61"/>
      <c r="CM343" s="53"/>
      <c r="CN343" s="53"/>
      <c r="CO343" s="53"/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</row>
    <row r="344" spans="1:103" ht="13" customHeight="1">
      <c r="A344" s="4"/>
      <c r="B344" s="4"/>
      <c r="C344" s="4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/>
      <c r="CG344" s="53"/>
      <c r="CH344" s="53"/>
      <c r="CI344" s="53"/>
      <c r="CJ344" s="53"/>
      <c r="CK344" s="53"/>
      <c r="CL344" s="61"/>
      <c r="CM344" s="53"/>
      <c r="CN344" s="53"/>
      <c r="CO344" s="53"/>
      <c r="CP344" s="53"/>
      <c r="CQ344" s="53"/>
      <c r="CR344" s="53"/>
      <c r="CS344" s="53"/>
      <c r="CT344" s="53"/>
      <c r="CU344" s="53"/>
      <c r="CV344" s="53"/>
      <c r="CW344" s="53"/>
      <c r="CX344" s="53"/>
      <c r="CY344" s="53"/>
    </row>
    <row r="345" spans="1:103" ht="13" customHeight="1">
      <c r="A345" s="4"/>
      <c r="B345" s="4"/>
      <c r="C345" s="4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3"/>
      <c r="CI345" s="53"/>
      <c r="CJ345" s="53"/>
      <c r="CK345" s="53"/>
      <c r="CL345" s="61"/>
      <c r="CM345" s="53"/>
      <c r="CN345" s="53"/>
      <c r="CO345" s="53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</row>
    <row r="346" spans="1:103" ht="13" customHeight="1">
      <c r="A346" s="4"/>
      <c r="B346" s="4"/>
      <c r="C346" s="4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3"/>
      <c r="CI346" s="53"/>
      <c r="CJ346" s="53"/>
      <c r="CK346" s="53"/>
      <c r="CL346" s="61"/>
      <c r="CM346" s="53"/>
      <c r="CN346" s="53"/>
      <c r="CO346" s="53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</row>
    <row r="347" spans="1:103" ht="13" customHeight="1">
      <c r="A347" s="4"/>
      <c r="B347" s="4"/>
      <c r="C347" s="4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3"/>
      <c r="CI347" s="53"/>
      <c r="CJ347" s="53"/>
      <c r="CK347" s="53"/>
      <c r="CL347" s="61"/>
      <c r="CM347" s="53"/>
      <c r="CN347" s="53"/>
      <c r="CO347" s="53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</row>
    <row r="348" spans="1:103" ht="13" customHeight="1">
      <c r="A348" s="4"/>
      <c r="B348" s="4"/>
      <c r="C348" s="4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3"/>
      <c r="CI348" s="53"/>
      <c r="CJ348" s="53"/>
      <c r="CK348" s="53"/>
      <c r="CL348" s="61"/>
      <c r="CM348" s="53"/>
      <c r="CN348" s="53"/>
      <c r="CO348" s="53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</row>
    <row r="349" spans="1:103" ht="13" customHeight="1">
      <c r="A349" s="4"/>
      <c r="B349" s="4"/>
      <c r="C349" s="4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53"/>
      <c r="CE349" s="53"/>
      <c r="CF349" s="53"/>
      <c r="CG349" s="53"/>
      <c r="CH349" s="53"/>
      <c r="CI349" s="53"/>
      <c r="CJ349" s="53"/>
      <c r="CK349" s="53"/>
      <c r="CL349" s="61"/>
      <c r="CM349" s="53"/>
      <c r="CN349" s="53"/>
      <c r="CO349" s="53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</row>
    <row r="350" spans="1:103" ht="13" customHeight="1">
      <c r="A350" s="4"/>
      <c r="B350" s="4"/>
      <c r="C350" s="4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3"/>
      <c r="CI350" s="53"/>
      <c r="CJ350" s="53"/>
      <c r="CK350" s="53"/>
      <c r="CL350" s="61"/>
      <c r="CM350" s="53"/>
      <c r="CN350" s="53"/>
      <c r="CO350" s="53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</row>
    <row r="351" spans="1:103" ht="13" customHeight="1">
      <c r="A351" s="4"/>
      <c r="B351" s="4"/>
      <c r="C351" s="4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53"/>
      <c r="CE351" s="53"/>
      <c r="CF351" s="53"/>
      <c r="CG351" s="53"/>
      <c r="CH351" s="53"/>
      <c r="CI351" s="53"/>
      <c r="CJ351" s="53"/>
      <c r="CK351" s="53"/>
      <c r="CL351" s="61"/>
      <c r="CM351" s="53"/>
      <c r="CN351" s="53"/>
      <c r="CO351" s="53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</row>
    <row r="352" spans="1:103" ht="13" customHeight="1">
      <c r="A352" s="4"/>
      <c r="B352" s="4"/>
      <c r="C352" s="4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3"/>
      <c r="CI352" s="53"/>
      <c r="CJ352" s="53"/>
      <c r="CK352" s="53"/>
      <c r="CL352" s="61"/>
      <c r="CM352" s="53"/>
      <c r="CN352" s="53"/>
      <c r="CO352" s="53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</row>
    <row r="353" spans="1:103" ht="13" customHeight="1">
      <c r="A353" s="4"/>
      <c r="B353" s="4"/>
      <c r="C353" s="4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53"/>
      <c r="CE353" s="53"/>
      <c r="CF353" s="53"/>
      <c r="CG353" s="53"/>
      <c r="CH353" s="53"/>
      <c r="CI353" s="53"/>
      <c r="CJ353" s="53"/>
      <c r="CK353" s="53"/>
      <c r="CL353" s="61"/>
      <c r="CM353" s="53"/>
      <c r="CN353" s="53"/>
      <c r="CO353" s="53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</row>
    <row r="354" spans="1:103" ht="13" customHeight="1">
      <c r="A354" s="4"/>
      <c r="B354" s="4"/>
      <c r="C354" s="4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3"/>
      <c r="CI354" s="53"/>
      <c r="CJ354" s="53"/>
      <c r="CK354" s="53"/>
      <c r="CL354" s="61"/>
      <c r="CM354" s="53"/>
      <c r="CN354" s="53"/>
      <c r="CO354" s="53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</row>
    <row r="355" spans="1:103" ht="13" customHeight="1">
      <c r="A355" s="4"/>
      <c r="B355" s="4"/>
      <c r="C355" s="4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61"/>
      <c r="CM355" s="53"/>
      <c r="CN355" s="53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</row>
    <row r="356" spans="1:103" ht="13" customHeight="1">
      <c r="A356" s="4"/>
      <c r="B356" s="4"/>
      <c r="C356" s="4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61"/>
      <c r="CM356" s="53"/>
      <c r="CN356" s="53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</row>
    <row r="357" spans="1:103" ht="13" customHeight="1">
      <c r="A357" s="4"/>
      <c r="B357" s="4"/>
      <c r="C357" s="4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61"/>
      <c r="CM357" s="53"/>
      <c r="CN357" s="53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</row>
    <row r="358" spans="1:103" ht="13" customHeight="1">
      <c r="A358" s="4"/>
      <c r="B358" s="4"/>
      <c r="C358" s="4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61"/>
      <c r="CM358" s="53"/>
      <c r="CN358" s="53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</row>
    <row r="359" spans="1:103" ht="13" customHeight="1">
      <c r="A359" s="4"/>
      <c r="B359" s="4"/>
      <c r="C359" s="4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61"/>
      <c r="CM359" s="53"/>
      <c r="CN359" s="53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</row>
    <row r="360" spans="1:103" ht="13" customHeight="1">
      <c r="A360" s="4"/>
      <c r="B360" s="4"/>
      <c r="C360" s="4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61"/>
      <c r="CM360" s="53"/>
      <c r="CN360" s="53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</row>
    <row r="361" spans="1:103" ht="13" customHeight="1">
      <c r="A361" s="4"/>
      <c r="B361" s="4"/>
      <c r="C361" s="4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61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</row>
    <row r="362" spans="1:103" ht="13" customHeight="1">
      <c r="A362" s="4"/>
      <c r="B362" s="4"/>
      <c r="C362" s="4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61"/>
      <c r="CM362" s="53"/>
      <c r="CN362" s="53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</row>
    <row r="363" spans="1:103" ht="13" customHeight="1">
      <c r="A363" s="4"/>
      <c r="B363" s="4"/>
      <c r="C363" s="4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61"/>
      <c r="CM363" s="53"/>
      <c r="CN363" s="53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</row>
    <row r="364" spans="1:103" ht="13" customHeight="1">
      <c r="A364" s="4"/>
      <c r="B364" s="4"/>
      <c r="C364" s="4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61"/>
      <c r="CM364" s="53"/>
      <c r="CN364" s="53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</row>
    <row r="365" spans="1:103" ht="13" customHeight="1">
      <c r="A365" s="4"/>
      <c r="B365" s="4"/>
      <c r="C365" s="4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61"/>
      <c r="CM365" s="53"/>
      <c r="CN365" s="53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</row>
    <row r="366" spans="1:103" ht="13" customHeight="1">
      <c r="A366" s="4"/>
      <c r="B366" s="4"/>
      <c r="C366" s="4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61"/>
      <c r="CM366" s="53"/>
      <c r="CN366" s="53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</row>
    <row r="367" spans="1:103" ht="13" customHeight="1">
      <c r="A367" s="4"/>
      <c r="B367" s="4"/>
      <c r="C367" s="4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61"/>
      <c r="CM367" s="53"/>
      <c r="CN367" s="53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</row>
    <row r="368" spans="1:103" ht="13" customHeight="1">
      <c r="A368" s="4"/>
      <c r="B368" s="4"/>
      <c r="C368" s="4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61"/>
      <c r="CM368" s="53"/>
      <c r="CN368" s="53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</row>
    <row r="369" spans="1:103" ht="13" customHeight="1">
      <c r="A369" s="4"/>
      <c r="B369" s="4"/>
      <c r="C369" s="4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61"/>
      <c r="CM369" s="53"/>
      <c r="CN369" s="53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</row>
    <row r="370" spans="1:103" ht="13" customHeight="1">
      <c r="A370" s="4"/>
      <c r="B370" s="4"/>
      <c r="C370" s="4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61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</row>
    <row r="371" spans="1:103" ht="13" customHeight="1">
      <c r="A371" s="4"/>
      <c r="B371" s="4"/>
      <c r="C371" s="4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61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</row>
    <row r="372" spans="1:103" ht="13" customHeight="1">
      <c r="A372" s="4"/>
      <c r="B372" s="4"/>
      <c r="C372" s="4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61"/>
      <c r="CM372" s="53"/>
      <c r="CN372" s="53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</row>
    <row r="373" spans="1:103" ht="13" customHeight="1">
      <c r="A373" s="4"/>
      <c r="B373" s="4"/>
      <c r="C373" s="4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61"/>
      <c r="CM373" s="53"/>
      <c r="CN373" s="53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</row>
    <row r="374" spans="1:103" ht="13" customHeight="1">
      <c r="A374" s="4"/>
      <c r="B374" s="4"/>
      <c r="C374" s="4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61"/>
      <c r="CM374" s="53"/>
      <c r="CN374" s="53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</row>
    <row r="375" spans="1:103" ht="13" customHeight="1">
      <c r="A375" s="4"/>
      <c r="B375" s="4"/>
      <c r="C375" s="4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53"/>
      <c r="CE375" s="53"/>
      <c r="CF375" s="53"/>
      <c r="CG375" s="53"/>
      <c r="CH375" s="53"/>
      <c r="CI375" s="53"/>
      <c r="CJ375" s="53"/>
      <c r="CK375" s="53"/>
      <c r="CL375" s="61"/>
      <c r="CM375" s="53"/>
      <c r="CN375" s="53"/>
      <c r="CO375" s="53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</row>
    <row r="376" spans="1:103" ht="13" customHeight="1">
      <c r="A376" s="4"/>
      <c r="B376" s="4"/>
      <c r="C376" s="4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3"/>
      <c r="CI376" s="53"/>
      <c r="CJ376" s="53"/>
      <c r="CK376" s="53"/>
      <c r="CL376" s="61"/>
      <c r="CM376" s="53"/>
      <c r="CN376" s="53"/>
      <c r="CO376" s="53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</row>
    <row r="377" spans="1:103" ht="13" customHeight="1">
      <c r="A377" s="4"/>
      <c r="B377" s="4"/>
      <c r="C377" s="4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61"/>
      <c r="CM377" s="53"/>
      <c r="CN377" s="53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</row>
    <row r="378" spans="1:103" ht="13" customHeight="1">
      <c r="A378" s="4"/>
      <c r="B378" s="4"/>
      <c r="C378" s="4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3"/>
      <c r="CI378" s="53"/>
      <c r="CJ378" s="53"/>
      <c r="CK378" s="53"/>
      <c r="CL378" s="61"/>
      <c r="CM378" s="53"/>
      <c r="CN378" s="53"/>
      <c r="CO378" s="53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</row>
    <row r="379" spans="1:103" ht="13" customHeight="1">
      <c r="A379" s="4"/>
      <c r="B379" s="4"/>
      <c r="C379" s="4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3"/>
      <c r="CI379" s="53"/>
      <c r="CJ379" s="53"/>
      <c r="CK379" s="53"/>
      <c r="CL379" s="61"/>
      <c r="CM379" s="53"/>
      <c r="CN379" s="53"/>
      <c r="CO379" s="53"/>
      <c r="CP379" s="53"/>
      <c r="CQ379" s="53"/>
      <c r="CR379" s="53"/>
      <c r="CS379" s="53"/>
      <c r="CT379" s="53"/>
      <c r="CU379" s="53"/>
      <c r="CV379" s="53"/>
      <c r="CW379" s="53"/>
      <c r="CX379" s="53"/>
      <c r="CY379" s="53"/>
    </row>
    <row r="380" spans="1:103" ht="13" customHeight="1">
      <c r="A380" s="4"/>
      <c r="B380" s="4"/>
      <c r="C380" s="4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53"/>
      <c r="CE380" s="53"/>
      <c r="CF380" s="53"/>
      <c r="CG380" s="53"/>
      <c r="CH380" s="53"/>
      <c r="CI380" s="53"/>
      <c r="CJ380" s="53"/>
      <c r="CK380" s="53"/>
      <c r="CL380" s="61"/>
      <c r="CM380" s="53"/>
      <c r="CN380" s="53"/>
      <c r="CO380" s="53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</row>
    <row r="381" spans="1:103" ht="13" customHeight="1">
      <c r="A381" s="4"/>
      <c r="B381" s="4"/>
      <c r="C381" s="4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53"/>
      <c r="CE381" s="53"/>
      <c r="CF381" s="53"/>
      <c r="CG381" s="53"/>
      <c r="CH381" s="53"/>
      <c r="CI381" s="53"/>
      <c r="CJ381" s="53"/>
      <c r="CK381" s="53"/>
      <c r="CL381" s="61"/>
      <c r="CM381" s="53"/>
      <c r="CN381" s="53"/>
      <c r="CO381" s="53"/>
      <c r="CP381" s="53"/>
      <c r="CQ381" s="53"/>
      <c r="CR381" s="53"/>
      <c r="CS381" s="53"/>
      <c r="CT381" s="53"/>
      <c r="CU381" s="53"/>
      <c r="CV381" s="53"/>
      <c r="CW381" s="53"/>
      <c r="CX381" s="53"/>
      <c r="CY381" s="53"/>
    </row>
    <row r="382" spans="1:103" ht="13" customHeight="1">
      <c r="A382" s="4"/>
      <c r="B382" s="4"/>
      <c r="C382" s="4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61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</row>
    <row r="383" spans="1:103" ht="13" customHeight="1">
      <c r="A383" s="4"/>
      <c r="B383" s="4"/>
      <c r="C383" s="4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3"/>
      <c r="CI383" s="53"/>
      <c r="CJ383" s="53"/>
      <c r="CK383" s="53"/>
      <c r="CL383" s="61"/>
      <c r="CM383" s="53"/>
      <c r="CN383" s="53"/>
      <c r="CO383" s="53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</row>
    <row r="384" spans="1:103" ht="13" customHeight="1">
      <c r="A384" s="4"/>
      <c r="B384" s="4"/>
      <c r="C384" s="4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3"/>
      <c r="CI384" s="53"/>
      <c r="CJ384" s="53"/>
      <c r="CK384" s="53"/>
      <c r="CL384" s="61"/>
      <c r="CM384" s="53"/>
      <c r="CN384" s="53"/>
      <c r="CO384" s="53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</row>
    <row r="385" spans="1:103" ht="13" customHeight="1">
      <c r="A385" s="4"/>
      <c r="B385" s="4"/>
      <c r="C385" s="4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3"/>
      <c r="CI385" s="53"/>
      <c r="CJ385" s="53"/>
      <c r="CK385" s="53"/>
      <c r="CL385" s="61"/>
      <c r="CM385" s="53"/>
      <c r="CN385" s="53"/>
      <c r="CO385" s="53"/>
      <c r="CP385" s="53"/>
      <c r="CQ385" s="53"/>
      <c r="CR385" s="53"/>
      <c r="CS385" s="53"/>
      <c r="CT385" s="53"/>
      <c r="CU385" s="53"/>
      <c r="CV385" s="53"/>
      <c r="CW385" s="53"/>
      <c r="CX385" s="53"/>
      <c r="CY385" s="53"/>
    </row>
    <row r="386" spans="1:103" ht="13" customHeight="1">
      <c r="A386" s="4"/>
      <c r="B386" s="4"/>
      <c r="C386" s="4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/>
      <c r="CG386" s="53"/>
      <c r="CH386" s="53"/>
      <c r="CI386" s="53"/>
      <c r="CJ386" s="53"/>
      <c r="CK386" s="53"/>
      <c r="CL386" s="61"/>
      <c r="CM386" s="53"/>
      <c r="CN386" s="53"/>
      <c r="CO386" s="53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</row>
    <row r="387" spans="1:103" ht="13" customHeight="1">
      <c r="A387" s="4"/>
      <c r="B387" s="4"/>
      <c r="C387" s="4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61"/>
      <c r="CM387" s="53"/>
      <c r="CN387" s="53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</row>
    <row r="388" spans="1:103" ht="13" customHeight="1">
      <c r="A388" s="4"/>
      <c r="B388" s="4"/>
      <c r="C388" s="4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3"/>
      <c r="CI388" s="53"/>
      <c r="CJ388" s="53"/>
      <c r="CK388" s="53"/>
      <c r="CL388" s="61"/>
      <c r="CM388" s="53"/>
      <c r="CN388" s="53"/>
      <c r="CO388" s="53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</row>
    <row r="389" spans="1:103" ht="13" customHeight="1">
      <c r="A389" s="4"/>
      <c r="B389" s="4"/>
      <c r="C389" s="4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53"/>
      <c r="CE389" s="53"/>
      <c r="CF389" s="53"/>
      <c r="CG389" s="53"/>
      <c r="CH389" s="53"/>
      <c r="CI389" s="53"/>
      <c r="CJ389" s="53"/>
      <c r="CK389" s="53"/>
      <c r="CL389" s="61"/>
      <c r="CM389" s="53"/>
      <c r="CN389" s="53"/>
      <c r="CO389" s="53"/>
      <c r="CP389" s="53"/>
      <c r="CQ389" s="53"/>
      <c r="CR389" s="53"/>
      <c r="CS389" s="53"/>
      <c r="CT389" s="53"/>
      <c r="CU389" s="53"/>
      <c r="CV389" s="53"/>
      <c r="CW389" s="53"/>
      <c r="CX389" s="53"/>
      <c r="CY389" s="53"/>
    </row>
    <row r="390" spans="1:103" ht="13" customHeight="1">
      <c r="A390" s="4"/>
      <c r="B390" s="4"/>
      <c r="C390" s="4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53"/>
      <c r="CE390" s="53"/>
      <c r="CF390" s="53"/>
      <c r="CG390" s="53"/>
      <c r="CH390" s="53"/>
      <c r="CI390" s="53"/>
      <c r="CJ390" s="53"/>
      <c r="CK390" s="53"/>
      <c r="CL390" s="61"/>
      <c r="CM390" s="53"/>
      <c r="CN390" s="53"/>
      <c r="CO390" s="53"/>
      <c r="CP390" s="53"/>
      <c r="CQ390" s="53"/>
      <c r="CR390" s="53"/>
      <c r="CS390" s="53"/>
      <c r="CT390" s="53"/>
      <c r="CU390" s="53"/>
      <c r="CV390" s="53"/>
      <c r="CW390" s="53"/>
      <c r="CX390" s="53"/>
      <c r="CY390" s="53"/>
    </row>
    <row r="391" spans="1:103" ht="13" customHeight="1">
      <c r="A391" s="4"/>
      <c r="B391" s="4"/>
      <c r="C391" s="4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53"/>
      <c r="CC391" s="53"/>
      <c r="CD391" s="53"/>
      <c r="CE391" s="53"/>
      <c r="CF391" s="53"/>
      <c r="CG391" s="53"/>
      <c r="CH391" s="53"/>
      <c r="CI391" s="53"/>
      <c r="CJ391" s="53"/>
      <c r="CK391" s="53"/>
      <c r="CL391" s="61"/>
      <c r="CM391" s="53"/>
      <c r="CN391" s="53"/>
      <c r="CO391" s="53"/>
      <c r="CP391" s="53"/>
      <c r="CQ391" s="53"/>
      <c r="CR391" s="53"/>
      <c r="CS391" s="53"/>
      <c r="CT391" s="53"/>
      <c r="CU391" s="53"/>
      <c r="CV391" s="53"/>
      <c r="CW391" s="53"/>
      <c r="CX391" s="53"/>
      <c r="CY391" s="53"/>
    </row>
    <row r="392" spans="1:103" ht="13" customHeight="1">
      <c r="A392" s="4"/>
      <c r="B392" s="4"/>
      <c r="C392" s="4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3"/>
      <c r="CI392" s="53"/>
      <c r="CJ392" s="53"/>
      <c r="CK392" s="53"/>
      <c r="CL392" s="61"/>
      <c r="CM392" s="53"/>
      <c r="CN392" s="53"/>
      <c r="CO392" s="53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</row>
    <row r="393" spans="1:103" ht="13" customHeight="1">
      <c r="A393" s="4"/>
      <c r="B393" s="4"/>
      <c r="C393" s="4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3"/>
      <c r="CI393" s="53"/>
      <c r="CJ393" s="53"/>
      <c r="CK393" s="53"/>
      <c r="CL393" s="61"/>
      <c r="CM393" s="53"/>
      <c r="CN393" s="53"/>
      <c r="CO393" s="53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</row>
    <row r="394" spans="1:103" ht="13" customHeight="1">
      <c r="A394" s="4"/>
      <c r="B394" s="4"/>
      <c r="C394" s="4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53"/>
      <c r="CE394" s="53"/>
      <c r="CF394" s="53"/>
      <c r="CG394" s="53"/>
      <c r="CH394" s="53"/>
      <c r="CI394" s="53"/>
      <c r="CJ394" s="53"/>
      <c r="CK394" s="53"/>
      <c r="CL394" s="61"/>
      <c r="CM394" s="53"/>
      <c r="CN394" s="53"/>
      <c r="CO394" s="53"/>
      <c r="CP394" s="53"/>
      <c r="CQ394" s="53"/>
      <c r="CR394" s="53"/>
      <c r="CS394" s="53"/>
      <c r="CT394" s="53"/>
      <c r="CU394" s="53"/>
      <c r="CV394" s="53"/>
      <c r="CW394" s="53"/>
      <c r="CX394" s="53"/>
      <c r="CY394" s="53"/>
    </row>
    <row r="395" spans="1:103" ht="13" customHeight="1">
      <c r="A395" s="4"/>
      <c r="B395" s="4"/>
      <c r="C395" s="4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/>
      <c r="CA395" s="53"/>
      <c r="CB395" s="53"/>
      <c r="CC395" s="53"/>
      <c r="CD395" s="53"/>
      <c r="CE395" s="53"/>
      <c r="CF395" s="53"/>
      <c r="CG395" s="53"/>
      <c r="CH395" s="53"/>
      <c r="CI395" s="53"/>
      <c r="CJ395" s="53"/>
      <c r="CK395" s="53"/>
      <c r="CL395" s="61"/>
      <c r="CM395" s="53"/>
      <c r="CN395" s="53"/>
      <c r="CO395" s="53"/>
      <c r="CP395" s="53"/>
      <c r="CQ395" s="53"/>
      <c r="CR395" s="53"/>
      <c r="CS395" s="53"/>
      <c r="CT395" s="53"/>
      <c r="CU395" s="53"/>
      <c r="CV395" s="53"/>
      <c r="CW395" s="53"/>
      <c r="CX395" s="53"/>
      <c r="CY395" s="53"/>
    </row>
    <row r="396" spans="1:103" ht="13" customHeight="1">
      <c r="A396" s="4"/>
      <c r="B396" s="4"/>
      <c r="C396" s="4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53"/>
      <c r="CA396" s="53"/>
      <c r="CB396" s="53"/>
      <c r="CC396" s="53"/>
      <c r="CD396" s="53"/>
      <c r="CE396" s="53"/>
      <c r="CF396" s="53"/>
      <c r="CG396" s="53"/>
      <c r="CH396" s="53"/>
      <c r="CI396" s="53"/>
      <c r="CJ396" s="53"/>
      <c r="CK396" s="53"/>
      <c r="CL396" s="61"/>
      <c r="CM396" s="53"/>
      <c r="CN396" s="53"/>
      <c r="CO396" s="53"/>
      <c r="CP396" s="53"/>
      <c r="CQ396" s="53"/>
      <c r="CR396" s="53"/>
      <c r="CS396" s="53"/>
      <c r="CT396" s="53"/>
      <c r="CU396" s="53"/>
      <c r="CV396" s="53"/>
      <c r="CW396" s="53"/>
      <c r="CX396" s="53"/>
      <c r="CY396" s="53"/>
    </row>
    <row r="397" spans="1:103" ht="13" customHeight="1">
      <c r="A397" s="4"/>
      <c r="B397" s="4"/>
      <c r="C397" s="4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  <c r="CF397" s="53"/>
      <c r="CG397" s="53"/>
      <c r="CH397" s="53"/>
      <c r="CI397" s="53"/>
      <c r="CJ397" s="53"/>
      <c r="CK397" s="53"/>
      <c r="CL397" s="61"/>
      <c r="CM397" s="53"/>
      <c r="CN397" s="53"/>
      <c r="CO397" s="53"/>
      <c r="CP397" s="53"/>
      <c r="CQ397" s="53"/>
      <c r="CR397" s="53"/>
      <c r="CS397" s="53"/>
      <c r="CT397" s="53"/>
      <c r="CU397" s="53"/>
      <c r="CV397" s="53"/>
      <c r="CW397" s="53"/>
      <c r="CX397" s="53"/>
      <c r="CY397" s="53"/>
    </row>
    <row r="398" spans="1:103" ht="13" customHeight="1">
      <c r="A398" s="4"/>
      <c r="B398" s="4"/>
      <c r="C398" s="4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/>
      <c r="CA398" s="53"/>
      <c r="CB398" s="53"/>
      <c r="CC398" s="53"/>
      <c r="CD398" s="53"/>
      <c r="CE398" s="53"/>
      <c r="CF398" s="53"/>
      <c r="CG398" s="53"/>
      <c r="CH398" s="53"/>
      <c r="CI398" s="53"/>
      <c r="CJ398" s="53"/>
      <c r="CK398" s="53"/>
      <c r="CL398" s="61"/>
      <c r="CM398" s="53"/>
      <c r="CN398" s="53"/>
      <c r="CO398" s="53"/>
      <c r="CP398" s="53"/>
      <c r="CQ398" s="53"/>
      <c r="CR398" s="53"/>
      <c r="CS398" s="53"/>
      <c r="CT398" s="53"/>
      <c r="CU398" s="53"/>
      <c r="CV398" s="53"/>
      <c r="CW398" s="53"/>
      <c r="CX398" s="53"/>
      <c r="CY398" s="53"/>
    </row>
    <row r="399" spans="1:103" ht="13" customHeight="1">
      <c r="A399" s="4"/>
      <c r="B399" s="4"/>
      <c r="C399" s="4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53"/>
      <c r="CC399" s="53"/>
      <c r="CD399" s="53"/>
      <c r="CE399" s="53"/>
      <c r="CF399" s="53"/>
      <c r="CG399" s="53"/>
      <c r="CH399" s="53"/>
      <c r="CI399" s="53"/>
      <c r="CJ399" s="53"/>
      <c r="CK399" s="53"/>
      <c r="CL399" s="61"/>
      <c r="CM399" s="53"/>
      <c r="CN399" s="53"/>
      <c r="CO399" s="53"/>
      <c r="CP399" s="53"/>
      <c r="CQ399" s="53"/>
      <c r="CR399" s="53"/>
      <c r="CS399" s="53"/>
      <c r="CT399" s="53"/>
      <c r="CU399" s="53"/>
      <c r="CV399" s="53"/>
      <c r="CW399" s="53"/>
      <c r="CX399" s="53"/>
      <c r="CY399" s="53"/>
    </row>
    <row r="400" spans="1:103" ht="13" customHeight="1">
      <c r="A400" s="4"/>
      <c r="B400" s="4"/>
      <c r="C400" s="4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53"/>
      <c r="CE400" s="53"/>
      <c r="CF400" s="53"/>
      <c r="CG400" s="53"/>
      <c r="CH400" s="53"/>
      <c r="CI400" s="53"/>
      <c r="CJ400" s="53"/>
      <c r="CK400" s="53"/>
      <c r="CL400" s="61"/>
      <c r="CM400" s="53"/>
      <c r="CN400" s="53"/>
      <c r="CO400" s="53"/>
      <c r="CP400" s="53"/>
      <c r="CQ400" s="53"/>
      <c r="CR400" s="53"/>
      <c r="CS400" s="53"/>
      <c r="CT400" s="53"/>
      <c r="CU400" s="53"/>
      <c r="CV400" s="53"/>
      <c r="CW400" s="53"/>
      <c r="CX400" s="53"/>
      <c r="CY400" s="53"/>
    </row>
    <row r="401" spans="1:103" ht="13" customHeight="1">
      <c r="A401" s="4"/>
      <c r="B401" s="4"/>
      <c r="C401" s="4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53"/>
      <c r="CE401" s="53"/>
      <c r="CF401" s="53"/>
      <c r="CG401" s="53"/>
      <c r="CH401" s="53"/>
      <c r="CI401" s="53"/>
      <c r="CJ401" s="53"/>
      <c r="CK401" s="53"/>
      <c r="CL401" s="61"/>
      <c r="CM401" s="53"/>
      <c r="CN401" s="53"/>
      <c r="CO401" s="53"/>
      <c r="CP401" s="53"/>
      <c r="CQ401" s="53"/>
      <c r="CR401" s="53"/>
      <c r="CS401" s="53"/>
      <c r="CT401" s="53"/>
      <c r="CU401" s="53"/>
      <c r="CV401" s="53"/>
      <c r="CW401" s="53"/>
      <c r="CX401" s="53"/>
      <c r="CY401" s="53"/>
    </row>
    <row r="402" spans="1:103" ht="13" customHeight="1">
      <c r="A402" s="4"/>
      <c r="B402" s="4"/>
      <c r="C402" s="4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53"/>
      <c r="CE402" s="53"/>
      <c r="CF402" s="53"/>
      <c r="CG402" s="53"/>
      <c r="CH402" s="53"/>
      <c r="CI402" s="53"/>
      <c r="CJ402" s="53"/>
      <c r="CK402" s="53"/>
      <c r="CL402" s="61"/>
      <c r="CM402" s="53"/>
      <c r="CN402" s="53"/>
      <c r="CO402" s="53"/>
      <c r="CP402" s="53"/>
      <c r="CQ402" s="53"/>
      <c r="CR402" s="53"/>
      <c r="CS402" s="53"/>
      <c r="CT402" s="53"/>
      <c r="CU402" s="53"/>
      <c r="CV402" s="53"/>
      <c r="CW402" s="53"/>
      <c r="CX402" s="53"/>
      <c r="CY402" s="53"/>
    </row>
    <row r="403" spans="1:103" ht="13" customHeight="1">
      <c r="A403" s="4"/>
      <c r="B403" s="4"/>
      <c r="C403" s="4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61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</row>
    <row r="404" spans="1:103" ht="13" customHeight="1">
      <c r="A404" s="4"/>
      <c r="B404" s="4"/>
      <c r="C404" s="4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61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</row>
    <row r="405" spans="1:103" ht="13" customHeight="1">
      <c r="A405" s="4"/>
      <c r="B405" s="4"/>
      <c r="C405" s="4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61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</row>
    <row r="406" spans="1:103" ht="13" customHeight="1">
      <c r="A406" s="4"/>
      <c r="B406" s="4"/>
      <c r="C406" s="4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61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</row>
    <row r="407" spans="1:103" ht="13" customHeight="1">
      <c r="A407" s="4"/>
      <c r="B407" s="4"/>
      <c r="C407" s="4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61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</row>
    <row r="408" spans="1:103" ht="13" customHeight="1">
      <c r="A408" s="4"/>
      <c r="B408" s="4"/>
      <c r="C408" s="4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61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</row>
    <row r="409" spans="1:103" ht="13" customHeight="1">
      <c r="A409" s="4"/>
      <c r="B409" s="4"/>
      <c r="C409" s="4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61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</row>
    <row r="410" spans="1:103" ht="13" customHeight="1">
      <c r="A410" s="4"/>
      <c r="B410" s="4"/>
      <c r="C410" s="4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61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</row>
    <row r="411" spans="1:103" ht="13" customHeight="1">
      <c r="A411" s="4"/>
      <c r="B411" s="4"/>
      <c r="C411" s="4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61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</row>
    <row r="412" spans="1:103" ht="13" customHeight="1">
      <c r="A412" s="4"/>
      <c r="B412" s="4"/>
      <c r="C412" s="4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61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</row>
    <row r="413" spans="1:103" ht="13" customHeight="1">
      <c r="A413" s="4"/>
      <c r="B413" s="4"/>
      <c r="C413" s="4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61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</row>
    <row r="414" spans="1:103" ht="13" customHeight="1">
      <c r="A414" s="4"/>
      <c r="B414" s="4"/>
      <c r="C414" s="4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61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</row>
    <row r="415" spans="1:103" ht="13" customHeight="1">
      <c r="A415" s="4"/>
      <c r="B415" s="4"/>
      <c r="C415" s="4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53"/>
      <c r="CE415" s="53"/>
      <c r="CF415" s="53"/>
      <c r="CG415" s="53"/>
      <c r="CH415" s="53"/>
      <c r="CI415" s="53"/>
      <c r="CJ415" s="53"/>
      <c r="CK415" s="53"/>
      <c r="CL415" s="61"/>
      <c r="CM415" s="53"/>
      <c r="CN415" s="53"/>
      <c r="CO415" s="53"/>
      <c r="CP415" s="53"/>
      <c r="CQ415" s="53"/>
      <c r="CR415" s="53"/>
      <c r="CS415" s="53"/>
      <c r="CT415" s="53"/>
      <c r="CU415" s="53"/>
      <c r="CV415" s="53"/>
      <c r="CW415" s="53"/>
      <c r="CX415" s="53"/>
      <c r="CY415" s="53"/>
    </row>
    <row r="416" spans="1:103" ht="13" customHeight="1">
      <c r="A416" s="4"/>
      <c r="B416" s="4"/>
      <c r="C416" s="4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53"/>
      <c r="CC416" s="53"/>
      <c r="CD416" s="53"/>
      <c r="CE416" s="53"/>
      <c r="CF416" s="53"/>
      <c r="CG416" s="53"/>
      <c r="CH416" s="53"/>
      <c r="CI416" s="53"/>
      <c r="CJ416" s="53"/>
      <c r="CK416" s="53"/>
      <c r="CL416" s="61"/>
      <c r="CM416" s="53"/>
      <c r="CN416" s="53"/>
      <c r="CO416" s="53"/>
      <c r="CP416" s="53"/>
      <c r="CQ416" s="53"/>
      <c r="CR416" s="53"/>
      <c r="CS416" s="53"/>
      <c r="CT416" s="53"/>
      <c r="CU416" s="53"/>
      <c r="CV416" s="53"/>
      <c r="CW416" s="53"/>
      <c r="CX416" s="53"/>
      <c r="CY416" s="53"/>
    </row>
    <row r="417" spans="1:103" ht="13" customHeight="1">
      <c r="A417" s="4"/>
      <c r="B417" s="4"/>
      <c r="C417" s="4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53"/>
      <c r="CA417" s="53"/>
      <c r="CB417" s="53"/>
      <c r="CC417" s="53"/>
      <c r="CD417" s="53"/>
      <c r="CE417" s="53"/>
      <c r="CF417" s="53"/>
      <c r="CG417" s="53"/>
      <c r="CH417" s="53"/>
      <c r="CI417" s="53"/>
      <c r="CJ417" s="53"/>
      <c r="CK417" s="53"/>
      <c r="CL417" s="61"/>
      <c r="CM417" s="53"/>
      <c r="CN417" s="53"/>
      <c r="CO417" s="53"/>
      <c r="CP417" s="53"/>
      <c r="CQ417" s="53"/>
      <c r="CR417" s="53"/>
      <c r="CS417" s="53"/>
      <c r="CT417" s="53"/>
      <c r="CU417" s="53"/>
      <c r="CV417" s="53"/>
      <c r="CW417" s="53"/>
      <c r="CX417" s="53"/>
      <c r="CY417" s="53"/>
    </row>
    <row r="418" spans="1:103" ht="13" customHeight="1">
      <c r="A418" s="4"/>
      <c r="B418" s="4"/>
      <c r="C418" s="4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53"/>
      <c r="CE418" s="53"/>
      <c r="CF418" s="53"/>
      <c r="CG418" s="53"/>
      <c r="CH418" s="53"/>
      <c r="CI418" s="53"/>
      <c r="CJ418" s="53"/>
      <c r="CK418" s="53"/>
      <c r="CL418" s="61"/>
      <c r="CM418" s="53"/>
      <c r="CN418" s="53"/>
      <c r="CO418" s="53"/>
      <c r="CP418" s="53"/>
      <c r="CQ418" s="53"/>
      <c r="CR418" s="53"/>
      <c r="CS418" s="53"/>
      <c r="CT418" s="53"/>
      <c r="CU418" s="53"/>
      <c r="CV418" s="53"/>
      <c r="CW418" s="53"/>
      <c r="CX418" s="53"/>
      <c r="CY418" s="53"/>
    </row>
    <row r="419" spans="1:103" ht="13" customHeight="1">
      <c r="A419" s="4"/>
      <c r="B419" s="4"/>
      <c r="C419" s="4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3"/>
      <c r="CI419" s="53"/>
      <c r="CJ419" s="53"/>
      <c r="CK419" s="53"/>
      <c r="CL419" s="61"/>
      <c r="CM419" s="53"/>
      <c r="CN419" s="53"/>
      <c r="CO419" s="53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</row>
    <row r="420" spans="1:103" ht="13" customHeight="1">
      <c r="A420" s="4"/>
      <c r="B420" s="4"/>
      <c r="C420" s="4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53"/>
      <c r="CE420" s="53"/>
      <c r="CF420" s="53"/>
      <c r="CG420" s="53"/>
      <c r="CH420" s="53"/>
      <c r="CI420" s="53"/>
      <c r="CJ420" s="53"/>
      <c r="CK420" s="53"/>
      <c r="CL420" s="61"/>
      <c r="CM420" s="53"/>
      <c r="CN420" s="53"/>
      <c r="CO420" s="53"/>
      <c r="CP420" s="53"/>
      <c r="CQ420" s="53"/>
      <c r="CR420" s="53"/>
      <c r="CS420" s="53"/>
      <c r="CT420" s="53"/>
      <c r="CU420" s="53"/>
      <c r="CV420" s="53"/>
      <c r="CW420" s="53"/>
      <c r="CX420" s="53"/>
      <c r="CY420" s="53"/>
    </row>
    <row r="421" spans="1:103" ht="13" customHeight="1">
      <c r="A421" s="4"/>
      <c r="B421" s="4"/>
      <c r="C421" s="4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3"/>
      <c r="CI421" s="53"/>
      <c r="CJ421" s="53"/>
      <c r="CK421" s="53"/>
      <c r="CL421" s="61"/>
      <c r="CM421" s="53"/>
      <c r="CN421" s="53"/>
      <c r="CO421" s="53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</row>
    <row r="422" spans="1:103" ht="13" customHeight="1">
      <c r="A422" s="4"/>
      <c r="B422" s="4"/>
      <c r="C422" s="4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61"/>
      <c r="CM422" s="53"/>
      <c r="CN422" s="53"/>
      <c r="CO422" s="53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</row>
    <row r="423" spans="1:103" ht="13" customHeight="1">
      <c r="A423" s="4"/>
      <c r="B423" s="4"/>
      <c r="C423" s="4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61"/>
      <c r="CM423" s="53"/>
      <c r="CN423" s="53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</row>
    <row r="424" spans="1:103" ht="13" customHeight="1">
      <c r="A424" s="4"/>
      <c r="B424" s="4"/>
      <c r="C424" s="4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61"/>
      <c r="CM424" s="53"/>
      <c r="CN424" s="53"/>
      <c r="CO424" s="53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</row>
    <row r="425" spans="1:103" ht="13" customHeight="1">
      <c r="A425" s="4"/>
      <c r="B425" s="4"/>
      <c r="C425" s="4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53"/>
      <c r="CE425" s="53"/>
      <c r="CF425" s="53"/>
      <c r="CG425" s="53"/>
      <c r="CH425" s="53"/>
      <c r="CI425" s="53"/>
      <c r="CJ425" s="53"/>
      <c r="CK425" s="53"/>
      <c r="CL425" s="61"/>
      <c r="CM425" s="53"/>
      <c r="CN425" s="53"/>
      <c r="CO425" s="53"/>
      <c r="CP425" s="53"/>
      <c r="CQ425" s="53"/>
      <c r="CR425" s="53"/>
      <c r="CS425" s="53"/>
      <c r="CT425" s="53"/>
      <c r="CU425" s="53"/>
      <c r="CV425" s="53"/>
      <c r="CW425" s="53"/>
      <c r="CX425" s="53"/>
      <c r="CY425" s="53"/>
    </row>
    <row r="426" spans="1:103" ht="13" customHeight="1">
      <c r="A426" s="4"/>
      <c r="B426" s="4"/>
      <c r="C426" s="4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53"/>
      <c r="CE426" s="53"/>
      <c r="CF426" s="53"/>
      <c r="CG426" s="53"/>
      <c r="CH426" s="53"/>
      <c r="CI426" s="53"/>
      <c r="CJ426" s="53"/>
      <c r="CK426" s="53"/>
      <c r="CL426" s="61"/>
      <c r="CM426" s="53"/>
      <c r="CN426" s="53"/>
      <c r="CO426" s="53"/>
      <c r="CP426" s="53"/>
      <c r="CQ426" s="53"/>
      <c r="CR426" s="53"/>
      <c r="CS426" s="53"/>
      <c r="CT426" s="53"/>
      <c r="CU426" s="53"/>
      <c r="CV426" s="53"/>
      <c r="CW426" s="53"/>
      <c r="CX426" s="53"/>
      <c r="CY426" s="53"/>
    </row>
    <row r="427" spans="1:103" ht="13" customHeight="1">
      <c r="A427" s="4"/>
      <c r="B427" s="4"/>
      <c r="C427" s="4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53"/>
      <c r="CE427" s="53"/>
      <c r="CF427" s="53"/>
      <c r="CG427" s="53"/>
      <c r="CH427" s="53"/>
      <c r="CI427" s="53"/>
      <c r="CJ427" s="53"/>
      <c r="CK427" s="53"/>
      <c r="CL427" s="61"/>
      <c r="CM427" s="53"/>
      <c r="CN427" s="53"/>
      <c r="CO427" s="53"/>
      <c r="CP427" s="53"/>
      <c r="CQ427" s="53"/>
      <c r="CR427" s="53"/>
      <c r="CS427" s="53"/>
      <c r="CT427" s="53"/>
      <c r="CU427" s="53"/>
      <c r="CV427" s="53"/>
      <c r="CW427" s="53"/>
      <c r="CX427" s="53"/>
      <c r="CY427" s="53"/>
    </row>
    <row r="428" spans="1:103" ht="13" customHeight="1">
      <c r="A428" s="4"/>
      <c r="B428" s="4"/>
      <c r="C428" s="4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53"/>
      <c r="CE428" s="53"/>
      <c r="CF428" s="53"/>
      <c r="CG428" s="53"/>
      <c r="CH428" s="53"/>
      <c r="CI428" s="53"/>
      <c r="CJ428" s="53"/>
      <c r="CK428" s="53"/>
      <c r="CL428" s="61"/>
      <c r="CM428" s="53"/>
      <c r="CN428" s="53"/>
      <c r="CO428" s="53"/>
      <c r="CP428" s="53"/>
      <c r="CQ428" s="53"/>
      <c r="CR428" s="53"/>
      <c r="CS428" s="53"/>
      <c r="CT428" s="53"/>
      <c r="CU428" s="53"/>
      <c r="CV428" s="53"/>
      <c r="CW428" s="53"/>
      <c r="CX428" s="53"/>
      <c r="CY428" s="53"/>
    </row>
    <row r="429" spans="1:103" ht="13" customHeight="1">
      <c r="A429" s="4"/>
      <c r="B429" s="4"/>
      <c r="C429" s="4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53"/>
      <c r="CE429" s="53"/>
      <c r="CF429" s="53"/>
      <c r="CG429" s="53"/>
      <c r="CH429" s="53"/>
      <c r="CI429" s="53"/>
      <c r="CJ429" s="53"/>
      <c r="CK429" s="53"/>
      <c r="CL429" s="61"/>
      <c r="CM429" s="53"/>
      <c r="CN429" s="53"/>
      <c r="CO429" s="53"/>
      <c r="CP429" s="53"/>
      <c r="CQ429" s="53"/>
      <c r="CR429" s="53"/>
      <c r="CS429" s="53"/>
      <c r="CT429" s="53"/>
      <c r="CU429" s="53"/>
      <c r="CV429" s="53"/>
      <c r="CW429" s="53"/>
      <c r="CX429" s="53"/>
      <c r="CY429" s="53"/>
    </row>
    <row r="430" spans="1:103" ht="13" customHeight="1">
      <c r="A430" s="4"/>
      <c r="B430" s="4"/>
      <c r="C430" s="4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53"/>
      <c r="CE430" s="53"/>
      <c r="CF430" s="53"/>
      <c r="CG430" s="53"/>
      <c r="CH430" s="53"/>
      <c r="CI430" s="53"/>
      <c r="CJ430" s="53"/>
      <c r="CK430" s="53"/>
      <c r="CL430" s="61"/>
      <c r="CM430" s="53"/>
      <c r="CN430" s="53"/>
      <c r="CO430" s="53"/>
      <c r="CP430" s="53"/>
      <c r="CQ430" s="53"/>
      <c r="CR430" s="53"/>
      <c r="CS430" s="53"/>
      <c r="CT430" s="53"/>
      <c r="CU430" s="53"/>
      <c r="CV430" s="53"/>
      <c r="CW430" s="53"/>
      <c r="CX430" s="53"/>
      <c r="CY430" s="53"/>
    </row>
    <row r="431" spans="1:103" ht="13" customHeight="1">
      <c r="A431" s="4"/>
      <c r="B431" s="4"/>
      <c r="C431" s="4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53"/>
      <c r="CA431" s="53"/>
      <c r="CB431" s="53"/>
      <c r="CC431" s="53"/>
      <c r="CD431" s="53"/>
      <c r="CE431" s="53"/>
      <c r="CF431" s="53"/>
      <c r="CG431" s="53"/>
      <c r="CH431" s="53"/>
      <c r="CI431" s="53"/>
      <c r="CJ431" s="53"/>
      <c r="CK431" s="53"/>
      <c r="CL431" s="61"/>
      <c r="CM431" s="53"/>
      <c r="CN431" s="53"/>
      <c r="CO431" s="53"/>
      <c r="CP431" s="53"/>
      <c r="CQ431" s="53"/>
      <c r="CR431" s="53"/>
      <c r="CS431" s="53"/>
      <c r="CT431" s="53"/>
      <c r="CU431" s="53"/>
      <c r="CV431" s="53"/>
      <c r="CW431" s="53"/>
      <c r="CX431" s="53"/>
      <c r="CY431" s="53"/>
    </row>
    <row r="432" spans="1:103" ht="13" customHeight="1">
      <c r="A432" s="4"/>
      <c r="B432" s="4"/>
      <c r="C432" s="4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53"/>
      <c r="CE432" s="53"/>
      <c r="CF432" s="53"/>
      <c r="CG432" s="53"/>
      <c r="CH432" s="53"/>
      <c r="CI432" s="53"/>
      <c r="CJ432" s="53"/>
      <c r="CK432" s="53"/>
      <c r="CL432" s="61"/>
      <c r="CM432" s="53"/>
      <c r="CN432" s="53"/>
      <c r="CO432" s="53"/>
      <c r="CP432" s="53"/>
      <c r="CQ432" s="53"/>
      <c r="CR432" s="53"/>
      <c r="CS432" s="53"/>
      <c r="CT432" s="53"/>
      <c r="CU432" s="53"/>
      <c r="CV432" s="53"/>
      <c r="CW432" s="53"/>
      <c r="CX432" s="53"/>
      <c r="CY432" s="53"/>
    </row>
    <row r="433" spans="1:103" ht="13" customHeight="1">
      <c r="A433" s="4"/>
      <c r="B433" s="4"/>
      <c r="C433" s="4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  <c r="CA433" s="53"/>
      <c r="CB433" s="53"/>
      <c r="CC433" s="53"/>
      <c r="CD433" s="53"/>
      <c r="CE433" s="53"/>
      <c r="CF433" s="53"/>
      <c r="CG433" s="53"/>
      <c r="CH433" s="53"/>
      <c r="CI433" s="53"/>
      <c r="CJ433" s="53"/>
      <c r="CK433" s="53"/>
      <c r="CL433" s="61"/>
      <c r="CM433" s="53"/>
      <c r="CN433" s="53"/>
      <c r="CO433" s="53"/>
      <c r="CP433" s="53"/>
      <c r="CQ433" s="53"/>
      <c r="CR433" s="53"/>
      <c r="CS433" s="53"/>
      <c r="CT433" s="53"/>
      <c r="CU433" s="53"/>
      <c r="CV433" s="53"/>
      <c r="CW433" s="53"/>
      <c r="CX433" s="53"/>
      <c r="CY433" s="53"/>
    </row>
    <row r="434" spans="1:103" ht="13" customHeight="1">
      <c r="A434" s="4"/>
      <c r="B434" s="4"/>
      <c r="C434" s="4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53"/>
      <c r="CE434" s="53"/>
      <c r="CF434" s="53"/>
      <c r="CG434" s="53"/>
      <c r="CH434" s="53"/>
      <c r="CI434" s="53"/>
      <c r="CJ434" s="53"/>
      <c r="CK434" s="53"/>
      <c r="CL434" s="61"/>
      <c r="CM434" s="53"/>
      <c r="CN434" s="53"/>
      <c r="CO434" s="53"/>
      <c r="CP434" s="53"/>
      <c r="CQ434" s="53"/>
      <c r="CR434" s="53"/>
      <c r="CS434" s="53"/>
      <c r="CT434" s="53"/>
      <c r="CU434" s="53"/>
      <c r="CV434" s="53"/>
      <c r="CW434" s="53"/>
      <c r="CX434" s="53"/>
      <c r="CY434" s="53"/>
    </row>
    <row r="435" spans="1:103" ht="13" customHeight="1">
      <c r="A435" s="4"/>
      <c r="B435" s="4"/>
      <c r="C435" s="4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/>
      <c r="CG435" s="53"/>
      <c r="CH435" s="53"/>
      <c r="CI435" s="53"/>
      <c r="CJ435" s="53"/>
      <c r="CK435" s="53"/>
      <c r="CL435" s="61"/>
      <c r="CM435" s="53"/>
      <c r="CN435" s="53"/>
      <c r="CO435" s="53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</row>
    <row r="436" spans="1:103" ht="13" customHeight="1">
      <c r="A436" s="4"/>
      <c r="B436" s="4"/>
      <c r="C436" s="4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53"/>
      <c r="CE436" s="53"/>
      <c r="CF436" s="53"/>
      <c r="CG436" s="53"/>
      <c r="CH436" s="53"/>
      <c r="CI436" s="53"/>
      <c r="CJ436" s="53"/>
      <c r="CK436" s="53"/>
      <c r="CL436" s="61"/>
      <c r="CM436" s="53"/>
      <c r="CN436" s="53"/>
      <c r="CO436" s="53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</row>
    <row r="437" spans="1:103" ht="13" customHeight="1">
      <c r="A437" s="4"/>
      <c r="B437" s="4"/>
      <c r="C437" s="4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53"/>
      <c r="CE437" s="53"/>
      <c r="CF437" s="53"/>
      <c r="CG437" s="53"/>
      <c r="CH437" s="53"/>
      <c r="CI437" s="53"/>
      <c r="CJ437" s="53"/>
      <c r="CK437" s="53"/>
      <c r="CL437" s="61"/>
      <c r="CM437" s="53"/>
      <c r="CN437" s="53"/>
      <c r="CO437" s="53"/>
      <c r="CP437" s="53"/>
      <c r="CQ437" s="53"/>
      <c r="CR437" s="53"/>
      <c r="CS437" s="53"/>
      <c r="CT437" s="53"/>
      <c r="CU437" s="53"/>
      <c r="CV437" s="53"/>
      <c r="CW437" s="53"/>
      <c r="CX437" s="53"/>
      <c r="CY437" s="53"/>
    </row>
    <row r="438" spans="1:103" ht="13" customHeight="1">
      <c r="A438" s="4"/>
      <c r="B438" s="4"/>
      <c r="C438" s="4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53"/>
      <c r="CE438" s="53"/>
      <c r="CF438" s="53"/>
      <c r="CG438" s="53"/>
      <c r="CH438" s="53"/>
      <c r="CI438" s="53"/>
      <c r="CJ438" s="53"/>
      <c r="CK438" s="53"/>
      <c r="CL438" s="61"/>
      <c r="CM438" s="53"/>
      <c r="CN438" s="53"/>
      <c r="CO438" s="53"/>
      <c r="CP438" s="53"/>
      <c r="CQ438" s="53"/>
      <c r="CR438" s="53"/>
      <c r="CS438" s="53"/>
      <c r="CT438" s="53"/>
      <c r="CU438" s="53"/>
      <c r="CV438" s="53"/>
      <c r="CW438" s="53"/>
      <c r="CX438" s="53"/>
      <c r="CY438" s="53"/>
    </row>
    <row r="439" spans="1:103" ht="13" customHeight="1">
      <c r="A439" s="4"/>
      <c r="B439" s="4"/>
      <c r="C439" s="4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  <c r="CA439" s="53"/>
      <c r="CB439" s="53"/>
      <c r="CC439" s="53"/>
      <c r="CD439" s="53"/>
      <c r="CE439" s="53"/>
      <c r="CF439" s="53"/>
      <c r="CG439" s="53"/>
      <c r="CH439" s="53"/>
      <c r="CI439" s="53"/>
      <c r="CJ439" s="53"/>
      <c r="CK439" s="53"/>
      <c r="CL439" s="61"/>
      <c r="CM439" s="53"/>
      <c r="CN439" s="53"/>
      <c r="CO439" s="53"/>
      <c r="CP439" s="53"/>
      <c r="CQ439" s="53"/>
      <c r="CR439" s="53"/>
      <c r="CS439" s="53"/>
      <c r="CT439" s="53"/>
      <c r="CU439" s="53"/>
      <c r="CV439" s="53"/>
      <c r="CW439" s="53"/>
      <c r="CX439" s="53"/>
      <c r="CY439" s="53"/>
    </row>
    <row r="440" spans="1:103" ht="13" customHeight="1">
      <c r="A440" s="4"/>
      <c r="B440" s="4"/>
      <c r="C440" s="4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53"/>
      <c r="CA440" s="53"/>
      <c r="CB440" s="53"/>
      <c r="CC440" s="53"/>
      <c r="CD440" s="53"/>
      <c r="CE440" s="53"/>
      <c r="CF440" s="53"/>
      <c r="CG440" s="53"/>
      <c r="CH440" s="53"/>
      <c r="CI440" s="53"/>
      <c r="CJ440" s="53"/>
      <c r="CK440" s="53"/>
      <c r="CL440" s="61"/>
      <c r="CM440" s="53"/>
      <c r="CN440" s="53"/>
      <c r="CO440" s="53"/>
      <c r="CP440" s="53"/>
      <c r="CQ440" s="53"/>
      <c r="CR440" s="53"/>
      <c r="CS440" s="53"/>
      <c r="CT440" s="53"/>
      <c r="CU440" s="53"/>
      <c r="CV440" s="53"/>
      <c r="CW440" s="53"/>
      <c r="CX440" s="53"/>
      <c r="CY440" s="53"/>
    </row>
    <row r="441" spans="1:103" ht="13" customHeight="1">
      <c r="A441" s="4"/>
      <c r="B441" s="4"/>
      <c r="C441" s="4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53"/>
      <c r="CE441" s="53"/>
      <c r="CF441" s="53"/>
      <c r="CG441" s="53"/>
      <c r="CH441" s="53"/>
      <c r="CI441" s="53"/>
      <c r="CJ441" s="53"/>
      <c r="CK441" s="53"/>
      <c r="CL441" s="61"/>
      <c r="CM441" s="53"/>
      <c r="CN441" s="53"/>
      <c r="CO441" s="53"/>
      <c r="CP441" s="53"/>
      <c r="CQ441" s="53"/>
      <c r="CR441" s="53"/>
      <c r="CS441" s="53"/>
      <c r="CT441" s="53"/>
      <c r="CU441" s="53"/>
      <c r="CV441" s="53"/>
      <c r="CW441" s="53"/>
      <c r="CX441" s="53"/>
      <c r="CY441" s="53"/>
    </row>
    <row r="442" spans="1:103" ht="13" customHeight="1">
      <c r="A442" s="4"/>
      <c r="B442" s="4"/>
      <c r="C442" s="4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53"/>
      <c r="CC442" s="53"/>
      <c r="CD442" s="53"/>
      <c r="CE442" s="53"/>
      <c r="CF442" s="53"/>
      <c r="CG442" s="53"/>
      <c r="CH442" s="53"/>
      <c r="CI442" s="53"/>
      <c r="CJ442" s="53"/>
      <c r="CK442" s="53"/>
      <c r="CL442" s="61"/>
      <c r="CM442" s="53"/>
      <c r="CN442" s="53"/>
      <c r="CO442" s="53"/>
      <c r="CP442" s="53"/>
      <c r="CQ442" s="53"/>
      <c r="CR442" s="53"/>
      <c r="CS442" s="53"/>
      <c r="CT442" s="53"/>
      <c r="CU442" s="53"/>
      <c r="CV442" s="53"/>
      <c r="CW442" s="53"/>
      <c r="CX442" s="53"/>
      <c r="CY442" s="53"/>
    </row>
    <row r="443" spans="1:103" ht="13" customHeight="1">
      <c r="A443" s="4"/>
      <c r="B443" s="4"/>
      <c r="C443" s="4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53"/>
      <c r="CE443" s="53"/>
      <c r="CF443" s="53"/>
      <c r="CG443" s="53"/>
      <c r="CH443" s="53"/>
      <c r="CI443" s="53"/>
      <c r="CJ443" s="53"/>
      <c r="CK443" s="53"/>
      <c r="CL443" s="61"/>
      <c r="CM443" s="53"/>
      <c r="CN443" s="53"/>
      <c r="CO443" s="53"/>
      <c r="CP443" s="53"/>
      <c r="CQ443" s="53"/>
      <c r="CR443" s="53"/>
      <c r="CS443" s="53"/>
      <c r="CT443" s="53"/>
      <c r="CU443" s="53"/>
      <c r="CV443" s="53"/>
      <c r="CW443" s="53"/>
      <c r="CX443" s="53"/>
      <c r="CY443" s="53"/>
    </row>
    <row r="444" spans="1:103" ht="13" customHeight="1">
      <c r="A444" s="4"/>
      <c r="B444" s="4"/>
      <c r="C444" s="4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53"/>
      <c r="CE444" s="53"/>
      <c r="CF444" s="53"/>
      <c r="CG444" s="53"/>
      <c r="CH444" s="53"/>
      <c r="CI444" s="53"/>
      <c r="CJ444" s="53"/>
      <c r="CK444" s="53"/>
      <c r="CL444" s="61"/>
      <c r="CM444" s="53"/>
      <c r="CN444" s="53"/>
      <c r="CO444" s="53"/>
      <c r="CP444" s="53"/>
      <c r="CQ444" s="53"/>
      <c r="CR444" s="53"/>
      <c r="CS444" s="53"/>
      <c r="CT444" s="53"/>
      <c r="CU444" s="53"/>
      <c r="CV444" s="53"/>
      <c r="CW444" s="53"/>
      <c r="CX444" s="53"/>
      <c r="CY444" s="53"/>
    </row>
    <row r="445" spans="1:103" ht="13" customHeight="1">
      <c r="A445" s="4"/>
      <c r="B445" s="4"/>
      <c r="C445" s="4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3"/>
      <c r="CI445" s="53"/>
      <c r="CJ445" s="53"/>
      <c r="CK445" s="53"/>
      <c r="CL445" s="61"/>
      <c r="CM445" s="53"/>
      <c r="CN445" s="53"/>
      <c r="CO445" s="53"/>
      <c r="CP445" s="53"/>
      <c r="CQ445" s="53"/>
      <c r="CR445" s="53"/>
      <c r="CS445" s="53"/>
      <c r="CT445" s="53"/>
      <c r="CU445" s="53"/>
      <c r="CV445" s="53"/>
      <c r="CW445" s="53"/>
      <c r="CX445" s="53"/>
      <c r="CY445" s="53"/>
    </row>
    <row r="446" spans="1:103" ht="13" customHeight="1">
      <c r="A446" s="4"/>
      <c r="B446" s="4"/>
      <c r="C446" s="4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53"/>
      <c r="CE446" s="53"/>
      <c r="CF446" s="53"/>
      <c r="CG446" s="53"/>
      <c r="CH446" s="53"/>
      <c r="CI446" s="53"/>
      <c r="CJ446" s="53"/>
      <c r="CK446" s="53"/>
      <c r="CL446" s="61"/>
      <c r="CM446" s="53"/>
      <c r="CN446" s="53"/>
      <c r="CO446" s="53"/>
      <c r="CP446" s="53"/>
      <c r="CQ446" s="53"/>
      <c r="CR446" s="53"/>
      <c r="CS446" s="53"/>
      <c r="CT446" s="53"/>
      <c r="CU446" s="53"/>
      <c r="CV446" s="53"/>
      <c r="CW446" s="53"/>
      <c r="CX446" s="53"/>
      <c r="CY446" s="53"/>
    </row>
    <row r="447" spans="1:103" ht="13" customHeight="1">
      <c r="A447" s="4"/>
      <c r="B447" s="4"/>
      <c r="C447" s="4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53"/>
      <c r="CC447" s="53"/>
      <c r="CD447" s="53"/>
      <c r="CE447" s="53"/>
      <c r="CF447" s="53"/>
      <c r="CG447" s="53"/>
      <c r="CH447" s="53"/>
      <c r="CI447" s="53"/>
      <c r="CJ447" s="53"/>
      <c r="CK447" s="53"/>
      <c r="CL447" s="61"/>
      <c r="CM447" s="53"/>
      <c r="CN447" s="53"/>
      <c r="CO447" s="53"/>
      <c r="CP447" s="53"/>
      <c r="CQ447" s="53"/>
      <c r="CR447" s="53"/>
      <c r="CS447" s="53"/>
      <c r="CT447" s="53"/>
      <c r="CU447" s="53"/>
      <c r="CV447" s="53"/>
      <c r="CW447" s="53"/>
      <c r="CX447" s="53"/>
      <c r="CY447" s="53"/>
    </row>
    <row r="448" spans="1:103" ht="13" customHeight="1">
      <c r="A448" s="4"/>
      <c r="B448" s="4"/>
      <c r="C448" s="4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53"/>
      <c r="CE448" s="53"/>
      <c r="CF448" s="53"/>
      <c r="CG448" s="53"/>
      <c r="CH448" s="53"/>
      <c r="CI448" s="53"/>
      <c r="CJ448" s="53"/>
      <c r="CK448" s="53"/>
      <c r="CL448" s="61"/>
      <c r="CM448" s="53"/>
      <c r="CN448" s="53"/>
      <c r="CO448" s="53"/>
      <c r="CP448" s="53"/>
      <c r="CQ448" s="53"/>
      <c r="CR448" s="53"/>
      <c r="CS448" s="53"/>
      <c r="CT448" s="53"/>
      <c r="CU448" s="53"/>
      <c r="CV448" s="53"/>
      <c r="CW448" s="53"/>
      <c r="CX448" s="53"/>
      <c r="CY448" s="53"/>
    </row>
    <row r="449" spans="1:103" ht="13" customHeight="1">
      <c r="A449" s="4"/>
      <c r="B449" s="4"/>
      <c r="C449" s="4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53"/>
      <c r="CE449" s="53"/>
      <c r="CF449" s="53"/>
      <c r="CG449" s="53"/>
      <c r="CH449" s="53"/>
      <c r="CI449" s="53"/>
      <c r="CJ449" s="53"/>
      <c r="CK449" s="53"/>
      <c r="CL449" s="61"/>
      <c r="CM449" s="53"/>
      <c r="CN449" s="53"/>
      <c r="CO449" s="53"/>
      <c r="CP449" s="53"/>
      <c r="CQ449" s="53"/>
      <c r="CR449" s="53"/>
      <c r="CS449" s="53"/>
      <c r="CT449" s="53"/>
      <c r="CU449" s="53"/>
      <c r="CV449" s="53"/>
      <c r="CW449" s="53"/>
      <c r="CX449" s="53"/>
      <c r="CY449" s="53"/>
    </row>
    <row r="450" spans="1:103" ht="13" customHeight="1">
      <c r="A450" s="4"/>
      <c r="B450" s="4"/>
      <c r="C450" s="4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53"/>
      <c r="CE450" s="53"/>
      <c r="CF450" s="53"/>
      <c r="CG450" s="53"/>
      <c r="CH450" s="53"/>
      <c r="CI450" s="53"/>
      <c r="CJ450" s="53"/>
      <c r="CK450" s="53"/>
      <c r="CL450" s="61"/>
      <c r="CM450" s="53"/>
      <c r="CN450" s="53"/>
      <c r="CO450" s="53"/>
      <c r="CP450" s="53"/>
      <c r="CQ450" s="53"/>
      <c r="CR450" s="53"/>
      <c r="CS450" s="53"/>
      <c r="CT450" s="53"/>
      <c r="CU450" s="53"/>
      <c r="CV450" s="53"/>
      <c r="CW450" s="53"/>
      <c r="CX450" s="53"/>
      <c r="CY450" s="53"/>
    </row>
    <row r="451" spans="1:103" ht="13" customHeight="1">
      <c r="A451" s="4"/>
      <c r="B451" s="4"/>
      <c r="C451" s="4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53"/>
      <c r="CE451" s="53"/>
      <c r="CF451" s="53"/>
      <c r="CG451" s="53"/>
      <c r="CH451" s="53"/>
      <c r="CI451" s="53"/>
      <c r="CJ451" s="53"/>
      <c r="CK451" s="53"/>
      <c r="CL451" s="61"/>
      <c r="CM451" s="53"/>
      <c r="CN451" s="53"/>
      <c r="CO451" s="53"/>
      <c r="CP451" s="53"/>
      <c r="CQ451" s="53"/>
      <c r="CR451" s="53"/>
      <c r="CS451" s="53"/>
      <c r="CT451" s="53"/>
      <c r="CU451" s="53"/>
      <c r="CV451" s="53"/>
      <c r="CW451" s="53"/>
      <c r="CX451" s="53"/>
      <c r="CY451" s="53"/>
    </row>
    <row r="452" spans="1:103" ht="13" customHeight="1">
      <c r="A452" s="4"/>
      <c r="B452" s="4"/>
      <c r="C452" s="4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/>
      <c r="CA452" s="53"/>
      <c r="CB452" s="53"/>
      <c r="CC452" s="53"/>
      <c r="CD452" s="53"/>
      <c r="CE452" s="53"/>
      <c r="CF452" s="53"/>
      <c r="CG452" s="53"/>
      <c r="CH452" s="53"/>
      <c r="CI452" s="53"/>
      <c r="CJ452" s="53"/>
      <c r="CK452" s="53"/>
      <c r="CL452" s="61"/>
      <c r="CM452" s="53"/>
      <c r="CN452" s="53"/>
      <c r="CO452" s="53"/>
      <c r="CP452" s="53"/>
      <c r="CQ452" s="53"/>
      <c r="CR452" s="53"/>
      <c r="CS452" s="53"/>
      <c r="CT452" s="53"/>
      <c r="CU452" s="53"/>
      <c r="CV452" s="53"/>
      <c r="CW452" s="53"/>
      <c r="CX452" s="53"/>
      <c r="CY452" s="53"/>
    </row>
    <row r="453" spans="1:103" ht="13" customHeight="1">
      <c r="A453" s="4"/>
      <c r="B453" s="4"/>
      <c r="C453" s="4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53"/>
      <c r="CE453" s="53"/>
      <c r="CF453" s="53"/>
      <c r="CG453" s="53"/>
      <c r="CH453" s="53"/>
      <c r="CI453" s="53"/>
      <c r="CJ453" s="53"/>
      <c r="CK453" s="53"/>
      <c r="CL453" s="61"/>
      <c r="CM453" s="53"/>
      <c r="CN453" s="53"/>
      <c r="CO453" s="53"/>
      <c r="CP453" s="53"/>
      <c r="CQ453" s="53"/>
      <c r="CR453" s="53"/>
      <c r="CS453" s="53"/>
      <c r="CT453" s="53"/>
      <c r="CU453" s="53"/>
      <c r="CV453" s="53"/>
      <c r="CW453" s="53"/>
      <c r="CX453" s="53"/>
      <c r="CY453" s="53"/>
    </row>
    <row r="454" spans="1:103" ht="13" customHeight="1">
      <c r="A454" s="4"/>
      <c r="B454" s="4"/>
      <c r="C454" s="4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53"/>
      <c r="CE454" s="53"/>
      <c r="CF454" s="53"/>
      <c r="CG454" s="53"/>
      <c r="CH454" s="53"/>
      <c r="CI454" s="53"/>
      <c r="CJ454" s="53"/>
      <c r="CK454" s="53"/>
      <c r="CL454" s="61"/>
      <c r="CM454" s="53"/>
      <c r="CN454" s="53"/>
      <c r="CO454" s="53"/>
      <c r="CP454" s="53"/>
      <c r="CQ454" s="53"/>
      <c r="CR454" s="53"/>
      <c r="CS454" s="53"/>
      <c r="CT454" s="53"/>
      <c r="CU454" s="53"/>
      <c r="CV454" s="53"/>
      <c r="CW454" s="53"/>
      <c r="CX454" s="53"/>
      <c r="CY454" s="53"/>
    </row>
    <row r="455" spans="1:103" ht="13" customHeight="1">
      <c r="A455" s="4"/>
      <c r="B455" s="4"/>
      <c r="C455" s="4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53"/>
      <c r="CE455" s="53"/>
      <c r="CF455" s="53"/>
      <c r="CG455" s="53"/>
      <c r="CH455" s="53"/>
      <c r="CI455" s="53"/>
      <c r="CJ455" s="53"/>
      <c r="CK455" s="53"/>
      <c r="CL455" s="61"/>
      <c r="CM455" s="53"/>
      <c r="CN455" s="53"/>
      <c r="CO455" s="53"/>
      <c r="CP455" s="53"/>
      <c r="CQ455" s="53"/>
      <c r="CR455" s="53"/>
      <c r="CS455" s="53"/>
      <c r="CT455" s="53"/>
      <c r="CU455" s="53"/>
      <c r="CV455" s="53"/>
      <c r="CW455" s="53"/>
      <c r="CX455" s="53"/>
      <c r="CY455" s="53"/>
    </row>
    <row r="456" spans="1:103" ht="13" customHeight="1">
      <c r="A456" s="4"/>
      <c r="B456" s="4"/>
      <c r="C456" s="4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53"/>
      <c r="CE456" s="53"/>
      <c r="CF456" s="53"/>
      <c r="CG456" s="53"/>
      <c r="CH456" s="53"/>
      <c r="CI456" s="53"/>
      <c r="CJ456" s="53"/>
      <c r="CK456" s="53"/>
      <c r="CL456" s="61"/>
      <c r="CM456" s="53"/>
      <c r="CN456" s="53"/>
      <c r="CO456" s="53"/>
      <c r="CP456" s="53"/>
      <c r="CQ456" s="53"/>
      <c r="CR456" s="53"/>
      <c r="CS456" s="53"/>
      <c r="CT456" s="53"/>
      <c r="CU456" s="53"/>
      <c r="CV456" s="53"/>
      <c r="CW456" s="53"/>
      <c r="CX456" s="53"/>
      <c r="CY456" s="53"/>
    </row>
    <row r="457" spans="1:103" ht="13" customHeight="1">
      <c r="A457" s="4"/>
      <c r="B457" s="4"/>
      <c r="C457" s="4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53"/>
      <c r="CE457" s="53"/>
      <c r="CF457" s="53"/>
      <c r="CG457" s="53"/>
      <c r="CH457" s="53"/>
      <c r="CI457" s="53"/>
      <c r="CJ457" s="53"/>
      <c r="CK457" s="53"/>
      <c r="CL457" s="61"/>
      <c r="CM457" s="53"/>
      <c r="CN457" s="53"/>
      <c r="CO457" s="53"/>
      <c r="CP457" s="53"/>
      <c r="CQ457" s="53"/>
      <c r="CR457" s="53"/>
      <c r="CS457" s="53"/>
      <c r="CT457" s="53"/>
      <c r="CU457" s="53"/>
      <c r="CV457" s="53"/>
      <c r="CW457" s="53"/>
      <c r="CX457" s="53"/>
      <c r="CY457" s="53"/>
    </row>
    <row r="458" spans="1:103" ht="13" customHeight="1">
      <c r="A458" s="4"/>
      <c r="B458" s="4"/>
      <c r="C458" s="4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53"/>
      <c r="CE458" s="53"/>
      <c r="CF458" s="53"/>
      <c r="CG458" s="53"/>
      <c r="CH458" s="53"/>
      <c r="CI458" s="53"/>
      <c r="CJ458" s="53"/>
      <c r="CK458" s="53"/>
      <c r="CL458" s="61"/>
      <c r="CM458" s="53"/>
      <c r="CN458" s="53"/>
      <c r="CO458" s="53"/>
      <c r="CP458" s="53"/>
      <c r="CQ458" s="53"/>
      <c r="CR458" s="53"/>
      <c r="CS458" s="53"/>
      <c r="CT458" s="53"/>
      <c r="CU458" s="53"/>
      <c r="CV458" s="53"/>
      <c r="CW458" s="53"/>
      <c r="CX458" s="53"/>
      <c r="CY458" s="53"/>
    </row>
    <row r="459" spans="1:103" ht="13" customHeight="1">
      <c r="A459" s="4"/>
      <c r="B459" s="4"/>
      <c r="C459" s="4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53"/>
      <c r="CE459" s="53"/>
      <c r="CF459" s="53"/>
      <c r="CG459" s="53"/>
      <c r="CH459" s="53"/>
      <c r="CI459" s="53"/>
      <c r="CJ459" s="53"/>
      <c r="CK459" s="53"/>
      <c r="CL459" s="61"/>
      <c r="CM459" s="53"/>
      <c r="CN459" s="53"/>
      <c r="CO459" s="53"/>
      <c r="CP459" s="53"/>
      <c r="CQ459" s="53"/>
      <c r="CR459" s="53"/>
      <c r="CS459" s="53"/>
      <c r="CT459" s="53"/>
      <c r="CU459" s="53"/>
      <c r="CV459" s="53"/>
      <c r="CW459" s="53"/>
      <c r="CX459" s="53"/>
      <c r="CY459" s="53"/>
    </row>
    <row r="460" spans="1:103" ht="13" customHeight="1">
      <c r="A460" s="4"/>
      <c r="B460" s="4"/>
      <c r="C460" s="4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53"/>
      <c r="CE460" s="53"/>
      <c r="CF460" s="53"/>
      <c r="CG460" s="53"/>
      <c r="CH460" s="53"/>
      <c r="CI460" s="53"/>
      <c r="CJ460" s="53"/>
      <c r="CK460" s="53"/>
      <c r="CL460" s="61"/>
      <c r="CM460" s="53"/>
      <c r="CN460" s="53"/>
      <c r="CO460" s="53"/>
      <c r="CP460" s="53"/>
      <c r="CQ460" s="53"/>
      <c r="CR460" s="53"/>
      <c r="CS460" s="53"/>
      <c r="CT460" s="53"/>
      <c r="CU460" s="53"/>
      <c r="CV460" s="53"/>
      <c r="CW460" s="53"/>
      <c r="CX460" s="53"/>
      <c r="CY460" s="53"/>
    </row>
    <row r="461" spans="1:103" ht="13" customHeight="1">
      <c r="A461" s="4"/>
      <c r="B461" s="4"/>
      <c r="C461" s="4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53"/>
      <c r="CE461" s="53"/>
      <c r="CF461" s="53"/>
      <c r="CG461" s="53"/>
      <c r="CH461" s="53"/>
      <c r="CI461" s="53"/>
      <c r="CJ461" s="53"/>
      <c r="CK461" s="53"/>
      <c r="CL461" s="61"/>
      <c r="CM461" s="53"/>
      <c r="CN461" s="53"/>
      <c r="CO461" s="53"/>
      <c r="CP461" s="53"/>
      <c r="CQ461" s="53"/>
      <c r="CR461" s="53"/>
      <c r="CS461" s="53"/>
      <c r="CT461" s="53"/>
      <c r="CU461" s="53"/>
      <c r="CV461" s="53"/>
      <c r="CW461" s="53"/>
      <c r="CX461" s="53"/>
      <c r="CY461" s="53"/>
    </row>
    <row r="462" spans="1:103" ht="13" customHeight="1">
      <c r="A462" s="4"/>
      <c r="B462" s="4"/>
      <c r="C462" s="4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53"/>
      <c r="CE462" s="53"/>
      <c r="CF462" s="53"/>
      <c r="CG462" s="53"/>
      <c r="CH462" s="53"/>
      <c r="CI462" s="53"/>
      <c r="CJ462" s="53"/>
      <c r="CK462" s="53"/>
      <c r="CL462" s="61"/>
      <c r="CM462" s="53"/>
      <c r="CN462" s="53"/>
      <c r="CO462" s="53"/>
      <c r="CP462" s="53"/>
      <c r="CQ462" s="53"/>
      <c r="CR462" s="53"/>
      <c r="CS462" s="53"/>
      <c r="CT462" s="53"/>
      <c r="CU462" s="53"/>
      <c r="CV462" s="53"/>
      <c r="CW462" s="53"/>
      <c r="CX462" s="53"/>
      <c r="CY462" s="53"/>
    </row>
    <row r="463" spans="1:103" ht="13" customHeight="1">
      <c r="A463" s="4"/>
      <c r="B463" s="4"/>
      <c r="C463" s="4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53"/>
      <c r="CE463" s="53"/>
      <c r="CF463" s="53"/>
      <c r="CG463" s="53"/>
      <c r="CH463" s="53"/>
      <c r="CI463" s="53"/>
      <c r="CJ463" s="53"/>
      <c r="CK463" s="53"/>
      <c r="CL463" s="61"/>
      <c r="CM463" s="53"/>
      <c r="CN463" s="53"/>
      <c r="CO463" s="53"/>
      <c r="CP463" s="53"/>
      <c r="CQ463" s="53"/>
      <c r="CR463" s="53"/>
      <c r="CS463" s="53"/>
      <c r="CT463" s="53"/>
      <c r="CU463" s="53"/>
      <c r="CV463" s="53"/>
      <c r="CW463" s="53"/>
      <c r="CX463" s="53"/>
      <c r="CY463" s="53"/>
    </row>
    <row r="464" spans="1:103" ht="13" customHeight="1">
      <c r="A464" s="4"/>
      <c r="B464" s="4"/>
      <c r="C464" s="4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53"/>
      <c r="CE464" s="53"/>
      <c r="CF464" s="53"/>
      <c r="CG464" s="53"/>
      <c r="CH464" s="53"/>
      <c r="CI464" s="53"/>
      <c r="CJ464" s="53"/>
      <c r="CK464" s="53"/>
      <c r="CL464" s="61"/>
      <c r="CM464" s="53"/>
      <c r="CN464" s="53"/>
      <c r="CO464" s="53"/>
      <c r="CP464" s="53"/>
      <c r="CQ464" s="53"/>
      <c r="CR464" s="53"/>
      <c r="CS464" s="53"/>
      <c r="CT464" s="53"/>
      <c r="CU464" s="53"/>
      <c r="CV464" s="53"/>
      <c r="CW464" s="53"/>
      <c r="CX464" s="53"/>
      <c r="CY464" s="53"/>
    </row>
    <row r="465" spans="1:103" ht="13" customHeight="1">
      <c r="A465" s="4"/>
      <c r="B465" s="4"/>
      <c r="C465" s="4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53"/>
      <c r="CE465" s="53"/>
      <c r="CF465" s="53"/>
      <c r="CG465" s="53"/>
      <c r="CH465" s="53"/>
      <c r="CI465" s="53"/>
      <c r="CJ465" s="53"/>
      <c r="CK465" s="53"/>
      <c r="CL465" s="61"/>
      <c r="CM465" s="53"/>
      <c r="CN465" s="53"/>
      <c r="CO465" s="53"/>
      <c r="CP465" s="53"/>
      <c r="CQ465" s="53"/>
      <c r="CR465" s="53"/>
      <c r="CS465" s="53"/>
      <c r="CT465" s="53"/>
      <c r="CU465" s="53"/>
      <c r="CV465" s="53"/>
      <c r="CW465" s="53"/>
      <c r="CX465" s="53"/>
      <c r="CY465" s="53"/>
    </row>
    <row r="466" spans="1:103" ht="13" customHeight="1">
      <c r="A466" s="4"/>
      <c r="B466" s="4"/>
      <c r="C466" s="4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53"/>
      <c r="CE466" s="53"/>
      <c r="CF466" s="53"/>
      <c r="CG466" s="53"/>
      <c r="CH466" s="53"/>
      <c r="CI466" s="53"/>
      <c r="CJ466" s="53"/>
      <c r="CK466" s="53"/>
      <c r="CL466" s="61"/>
      <c r="CM466" s="53"/>
      <c r="CN466" s="53"/>
      <c r="CO466" s="53"/>
      <c r="CP466" s="53"/>
      <c r="CQ466" s="53"/>
      <c r="CR466" s="53"/>
      <c r="CS466" s="53"/>
      <c r="CT466" s="53"/>
      <c r="CU466" s="53"/>
      <c r="CV466" s="53"/>
      <c r="CW466" s="53"/>
      <c r="CX466" s="53"/>
      <c r="CY466" s="53"/>
    </row>
    <row r="467" spans="1:103" ht="13" customHeight="1">
      <c r="A467" s="4"/>
      <c r="B467" s="4"/>
      <c r="C467" s="4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61"/>
      <c r="CM467" s="53"/>
      <c r="CN467" s="53"/>
      <c r="CO467" s="53"/>
      <c r="CP467" s="53"/>
      <c r="CQ467" s="53"/>
      <c r="CR467" s="53"/>
      <c r="CS467" s="53"/>
      <c r="CT467" s="53"/>
      <c r="CU467" s="53"/>
      <c r="CV467" s="53"/>
      <c r="CW467" s="53"/>
      <c r="CX467" s="53"/>
      <c r="CY467" s="53"/>
    </row>
    <row r="468" spans="1:103" ht="13" customHeight="1">
      <c r="A468" s="4"/>
      <c r="B468" s="4"/>
      <c r="C468" s="4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53"/>
      <c r="CE468" s="53"/>
      <c r="CF468" s="53"/>
      <c r="CG468" s="53"/>
      <c r="CH468" s="53"/>
      <c r="CI468" s="53"/>
      <c r="CJ468" s="53"/>
      <c r="CK468" s="53"/>
      <c r="CL468" s="61"/>
      <c r="CM468" s="53"/>
      <c r="CN468" s="53"/>
      <c r="CO468" s="53"/>
      <c r="CP468" s="53"/>
      <c r="CQ468" s="53"/>
      <c r="CR468" s="53"/>
      <c r="CS468" s="53"/>
      <c r="CT468" s="53"/>
      <c r="CU468" s="53"/>
      <c r="CV468" s="53"/>
      <c r="CW468" s="53"/>
      <c r="CX468" s="53"/>
      <c r="CY468" s="53"/>
    </row>
    <row r="469" spans="1:103" ht="13" customHeight="1">
      <c r="A469" s="4"/>
      <c r="B469" s="4"/>
      <c r="C469" s="4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3"/>
      <c r="CI469" s="53"/>
      <c r="CJ469" s="53"/>
      <c r="CK469" s="53"/>
      <c r="CL469" s="61"/>
      <c r="CM469" s="53"/>
      <c r="CN469" s="53"/>
      <c r="CO469" s="53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</row>
    <row r="470" spans="1:103" ht="13" customHeight="1">
      <c r="A470" s="4"/>
      <c r="B470" s="4"/>
      <c r="C470" s="4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3"/>
      <c r="CI470" s="53"/>
      <c r="CJ470" s="53"/>
      <c r="CK470" s="53"/>
      <c r="CL470" s="61"/>
      <c r="CM470" s="53"/>
      <c r="CN470" s="53"/>
      <c r="CO470" s="53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</row>
    <row r="471" spans="1:103" ht="13" customHeight="1">
      <c r="A471" s="4"/>
      <c r="B471" s="4"/>
      <c r="C471" s="4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  <c r="CA471" s="53"/>
      <c r="CB471" s="53"/>
      <c r="CC471" s="53"/>
      <c r="CD471" s="53"/>
      <c r="CE471" s="53"/>
      <c r="CF471" s="53"/>
      <c r="CG471" s="53"/>
      <c r="CH471" s="53"/>
      <c r="CI471" s="53"/>
      <c r="CJ471" s="53"/>
      <c r="CK471" s="53"/>
      <c r="CL471" s="61"/>
      <c r="CM471" s="53"/>
      <c r="CN471" s="53"/>
      <c r="CO471" s="53"/>
      <c r="CP471" s="53"/>
      <c r="CQ471" s="53"/>
      <c r="CR471" s="53"/>
      <c r="CS471" s="53"/>
      <c r="CT471" s="53"/>
      <c r="CU471" s="53"/>
      <c r="CV471" s="53"/>
      <c r="CW471" s="53"/>
      <c r="CX471" s="53"/>
      <c r="CY471" s="53"/>
    </row>
    <row r="472" spans="1:103" ht="13" customHeight="1">
      <c r="A472" s="4"/>
      <c r="B472" s="4"/>
      <c r="C472" s="4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53"/>
      <c r="CE472" s="53"/>
      <c r="CF472" s="53"/>
      <c r="CG472" s="53"/>
      <c r="CH472" s="53"/>
      <c r="CI472" s="53"/>
      <c r="CJ472" s="53"/>
      <c r="CK472" s="53"/>
      <c r="CL472" s="61"/>
      <c r="CM472" s="53"/>
      <c r="CN472" s="53"/>
      <c r="CO472" s="53"/>
      <c r="CP472" s="53"/>
      <c r="CQ472" s="53"/>
      <c r="CR472" s="53"/>
      <c r="CS472" s="53"/>
      <c r="CT472" s="53"/>
      <c r="CU472" s="53"/>
      <c r="CV472" s="53"/>
      <c r="CW472" s="53"/>
      <c r="CX472" s="53"/>
      <c r="CY472" s="53"/>
    </row>
    <row r="473" spans="1:103" ht="13" customHeight="1">
      <c r="A473" s="4"/>
      <c r="B473" s="4"/>
      <c r="C473" s="4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53"/>
      <c r="CE473" s="53"/>
      <c r="CF473" s="53"/>
      <c r="CG473" s="53"/>
      <c r="CH473" s="53"/>
      <c r="CI473" s="53"/>
      <c r="CJ473" s="53"/>
      <c r="CK473" s="53"/>
      <c r="CL473" s="61"/>
      <c r="CM473" s="53"/>
      <c r="CN473" s="53"/>
      <c r="CO473" s="53"/>
      <c r="CP473" s="53"/>
      <c r="CQ473" s="53"/>
      <c r="CR473" s="53"/>
      <c r="CS473" s="53"/>
      <c r="CT473" s="53"/>
      <c r="CU473" s="53"/>
      <c r="CV473" s="53"/>
      <c r="CW473" s="53"/>
      <c r="CX473" s="53"/>
      <c r="CY473" s="53"/>
    </row>
    <row r="474" spans="1:103" ht="13" customHeight="1">
      <c r="A474" s="4"/>
      <c r="B474" s="4"/>
      <c r="C474" s="4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53"/>
      <c r="CE474" s="53"/>
      <c r="CF474" s="53"/>
      <c r="CG474" s="53"/>
      <c r="CH474" s="53"/>
      <c r="CI474" s="53"/>
      <c r="CJ474" s="53"/>
      <c r="CK474" s="53"/>
      <c r="CL474" s="61"/>
      <c r="CM474" s="53"/>
      <c r="CN474" s="53"/>
      <c r="CO474" s="53"/>
      <c r="CP474" s="53"/>
      <c r="CQ474" s="53"/>
      <c r="CR474" s="53"/>
      <c r="CS474" s="53"/>
      <c r="CT474" s="53"/>
      <c r="CU474" s="53"/>
      <c r="CV474" s="53"/>
      <c r="CW474" s="53"/>
      <c r="CX474" s="53"/>
      <c r="CY474" s="53"/>
    </row>
    <row r="475" spans="1:103" ht="13" customHeight="1">
      <c r="A475" s="4"/>
      <c r="B475" s="4"/>
      <c r="C475" s="4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53"/>
      <c r="CE475" s="53"/>
      <c r="CF475" s="53"/>
      <c r="CG475" s="53"/>
      <c r="CH475" s="53"/>
      <c r="CI475" s="53"/>
      <c r="CJ475" s="53"/>
      <c r="CK475" s="53"/>
      <c r="CL475" s="61"/>
      <c r="CM475" s="53"/>
      <c r="CN475" s="53"/>
      <c r="CO475" s="53"/>
      <c r="CP475" s="53"/>
      <c r="CQ475" s="53"/>
      <c r="CR475" s="53"/>
      <c r="CS475" s="53"/>
      <c r="CT475" s="53"/>
      <c r="CU475" s="53"/>
      <c r="CV475" s="53"/>
      <c r="CW475" s="53"/>
      <c r="CX475" s="53"/>
      <c r="CY475" s="53"/>
    </row>
    <row r="476" spans="1:103" ht="13" customHeight="1">
      <c r="A476" s="4"/>
      <c r="B476" s="4"/>
      <c r="C476" s="4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53"/>
      <c r="CE476" s="53"/>
      <c r="CF476" s="53"/>
      <c r="CG476" s="53"/>
      <c r="CH476" s="53"/>
      <c r="CI476" s="53"/>
      <c r="CJ476" s="53"/>
      <c r="CK476" s="53"/>
      <c r="CL476" s="61"/>
      <c r="CM476" s="53"/>
      <c r="CN476" s="53"/>
      <c r="CO476" s="53"/>
      <c r="CP476" s="53"/>
      <c r="CQ476" s="53"/>
      <c r="CR476" s="53"/>
      <c r="CS476" s="53"/>
      <c r="CT476" s="53"/>
      <c r="CU476" s="53"/>
      <c r="CV476" s="53"/>
      <c r="CW476" s="53"/>
      <c r="CX476" s="53"/>
      <c r="CY476" s="53"/>
    </row>
    <row r="477" spans="1:103" ht="13" customHeight="1">
      <c r="A477" s="4"/>
      <c r="B477" s="4"/>
      <c r="C477" s="4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  <c r="CA477" s="53"/>
      <c r="CB477" s="53"/>
      <c r="CC477" s="53"/>
      <c r="CD477" s="53"/>
      <c r="CE477" s="53"/>
      <c r="CF477" s="53"/>
      <c r="CG477" s="53"/>
      <c r="CH477" s="53"/>
      <c r="CI477" s="53"/>
      <c r="CJ477" s="53"/>
      <c r="CK477" s="53"/>
      <c r="CL477" s="61"/>
      <c r="CM477" s="53"/>
      <c r="CN477" s="53"/>
      <c r="CO477" s="53"/>
      <c r="CP477" s="53"/>
      <c r="CQ477" s="53"/>
      <c r="CR477" s="53"/>
      <c r="CS477" s="53"/>
      <c r="CT477" s="53"/>
      <c r="CU477" s="53"/>
      <c r="CV477" s="53"/>
      <c r="CW477" s="53"/>
      <c r="CX477" s="53"/>
      <c r="CY477" s="53"/>
    </row>
    <row r="478" spans="1:103" ht="13" customHeight="1">
      <c r="A478" s="4"/>
      <c r="B478" s="4"/>
      <c r="C478" s="4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53"/>
      <c r="CE478" s="53"/>
      <c r="CF478" s="53"/>
      <c r="CG478" s="53"/>
      <c r="CH478" s="53"/>
      <c r="CI478" s="53"/>
      <c r="CJ478" s="53"/>
      <c r="CK478" s="53"/>
      <c r="CL478" s="61"/>
      <c r="CM478" s="53"/>
      <c r="CN478" s="53"/>
      <c r="CO478" s="53"/>
      <c r="CP478" s="53"/>
      <c r="CQ478" s="53"/>
      <c r="CR478" s="53"/>
      <c r="CS478" s="53"/>
      <c r="CT478" s="53"/>
      <c r="CU478" s="53"/>
      <c r="CV478" s="53"/>
      <c r="CW478" s="53"/>
      <c r="CX478" s="53"/>
      <c r="CY478" s="53"/>
    </row>
    <row r="479" spans="1:103" ht="13" customHeight="1">
      <c r="A479" s="4"/>
      <c r="B479" s="4"/>
      <c r="C479" s="4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53"/>
      <c r="CE479" s="53"/>
      <c r="CF479" s="53"/>
      <c r="CG479" s="53"/>
      <c r="CH479" s="53"/>
      <c r="CI479" s="53"/>
      <c r="CJ479" s="53"/>
      <c r="CK479" s="53"/>
      <c r="CL479" s="61"/>
      <c r="CM479" s="53"/>
      <c r="CN479" s="53"/>
      <c r="CO479" s="53"/>
      <c r="CP479" s="53"/>
      <c r="CQ479" s="53"/>
      <c r="CR479" s="53"/>
      <c r="CS479" s="53"/>
      <c r="CT479" s="53"/>
      <c r="CU479" s="53"/>
      <c r="CV479" s="53"/>
      <c r="CW479" s="53"/>
      <c r="CX479" s="53"/>
      <c r="CY479" s="53"/>
    </row>
    <row r="480" spans="1:103" ht="13" customHeight="1">
      <c r="A480" s="4"/>
      <c r="B480" s="4"/>
      <c r="C480" s="4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53"/>
      <c r="CE480" s="53"/>
      <c r="CF480" s="53"/>
      <c r="CG480" s="53"/>
      <c r="CH480" s="53"/>
      <c r="CI480" s="53"/>
      <c r="CJ480" s="53"/>
      <c r="CK480" s="53"/>
      <c r="CL480" s="61"/>
      <c r="CM480" s="53"/>
      <c r="CN480" s="53"/>
      <c r="CO480" s="53"/>
      <c r="CP480" s="53"/>
      <c r="CQ480" s="53"/>
      <c r="CR480" s="53"/>
      <c r="CS480" s="53"/>
      <c r="CT480" s="53"/>
      <c r="CU480" s="53"/>
      <c r="CV480" s="53"/>
      <c r="CW480" s="53"/>
      <c r="CX480" s="53"/>
      <c r="CY480" s="53"/>
    </row>
    <row r="481" spans="1:103" ht="13" customHeight="1">
      <c r="A481" s="4"/>
      <c r="B481" s="4"/>
      <c r="C481" s="4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53"/>
      <c r="CE481" s="53"/>
      <c r="CF481" s="53"/>
      <c r="CG481" s="53"/>
      <c r="CH481" s="53"/>
      <c r="CI481" s="53"/>
      <c r="CJ481" s="53"/>
      <c r="CK481" s="53"/>
      <c r="CL481" s="61"/>
      <c r="CM481" s="53"/>
      <c r="CN481" s="53"/>
      <c r="CO481" s="53"/>
      <c r="CP481" s="53"/>
      <c r="CQ481" s="53"/>
      <c r="CR481" s="53"/>
      <c r="CS481" s="53"/>
      <c r="CT481" s="53"/>
      <c r="CU481" s="53"/>
      <c r="CV481" s="53"/>
      <c r="CW481" s="53"/>
      <c r="CX481" s="53"/>
      <c r="CY481" s="53"/>
    </row>
    <row r="482" spans="1:103" ht="13" customHeight="1">
      <c r="A482" s="4"/>
      <c r="B482" s="4"/>
      <c r="C482" s="4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53"/>
      <c r="CE482" s="53"/>
      <c r="CF482" s="53"/>
      <c r="CG482" s="53"/>
      <c r="CH482" s="53"/>
      <c r="CI482" s="53"/>
      <c r="CJ482" s="53"/>
      <c r="CK482" s="53"/>
      <c r="CL482" s="61"/>
      <c r="CM482" s="53"/>
      <c r="CN482" s="53"/>
      <c r="CO482" s="53"/>
      <c r="CP482" s="53"/>
      <c r="CQ482" s="53"/>
      <c r="CR482" s="53"/>
      <c r="CS482" s="53"/>
      <c r="CT482" s="53"/>
      <c r="CU482" s="53"/>
      <c r="CV482" s="53"/>
      <c r="CW482" s="53"/>
      <c r="CX482" s="53"/>
      <c r="CY482" s="53"/>
    </row>
    <row r="483" spans="1:103" ht="13" customHeight="1">
      <c r="A483" s="4"/>
      <c r="B483" s="4"/>
      <c r="C483" s="4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53"/>
      <c r="CE483" s="53"/>
      <c r="CF483" s="53"/>
      <c r="CG483" s="53"/>
      <c r="CH483" s="53"/>
      <c r="CI483" s="53"/>
      <c r="CJ483" s="53"/>
      <c r="CK483" s="53"/>
      <c r="CL483" s="61"/>
      <c r="CM483" s="53"/>
      <c r="CN483" s="53"/>
      <c r="CO483" s="53"/>
      <c r="CP483" s="53"/>
      <c r="CQ483" s="53"/>
      <c r="CR483" s="53"/>
      <c r="CS483" s="53"/>
      <c r="CT483" s="53"/>
      <c r="CU483" s="53"/>
      <c r="CV483" s="53"/>
      <c r="CW483" s="53"/>
      <c r="CX483" s="53"/>
      <c r="CY483" s="53"/>
    </row>
    <row r="484" spans="1:103" ht="13" customHeight="1">
      <c r="A484" s="4"/>
      <c r="B484" s="4"/>
      <c r="C484" s="4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53"/>
      <c r="CE484" s="53"/>
      <c r="CF484" s="53"/>
      <c r="CG484" s="53"/>
      <c r="CH484" s="53"/>
      <c r="CI484" s="53"/>
      <c r="CJ484" s="53"/>
      <c r="CK484" s="53"/>
      <c r="CL484" s="61"/>
      <c r="CM484" s="53"/>
      <c r="CN484" s="53"/>
      <c r="CO484" s="53"/>
      <c r="CP484" s="53"/>
      <c r="CQ484" s="53"/>
      <c r="CR484" s="53"/>
      <c r="CS484" s="53"/>
      <c r="CT484" s="53"/>
      <c r="CU484" s="53"/>
      <c r="CV484" s="53"/>
      <c r="CW484" s="53"/>
      <c r="CX484" s="53"/>
      <c r="CY484" s="53"/>
    </row>
    <row r="485" spans="1:103" ht="13" customHeight="1">
      <c r="A485" s="4"/>
      <c r="B485" s="4"/>
      <c r="C485" s="4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53"/>
      <c r="CE485" s="53"/>
      <c r="CF485" s="53"/>
      <c r="CG485" s="53"/>
      <c r="CH485" s="53"/>
      <c r="CI485" s="53"/>
      <c r="CJ485" s="53"/>
      <c r="CK485" s="53"/>
      <c r="CL485" s="61"/>
      <c r="CM485" s="53"/>
      <c r="CN485" s="53"/>
      <c r="CO485" s="53"/>
      <c r="CP485" s="53"/>
      <c r="CQ485" s="53"/>
      <c r="CR485" s="53"/>
      <c r="CS485" s="53"/>
      <c r="CT485" s="53"/>
      <c r="CU485" s="53"/>
      <c r="CV485" s="53"/>
      <c r="CW485" s="53"/>
      <c r="CX485" s="53"/>
      <c r="CY485" s="53"/>
    </row>
    <row r="486" spans="1:103" ht="13" customHeight="1">
      <c r="A486" s="4"/>
      <c r="B486" s="4"/>
      <c r="C486" s="4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53"/>
      <c r="CE486" s="53"/>
      <c r="CF486" s="53"/>
      <c r="CG486" s="53"/>
      <c r="CH486" s="53"/>
      <c r="CI486" s="53"/>
      <c r="CJ486" s="53"/>
      <c r="CK486" s="53"/>
      <c r="CL486" s="61"/>
      <c r="CM486" s="53"/>
      <c r="CN486" s="53"/>
      <c r="CO486" s="53"/>
      <c r="CP486" s="53"/>
      <c r="CQ486" s="53"/>
      <c r="CR486" s="53"/>
      <c r="CS486" s="53"/>
      <c r="CT486" s="53"/>
      <c r="CU486" s="53"/>
      <c r="CV486" s="53"/>
      <c r="CW486" s="53"/>
      <c r="CX486" s="53"/>
      <c r="CY486" s="53"/>
    </row>
    <row r="487" spans="1:103" ht="13" customHeight="1">
      <c r="A487" s="4"/>
      <c r="B487" s="4"/>
      <c r="C487" s="4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53"/>
      <c r="CE487" s="53"/>
      <c r="CF487" s="53"/>
      <c r="CG487" s="53"/>
      <c r="CH487" s="53"/>
      <c r="CI487" s="53"/>
      <c r="CJ487" s="53"/>
      <c r="CK487" s="53"/>
      <c r="CL487" s="61"/>
      <c r="CM487" s="53"/>
      <c r="CN487" s="53"/>
      <c r="CO487" s="53"/>
      <c r="CP487" s="53"/>
      <c r="CQ487" s="53"/>
      <c r="CR487" s="53"/>
      <c r="CS487" s="53"/>
      <c r="CT487" s="53"/>
      <c r="CU487" s="53"/>
      <c r="CV487" s="53"/>
      <c r="CW487" s="53"/>
      <c r="CX487" s="53"/>
      <c r="CY487" s="53"/>
    </row>
    <row r="488" spans="1:103" ht="13" customHeight="1">
      <c r="A488" s="4"/>
      <c r="B488" s="4"/>
      <c r="C488" s="4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53"/>
      <c r="CE488" s="53"/>
      <c r="CF488" s="53"/>
      <c r="CG488" s="53"/>
      <c r="CH488" s="53"/>
      <c r="CI488" s="53"/>
      <c r="CJ488" s="53"/>
      <c r="CK488" s="53"/>
      <c r="CL488" s="61"/>
      <c r="CM488" s="53"/>
      <c r="CN488" s="53"/>
      <c r="CO488" s="53"/>
      <c r="CP488" s="53"/>
      <c r="CQ488" s="53"/>
      <c r="CR488" s="53"/>
      <c r="CS488" s="53"/>
      <c r="CT488" s="53"/>
      <c r="CU488" s="53"/>
      <c r="CV488" s="53"/>
      <c r="CW488" s="53"/>
      <c r="CX488" s="53"/>
      <c r="CY488" s="53"/>
    </row>
    <row r="489" spans="1:103" ht="13" customHeight="1">
      <c r="A489" s="4"/>
      <c r="B489" s="4"/>
      <c r="C489" s="4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61"/>
      <c r="CM489" s="53"/>
      <c r="CN489" s="53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</row>
    <row r="490" spans="1:103" ht="13" customHeight="1">
      <c r="A490" s="4"/>
      <c r="B490" s="4"/>
      <c r="C490" s="4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53"/>
      <c r="CE490" s="53"/>
      <c r="CF490" s="53"/>
      <c r="CG490" s="53"/>
      <c r="CH490" s="53"/>
      <c r="CI490" s="53"/>
      <c r="CJ490" s="53"/>
      <c r="CK490" s="53"/>
      <c r="CL490" s="61"/>
      <c r="CM490" s="53"/>
      <c r="CN490" s="53"/>
      <c r="CO490" s="53"/>
      <c r="CP490" s="53"/>
      <c r="CQ490" s="53"/>
      <c r="CR490" s="53"/>
      <c r="CS490" s="53"/>
      <c r="CT490" s="53"/>
      <c r="CU490" s="53"/>
      <c r="CV490" s="53"/>
      <c r="CW490" s="53"/>
      <c r="CX490" s="53"/>
      <c r="CY490" s="53"/>
    </row>
    <row r="491" spans="1:103" ht="13" customHeight="1">
      <c r="A491" s="4"/>
      <c r="B491" s="4"/>
      <c r="C491" s="4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53"/>
      <c r="CE491" s="53"/>
      <c r="CF491" s="53"/>
      <c r="CG491" s="53"/>
      <c r="CH491" s="53"/>
      <c r="CI491" s="53"/>
      <c r="CJ491" s="53"/>
      <c r="CK491" s="53"/>
      <c r="CL491" s="61"/>
      <c r="CM491" s="53"/>
      <c r="CN491" s="53"/>
      <c r="CO491" s="53"/>
      <c r="CP491" s="53"/>
      <c r="CQ491" s="53"/>
      <c r="CR491" s="53"/>
      <c r="CS491" s="53"/>
      <c r="CT491" s="53"/>
      <c r="CU491" s="53"/>
      <c r="CV491" s="53"/>
      <c r="CW491" s="53"/>
      <c r="CX491" s="53"/>
      <c r="CY491" s="53"/>
    </row>
    <row r="492" spans="1:103" ht="13" customHeight="1">
      <c r="A492" s="4"/>
      <c r="B492" s="4"/>
      <c r="C492" s="4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53"/>
      <c r="CE492" s="53"/>
      <c r="CF492" s="53"/>
      <c r="CG492" s="53"/>
      <c r="CH492" s="53"/>
      <c r="CI492" s="53"/>
      <c r="CJ492" s="53"/>
      <c r="CK492" s="53"/>
      <c r="CL492" s="61"/>
      <c r="CM492" s="53"/>
      <c r="CN492" s="53"/>
      <c r="CO492" s="53"/>
      <c r="CP492" s="53"/>
      <c r="CQ492" s="53"/>
      <c r="CR492" s="53"/>
      <c r="CS492" s="53"/>
      <c r="CT492" s="53"/>
      <c r="CU492" s="53"/>
      <c r="CV492" s="53"/>
      <c r="CW492" s="53"/>
      <c r="CX492" s="53"/>
      <c r="CY492" s="53"/>
    </row>
    <row r="493" spans="1:103" ht="13" customHeight="1">
      <c r="A493" s="4"/>
      <c r="B493" s="4"/>
      <c r="C493" s="4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53"/>
      <c r="CE493" s="53"/>
      <c r="CF493" s="53"/>
      <c r="CG493" s="53"/>
      <c r="CH493" s="53"/>
      <c r="CI493" s="53"/>
      <c r="CJ493" s="53"/>
      <c r="CK493" s="53"/>
      <c r="CL493" s="61"/>
      <c r="CM493" s="53"/>
      <c r="CN493" s="53"/>
      <c r="CO493" s="53"/>
      <c r="CP493" s="53"/>
      <c r="CQ493" s="53"/>
      <c r="CR493" s="53"/>
      <c r="CS493" s="53"/>
      <c r="CT493" s="53"/>
      <c r="CU493" s="53"/>
      <c r="CV493" s="53"/>
      <c r="CW493" s="53"/>
      <c r="CX493" s="53"/>
      <c r="CY493" s="53"/>
    </row>
    <row r="494" spans="1:103" ht="13" customHeight="1">
      <c r="A494" s="4"/>
      <c r="B494" s="4"/>
      <c r="C494" s="4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53"/>
      <c r="CE494" s="53"/>
      <c r="CF494" s="53"/>
      <c r="CG494" s="53"/>
      <c r="CH494" s="53"/>
      <c r="CI494" s="53"/>
      <c r="CJ494" s="53"/>
      <c r="CK494" s="53"/>
      <c r="CL494" s="61"/>
      <c r="CM494" s="53"/>
      <c r="CN494" s="53"/>
      <c r="CO494" s="53"/>
      <c r="CP494" s="53"/>
      <c r="CQ494" s="53"/>
      <c r="CR494" s="53"/>
      <c r="CS494" s="53"/>
      <c r="CT494" s="53"/>
      <c r="CU494" s="53"/>
      <c r="CV494" s="53"/>
      <c r="CW494" s="53"/>
      <c r="CX494" s="53"/>
      <c r="CY494" s="53"/>
    </row>
    <row r="495" spans="1:103" ht="13" customHeight="1">
      <c r="A495" s="4"/>
      <c r="B495" s="4"/>
      <c r="C495" s="4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/>
      <c r="CA495" s="53"/>
      <c r="CB495" s="53"/>
      <c r="CC495" s="53"/>
      <c r="CD495" s="53"/>
      <c r="CE495" s="53"/>
      <c r="CF495" s="53"/>
      <c r="CG495" s="53"/>
      <c r="CH495" s="53"/>
      <c r="CI495" s="53"/>
      <c r="CJ495" s="53"/>
      <c r="CK495" s="53"/>
      <c r="CL495" s="61"/>
      <c r="CM495" s="53"/>
      <c r="CN495" s="53"/>
      <c r="CO495" s="53"/>
      <c r="CP495" s="53"/>
      <c r="CQ495" s="53"/>
      <c r="CR495" s="53"/>
      <c r="CS495" s="53"/>
      <c r="CT495" s="53"/>
      <c r="CU495" s="53"/>
      <c r="CV495" s="53"/>
      <c r="CW495" s="53"/>
      <c r="CX495" s="53"/>
      <c r="CY495" s="53"/>
    </row>
    <row r="496" spans="1:103" ht="13" customHeight="1">
      <c r="A496" s="4"/>
      <c r="B496" s="4"/>
      <c r="C496" s="4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53"/>
      <c r="CE496" s="53"/>
      <c r="CF496" s="53"/>
      <c r="CG496" s="53"/>
      <c r="CH496" s="53"/>
      <c r="CI496" s="53"/>
      <c r="CJ496" s="53"/>
      <c r="CK496" s="53"/>
      <c r="CL496" s="61"/>
      <c r="CM496" s="53"/>
      <c r="CN496" s="53"/>
      <c r="CO496" s="53"/>
      <c r="CP496" s="53"/>
      <c r="CQ496" s="53"/>
      <c r="CR496" s="53"/>
      <c r="CS496" s="53"/>
      <c r="CT496" s="53"/>
      <c r="CU496" s="53"/>
      <c r="CV496" s="53"/>
      <c r="CW496" s="53"/>
      <c r="CX496" s="53"/>
      <c r="CY496" s="53"/>
    </row>
    <row r="497" spans="1:103" ht="13" customHeight="1">
      <c r="A497" s="4"/>
      <c r="B497" s="4"/>
      <c r="C497" s="4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53"/>
      <c r="CE497" s="53"/>
      <c r="CF497" s="53"/>
      <c r="CG497" s="53"/>
      <c r="CH497" s="53"/>
      <c r="CI497" s="53"/>
      <c r="CJ497" s="53"/>
      <c r="CK497" s="53"/>
      <c r="CL497" s="61"/>
      <c r="CM497" s="53"/>
      <c r="CN497" s="53"/>
      <c r="CO497" s="53"/>
      <c r="CP497" s="53"/>
      <c r="CQ497" s="53"/>
      <c r="CR497" s="53"/>
      <c r="CS497" s="53"/>
      <c r="CT497" s="53"/>
      <c r="CU497" s="53"/>
      <c r="CV497" s="53"/>
      <c r="CW497" s="53"/>
      <c r="CX497" s="53"/>
      <c r="CY497" s="53"/>
    </row>
    <row r="498" spans="1:103" ht="13" customHeight="1">
      <c r="A498" s="4"/>
      <c r="B498" s="4"/>
      <c r="C498" s="4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53"/>
      <c r="CE498" s="53"/>
      <c r="CF498" s="53"/>
      <c r="CG498" s="53"/>
      <c r="CH498" s="53"/>
      <c r="CI498" s="53"/>
      <c r="CJ498" s="53"/>
      <c r="CK498" s="53"/>
      <c r="CL498" s="61"/>
      <c r="CM498" s="53"/>
      <c r="CN498" s="53"/>
      <c r="CO498" s="53"/>
      <c r="CP498" s="53"/>
      <c r="CQ498" s="53"/>
      <c r="CR498" s="53"/>
      <c r="CS498" s="53"/>
      <c r="CT498" s="53"/>
      <c r="CU498" s="53"/>
      <c r="CV498" s="53"/>
      <c r="CW498" s="53"/>
      <c r="CX498" s="53"/>
      <c r="CY498" s="53"/>
    </row>
    <row r="499" spans="1:103" ht="13" customHeight="1">
      <c r="A499" s="4"/>
      <c r="B499" s="4"/>
      <c r="C499" s="4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53"/>
      <c r="CE499" s="53"/>
      <c r="CF499" s="53"/>
      <c r="CG499" s="53"/>
      <c r="CH499" s="53"/>
      <c r="CI499" s="53"/>
      <c r="CJ499" s="53"/>
      <c r="CK499" s="53"/>
      <c r="CL499" s="61"/>
      <c r="CM499" s="53"/>
      <c r="CN499" s="53"/>
      <c r="CO499" s="53"/>
      <c r="CP499" s="53"/>
      <c r="CQ499" s="53"/>
      <c r="CR499" s="53"/>
      <c r="CS499" s="53"/>
      <c r="CT499" s="53"/>
      <c r="CU499" s="53"/>
      <c r="CV499" s="53"/>
      <c r="CW499" s="53"/>
      <c r="CX499" s="53"/>
      <c r="CY499" s="53"/>
    </row>
    <row r="500" spans="1:103" ht="13" customHeight="1">
      <c r="A500" s="4"/>
      <c r="B500" s="4"/>
      <c r="C500" s="4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53"/>
      <c r="CE500" s="53"/>
      <c r="CF500" s="53"/>
      <c r="CG500" s="53"/>
      <c r="CH500" s="53"/>
      <c r="CI500" s="53"/>
      <c r="CJ500" s="53"/>
      <c r="CK500" s="53"/>
      <c r="CL500" s="61"/>
      <c r="CM500" s="53"/>
      <c r="CN500" s="53"/>
      <c r="CO500" s="53"/>
      <c r="CP500" s="53"/>
      <c r="CQ500" s="53"/>
      <c r="CR500" s="53"/>
      <c r="CS500" s="53"/>
      <c r="CT500" s="53"/>
      <c r="CU500" s="53"/>
      <c r="CV500" s="53"/>
      <c r="CW500" s="53"/>
      <c r="CX500" s="53"/>
      <c r="CY500" s="53"/>
    </row>
    <row r="501" spans="1:103" ht="13" customHeight="1">
      <c r="A501" s="4"/>
      <c r="B501" s="4"/>
      <c r="C501" s="4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53"/>
      <c r="CE501" s="53"/>
      <c r="CF501" s="53"/>
      <c r="CG501" s="53"/>
      <c r="CH501" s="53"/>
      <c r="CI501" s="53"/>
      <c r="CJ501" s="53"/>
      <c r="CK501" s="53"/>
      <c r="CL501" s="61"/>
      <c r="CM501" s="53"/>
      <c r="CN501" s="53"/>
      <c r="CO501" s="53"/>
      <c r="CP501" s="53"/>
      <c r="CQ501" s="53"/>
      <c r="CR501" s="53"/>
      <c r="CS501" s="53"/>
      <c r="CT501" s="53"/>
      <c r="CU501" s="53"/>
      <c r="CV501" s="53"/>
      <c r="CW501" s="53"/>
      <c r="CX501" s="53"/>
      <c r="CY501" s="53"/>
    </row>
    <row r="502" spans="1:103" ht="13" customHeight="1">
      <c r="A502" s="4"/>
      <c r="B502" s="4"/>
      <c r="C502" s="4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53"/>
      <c r="CE502" s="53"/>
      <c r="CF502" s="53"/>
      <c r="CG502" s="53"/>
      <c r="CH502" s="53"/>
      <c r="CI502" s="53"/>
      <c r="CJ502" s="53"/>
      <c r="CK502" s="53"/>
      <c r="CL502" s="61"/>
      <c r="CM502" s="53"/>
      <c r="CN502" s="53"/>
      <c r="CO502" s="53"/>
      <c r="CP502" s="53"/>
      <c r="CQ502" s="53"/>
      <c r="CR502" s="53"/>
      <c r="CS502" s="53"/>
      <c r="CT502" s="53"/>
      <c r="CU502" s="53"/>
      <c r="CV502" s="53"/>
      <c r="CW502" s="53"/>
      <c r="CX502" s="53"/>
      <c r="CY502" s="53"/>
    </row>
    <row r="503" spans="1:103" ht="13" customHeight="1">
      <c r="A503" s="4"/>
      <c r="B503" s="4"/>
      <c r="C503" s="4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53"/>
      <c r="CC503" s="53"/>
      <c r="CD503" s="53"/>
      <c r="CE503" s="53"/>
      <c r="CF503" s="53"/>
      <c r="CG503" s="53"/>
      <c r="CH503" s="53"/>
      <c r="CI503" s="53"/>
      <c r="CJ503" s="53"/>
      <c r="CK503" s="53"/>
      <c r="CL503" s="61"/>
      <c r="CM503" s="53"/>
      <c r="CN503" s="53"/>
      <c r="CO503" s="53"/>
      <c r="CP503" s="53"/>
      <c r="CQ503" s="53"/>
      <c r="CR503" s="53"/>
      <c r="CS503" s="53"/>
      <c r="CT503" s="53"/>
      <c r="CU503" s="53"/>
      <c r="CV503" s="53"/>
      <c r="CW503" s="53"/>
      <c r="CX503" s="53"/>
      <c r="CY503" s="53"/>
    </row>
    <row r="504" spans="1:103" ht="13" customHeight="1">
      <c r="A504" s="4"/>
      <c r="B504" s="4"/>
      <c r="C504" s="4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53"/>
      <c r="CE504" s="53"/>
      <c r="CF504" s="53"/>
      <c r="CG504" s="53"/>
      <c r="CH504" s="53"/>
      <c r="CI504" s="53"/>
      <c r="CJ504" s="53"/>
      <c r="CK504" s="53"/>
      <c r="CL504" s="61"/>
      <c r="CM504" s="53"/>
      <c r="CN504" s="53"/>
      <c r="CO504" s="53"/>
      <c r="CP504" s="53"/>
      <c r="CQ504" s="53"/>
      <c r="CR504" s="53"/>
      <c r="CS504" s="53"/>
      <c r="CT504" s="53"/>
      <c r="CU504" s="53"/>
      <c r="CV504" s="53"/>
      <c r="CW504" s="53"/>
      <c r="CX504" s="53"/>
      <c r="CY504" s="53"/>
    </row>
    <row r="505" spans="1:103" ht="13" customHeight="1">
      <c r="A505" s="4"/>
      <c r="B505" s="4"/>
      <c r="C505" s="4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53"/>
      <c r="CE505" s="53"/>
      <c r="CF505" s="53"/>
      <c r="CG505" s="53"/>
      <c r="CH505" s="53"/>
      <c r="CI505" s="53"/>
      <c r="CJ505" s="53"/>
      <c r="CK505" s="53"/>
      <c r="CL505" s="61"/>
      <c r="CM505" s="53"/>
      <c r="CN505" s="53"/>
      <c r="CO505" s="53"/>
      <c r="CP505" s="53"/>
      <c r="CQ505" s="53"/>
      <c r="CR505" s="53"/>
      <c r="CS505" s="53"/>
      <c r="CT505" s="53"/>
      <c r="CU505" s="53"/>
      <c r="CV505" s="53"/>
      <c r="CW505" s="53"/>
      <c r="CX505" s="53"/>
      <c r="CY505" s="53"/>
    </row>
    <row r="506" spans="1:103" ht="13" customHeight="1">
      <c r="A506" s="4"/>
      <c r="B506" s="4"/>
      <c r="C506" s="4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53"/>
      <c r="CE506" s="53"/>
      <c r="CF506" s="53"/>
      <c r="CG506" s="53"/>
      <c r="CH506" s="53"/>
      <c r="CI506" s="53"/>
      <c r="CJ506" s="53"/>
      <c r="CK506" s="53"/>
      <c r="CL506" s="61"/>
      <c r="CM506" s="53"/>
      <c r="CN506" s="53"/>
      <c r="CO506" s="53"/>
      <c r="CP506" s="53"/>
      <c r="CQ506" s="53"/>
      <c r="CR506" s="53"/>
      <c r="CS506" s="53"/>
      <c r="CT506" s="53"/>
      <c r="CU506" s="53"/>
      <c r="CV506" s="53"/>
      <c r="CW506" s="53"/>
      <c r="CX506" s="53"/>
      <c r="CY506" s="53"/>
    </row>
    <row r="507" spans="1:103" ht="13" customHeight="1">
      <c r="A507" s="4"/>
      <c r="B507" s="4"/>
      <c r="C507" s="4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53"/>
      <c r="CE507" s="53"/>
      <c r="CF507" s="53"/>
      <c r="CG507" s="53"/>
      <c r="CH507" s="53"/>
      <c r="CI507" s="53"/>
      <c r="CJ507" s="53"/>
      <c r="CK507" s="53"/>
      <c r="CL507" s="61"/>
      <c r="CM507" s="53"/>
      <c r="CN507" s="53"/>
      <c r="CO507" s="53"/>
      <c r="CP507" s="53"/>
      <c r="CQ507" s="53"/>
      <c r="CR507" s="53"/>
      <c r="CS507" s="53"/>
      <c r="CT507" s="53"/>
      <c r="CU507" s="53"/>
      <c r="CV507" s="53"/>
      <c r="CW507" s="53"/>
      <c r="CX507" s="53"/>
      <c r="CY507" s="53"/>
    </row>
    <row r="508" spans="1:103" ht="13" customHeight="1">
      <c r="A508" s="4"/>
      <c r="B508" s="4"/>
      <c r="C508" s="4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53"/>
      <c r="CE508" s="53"/>
      <c r="CF508" s="53"/>
      <c r="CG508" s="53"/>
      <c r="CH508" s="53"/>
      <c r="CI508" s="53"/>
      <c r="CJ508" s="53"/>
      <c r="CK508" s="53"/>
      <c r="CL508" s="61"/>
      <c r="CM508" s="53"/>
      <c r="CN508" s="53"/>
      <c r="CO508" s="53"/>
      <c r="CP508" s="53"/>
      <c r="CQ508" s="53"/>
      <c r="CR508" s="53"/>
      <c r="CS508" s="53"/>
      <c r="CT508" s="53"/>
      <c r="CU508" s="53"/>
      <c r="CV508" s="53"/>
      <c r="CW508" s="53"/>
      <c r="CX508" s="53"/>
      <c r="CY508" s="53"/>
    </row>
    <row r="509" spans="1:103" ht="13" customHeight="1">
      <c r="A509" s="4"/>
      <c r="B509" s="4"/>
      <c r="C509" s="4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53"/>
      <c r="CE509" s="53"/>
      <c r="CF509" s="53"/>
      <c r="CG509" s="53"/>
      <c r="CH509" s="53"/>
      <c r="CI509" s="53"/>
      <c r="CJ509" s="53"/>
      <c r="CK509" s="53"/>
      <c r="CL509" s="61"/>
      <c r="CM509" s="53"/>
      <c r="CN509" s="53"/>
      <c r="CO509" s="53"/>
      <c r="CP509" s="53"/>
      <c r="CQ509" s="53"/>
      <c r="CR509" s="53"/>
      <c r="CS509" s="53"/>
      <c r="CT509" s="53"/>
      <c r="CU509" s="53"/>
      <c r="CV509" s="53"/>
      <c r="CW509" s="53"/>
      <c r="CX509" s="53"/>
      <c r="CY509" s="53"/>
    </row>
    <row r="510" spans="1:103" ht="13" customHeight="1">
      <c r="A510" s="4"/>
      <c r="B510" s="4"/>
      <c r="C510" s="4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53"/>
      <c r="CE510" s="53"/>
      <c r="CF510" s="53"/>
      <c r="CG510" s="53"/>
      <c r="CH510" s="53"/>
      <c r="CI510" s="53"/>
      <c r="CJ510" s="53"/>
      <c r="CK510" s="53"/>
      <c r="CL510" s="61"/>
      <c r="CM510" s="53"/>
      <c r="CN510" s="53"/>
      <c r="CO510" s="53"/>
      <c r="CP510" s="53"/>
      <c r="CQ510" s="53"/>
      <c r="CR510" s="53"/>
      <c r="CS510" s="53"/>
      <c r="CT510" s="53"/>
      <c r="CU510" s="53"/>
      <c r="CV510" s="53"/>
      <c r="CW510" s="53"/>
      <c r="CX510" s="53"/>
      <c r="CY510" s="53"/>
    </row>
    <row r="511" spans="1:103" ht="13" customHeight="1">
      <c r="A511" s="4"/>
      <c r="B511" s="4"/>
      <c r="C511" s="4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53"/>
      <c r="CE511" s="53"/>
      <c r="CF511" s="53"/>
      <c r="CG511" s="53"/>
      <c r="CH511" s="53"/>
      <c r="CI511" s="53"/>
      <c r="CJ511" s="53"/>
      <c r="CK511" s="53"/>
      <c r="CL511" s="61"/>
      <c r="CM511" s="53"/>
      <c r="CN511" s="53"/>
      <c r="CO511" s="53"/>
      <c r="CP511" s="53"/>
      <c r="CQ511" s="53"/>
      <c r="CR511" s="53"/>
      <c r="CS511" s="53"/>
      <c r="CT511" s="53"/>
      <c r="CU511" s="53"/>
      <c r="CV511" s="53"/>
      <c r="CW511" s="53"/>
      <c r="CX511" s="53"/>
      <c r="CY511" s="53"/>
    </row>
    <row r="512" spans="1:103" ht="13" customHeight="1">
      <c r="A512" s="4"/>
      <c r="B512" s="4"/>
      <c r="C512" s="4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/>
      <c r="CA512" s="53"/>
      <c r="CB512" s="53"/>
      <c r="CC512" s="53"/>
      <c r="CD512" s="53"/>
      <c r="CE512" s="53"/>
      <c r="CF512" s="53"/>
      <c r="CG512" s="53"/>
      <c r="CH512" s="53"/>
      <c r="CI512" s="53"/>
      <c r="CJ512" s="53"/>
      <c r="CK512" s="53"/>
      <c r="CL512" s="61"/>
      <c r="CM512" s="53"/>
      <c r="CN512" s="53"/>
      <c r="CO512" s="53"/>
      <c r="CP512" s="53"/>
      <c r="CQ512" s="53"/>
      <c r="CR512" s="53"/>
      <c r="CS512" s="53"/>
      <c r="CT512" s="53"/>
      <c r="CU512" s="53"/>
      <c r="CV512" s="53"/>
      <c r="CW512" s="53"/>
      <c r="CX512" s="53"/>
      <c r="CY512" s="53"/>
    </row>
    <row r="513" spans="1:103" ht="13" customHeight="1">
      <c r="A513" s="4"/>
      <c r="B513" s="4"/>
      <c r="C513" s="4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53"/>
      <c r="CE513" s="53"/>
      <c r="CF513" s="53"/>
      <c r="CG513" s="53"/>
      <c r="CH513" s="53"/>
      <c r="CI513" s="53"/>
      <c r="CJ513" s="53"/>
      <c r="CK513" s="53"/>
      <c r="CL513" s="61"/>
      <c r="CM513" s="53"/>
      <c r="CN513" s="53"/>
      <c r="CO513" s="53"/>
      <c r="CP513" s="53"/>
      <c r="CQ513" s="53"/>
      <c r="CR513" s="53"/>
      <c r="CS513" s="53"/>
      <c r="CT513" s="53"/>
      <c r="CU513" s="53"/>
      <c r="CV513" s="53"/>
      <c r="CW513" s="53"/>
      <c r="CX513" s="53"/>
      <c r="CY513" s="53"/>
    </row>
    <row r="514" spans="1:103" ht="13" customHeight="1">
      <c r="A514" s="4"/>
      <c r="B514" s="4"/>
      <c r="C514" s="4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53"/>
      <c r="CE514" s="53"/>
      <c r="CF514" s="53"/>
      <c r="CG514" s="53"/>
      <c r="CH514" s="53"/>
      <c r="CI514" s="53"/>
      <c r="CJ514" s="53"/>
      <c r="CK514" s="53"/>
      <c r="CL514" s="61"/>
      <c r="CM514" s="53"/>
      <c r="CN514" s="53"/>
      <c r="CO514" s="53"/>
      <c r="CP514" s="53"/>
      <c r="CQ514" s="53"/>
      <c r="CR514" s="53"/>
      <c r="CS514" s="53"/>
      <c r="CT514" s="53"/>
      <c r="CU514" s="53"/>
      <c r="CV514" s="53"/>
      <c r="CW514" s="53"/>
      <c r="CX514" s="53"/>
      <c r="CY514" s="53"/>
    </row>
    <row r="515" spans="1:103" ht="13" customHeight="1">
      <c r="A515" s="4"/>
      <c r="B515" s="4"/>
      <c r="C515" s="4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61"/>
      <c r="CM515" s="53"/>
      <c r="CN515" s="53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</row>
    <row r="516" spans="1:103" ht="13" customHeight="1">
      <c r="A516" s="4"/>
      <c r="B516" s="4"/>
      <c r="C516" s="4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53"/>
      <c r="CE516" s="53"/>
      <c r="CF516" s="53"/>
      <c r="CG516" s="53"/>
      <c r="CH516" s="53"/>
      <c r="CI516" s="53"/>
      <c r="CJ516" s="53"/>
      <c r="CK516" s="53"/>
      <c r="CL516" s="61"/>
      <c r="CM516" s="53"/>
      <c r="CN516" s="53"/>
      <c r="CO516" s="53"/>
      <c r="CP516" s="53"/>
      <c r="CQ516" s="53"/>
      <c r="CR516" s="53"/>
      <c r="CS516" s="53"/>
      <c r="CT516" s="53"/>
      <c r="CU516" s="53"/>
      <c r="CV516" s="53"/>
      <c r="CW516" s="53"/>
      <c r="CX516" s="53"/>
      <c r="CY516" s="53"/>
    </row>
    <row r="517" spans="1:103" ht="13" customHeight="1">
      <c r="A517" s="4"/>
      <c r="B517" s="4"/>
      <c r="C517" s="4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53"/>
      <c r="CE517" s="53"/>
      <c r="CF517" s="53"/>
      <c r="CG517" s="53"/>
      <c r="CH517" s="53"/>
      <c r="CI517" s="53"/>
      <c r="CJ517" s="53"/>
      <c r="CK517" s="53"/>
      <c r="CL517" s="61"/>
      <c r="CM517" s="53"/>
      <c r="CN517" s="53"/>
      <c r="CO517" s="53"/>
      <c r="CP517" s="53"/>
      <c r="CQ517" s="53"/>
      <c r="CR517" s="53"/>
      <c r="CS517" s="53"/>
      <c r="CT517" s="53"/>
      <c r="CU517" s="53"/>
      <c r="CV517" s="53"/>
      <c r="CW517" s="53"/>
      <c r="CX517" s="53"/>
      <c r="CY517" s="53"/>
    </row>
    <row r="518" spans="1:103" ht="13" customHeight="1">
      <c r="A518" s="4"/>
      <c r="B518" s="4"/>
      <c r="C518" s="4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53"/>
      <c r="CE518" s="53"/>
      <c r="CF518" s="53"/>
      <c r="CG518" s="53"/>
      <c r="CH518" s="53"/>
      <c r="CI518" s="53"/>
      <c r="CJ518" s="53"/>
      <c r="CK518" s="53"/>
      <c r="CL518" s="61"/>
      <c r="CM518" s="53"/>
      <c r="CN518" s="53"/>
      <c r="CO518" s="53"/>
      <c r="CP518" s="53"/>
      <c r="CQ518" s="53"/>
      <c r="CR518" s="53"/>
      <c r="CS518" s="53"/>
      <c r="CT518" s="53"/>
      <c r="CU518" s="53"/>
      <c r="CV518" s="53"/>
      <c r="CW518" s="53"/>
      <c r="CX518" s="53"/>
      <c r="CY518" s="53"/>
    </row>
    <row r="519" spans="1:103" ht="13" customHeight="1">
      <c r="A519" s="4"/>
      <c r="B519" s="4"/>
      <c r="C519" s="4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  <c r="CA519" s="53"/>
      <c r="CB519" s="53"/>
      <c r="CC519" s="53"/>
      <c r="CD519" s="53"/>
      <c r="CE519" s="53"/>
      <c r="CF519" s="53"/>
      <c r="CG519" s="53"/>
      <c r="CH519" s="53"/>
      <c r="CI519" s="53"/>
      <c r="CJ519" s="53"/>
      <c r="CK519" s="53"/>
      <c r="CL519" s="61"/>
      <c r="CM519" s="53"/>
      <c r="CN519" s="53"/>
      <c r="CO519" s="53"/>
      <c r="CP519" s="53"/>
      <c r="CQ519" s="53"/>
      <c r="CR519" s="53"/>
      <c r="CS519" s="53"/>
      <c r="CT519" s="53"/>
      <c r="CU519" s="53"/>
      <c r="CV519" s="53"/>
      <c r="CW519" s="53"/>
      <c r="CX519" s="53"/>
      <c r="CY519" s="53"/>
    </row>
    <row r="520" spans="1:103" ht="13" customHeight="1">
      <c r="A520" s="4"/>
      <c r="B520" s="4"/>
      <c r="C520" s="4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53"/>
      <c r="CE520" s="53"/>
      <c r="CF520" s="53"/>
      <c r="CG520" s="53"/>
      <c r="CH520" s="53"/>
      <c r="CI520" s="53"/>
      <c r="CJ520" s="53"/>
      <c r="CK520" s="53"/>
      <c r="CL520" s="61"/>
      <c r="CM520" s="53"/>
      <c r="CN520" s="53"/>
      <c r="CO520" s="53"/>
      <c r="CP520" s="53"/>
      <c r="CQ520" s="53"/>
      <c r="CR520" s="53"/>
      <c r="CS520" s="53"/>
      <c r="CT520" s="53"/>
      <c r="CU520" s="53"/>
      <c r="CV520" s="53"/>
      <c r="CW520" s="53"/>
      <c r="CX520" s="53"/>
      <c r="CY520" s="53"/>
    </row>
    <row r="521" spans="1:103" ht="13" customHeight="1">
      <c r="A521" s="4"/>
      <c r="B521" s="4"/>
      <c r="C521" s="4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53"/>
      <c r="CE521" s="53"/>
      <c r="CF521" s="53"/>
      <c r="CG521" s="53"/>
      <c r="CH521" s="53"/>
      <c r="CI521" s="53"/>
      <c r="CJ521" s="53"/>
      <c r="CK521" s="53"/>
      <c r="CL521" s="61"/>
      <c r="CM521" s="53"/>
      <c r="CN521" s="53"/>
      <c r="CO521" s="53"/>
      <c r="CP521" s="53"/>
      <c r="CQ521" s="53"/>
      <c r="CR521" s="53"/>
      <c r="CS521" s="53"/>
      <c r="CT521" s="53"/>
      <c r="CU521" s="53"/>
      <c r="CV521" s="53"/>
      <c r="CW521" s="53"/>
      <c r="CX521" s="53"/>
      <c r="CY521" s="53"/>
    </row>
    <row r="522" spans="1:103" ht="13" customHeight="1">
      <c r="A522" s="4"/>
      <c r="B522" s="4"/>
      <c r="C522" s="4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53"/>
      <c r="CE522" s="53"/>
      <c r="CF522" s="53"/>
      <c r="CG522" s="53"/>
      <c r="CH522" s="53"/>
      <c r="CI522" s="53"/>
      <c r="CJ522" s="53"/>
      <c r="CK522" s="53"/>
      <c r="CL522" s="61"/>
      <c r="CM522" s="53"/>
      <c r="CN522" s="53"/>
      <c r="CO522" s="53"/>
      <c r="CP522" s="53"/>
      <c r="CQ522" s="53"/>
      <c r="CR522" s="53"/>
      <c r="CS522" s="53"/>
      <c r="CT522" s="53"/>
      <c r="CU522" s="53"/>
      <c r="CV522" s="53"/>
      <c r="CW522" s="53"/>
      <c r="CX522" s="53"/>
      <c r="CY522" s="53"/>
    </row>
    <row r="523" spans="1:103" ht="13" customHeight="1">
      <c r="A523" s="4"/>
      <c r="B523" s="4"/>
      <c r="C523" s="4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53"/>
      <c r="CC523" s="53"/>
      <c r="CD523" s="53"/>
      <c r="CE523" s="53"/>
      <c r="CF523" s="53"/>
      <c r="CG523" s="53"/>
      <c r="CH523" s="53"/>
      <c r="CI523" s="53"/>
      <c r="CJ523" s="53"/>
      <c r="CK523" s="53"/>
      <c r="CL523" s="61"/>
      <c r="CM523" s="53"/>
      <c r="CN523" s="53"/>
      <c r="CO523" s="53"/>
      <c r="CP523" s="53"/>
      <c r="CQ523" s="53"/>
      <c r="CR523" s="53"/>
      <c r="CS523" s="53"/>
      <c r="CT523" s="53"/>
      <c r="CU523" s="53"/>
      <c r="CV523" s="53"/>
      <c r="CW523" s="53"/>
      <c r="CX523" s="53"/>
      <c r="CY523" s="53"/>
    </row>
    <row r="524" spans="1:103" ht="13" customHeight="1">
      <c r="A524" s="4"/>
      <c r="B524" s="4"/>
      <c r="C524" s="4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53"/>
      <c r="CE524" s="53"/>
      <c r="CF524" s="53"/>
      <c r="CG524" s="53"/>
      <c r="CH524" s="53"/>
      <c r="CI524" s="53"/>
      <c r="CJ524" s="53"/>
      <c r="CK524" s="53"/>
      <c r="CL524" s="61"/>
      <c r="CM524" s="53"/>
      <c r="CN524" s="53"/>
      <c r="CO524" s="53"/>
      <c r="CP524" s="53"/>
      <c r="CQ524" s="53"/>
      <c r="CR524" s="53"/>
      <c r="CS524" s="53"/>
      <c r="CT524" s="53"/>
      <c r="CU524" s="53"/>
      <c r="CV524" s="53"/>
      <c r="CW524" s="53"/>
      <c r="CX524" s="53"/>
      <c r="CY524" s="53"/>
    </row>
    <row r="525" spans="1:103" ht="13" customHeight="1">
      <c r="A525" s="4"/>
      <c r="B525" s="4"/>
      <c r="C525" s="4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  <c r="CA525" s="53"/>
      <c r="CB525" s="53"/>
      <c r="CC525" s="53"/>
      <c r="CD525" s="53"/>
      <c r="CE525" s="53"/>
      <c r="CF525" s="53"/>
      <c r="CG525" s="53"/>
      <c r="CH525" s="53"/>
      <c r="CI525" s="53"/>
      <c r="CJ525" s="53"/>
      <c r="CK525" s="53"/>
      <c r="CL525" s="61"/>
      <c r="CM525" s="53"/>
      <c r="CN525" s="53"/>
      <c r="CO525" s="53"/>
      <c r="CP525" s="53"/>
      <c r="CQ525" s="53"/>
      <c r="CR525" s="53"/>
      <c r="CS525" s="53"/>
      <c r="CT525" s="53"/>
      <c r="CU525" s="53"/>
      <c r="CV525" s="53"/>
      <c r="CW525" s="53"/>
      <c r="CX525" s="53"/>
      <c r="CY525" s="53"/>
    </row>
    <row r="526" spans="1:103" ht="13" customHeight="1">
      <c r="A526" s="4"/>
      <c r="B526" s="4"/>
      <c r="C526" s="4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  <c r="CA526" s="53"/>
      <c r="CB526" s="53"/>
      <c r="CC526" s="53"/>
      <c r="CD526" s="53"/>
      <c r="CE526" s="53"/>
      <c r="CF526" s="53"/>
      <c r="CG526" s="53"/>
      <c r="CH526" s="53"/>
      <c r="CI526" s="53"/>
      <c r="CJ526" s="53"/>
      <c r="CK526" s="53"/>
      <c r="CL526" s="61"/>
      <c r="CM526" s="53"/>
      <c r="CN526" s="53"/>
      <c r="CO526" s="53"/>
      <c r="CP526" s="53"/>
      <c r="CQ526" s="53"/>
      <c r="CR526" s="53"/>
      <c r="CS526" s="53"/>
      <c r="CT526" s="53"/>
      <c r="CU526" s="53"/>
      <c r="CV526" s="53"/>
      <c r="CW526" s="53"/>
      <c r="CX526" s="53"/>
      <c r="CY526" s="53"/>
    </row>
    <row r="527" spans="1:103" ht="13" customHeight="1">
      <c r="A527" s="4"/>
      <c r="B527" s="4"/>
      <c r="C527" s="4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53"/>
      <c r="CC527" s="53"/>
      <c r="CD527" s="53"/>
      <c r="CE527" s="53"/>
      <c r="CF527" s="53"/>
      <c r="CG527" s="53"/>
      <c r="CH527" s="53"/>
      <c r="CI527" s="53"/>
      <c r="CJ527" s="53"/>
      <c r="CK527" s="53"/>
      <c r="CL527" s="61"/>
      <c r="CM527" s="53"/>
      <c r="CN527" s="53"/>
      <c r="CO527" s="53"/>
      <c r="CP527" s="53"/>
      <c r="CQ527" s="53"/>
      <c r="CR527" s="53"/>
      <c r="CS527" s="53"/>
      <c r="CT527" s="53"/>
      <c r="CU527" s="53"/>
      <c r="CV527" s="53"/>
      <c r="CW527" s="53"/>
      <c r="CX527" s="53"/>
      <c r="CY527" s="53"/>
    </row>
    <row r="528" spans="1:103" ht="13" customHeight="1">
      <c r="A528" s="4"/>
      <c r="B528" s="4"/>
      <c r="C528" s="4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/>
      <c r="CA528" s="53"/>
      <c r="CB528" s="53"/>
      <c r="CC528" s="53"/>
      <c r="CD528" s="53"/>
      <c r="CE528" s="53"/>
      <c r="CF528" s="53"/>
      <c r="CG528" s="53"/>
      <c r="CH528" s="53"/>
      <c r="CI528" s="53"/>
      <c r="CJ528" s="53"/>
      <c r="CK528" s="53"/>
      <c r="CL528" s="61"/>
      <c r="CM528" s="53"/>
      <c r="CN528" s="53"/>
      <c r="CO528" s="53"/>
      <c r="CP528" s="53"/>
      <c r="CQ528" s="53"/>
      <c r="CR528" s="53"/>
      <c r="CS528" s="53"/>
      <c r="CT528" s="53"/>
      <c r="CU528" s="53"/>
      <c r="CV528" s="53"/>
      <c r="CW528" s="53"/>
      <c r="CX528" s="53"/>
      <c r="CY528" s="53"/>
    </row>
    <row r="529" spans="1:103" ht="13" customHeight="1">
      <c r="A529" s="4"/>
      <c r="B529" s="4"/>
      <c r="C529" s="4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53"/>
      <c r="CC529" s="53"/>
      <c r="CD529" s="53"/>
      <c r="CE529" s="53"/>
      <c r="CF529" s="53"/>
      <c r="CG529" s="53"/>
      <c r="CH529" s="53"/>
      <c r="CI529" s="53"/>
      <c r="CJ529" s="53"/>
      <c r="CK529" s="53"/>
      <c r="CL529" s="61"/>
      <c r="CM529" s="53"/>
      <c r="CN529" s="53"/>
      <c r="CO529" s="53"/>
      <c r="CP529" s="53"/>
      <c r="CQ529" s="53"/>
      <c r="CR529" s="53"/>
      <c r="CS529" s="53"/>
      <c r="CT529" s="53"/>
      <c r="CU529" s="53"/>
      <c r="CV529" s="53"/>
      <c r="CW529" s="53"/>
      <c r="CX529" s="53"/>
      <c r="CY529" s="53"/>
    </row>
    <row r="530" spans="1:103" ht="13" customHeight="1">
      <c r="A530" s="4"/>
      <c r="B530" s="4"/>
      <c r="C530" s="4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  <c r="CA530" s="53"/>
      <c r="CB530" s="53"/>
      <c r="CC530" s="53"/>
      <c r="CD530" s="53"/>
      <c r="CE530" s="53"/>
      <c r="CF530" s="53"/>
      <c r="CG530" s="53"/>
      <c r="CH530" s="53"/>
      <c r="CI530" s="53"/>
      <c r="CJ530" s="53"/>
      <c r="CK530" s="53"/>
      <c r="CL530" s="61"/>
      <c r="CM530" s="53"/>
      <c r="CN530" s="53"/>
      <c r="CO530" s="53"/>
      <c r="CP530" s="53"/>
      <c r="CQ530" s="53"/>
      <c r="CR530" s="53"/>
      <c r="CS530" s="53"/>
      <c r="CT530" s="53"/>
      <c r="CU530" s="53"/>
      <c r="CV530" s="53"/>
      <c r="CW530" s="53"/>
      <c r="CX530" s="53"/>
      <c r="CY530" s="53"/>
    </row>
    <row r="531" spans="1:103" ht="13" customHeight="1">
      <c r="A531" s="4"/>
      <c r="B531" s="4"/>
      <c r="C531" s="4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  <c r="CA531" s="53"/>
      <c r="CB531" s="53"/>
      <c r="CC531" s="53"/>
      <c r="CD531" s="53"/>
      <c r="CE531" s="53"/>
      <c r="CF531" s="53"/>
      <c r="CG531" s="53"/>
      <c r="CH531" s="53"/>
      <c r="CI531" s="53"/>
      <c r="CJ531" s="53"/>
      <c r="CK531" s="53"/>
      <c r="CL531" s="61"/>
      <c r="CM531" s="53"/>
      <c r="CN531" s="53"/>
      <c r="CO531" s="53"/>
      <c r="CP531" s="53"/>
      <c r="CQ531" s="53"/>
      <c r="CR531" s="53"/>
      <c r="CS531" s="53"/>
      <c r="CT531" s="53"/>
      <c r="CU531" s="53"/>
      <c r="CV531" s="53"/>
      <c r="CW531" s="53"/>
      <c r="CX531" s="53"/>
      <c r="CY531" s="53"/>
    </row>
    <row r="532" spans="1:103" ht="13" customHeight="1">
      <c r="A532" s="4"/>
      <c r="B532" s="4"/>
      <c r="C532" s="4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53"/>
      <c r="CA532" s="53"/>
      <c r="CB532" s="53"/>
      <c r="CC532" s="53"/>
      <c r="CD532" s="53"/>
      <c r="CE532" s="53"/>
      <c r="CF532" s="53"/>
      <c r="CG532" s="53"/>
      <c r="CH532" s="53"/>
      <c r="CI532" s="53"/>
      <c r="CJ532" s="53"/>
      <c r="CK532" s="53"/>
      <c r="CL532" s="61"/>
      <c r="CM532" s="53"/>
      <c r="CN532" s="53"/>
      <c r="CO532" s="53"/>
      <c r="CP532" s="53"/>
      <c r="CQ532" s="53"/>
      <c r="CR532" s="53"/>
      <c r="CS532" s="53"/>
      <c r="CT532" s="53"/>
      <c r="CU532" s="53"/>
      <c r="CV532" s="53"/>
      <c r="CW532" s="53"/>
      <c r="CX532" s="53"/>
      <c r="CY532" s="53"/>
    </row>
    <row r="533" spans="1:103" ht="13" customHeight="1">
      <c r="A533" s="4"/>
      <c r="B533" s="4"/>
      <c r="C533" s="4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/>
      <c r="CA533" s="53"/>
      <c r="CB533" s="53"/>
      <c r="CC533" s="53"/>
      <c r="CD533" s="53"/>
      <c r="CE533" s="53"/>
      <c r="CF533" s="53"/>
      <c r="CG533" s="53"/>
      <c r="CH533" s="53"/>
      <c r="CI533" s="53"/>
      <c r="CJ533" s="53"/>
      <c r="CK533" s="53"/>
      <c r="CL533" s="61"/>
      <c r="CM533" s="53"/>
      <c r="CN533" s="53"/>
      <c r="CO533" s="53"/>
      <c r="CP533" s="53"/>
      <c r="CQ533" s="53"/>
      <c r="CR533" s="53"/>
      <c r="CS533" s="53"/>
      <c r="CT533" s="53"/>
      <c r="CU533" s="53"/>
      <c r="CV533" s="53"/>
      <c r="CW533" s="53"/>
      <c r="CX533" s="53"/>
      <c r="CY533" s="53"/>
    </row>
    <row r="534" spans="1:103" ht="13" customHeight="1">
      <c r="A534" s="4"/>
      <c r="B534" s="4"/>
      <c r="C534" s="4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53"/>
      <c r="CE534" s="53"/>
      <c r="CF534" s="53"/>
      <c r="CG534" s="53"/>
      <c r="CH534" s="53"/>
      <c r="CI534" s="53"/>
      <c r="CJ534" s="53"/>
      <c r="CK534" s="53"/>
      <c r="CL534" s="61"/>
      <c r="CM534" s="53"/>
      <c r="CN534" s="53"/>
      <c r="CO534" s="53"/>
      <c r="CP534" s="53"/>
      <c r="CQ534" s="53"/>
      <c r="CR534" s="53"/>
      <c r="CS534" s="53"/>
      <c r="CT534" s="53"/>
      <c r="CU534" s="53"/>
      <c r="CV534" s="53"/>
      <c r="CW534" s="53"/>
      <c r="CX534" s="53"/>
      <c r="CY534" s="53"/>
    </row>
    <row r="535" spans="1:103" ht="13" customHeight="1">
      <c r="A535" s="4"/>
      <c r="B535" s="4"/>
      <c r="C535" s="4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  <c r="CA535" s="53"/>
      <c r="CB535" s="53"/>
      <c r="CC535" s="53"/>
      <c r="CD535" s="53"/>
      <c r="CE535" s="53"/>
      <c r="CF535" s="53"/>
      <c r="CG535" s="53"/>
      <c r="CH535" s="53"/>
      <c r="CI535" s="53"/>
      <c r="CJ535" s="53"/>
      <c r="CK535" s="53"/>
      <c r="CL535" s="61"/>
      <c r="CM535" s="53"/>
      <c r="CN535" s="53"/>
      <c r="CO535" s="53"/>
      <c r="CP535" s="53"/>
      <c r="CQ535" s="53"/>
      <c r="CR535" s="53"/>
      <c r="CS535" s="53"/>
      <c r="CT535" s="53"/>
      <c r="CU535" s="53"/>
      <c r="CV535" s="53"/>
      <c r="CW535" s="53"/>
      <c r="CX535" s="53"/>
      <c r="CY535" s="53"/>
    </row>
    <row r="536" spans="1:103" ht="13" customHeight="1">
      <c r="A536" s="4"/>
      <c r="B536" s="4"/>
      <c r="C536" s="4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53"/>
      <c r="CC536" s="53"/>
      <c r="CD536" s="53"/>
      <c r="CE536" s="53"/>
      <c r="CF536" s="53"/>
      <c r="CG536" s="53"/>
      <c r="CH536" s="53"/>
      <c r="CI536" s="53"/>
      <c r="CJ536" s="53"/>
      <c r="CK536" s="53"/>
      <c r="CL536" s="61"/>
      <c r="CM536" s="53"/>
      <c r="CN536" s="53"/>
      <c r="CO536" s="53"/>
      <c r="CP536" s="53"/>
      <c r="CQ536" s="53"/>
      <c r="CR536" s="53"/>
      <c r="CS536" s="53"/>
      <c r="CT536" s="53"/>
      <c r="CU536" s="53"/>
      <c r="CV536" s="53"/>
      <c r="CW536" s="53"/>
      <c r="CX536" s="53"/>
      <c r="CY536" s="53"/>
    </row>
    <row r="537" spans="1:103" ht="13" customHeight="1">
      <c r="A537" s="4"/>
      <c r="B537" s="4"/>
      <c r="C537" s="4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53"/>
      <c r="CC537" s="53"/>
      <c r="CD537" s="53"/>
      <c r="CE537" s="53"/>
      <c r="CF537" s="53"/>
      <c r="CG537" s="53"/>
      <c r="CH537" s="53"/>
      <c r="CI537" s="53"/>
      <c r="CJ537" s="53"/>
      <c r="CK537" s="53"/>
      <c r="CL537" s="61"/>
      <c r="CM537" s="53"/>
      <c r="CN537" s="53"/>
      <c r="CO537" s="53"/>
      <c r="CP537" s="53"/>
      <c r="CQ537" s="53"/>
      <c r="CR537" s="53"/>
      <c r="CS537" s="53"/>
      <c r="CT537" s="53"/>
      <c r="CU537" s="53"/>
      <c r="CV537" s="53"/>
      <c r="CW537" s="53"/>
      <c r="CX537" s="53"/>
      <c r="CY537" s="53"/>
    </row>
    <row r="538" spans="1:103" ht="13" customHeight="1">
      <c r="A538" s="4"/>
      <c r="B538" s="4"/>
      <c r="C538" s="4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53"/>
      <c r="CA538" s="53"/>
      <c r="CB538" s="53"/>
      <c r="CC538" s="53"/>
      <c r="CD538" s="53"/>
      <c r="CE538" s="53"/>
      <c r="CF538" s="53"/>
      <c r="CG538" s="53"/>
      <c r="CH538" s="53"/>
      <c r="CI538" s="53"/>
      <c r="CJ538" s="53"/>
      <c r="CK538" s="53"/>
      <c r="CL538" s="61"/>
      <c r="CM538" s="53"/>
      <c r="CN538" s="53"/>
      <c r="CO538" s="53"/>
      <c r="CP538" s="53"/>
      <c r="CQ538" s="53"/>
      <c r="CR538" s="53"/>
      <c r="CS538" s="53"/>
      <c r="CT538" s="53"/>
      <c r="CU538" s="53"/>
      <c r="CV538" s="53"/>
      <c r="CW538" s="53"/>
      <c r="CX538" s="53"/>
      <c r="CY538" s="53"/>
    </row>
    <row r="539" spans="1:103" ht="13" customHeight="1">
      <c r="A539" s="4"/>
      <c r="B539" s="4"/>
      <c r="C539" s="4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  <c r="CA539" s="53"/>
      <c r="CB539" s="53"/>
      <c r="CC539" s="53"/>
      <c r="CD539" s="53"/>
      <c r="CE539" s="53"/>
      <c r="CF539" s="53"/>
      <c r="CG539" s="53"/>
      <c r="CH539" s="53"/>
      <c r="CI539" s="53"/>
      <c r="CJ539" s="53"/>
      <c r="CK539" s="53"/>
      <c r="CL539" s="61"/>
      <c r="CM539" s="53"/>
      <c r="CN539" s="53"/>
      <c r="CO539" s="53"/>
      <c r="CP539" s="53"/>
      <c r="CQ539" s="53"/>
      <c r="CR539" s="53"/>
      <c r="CS539" s="53"/>
      <c r="CT539" s="53"/>
      <c r="CU539" s="53"/>
      <c r="CV539" s="53"/>
      <c r="CW539" s="53"/>
      <c r="CX539" s="53"/>
      <c r="CY539" s="53"/>
    </row>
    <row r="540" spans="1:103" ht="13" customHeight="1">
      <c r="A540" s="4"/>
      <c r="B540" s="4"/>
      <c r="C540" s="4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3"/>
      <c r="CI540" s="53"/>
      <c r="CJ540" s="53"/>
      <c r="CK540" s="53"/>
      <c r="CL540" s="61"/>
      <c r="CM540" s="53"/>
      <c r="CN540" s="53"/>
      <c r="CO540" s="53"/>
      <c r="CP540" s="53"/>
      <c r="CQ540" s="53"/>
      <c r="CR540" s="53"/>
      <c r="CS540" s="53"/>
      <c r="CT540" s="53"/>
      <c r="CU540" s="53"/>
      <c r="CV540" s="53"/>
      <c r="CW540" s="53"/>
      <c r="CX540" s="53"/>
      <c r="CY540" s="53"/>
    </row>
    <row r="541" spans="1:103" ht="13" customHeight="1">
      <c r="A541" s="4"/>
      <c r="B541" s="4"/>
      <c r="C541" s="4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53"/>
      <c r="CE541" s="53"/>
      <c r="CF541" s="53"/>
      <c r="CG541" s="53"/>
      <c r="CH541" s="53"/>
      <c r="CI541" s="53"/>
      <c r="CJ541" s="53"/>
      <c r="CK541" s="53"/>
      <c r="CL541" s="61"/>
      <c r="CM541" s="53"/>
      <c r="CN541" s="53"/>
      <c r="CO541" s="53"/>
      <c r="CP541" s="53"/>
      <c r="CQ541" s="53"/>
      <c r="CR541" s="53"/>
      <c r="CS541" s="53"/>
      <c r="CT541" s="53"/>
      <c r="CU541" s="53"/>
      <c r="CV541" s="53"/>
      <c r="CW541" s="53"/>
      <c r="CX541" s="53"/>
      <c r="CY541" s="53"/>
    </row>
    <row r="542" spans="1:103" ht="13" customHeight="1">
      <c r="A542" s="4"/>
      <c r="B542" s="4"/>
      <c r="C542" s="4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53"/>
      <c r="CE542" s="53"/>
      <c r="CF542" s="53"/>
      <c r="CG542" s="53"/>
      <c r="CH542" s="53"/>
      <c r="CI542" s="53"/>
      <c r="CJ542" s="53"/>
      <c r="CK542" s="53"/>
      <c r="CL542" s="61"/>
      <c r="CM542" s="53"/>
      <c r="CN542" s="53"/>
      <c r="CO542" s="53"/>
      <c r="CP542" s="53"/>
      <c r="CQ542" s="53"/>
      <c r="CR542" s="53"/>
      <c r="CS542" s="53"/>
      <c r="CT542" s="53"/>
      <c r="CU542" s="53"/>
      <c r="CV542" s="53"/>
      <c r="CW542" s="53"/>
      <c r="CX542" s="53"/>
      <c r="CY542" s="53"/>
    </row>
    <row r="543" spans="1:103" ht="13" customHeight="1">
      <c r="A543" s="4"/>
      <c r="B543" s="4"/>
      <c r="C543" s="4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  <c r="CA543" s="53"/>
      <c r="CB543" s="53"/>
      <c r="CC543" s="53"/>
      <c r="CD543" s="53"/>
      <c r="CE543" s="53"/>
      <c r="CF543" s="53"/>
      <c r="CG543" s="53"/>
      <c r="CH543" s="53"/>
      <c r="CI543" s="53"/>
      <c r="CJ543" s="53"/>
      <c r="CK543" s="53"/>
      <c r="CL543" s="61"/>
      <c r="CM543" s="53"/>
      <c r="CN543" s="53"/>
      <c r="CO543" s="53"/>
      <c r="CP543" s="53"/>
      <c r="CQ543" s="53"/>
      <c r="CR543" s="53"/>
      <c r="CS543" s="53"/>
      <c r="CT543" s="53"/>
      <c r="CU543" s="53"/>
      <c r="CV543" s="53"/>
      <c r="CW543" s="53"/>
      <c r="CX543" s="53"/>
      <c r="CY543" s="53"/>
    </row>
    <row r="544" spans="1:103" ht="13" customHeight="1">
      <c r="A544" s="4"/>
      <c r="B544" s="4"/>
      <c r="C544" s="4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53"/>
      <c r="CE544" s="53"/>
      <c r="CF544" s="53"/>
      <c r="CG544" s="53"/>
      <c r="CH544" s="53"/>
      <c r="CI544" s="53"/>
      <c r="CJ544" s="53"/>
      <c r="CK544" s="53"/>
      <c r="CL544" s="61"/>
      <c r="CM544" s="53"/>
      <c r="CN544" s="53"/>
      <c r="CO544" s="53"/>
      <c r="CP544" s="53"/>
      <c r="CQ544" s="53"/>
      <c r="CR544" s="53"/>
      <c r="CS544" s="53"/>
      <c r="CT544" s="53"/>
      <c r="CU544" s="53"/>
      <c r="CV544" s="53"/>
      <c r="CW544" s="53"/>
      <c r="CX544" s="53"/>
      <c r="CY544" s="53"/>
    </row>
    <row r="545" spans="1:103" ht="13" customHeight="1">
      <c r="A545" s="4"/>
      <c r="B545" s="4"/>
      <c r="C545" s="4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53"/>
      <c r="CE545" s="53"/>
      <c r="CF545" s="53"/>
      <c r="CG545" s="53"/>
      <c r="CH545" s="53"/>
      <c r="CI545" s="53"/>
      <c r="CJ545" s="53"/>
      <c r="CK545" s="53"/>
      <c r="CL545" s="61"/>
      <c r="CM545" s="53"/>
      <c r="CN545" s="53"/>
      <c r="CO545" s="53"/>
      <c r="CP545" s="53"/>
      <c r="CQ545" s="53"/>
      <c r="CR545" s="53"/>
      <c r="CS545" s="53"/>
      <c r="CT545" s="53"/>
      <c r="CU545" s="53"/>
      <c r="CV545" s="53"/>
      <c r="CW545" s="53"/>
      <c r="CX545" s="53"/>
      <c r="CY545" s="53"/>
    </row>
    <row r="546" spans="1:103" ht="13" customHeight="1">
      <c r="A546" s="4"/>
      <c r="B546" s="4"/>
      <c r="C546" s="4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53"/>
      <c r="CE546" s="53"/>
      <c r="CF546" s="53"/>
      <c r="CG546" s="53"/>
      <c r="CH546" s="53"/>
      <c r="CI546" s="53"/>
      <c r="CJ546" s="53"/>
      <c r="CK546" s="53"/>
      <c r="CL546" s="61"/>
      <c r="CM546" s="53"/>
      <c r="CN546" s="53"/>
      <c r="CO546" s="53"/>
      <c r="CP546" s="53"/>
      <c r="CQ546" s="53"/>
      <c r="CR546" s="53"/>
      <c r="CS546" s="53"/>
      <c r="CT546" s="53"/>
      <c r="CU546" s="53"/>
      <c r="CV546" s="53"/>
      <c r="CW546" s="53"/>
      <c r="CX546" s="53"/>
      <c r="CY546" s="53"/>
    </row>
    <row r="547" spans="1:103" ht="13" customHeight="1">
      <c r="A547" s="4"/>
      <c r="B547" s="4"/>
      <c r="C547" s="4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  <c r="CA547" s="53"/>
      <c r="CB547" s="53"/>
      <c r="CC547" s="53"/>
      <c r="CD547" s="53"/>
      <c r="CE547" s="53"/>
      <c r="CF547" s="53"/>
      <c r="CG547" s="53"/>
      <c r="CH547" s="53"/>
      <c r="CI547" s="53"/>
      <c r="CJ547" s="53"/>
      <c r="CK547" s="53"/>
      <c r="CL547" s="61"/>
      <c r="CM547" s="53"/>
      <c r="CN547" s="53"/>
      <c r="CO547" s="53"/>
      <c r="CP547" s="53"/>
      <c r="CQ547" s="53"/>
      <c r="CR547" s="53"/>
      <c r="CS547" s="53"/>
      <c r="CT547" s="53"/>
      <c r="CU547" s="53"/>
      <c r="CV547" s="53"/>
      <c r="CW547" s="53"/>
      <c r="CX547" s="53"/>
      <c r="CY547" s="53"/>
    </row>
    <row r="548" spans="1:103" ht="13" customHeight="1">
      <c r="A548" s="4"/>
      <c r="B548" s="4"/>
      <c r="C548" s="4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53"/>
      <c r="CE548" s="53"/>
      <c r="CF548" s="53"/>
      <c r="CG548" s="53"/>
      <c r="CH548" s="53"/>
      <c r="CI548" s="53"/>
      <c r="CJ548" s="53"/>
      <c r="CK548" s="53"/>
      <c r="CL548" s="61"/>
      <c r="CM548" s="53"/>
      <c r="CN548" s="53"/>
      <c r="CO548" s="53"/>
      <c r="CP548" s="53"/>
      <c r="CQ548" s="53"/>
      <c r="CR548" s="53"/>
      <c r="CS548" s="53"/>
      <c r="CT548" s="53"/>
      <c r="CU548" s="53"/>
      <c r="CV548" s="53"/>
      <c r="CW548" s="53"/>
      <c r="CX548" s="53"/>
      <c r="CY548" s="53"/>
    </row>
    <row r="549" spans="1:103" ht="13" customHeight="1">
      <c r="A549" s="4"/>
      <c r="B549" s="4"/>
      <c r="C549" s="4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53"/>
      <c r="CE549" s="53"/>
      <c r="CF549" s="53"/>
      <c r="CG549" s="53"/>
      <c r="CH549" s="53"/>
      <c r="CI549" s="53"/>
      <c r="CJ549" s="53"/>
      <c r="CK549" s="53"/>
      <c r="CL549" s="61"/>
      <c r="CM549" s="53"/>
      <c r="CN549" s="53"/>
      <c r="CO549" s="53"/>
      <c r="CP549" s="53"/>
      <c r="CQ549" s="53"/>
      <c r="CR549" s="53"/>
      <c r="CS549" s="53"/>
      <c r="CT549" s="53"/>
      <c r="CU549" s="53"/>
      <c r="CV549" s="53"/>
      <c r="CW549" s="53"/>
      <c r="CX549" s="53"/>
      <c r="CY549" s="53"/>
    </row>
    <row r="550" spans="1:103" ht="13" customHeight="1">
      <c r="A550" s="4"/>
      <c r="B550" s="4"/>
      <c r="C550" s="4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53"/>
      <c r="CE550" s="53"/>
      <c r="CF550" s="53"/>
      <c r="CG550" s="53"/>
      <c r="CH550" s="53"/>
      <c r="CI550" s="53"/>
      <c r="CJ550" s="53"/>
      <c r="CK550" s="53"/>
      <c r="CL550" s="61"/>
      <c r="CM550" s="53"/>
      <c r="CN550" s="53"/>
      <c r="CO550" s="53"/>
      <c r="CP550" s="53"/>
      <c r="CQ550" s="53"/>
      <c r="CR550" s="53"/>
      <c r="CS550" s="53"/>
      <c r="CT550" s="53"/>
      <c r="CU550" s="53"/>
      <c r="CV550" s="53"/>
      <c r="CW550" s="53"/>
      <c r="CX550" s="53"/>
      <c r="CY550" s="53"/>
    </row>
    <row r="551" spans="1:103" ht="13" customHeight="1">
      <c r="A551" s="4"/>
      <c r="B551" s="4"/>
      <c r="C551" s="4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53"/>
      <c r="CE551" s="53"/>
      <c r="CF551" s="53"/>
      <c r="CG551" s="53"/>
      <c r="CH551" s="53"/>
      <c r="CI551" s="53"/>
      <c r="CJ551" s="53"/>
      <c r="CK551" s="53"/>
      <c r="CL551" s="61"/>
      <c r="CM551" s="53"/>
      <c r="CN551" s="53"/>
      <c r="CO551" s="53"/>
      <c r="CP551" s="53"/>
      <c r="CQ551" s="53"/>
      <c r="CR551" s="53"/>
      <c r="CS551" s="53"/>
      <c r="CT551" s="53"/>
      <c r="CU551" s="53"/>
      <c r="CV551" s="53"/>
      <c r="CW551" s="53"/>
      <c r="CX551" s="53"/>
      <c r="CY551" s="53"/>
    </row>
    <row r="552" spans="1:103" ht="13" customHeight="1">
      <c r="A552" s="4"/>
      <c r="B552" s="4"/>
      <c r="C552" s="4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53"/>
      <c r="CE552" s="53"/>
      <c r="CF552" s="53"/>
      <c r="CG552" s="53"/>
      <c r="CH552" s="53"/>
      <c r="CI552" s="53"/>
      <c r="CJ552" s="53"/>
      <c r="CK552" s="53"/>
      <c r="CL552" s="61"/>
      <c r="CM552" s="53"/>
      <c r="CN552" s="53"/>
      <c r="CO552" s="53"/>
      <c r="CP552" s="53"/>
      <c r="CQ552" s="53"/>
      <c r="CR552" s="53"/>
      <c r="CS552" s="53"/>
      <c r="CT552" s="53"/>
      <c r="CU552" s="53"/>
      <c r="CV552" s="53"/>
      <c r="CW552" s="53"/>
      <c r="CX552" s="53"/>
      <c r="CY552" s="53"/>
    </row>
    <row r="553" spans="1:103" ht="13" customHeight="1">
      <c r="A553" s="4"/>
      <c r="B553" s="4"/>
      <c r="C553" s="4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53"/>
      <c r="CE553" s="53"/>
      <c r="CF553" s="53"/>
      <c r="CG553" s="53"/>
      <c r="CH553" s="53"/>
      <c r="CI553" s="53"/>
      <c r="CJ553" s="53"/>
      <c r="CK553" s="53"/>
      <c r="CL553" s="61"/>
      <c r="CM553" s="53"/>
      <c r="CN553" s="53"/>
      <c r="CO553" s="53"/>
      <c r="CP553" s="53"/>
      <c r="CQ553" s="53"/>
      <c r="CR553" s="53"/>
      <c r="CS553" s="53"/>
      <c r="CT553" s="53"/>
      <c r="CU553" s="53"/>
      <c r="CV553" s="53"/>
      <c r="CW553" s="53"/>
      <c r="CX553" s="53"/>
      <c r="CY553" s="53"/>
    </row>
    <row r="554" spans="1:103" ht="13" customHeight="1">
      <c r="A554" s="4"/>
      <c r="B554" s="4"/>
      <c r="C554" s="4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53"/>
      <c r="CE554" s="53"/>
      <c r="CF554" s="53"/>
      <c r="CG554" s="53"/>
      <c r="CH554" s="53"/>
      <c r="CI554" s="53"/>
      <c r="CJ554" s="53"/>
      <c r="CK554" s="53"/>
      <c r="CL554" s="61"/>
      <c r="CM554" s="53"/>
      <c r="CN554" s="53"/>
      <c r="CO554" s="53"/>
      <c r="CP554" s="53"/>
      <c r="CQ554" s="53"/>
      <c r="CR554" s="53"/>
      <c r="CS554" s="53"/>
      <c r="CT554" s="53"/>
      <c r="CU554" s="53"/>
      <c r="CV554" s="53"/>
      <c r="CW554" s="53"/>
      <c r="CX554" s="53"/>
      <c r="CY554" s="53"/>
    </row>
    <row r="555" spans="1:103" ht="13" customHeight="1">
      <c r="A555" s="4"/>
      <c r="B555" s="4"/>
      <c r="C555" s="4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53"/>
      <c r="CE555" s="53"/>
      <c r="CF555" s="53"/>
      <c r="CG555" s="53"/>
      <c r="CH555" s="53"/>
      <c r="CI555" s="53"/>
      <c r="CJ555" s="53"/>
      <c r="CK555" s="53"/>
      <c r="CL555" s="61"/>
      <c r="CM555" s="53"/>
      <c r="CN555" s="53"/>
      <c r="CO555" s="53"/>
      <c r="CP555" s="53"/>
      <c r="CQ555" s="53"/>
      <c r="CR555" s="53"/>
      <c r="CS555" s="53"/>
      <c r="CT555" s="53"/>
      <c r="CU555" s="53"/>
      <c r="CV555" s="53"/>
      <c r="CW555" s="53"/>
      <c r="CX555" s="53"/>
      <c r="CY555" s="53"/>
    </row>
    <row r="556" spans="1:103" ht="13" customHeight="1">
      <c r="A556" s="4"/>
      <c r="B556" s="4"/>
      <c r="C556" s="4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53"/>
      <c r="CE556" s="53"/>
      <c r="CF556" s="53"/>
      <c r="CG556" s="53"/>
      <c r="CH556" s="53"/>
      <c r="CI556" s="53"/>
      <c r="CJ556" s="53"/>
      <c r="CK556" s="53"/>
      <c r="CL556" s="61"/>
      <c r="CM556" s="53"/>
      <c r="CN556" s="53"/>
      <c r="CO556" s="53"/>
      <c r="CP556" s="53"/>
      <c r="CQ556" s="53"/>
      <c r="CR556" s="53"/>
      <c r="CS556" s="53"/>
      <c r="CT556" s="53"/>
      <c r="CU556" s="53"/>
      <c r="CV556" s="53"/>
      <c r="CW556" s="53"/>
      <c r="CX556" s="53"/>
      <c r="CY556" s="53"/>
    </row>
    <row r="557" spans="1:103" ht="13" customHeight="1">
      <c r="A557" s="4"/>
      <c r="B557" s="4"/>
      <c r="C557" s="4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53"/>
      <c r="CE557" s="53"/>
      <c r="CF557" s="53"/>
      <c r="CG557" s="53"/>
      <c r="CH557" s="53"/>
      <c r="CI557" s="53"/>
      <c r="CJ557" s="53"/>
      <c r="CK557" s="53"/>
      <c r="CL557" s="61"/>
      <c r="CM557" s="53"/>
      <c r="CN557" s="53"/>
      <c r="CO557" s="53"/>
      <c r="CP557" s="53"/>
      <c r="CQ557" s="53"/>
      <c r="CR557" s="53"/>
      <c r="CS557" s="53"/>
      <c r="CT557" s="53"/>
      <c r="CU557" s="53"/>
      <c r="CV557" s="53"/>
      <c r="CW557" s="53"/>
      <c r="CX557" s="53"/>
      <c r="CY557" s="53"/>
    </row>
    <row r="558" spans="1:103" ht="13" customHeight="1">
      <c r="A558" s="4"/>
      <c r="B558" s="4"/>
      <c r="C558" s="4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53"/>
      <c r="CE558" s="53"/>
      <c r="CF558" s="53"/>
      <c r="CG558" s="53"/>
      <c r="CH558" s="53"/>
      <c r="CI558" s="53"/>
      <c r="CJ558" s="53"/>
      <c r="CK558" s="53"/>
      <c r="CL558" s="61"/>
      <c r="CM558" s="53"/>
      <c r="CN558" s="53"/>
      <c r="CO558" s="53"/>
      <c r="CP558" s="53"/>
      <c r="CQ558" s="53"/>
      <c r="CR558" s="53"/>
      <c r="CS558" s="53"/>
      <c r="CT558" s="53"/>
      <c r="CU558" s="53"/>
      <c r="CV558" s="53"/>
      <c r="CW558" s="53"/>
      <c r="CX558" s="53"/>
      <c r="CY558" s="53"/>
    </row>
    <row r="559" spans="1:103" ht="13" customHeight="1">
      <c r="A559" s="4"/>
      <c r="B559" s="4"/>
      <c r="C559" s="4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53"/>
      <c r="CE559" s="53"/>
      <c r="CF559" s="53"/>
      <c r="CG559" s="53"/>
      <c r="CH559" s="53"/>
      <c r="CI559" s="53"/>
      <c r="CJ559" s="53"/>
      <c r="CK559" s="53"/>
      <c r="CL559" s="61"/>
      <c r="CM559" s="53"/>
      <c r="CN559" s="53"/>
      <c r="CO559" s="53"/>
      <c r="CP559" s="53"/>
      <c r="CQ559" s="53"/>
      <c r="CR559" s="53"/>
      <c r="CS559" s="53"/>
      <c r="CT559" s="53"/>
      <c r="CU559" s="53"/>
      <c r="CV559" s="53"/>
      <c r="CW559" s="53"/>
      <c r="CX559" s="53"/>
      <c r="CY559" s="53"/>
    </row>
    <row r="560" spans="1:103" ht="13" customHeight="1">
      <c r="A560" s="4"/>
      <c r="B560" s="4"/>
      <c r="C560" s="4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53"/>
      <c r="CE560" s="53"/>
      <c r="CF560" s="53"/>
      <c r="CG560" s="53"/>
      <c r="CH560" s="53"/>
      <c r="CI560" s="53"/>
      <c r="CJ560" s="53"/>
      <c r="CK560" s="53"/>
      <c r="CL560" s="61"/>
      <c r="CM560" s="53"/>
      <c r="CN560" s="53"/>
      <c r="CO560" s="53"/>
      <c r="CP560" s="53"/>
      <c r="CQ560" s="53"/>
      <c r="CR560" s="53"/>
      <c r="CS560" s="53"/>
      <c r="CT560" s="53"/>
      <c r="CU560" s="53"/>
      <c r="CV560" s="53"/>
      <c r="CW560" s="53"/>
      <c r="CX560" s="53"/>
      <c r="CY560" s="53"/>
    </row>
    <row r="561" spans="1:103" ht="13" customHeight="1">
      <c r="A561" s="4"/>
      <c r="B561" s="4"/>
      <c r="C561" s="4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53"/>
      <c r="CE561" s="53"/>
      <c r="CF561" s="53"/>
      <c r="CG561" s="53"/>
      <c r="CH561" s="53"/>
      <c r="CI561" s="53"/>
      <c r="CJ561" s="53"/>
      <c r="CK561" s="53"/>
      <c r="CL561" s="61"/>
      <c r="CM561" s="53"/>
      <c r="CN561" s="53"/>
      <c r="CO561" s="53"/>
      <c r="CP561" s="53"/>
      <c r="CQ561" s="53"/>
      <c r="CR561" s="53"/>
      <c r="CS561" s="53"/>
      <c r="CT561" s="53"/>
      <c r="CU561" s="53"/>
      <c r="CV561" s="53"/>
      <c r="CW561" s="53"/>
      <c r="CX561" s="53"/>
      <c r="CY561" s="53"/>
    </row>
    <row r="562" spans="1:103" ht="13" customHeight="1">
      <c r="A562" s="4"/>
      <c r="B562" s="4"/>
      <c r="C562" s="4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53"/>
      <c r="CE562" s="53"/>
      <c r="CF562" s="53"/>
      <c r="CG562" s="53"/>
      <c r="CH562" s="53"/>
      <c r="CI562" s="53"/>
      <c r="CJ562" s="53"/>
      <c r="CK562" s="53"/>
      <c r="CL562" s="61"/>
      <c r="CM562" s="53"/>
      <c r="CN562" s="53"/>
      <c r="CO562" s="53"/>
      <c r="CP562" s="53"/>
      <c r="CQ562" s="53"/>
      <c r="CR562" s="53"/>
      <c r="CS562" s="53"/>
      <c r="CT562" s="53"/>
      <c r="CU562" s="53"/>
      <c r="CV562" s="53"/>
      <c r="CW562" s="53"/>
      <c r="CX562" s="53"/>
      <c r="CY562" s="53"/>
    </row>
    <row r="563" spans="1:103" ht="13" customHeight="1">
      <c r="A563" s="4"/>
      <c r="B563" s="4"/>
      <c r="C563" s="4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53"/>
      <c r="CE563" s="53"/>
      <c r="CF563" s="53"/>
      <c r="CG563" s="53"/>
      <c r="CH563" s="53"/>
      <c r="CI563" s="53"/>
      <c r="CJ563" s="53"/>
      <c r="CK563" s="53"/>
      <c r="CL563" s="61"/>
      <c r="CM563" s="53"/>
      <c r="CN563" s="53"/>
      <c r="CO563" s="53"/>
      <c r="CP563" s="53"/>
      <c r="CQ563" s="53"/>
      <c r="CR563" s="53"/>
      <c r="CS563" s="53"/>
      <c r="CT563" s="53"/>
      <c r="CU563" s="53"/>
      <c r="CV563" s="53"/>
      <c r="CW563" s="53"/>
      <c r="CX563" s="53"/>
      <c r="CY563" s="53"/>
    </row>
    <row r="564" spans="1:103" ht="13" customHeight="1">
      <c r="A564" s="4"/>
      <c r="B564" s="4"/>
      <c r="C564" s="4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53"/>
      <c r="CE564" s="53"/>
      <c r="CF564" s="53"/>
      <c r="CG564" s="53"/>
      <c r="CH564" s="53"/>
      <c r="CI564" s="53"/>
      <c r="CJ564" s="53"/>
      <c r="CK564" s="53"/>
      <c r="CL564" s="61"/>
      <c r="CM564" s="53"/>
      <c r="CN564" s="53"/>
      <c r="CO564" s="53"/>
      <c r="CP564" s="53"/>
      <c r="CQ564" s="53"/>
      <c r="CR564" s="53"/>
      <c r="CS564" s="53"/>
      <c r="CT564" s="53"/>
      <c r="CU564" s="53"/>
      <c r="CV564" s="53"/>
      <c r="CW564" s="53"/>
      <c r="CX564" s="53"/>
      <c r="CY564" s="53"/>
    </row>
    <row r="565" spans="1:103" ht="13" customHeight="1">
      <c r="A565" s="4"/>
      <c r="B565" s="4"/>
      <c r="C565" s="4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53"/>
      <c r="CE565" s="53"/>
      <c r="CF565" s="53"/>
      <c r="CG565" s="53"/>
      <c r="CH565" s="53"/>
      <c r="CI565" s="53"/>
      <c r="CJ565" s="53"/>
      <c r="CK565" s="53"/>
      <c r="CL565" s="61"/>
      <c r="CM565" s="53"/>
      <c r="CN565" s="53"/>
      <c r="CO565" s="53"/>
      <c r="CP565" s="53"/>
      <c r="CQ565" s="53"/>
      <c r="CR565" s="53"/>
      <c r="CS565" s="53"/>
      <c r="CT565" s="53"/>
      <c r="CU565" s="53"/>
      <c r="CV565" s="53"/>
      <c r="CW565" s="53"/>
      <c r="CX565" s="53"/>
      <c r="CY565" s="53"/>
    </row>
    <row r="566" spans="1:103" ht="13" customHeight="1">
      <c r="A566" s="4"/>
      <c r="B566" s="4"/>
      <c r="C566" s="4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  <c r="CA566" s="53"/>
      <c r="CB566" s="53"/>
      <c r="CC566" s="53"/>
      <c r="CD566" s="53"/>
      <c r="CE566" s="53"/>
      <c r="CF566" s="53"/>
      <c r="CG566" s="53"/>
      <c r="CH566" s="53"/>
      <c r="CI566" s="53"/>
      <c r="CJ566" s="53"/>
      <c r="CK566" s="53"/>
      <c r="CL566" s="61"/>
      <c r="CM566" s="53"/>
      <c r="CN566" s="53"/>
      <c r="CO566" s="53"/>
      <c r="CP566" s="53"/>
      <c r="CQ566" s="53"/>
      <c r="CR566" s="53"/>
      <c r="CS566" s="53"/>
      <c r="CT566" s="53"/>
      <c r="CU566" s="53"/>
      <c r="CV566" s="53"/>
      <c r="CW566" s="53"/>
      <c r="CX566" s="53"/>
      <c r="CY566" s="53"/>
    </row>
    <row r="567" spans="1:103" ht="13" customHeight="1">
      <c r="A567" s="4"/>
      <c r="B567" s="4"/>
      <c r="C567" s="4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53"/>
      <c r="CE567" s="53"/>
      <c r="CF567" s="53"/>
      <c r="CG567" s="53"/>
      <c r="CH567" s="53"/>
      <c r="CI567" s="53"/>
      <c r="CJ567" s="53"/>
      <c r="CK567" s="53"/>
      <c r="CL567" s="61"/>
      <c r="CM567" s="53"/>
      <c r="CN567" s="53"/>
      <c r="CO567" s="53"/>
      <c r="CP567" s="53"/>
      <c r="CQ567" s="53"/>
      <c r="CR567" s="53"/>
      <c r="CS567" s="53"/>
      <c r="CT567" s="53"/>
      <c r="CU567" s="53"/>
      <c r="CV567" s="53"/>
      <c r="CW567" s="53"/>
      <c r="CX567" s="53"/>
      <c r="CY567" s="53"/>
    </row>
    <row r="568" spans="1:103" ht="13" customHeight="1">
      <c r="A568" s="4"/>
      <c r="B568" s="4"/>
      <c r="C568" s="4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53"/>
      <c r="CE568" s="53"/>
      <c r="CF568" s="53"/>
      <c r="CG568" s="53"/>
      <c r="CH568" s="53"/>
      <c r="CI568" s="53"/>
      <c r="CJ568" s="53"/>
      <c r="CK568" s="53"/>
      <c r="CL568" s="61"/>
      <c r="CM568" s="53"/>
      <c r="CN568" s="53"/>
      <c r="CO568" s="53"/>
      <c r="CP568" s="53"/>
      <c r="CQ568" s="53"/>
      <c r="CR568" s="53"/>
      <c r="CS568" s="53"/>
      <c r="CT568" s="53"/>
      <c r="CU568" s="53"/>
      <c r="CV568" s="53"/>
      <c r="CW568" s="53"/>
      <c r="CX568" s="53"/>
      <c r="CY568" s="53"/>
    </row>
    <row r="569" spans="1:103" ht="13" customHeight="1">
      <c r="A569" s="4"/>
      <c r="B569" s="4"/>
      <c r="C569" s="4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53"/>
      <c r="CE569" s="53"/>
      <c r="CF569" s="53"/>
      <c r="CG569" s="53"/>
      <c r="CH569" s="53"/>
      <c r="CI569" s="53"/>
      <c r="CJ569" s="53"/>
      <c r="CK569" s="53"/>
      <c r="CL569" s="61"/>
      <c r="CM569" s="53"/>
      <c r="CN569" s="53"/>
      <c r="CO569" s="53"/>
      <c r="CP569" s="53"/>
      <c r="CQ569" s="53"/>
      <c r="CR569" s="53"/>
      <c r="CS569" s="53"/>
      <c r="CT569" s="53"/>
      <c r="CU569" s="53"/>
      <c r="CV569" s="53"/>
      <c r="CW569" s="53"/>
      <c r="CX569" s="53"/>
      <c r="CY569" s="53"/>
    </row>
    <row r="570" spans="1:103" ht="13" customHeight="1">
      <c r="A570" s="4"/>
      <c r="B570" s="4"/>
      <c r="C570" s="4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53"/>
      <c r="CE570" s="53"/>
      <c r="CF570" s="53"/>
      <c r="CG570" s="53"/>
      <c r="CH570" s="53"/>
      <c r="CI570" s="53"/>
      <c r="CJ570" s="53"/>
      <c r="CK570" s="53"/>
      <c r="CL570" s="61"/>
      <c r="CM570" s="53"/>
      <c r="CN570" s="53"/>
      <c r="CO570" s="53"/>
      <c r="CP570" s="53"/>
      <c r="CQ570" s="53"/>
      <c r="CR570" s="53"/>
      <c r="CS570" s="53"/>
      <c r="CT570" s="53"/>
      <c r="CU570" s="53"/>
      <c r="CV570" s="53"/>
      <c r="CW570" s="53"/>
      <c r="CX570" s="53"/>
      <c r="CY570" s="53"/>
    </row>
    <row r="571" spans="1:103" ht="13" customHeight="1">
      <c r="A571" s="4"/>
      <c r="B571" s="4"/>
      <c r="C571" s="4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53"/>
      <c r="CE571" s="53"/>
      <c r="CF571" s="53"/>
      <c r="CG571" s="53"/>
      <c r="CH571" s="53"/>
      <c r="CI571" s="53"/>
      <c r="CJ571" s="53"/>
      <c r="CK571" s="53"/>
      <c r="CL571" s="61"/>
      <c r="CM571" s="53"/>
      <c r="CN571" s="53"/>
      <c r="CO571" s="53"/>
      <c r="CP571" s="53"/>
      <c r="CQ571" s="53"/>
      <c r="CR571" s="53"/>
      <c r="CS571" s="53"/>
      <c r="CT571" s="53"/>
      <c r="CU571" s="53"/>
      <c r="CV571" s="53"/>
      <c r="CW571" s="53"/>
      <c r="CX571" s="53"/>
      <c r="CY571" s="53"/>
    </row>
    <row r="572" spans="1:103" ht="13" customHeight="1">
      <c r="A572" s="4"/>
      <c r="B572" s="4"/>
      <c r="C572" s="4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53"/>
      <c r="CE572" s="53"/>
      <c r="CF572" s="53"/>
      <c r="CG572" s="53"/>
      <c r="CH572" s="53"/>
      <c r="CI572" s="53"/>
      <c r="CJ572" s="53"/>
      <c r="CK572" s="53"/>
      <c r="CL572" s="61"/>
      <c r="CM572" s="53"/>
      <c r="CN572" s="53"/>
      <c r="CO572" s="53"/>
      <c r="CP572" s="53"/>
      <c r="CQ572" s="53"/>
      <c r="CR572" s="53"/>
      <c r="CS572" s="53"/>
      <c r="CT572" s="53"/>
      <c r="CU572" s="53"/>
      <c r="CV572" s="53"/>
      <c r="CW572" s="53"/>
      <c r="CX572" s="53"/>
      <c r="CY572" s="53"/>
    </row>
    <row r="573" spans="1:103" ht="13" customHeight="1">
      <c r="A573" s="4"/>
      <c r="B573" s="4"/>
      <c r="C573" s="4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53"/>
      <c r="CC573" s="53"/>
      <c r="CD573" s="53"/>
      <c r="CE573" s="53"/>
      <c r="CF573" s="53"/>
      <c r="CG573" s="53"/>
      <c r="CH573" s="53"/>
      <c r="CI573" s="53"/>
      <c r="CJ573" s="53"/>
      <c r="CK573" s="53"/>
      <c r="CL573" s="61"/>
      <c r="CM573" s="53"/>
      <c r="CN573" s="53"/>
      <c r="CO573" s="53"/>
      <c r="CP573" s="53"/>
      <c r="CQ573" s="53"/>
      <c r="CR573" s="53"/>
      <c r="CS573" s="53"/>
      <c r="CT573" s="53"/>
      <c r="CU573" s="53"/>
      <c r="CV573" s="53"/>
      <c r="CW573" s="53"/>
      <c r="CX573" s="53"/>
      <c r="CY573" s="53"/>
    </row>
    <row r="574" spans="1:103" ht="13" customHeight="1">
      <c r="A574" s="4"/>
      <c r="B574" s="4"/>
      <c r="C574" s="4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53"/>
      <c r="CE574" s="53"/>
      <c r="CF574" s="53"/>
      <c r="CG574" s="53"/>
      <c r="CH574" s="53"/>
      <c r="CI574" s="53"/>
      <c r="CJ574" s="53"/>
      <c r="CK574" s="53"/>
      <c r="CL574" s="61"/>
      <c r="CM574" s="53"/>
      <c r="CN574" s="53"/>
      <c r="CO574" s="53"/>
      <c r="CP574" s="53"/>
      <c r="CQ574" s="53"/>
      <c r="CR574" s="53"/>
      <c r="CS574" s="53"/>
      <c r="CT574" s="53"/>
      <c r="CU574" s="53"/>
      <c r="CV574" s="53"/>
      <c r="CW574" s="53"/>
      <c r="CX574" s="53"/>
      <c r="CY574" s="53"/>
    </row>
    <row r="575" spans="1:103" ht="13" customHeight="1">
      <c r="A575" s="4"/>
      <c r="B575" s="4"/>
      <c r="C575" s="4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53"/>
      <c r="CE575" s="53"/>
      <c r="CF575" s="53"/>
      <c r="CG575" s="53"/>
      <c r="CH575" s="53"/>
      <c r="CI575" s="53"/>
      <c r="CJ575" s="53"/>
      <c r="CK575" s="53"/>
      <c r="CL575" s="61"/>
      <c r="CM575" s="53"/>
      <c r="CN575" s="53"/>
      <c r="CO575" s="53"/>
      <c r="CP575" s="53"/>
      <c r="CQ575" s="53"/>
      <c r="CR575" s="53"/>
      <c r="CS575" s="53"/>
      <c r="CT575" s="53"/>
      <c r="CU575" s="53"/>
      <c r="CV575" s="53"/>
      <c r="CW575" s="53"/>
      <c r="CX575" s="53"/>
      <c r="CY575" s="53"/>
    </row>
    <row r="576" spans="1:103" ht="13" customHeight="1">
      <c r="A576" s="4"/>
      <c r="B576" s="4"/>
      <c r="C576" s="4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53"/>
      <c r="CE576" s="53"/>
      <c r="CF576" s="53"/>
      <c r="CG576" s="53"/>
      <c r="CH576" s="53"/>
      <c r="CI576" s="53"/>
      <c r="CJ576" s="53"/>
      <c r="CK576" s="53"/>
      <c r="CL576" s="61"/>
      <c r="CM576" s="53"/>
      <c r="CN576" s="53"/>
      <c r="CO576" s="53"/>
      <c r="CP576" s="53"/>
      <c r="CQ576" s="53"/>
      <c r="CR576" s="53"/>
      <c r="CS576" s="53"/>
      <c r="CT576" s="53"/>
      <c r="CU576" s="53"/>
      <c r="CV576" s="53"/>
      <c r="CW576" s="53"/>
      <c r="CX576" s="53"/>
      <c r="CY576" s="53"/>
    </row>
    <row r="577" spans="1:103" ht="13" customHeight="1">
      <c r="A577" s="4"/>
      <c r="B577" s="4"/>
      <c r="C577" s="4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53"/>
      <c r="CE577" s="53"/>
      <c r="CF577" s="53"/>
      <c r="CG577" s="53"/>
      <c r="CH577" s="53"/>
      <c r="CI577" s="53"/>
      <c r="CJ577" s="53"/>
      <c r="CK577" s="53"/>
      <c r="CL577" s="61"/>
      <c r="CM577" s="53"/>
      <c r="CN577" s="53"/>
      <c r="CO577" s="53"/>
      <c r="CP577" s="53"/>
      <c r="CQ577" s="53"/>
      <c r="CR577" s="53"/>
      <c r="CS577" s="53"/>
      <c r="CT577" s="53"/>
      <c r="CU577" s="53"/>
      <c r="CV577" s="53"/>
      <c r="CW577" s="53"/>
      <c r="CX577" s="53"/>
      <c r="CY577" s="53"/>
    </row>
    <row r="578" spans="1:103" ht="13" customHeight="1">
      <c r="A578" s="4"/>
      <c r="B578" s="4"/>
      <c r="C578" s="4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53"/>
      <c r="CE578" s="53"/>
      <c r="CF578" s="53"/>
      <c r="CG578" s="53"/>
      <c r="CH578" s="53"/>
      <c r="CI578" s="53"/>
      <c r="CJ578" s="53"/>
      <c r="CK578" s="53"/>
      <c r="CL578" s="61"/>
      <c r="CM578" s="53"/>
      <c r="CN578" s="53"/>
      <c r="CO578" s="53"/>
      <c r="CP578" s="53"/>
      <c r="CQ578" s="53"/>
      <c r="CR578" s="53"/>
      <c r="CS578" s="53"/>
      <c r="CT578" s="53"/>
      <c r="CU578" s="53"/>
      <c r="CV578" s="53"/>
      <c r="CW578" s="53"/>
      <c r="CX578" s="53"/>
      <c r="CY578" s="53"/>
    </row>
    <row r="579" spans="1:103" ht="13" customHeight="1">
      <c r="A579" s="4"/>
      <c r="B579" s="4"/>
      <c r="C579" s="4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53"/>
      <c r="CE579" s="53"/>
      <c r="CF579" s="53"/>
      <c r="CG579" s="53"/>
      <c r="CH579" s="53"/>
      <c r="CI579" s="53"/>
      <c r="CJ579" s="53"/>
      <c r="CK579" s="53"/>
      <c r="CL579" s="61"/>
      <c r="CM579" s="53"/>
      <c r="CN579" s="53"/>
      <c r="CO579" s="53"/>
      <c r="CP579" s="53"/>
      <c r="CQ579" s="53"/>
      <c r="CR579" s="53"/>
      <c r="CS579" s="53"/>
      <c r="CT579" s="53"/>
      <c r="CU579" s="53"/>
      <c r="CV579" s="53"/>
      <c r="CW579" s="53"/>
      <c r="CX579" s="53"/>
      <c r="CY579" s="53"/>
    </row>
    <row r="580" spans="1:103" ht="13" customHeight="1">
      <c r="A580" s="4"/>
      <c r="B580" s="4"/>
      <c r="C580" s="4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53"/>
      <c r="CE580" s="53"/>
      <c r="CF580" s="53"/>
      <c r="CG580" s="53"/>
      <c r="CH580" s="53"/>
      <c r="CI580" s="53"/>
      <c r="CJ580" s="53"/>
      <c r="CK580" s="53"/>
      <c r="CL580" s="61"/>
      <c r="CM580" s="53"/>
      <c r="CN580" s="53"/>
      <c r="CO580" s="53"/>
      <c r="CP580" s="53"/>
      <c r="CQ580" s="53"/>
      <c r="CR580" s="53"/>
      <c r="CS580" s="53"/>
      <c r="CT580" s="53"/>
      <c r="CU580" s="53"/>
      <c r="CV580" s="53"/>
      <c r="CW580" s="53"/>
      <c r="CX580" s="53"/>
      <c r="CY580" s="53"/>
    </row>
    <row r="581" spans="1:103" ht="13" customHeight="1">
      <c r="A581" s="4"/>
      <c r="B581" s="4"/>
      <c r="C581" s="4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53"/>
      <c r="CE581" s="53"/>
      <c r="CF581" s="53"/>
      <c r="CG581" s="53"/>
      <c r="CH581" s="53"/>
      <c r="CI581" s="53"/>
      <c r="CJ581" s="53"/>
      <c r="CK581" s="53"/>
      <c r="CL581" s="61"/>
      <c r="CM581" s="53"/>
      <c r="CN581" s="53"/>
      <c r="CO581" s="53"/>
      <c r="CP581" s="53"/>
      <c r="CQ581" s="53"/>
      <c r="CR581" s="53"/>
      <c r="CS581" s="53"/>
      <c r="CT581" s="53"/>
      <c r="CU581" s="53"/>
      <c r="CV581" s="53"/>
      <c r="CW581" s="53"/>
      <c r="CX581" s="53"/>
      <c r="CY581" s="53"/>
    </row>
    <row r="582" spans="1:103" ht="13" customHeight="1">
      <c r="A582" s="4"/>
      <c r="B582" s="4"/>
      <c r="C582" s="4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53"/>
      <c r="CC582" s="53"/>
      <c r="CD582" s="53"/>
      <c r="CE582" s="53"/>
      <c r="CF582" s="53"/>
      <c r="CG582" s="53"/>
      <c r="CH582" s="53"/>
      <c r="CI582" s="53"/>
      <c r="CJ582" s="53"/>
      <c r="CK582" s="53"/>
      <c r="CL582" s="61"/>
      <c r="CM582" s="53"/>
      <c r="CN582" s="53"/>
      <c r="CO582" s="53"/>
      <c r="CP582" s="53"/>
      <c r="CQ582" s="53"/>
      <c r="CR582" s="53"/>
      <c r="CS582" s="53"/>
      <c r="CT582" s="53"/>
      <c r="CU582" s="53"/>
      <c r="CV582" s="53"/>
      <c r="CW582" s="53"/>
      <c r="CX582" s="53"/>
      <c r="CY582" s="53"/>
    </row>
    <row r="583" spans="1:103" ht="13" customHeight="1">
      <c r="A583" s="4"/>
      <c r="B583" s="4"/>
      <c r="C583" s="4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/>
      <c r="CA583" s="53"/>
      <c r="CB583" s="53"/>
      <c r="CC583" s="53"/>
      <c r="CD583" s="53"/>
      <c r="CE583" s="53"/>
      <c r="CF583" s="53"/>
      <c r="CG583" s="53"/>
      <c r="CH583" s="53"/>
      <c r="CI583" s="53"/>
      <c r="CJ583" s="53"/>
      <c r="CK583" s="53"/>
      <c r="CL583" s="61"/>
      <c r="CM583" s="53"/>
      <c r="CN583" s="53"/>
      <c r="CO583" s="53"/>
      <c r="CP583" s="53"/>
      <c r="CQ583" s="53"/>
      <c r="CR583" s="53"/>
      <c r="CS583" s="53"/>
      <c r="CT583" s="53"/>
      <c r="CU583" s="53"/>
      <c r="CV583" s="53"/>
      <c r="CW583" s="53"/>
      <c r="CX583" s="53"/>
      <c r="CY583" s="53"/>
    </row>
    <row r="584" spans="1:103" ht="13" customHeight="1">
      <c r="A584" s="4"/>
      <c r="B584" s="4"/>
      <c r="C584" s="4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/>
      <c r="CA584" s="53"/>
      <c r="CB584" s="53"/>
      <c r="CC584" s="53"/>
      <c r="CD584" s="53"/>
      <c r="CE584" s="53"/>
      <c r="CF584" s="53"/>
      <c r="CG584" s="53"/>
      <c r="CH584" s="53"/>
      <c r="CI584" s="53"/>
      <c r="CJ584" s="53"/>
      <c r="CK584" s="53"/>
      <c r="CL584" s="61"/>
      <c r="CM584" s="53"/>
      <c r="CN584" s="53"/>
      <c r="CO584" s="53"/>
      <c r="CP584" s="53"/>
      <c r="CQ584" s="53"/>
      <c r="CR584" s="53"/>
      <c r="CS584" s="53"/>
      <c r="CT584" s="53"/>
      <c r="CU584" s="53"/>
      <c r="CV584" s="53"/>
      <c r="CW584" s="53"/>
      <c r="CX584" s="53"/>
      <c r="CY584" s="53"/>
    </row>
    <row r="585" spans="1:103" ht="13" customHeight="1">
      <c r="A585" s="4"/>
      <c r="B585" s="4"/>
      <c r="C585" s="4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  <c r="CA585" s="53"/>
      <c r="CB585" s="53"/>
      <c r="CC585" s="53"/>
      <c r="CD585" s="53"/>
      <c r="CE585" s="53"/>
      <c r="CF585" s="53"/>
      <c r="CG585" s="53"/>
      <c r="CH585" s="53"/>
      <c r="CI585" s="53"/>
      <c r="CJ585" s="53"/>
      <c r="CK585" s="53"/>
      <c r="CL585" s="61"/>
      <c r="CM585" s="53"/>
      <c r="CN585" s="53"/>
      <c r="CO585" s="53"/>
      <c r="CP585" s="53"/>
      <c r="CQ585" s="53"/>
      <c r="CR585" s="53"/>
      <c r="CS585" s="53"/>
      <c r="CT585" s="53"/>
      <c r="CU585" s="53"/>
      <c r="CV585" s="53"/>
      <c r="CW585" s="53"/>
      <c r="CX585" s="53"/>
      <c r="CY585" s="53"/>
    </row>
    <row r="586" spans="1:103" ht="13" customHeight="1">
      <c r="A586" s="4"/>
      <c r="B586" s="4"/>
      <c r="C586" s="4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  <c r="CA586" s="53"/>
      <c r="CB586" s="53"/>
      <c r="CC586" s="53"/>
      <c r="CD586" s="53"/>
      <c r="CE586" s="53"/>
      <c r="CF586" s="53"/>
      <c r="CG586" s="53"/>
      <c r="CH586" s="53"/>
      <c r="CI586" s="53"/>
      <c r="CJ586" s="53"/>
      <c r="CK586" s="53"/>
      <c r="CL586" s="61"/>
      <c r="CM586" s="53"/>
      <c r="CN586" s="53"/>
      <c r="CO586" s="53"/>
      <c r="CP586" s="53"/>
      <c r="CQ586" s="53"/>
      <c r="CR586" s="53"/>
      <c r="CS586" s="53"/>
      <c r="CT586" s="53"/>
      <c r="CU586" s="53"/>
      <c r="CV586" s="53"/>
      <c r="CW586" s="53"/>
      <c r="CX586" s="53"/>
      <c r="CY586" s="53"/>
    </row>
    <row r="587" spans="1:103" ht="13" customHeight="1">
      <c r="A587" s="4"/>
      <c r="B587" s="4"/>
      <c r="C587" s="4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  <c r="CA587" s="53"/>
      <c r="CB587" s="53"/>
      <c r="CC587" s="53"/>
      <c r="CD587" s="53"/>
      <c r="CE587" s="53"/>
      <c r="CF587" s="53"/>
      <c r="CG587" s="53"/>
      <c r="CH587" s="53"/>
      <c r="CI587" s="53"/>
      <c r="CJ587" s="53"/>
      <c r="CK587" s="53"/>
      <c r="CL587" s="61"/>
      <c r="CM587" s="53"/>
      <c r="CN587" s="53"/>
      <c r="CO587" s="53"/>
      <c r="CP587" s="53"/>
      <c r="CQ587" s="53"/>
      <c r="CR587" s="53"/>
      <c r="CS587" s="53"/>
      <c r="CT587" s="53"/>
      <c r="CU587" s="53"/>
      <c r="CV587" s="53"/>
      <c r="CW587" s="53"/>
      <c r="CX587" s="53"/>
      <c r="CY587" s="53"/>
    </row>
    <row r="588" spans="1:103" ht="13" customHeight="1">
      <c r="A588" s="4"/>
      <c r="B588" s="4"/>
      <c r="C588" s="4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/>
      <c r="CA588" s="53"/>
      <c r="CB588" s="53"/>
      <c r="CC588" s="53"/>
      <c r="CD588" s="53"/>
      <c r="CE588" s="53"/>
      <c r="CF588" s="53"/>
      <c r="CG588" s="53"/>
      <c r="CH588" s="53"/>
      <c r="CI588" s="53"/>
      <c r="CJ588" s="53"/>
      <c r="CK588" s="53"/>
      <c r="CL588" s="61"/>
      <c r="CM588" s="53"/>
      <c r="CN588" s="53"/>
      <c r="CO588" s="53"/>
      <c r="CP588" s="53"/>
      <c r="CQ588" s="53"/>
      <c r="CR588" s="53"/>
      <c r="CS588" s="53"/>
      <c r="CT588" s="53"/>
      <c r="CU588" s="53"/>
      <c r="CV588" s="53"/>
      <c r="CW588" s="53"/>
      <c r="CX588" s="53"/>
      <c r="CY588" s="53"/>
    </row>
    <row r="589" spans="1:103" ht="13" customHeight="1">
      <c r="A589" s="4"/>
      <c r="B589" s="4"/>
      <c r="C589" s="4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/>
      <c r="CA589" s="53"/>
      <c r="CB589" s="53"/>
      <c r="CC589" s="53"/>
      <c r="CD589" s="53"/>
      <c r="CE589" s="53"/>
      <c r="CF589" s="53"/>
      <c r="CG589" s="53"/>
      <c r="CH589" s="53"/>
      <c r="CI589" s="53"/>
      <c r="CJ589" s="53"/>
      <c r="CK589" s="53"/>
      <c r="CL589" s="61"/>
      <c r="CM589" s="53"/>
      <c r="CN589" s="53"/>
      <c r="CO589" s="53"/>
      <c r="CP589" s="53"/>
      <c r="CQ589" s="53"/>
      <c r="CR589" s="53"/>
      <c r="CS589" s="53"/>
      <c r="CT589" s="53"/>
      <c r="CU589" s="53"/>
      <c r="CV589" s="53"/>
      <c r="CW589" s="53"/>
      <c r="CX589" s="53"/>
      <c r="CY589" s="53"/>
    </row>
    <row r="590" spans="1:103" ht="13" customHeight="1">
      <c r="A590" s="4"/>
      <c r="B590" s="4"/>
      <c r="C590" s="4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/>
      <c r="CA590" s="53"/>
      <c r="CB590" s="53"/>
      <c r="CC590" s="53"/>
      <c r="CD590" s="53"/>
      <c r="CE590" s="53"/>
      <c r="CF590" s="53"/>
      <c r="CG590" s="53"/>
      <c r="CH590" s="53"/>
      <c r="CI590" s="53"/>
      <c r="CJ590" s="53"/>
      <c r="CK590" s="53"/>
      <c r="CL590" s="61"/>
      <c r="CM590" s="53"/>
      <c r="CN590" s="53"/>
      <c r="CO590" s="53"/>
      <c r="CP590" s="53"/>
      <c r="CQ590" s="53"/>
      <c r="CR590" s="53"/>
      <c r="CS590" s="53"/>
      <c r="CT590" s="53"/>
      <c r="CU590" s="53"/>
      <c r="CV590" s="53"/>
      <c r="CW590" s="53"/>
      <c r="CX590" s="53"/>
      <c r="CY590" s="53"/>
    </row>
    <row r="591" spans="1:103" ht="13" customHeight="1">
      <c r="A591" s="4"/>
      <c r="B591" s="4"/>
      <c r="C591" s="4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/>
      <c r="CA591" s="53"/>
      <c r="CB591" s="53"/>
      <c r="CC591" s="53"/>
      <c r="CD591" s="53"/>
      <c r="CE591" s="53"/>
      <c r="CF591" s="53"/>
      <c r="CG591" s="53"/>
      <c r="CH591" s="53"/>
      <c r="CI591" s="53"/>
      <c r="CJ591" s="53"/>
      <c r="CK591" s="53"/>
      <c r="CL591" s="61"/>
      <c r="CM591" s="53"/>
      <c r="CN591" s="53"/>
      <c r="CO591" s="53"/>
      <c r="CP591" s="53"/>
      <c r="CQ591" s="53"/>
      <c r="CR591" s="53"/>
      <c r="CS591" s="53"/>
      <c r="CT591" s="53"/>
      <c r="CU591" s="53"/>
      <c r="CV591" s="53"/>
      <c r="CW591" s="53"/>
      <c r="CX591" s="53"/>
      <c r="CY591" s="53"/>
    </row>
    <row r="592" spans="1:103" ht="13" customHeight="1">
      <c r="A592" s="4"/>
      <c r="B592" s="4"/>
      <c r="C592" s="4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53"/>
      <c r="CA592" s="53"/>
      <c r="CB592" s="53"/>
      <c r="CC592" s="53"/>
      <c r="CD592" s="53"/>
      <c r="CE592" s="53"/>
      <c r="CF592" s="53"/>
      <c r="CG592" s="53"/>
      <c r="CH592" s="53"/>
      <c r="CI592" s="53"/>
      <c r="CJ592" s="53"/>
      <c r="CK592" s="53"/>
      <c r="CL592" s="61"/>
      <c r="CM592" s="53"/>
      <c r="CN592" s="53"/>
      <c r="CO592" s="53"/>
      <c r="CP592" s="53"/>
      <c r="CQ592" s="53"/>
      <c r="CR592" s="53"/>
      <c r="CS592" s="53"/>
      <c r="CT592" s="53"/>
      <c r="CU592" s="53"/>
      <c r="CV592" s="53"/>
      <c r="CW592" s="53"/>
      <c r="CX592" s="53"/>
      <c r="CY592" s="53"/>
    </row>
    <row r="593" spans="1:103" ht="13" customHeight="1">
      <c r="A593" s="4"/>
      <c r="B593" s="4"/>
      <c r="C593" s="4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53"/>
      <c r="CA593" s="53"/>
      <c r="CB593" s="53"/>
      <c r="CC593" s="53"/>
      <c r="CD593" s="53"/>
      <c r="CE593" s="53"/>
      <c r="CF593" s="53"/>
      <c r="CG593" s="53"/>
      <c r="CH593" s="53"/>
      <c r="CI593" s="53"/>
      <c r="CJ593" s="53"/>
      <c r="CK593" s="53"/>
      <c r="CL593" s="61"/>
      <c r="CM593" s="53"/>
      <c r="CN593" s="53"/>
      <c r="CO593" s="53"/>
      <c r="CP593" s="53"/>
      <c r="CQ593" s="53"/>
      <c r="CR593" s="53"/>
      <c r="CS593" s="53"/>
      <c r="CT593" s="53"/>
      <c r="CU593" s="53"/>
      <c r="CV593" s="53"/>
      <c r="CW593" s="53"/>
      <c r="CX593" s="53"/>
      <c r="CY593" s="53"/>
    </row>
    <row r="594" spans="1:103" ht="13" customHeight="1">
      <c r="A594" s="4"/>
      <c r="B594" s="4"/>
      <c r="C594" s="4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53"/>
      <c r="CA594" s="53"/>
      <c r="CB594" s="53"/>
      <c r="CC594" s="53"/>
      <c r="CD594" s="53"/>
      <c r="CE594" s="53"/>
      <c r="CF594" s="53"/>
      <c r="CG594" s="53"/>
      <c r="CH594" s="53"/>
      <c r="CI594" s="53"/>
      <c r="CJ594" s="53"/>
      <c r="CK594" s="53"/>
      <c r="CL594" s="61"/>
      <c r="CM594" s="53"/>
      <c r="CN594" s="53"/>
      <c r="CO594" s="53"/>
      <c r="CP594" s="53"/>
      <c r="CQ594" s="53"/>
      <c r="CR594" s="53"/>
      <c r="CS594" s="53"/>
      <c r="CT594" s="53"/>
      <c r="CU594" s="53"/>
      <c r="CV594" s="53"/>
      <c r="CW594" s="53"/>
      <c r="CX594" s="53"/>
      <c r="CY594" s="53"/>
    </row>
    <row r="595" spans="1:103" ht="13" customHeight="1">
      <c r="A595" s="4"/>
      <c r="B595" s="4"/>
      <c r="C595" s="4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  <c r="BW595" s="53"/>
      <c r="BX595" s="53"/>
      <c r="BY595" s="53"/>
      <c r="BZ595" s="53"/>
      <c r="CA595" s="53"/>
      <c r="CB595" s="53"/>
      <c r="CC595" s="53"/>
      <c r="CD595" s="53"/>
      <c r="CE595" s="53"/>
      <c r="CF595" s="53"/>
      <c r="CG595" s="53"/>
      <c r="CH595" s="53"/>
      <c r="CI595" s="53"/>
      <c r="CJ595" s="53"/>
      <c r="CK595" s="53"/>
      <c r="CL595" s="61"/>
      <c r="CM595" s="53"/>
      <c r="CN595" s="53"/>
      <c r="CO595" s="53"/>
      <c r="CP595" s="53"/>
      <c r="CQ595" s="53"/>
      <c r="CR595" s="53"/>
      <c r="CS595" s="53"/>
      <c r="CT595" s="53"/>
      <c r="CU595" s="53"/>
      <c r="CV595" s="53"/>
      <c r="CW595" s="53"/>
      <c r="CX595" s="53"/>
      <c r="CY595" s="53"/>
    </row>
    <row r="596" spans="1:103" ht="13" customHeight="1">
      <c r="A596" s="4"/>
      <c r="B596" s="4"/>
      <c r="C596" s="4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53"/>
      <c r="CA596" s="53"/>
      <c r="CB596" s="53"/>
      <c r="CC596" s="53"/>
      <c r="CD596" s="53"/>
      <c r="CE596" s="53"/>
      <c r="CF596" s="53"/>
      <c r="CG596" s="53"/>
      <c r="CH596" s="53"/>
      <c r="CI596" s="53"/>
      <c r="CJ596" s="53"/>
      <c r="CK596" s="53"/>
      <c r="CL596" s="61"/>
      <c r="CM596" s="53"/>
      <c r="CN596" s="53"/>
      <c r="CO596" s="53"/>
      <c r="CP596" s="53"/>
      <c r="CQ596" s="53"/>
      <c r="CR596" s="53"/>
      <c r="CS596" s="53"/>
      <c r="CT596" s="53"/>
      <c r="CU596" s="53"/>
      <c r="CV596" s="53"/>
      <c r="CW596" s="53"/>
      <c r="CX596" s="53"/>
      <c r="CY596" s="53"/>
    </row>
    <row r="597" spans="1:103" ht="13" customHeight="1">
      <c r="A597" s="4"/>
      <c r="B597" s="4"/>
      <c r="C597" s="4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53"/>
      <c r="CA597" s="53"/>
      <c r="CB597" s="53"/>
      <c r="CC597" s="53"/>
      <c r="CD597" s="53"/>
      <c r="CE597" s="53"/>
      <c r="CF597" s="53"/>
      <c r="CG597" s="53"/>
      <c r="CH597" s="53"/>
      <c r="CI597" s="53"/>
      <c r="CJ597" s="53"/>
      <c r="CK597" s="53"/>
      <c r="CL597" s="61"/>
      <c r="CM597" s="53"/>
      <c r="CN597" s="53"/>
      <c r="CO597" s="53"/>
      <c r="CP597" s="53"/>
      <c r="CQ597" s="53"/>
      <c r="CR597" s="53"/>
      <c r="CS597" s="53"/>
      <c r="CT597" s="53"/>
      <c r="CU597" s="53"/>
      <c r="CV597" s="53"/>
      <c r="CW597" s="53"/>
      <c r="CX597" s="53"/>
      <c r="CY597" s="53"/>
    </row>
    <row r="598" spans="1:103" ht="13" customHeight="1">
      <c r="A598" s="4"/>
      <c r="B598" s="4"/>
      <c r="C598" s="4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53"/>
      <c r="CA598" s="53"/>
      <c r="CB598" s="53"/>
      <c r="CC598" s="53"/>
      <c r="CD598" s="53"/>
      <c r="CE598" s="53"/>
      <c r="CF598" s="53"/>
      <c r="CG598" s="53"/>
      <c r="CH598" s="53"/>
      <c r="CI598" s="53"/>
      <c r="CJ598" s="53"/>
      <c r="CK598" s="53"/>
      <c r="CL598" s="61"/>
      <c r="CM598" s="53"/>
      <c r="CN598" s="53"/>
      <c r="CO598" s="53"/>
      <c r="CP598" s="53"/>
      <c r="CQ598" s="53"/>
      <c r="CR598" s="53"/>
      <c r="CS598" s="53"/>
      <c r="CT598" s="53"/>
      <c r="CU598" s="53"/>
      <c r="CV598" s="53"/>
      <c r="CW598" s="53"/>
      <c r="CX598" s="53"/>
      <c r="CY598" s="53"/>
    </row>
    <row r="599" spans="1:103" ht="13" customHeight="1">
      <c r="A599" s="4"/>
      <c r="B599" s="4"/>
      <c r="C599" s="4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53"/>
      <c r="CA599" s="53"/>
      <c r="CB599" s="53"/>
      <c r="CC599" s="53"/>
      <c r="CD599" s="53"/>
      <c r="CE599" s="53"/>
      <c r="CF599" s="53"/>
      <c r="CG599" s="53"/>
      <c r="CH599" s="53"/>
      <c r="CI599" s="53"/>
      <c r="CJ599" s="53"/>
      <c r="CK599" s="53"/>
      <c r="CL599" s="61"/>
      <c r="CM599" s="53"/>
      <c r="CN599" s="53"/>
      <c r="CO599" s="53"/>
      <c r="CP599" s="53"/>
      <c r="CQ599" s="53"/>
      <c r="CR599" s="53"/>
      <c r="CS599" s="53"/>
      <c r="CT599" s="53"/>
      <c r="CU599" s="53"/>
      <c r="CV599" s="53"/>
      <c r="CW599" s="53"/>
      <c r="CX599" s="53"/>
      <c r="CY599" s="53"/>
    </row>
    <row r="600" spans="1:103" ht="13" customHeight="1">
      <c r="A600" s="4"/>
      <c r="B600" s="4"/>
      <c r="C600" s="4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53"/>
      <c r="CA600" s="53"/>
      <c r="CB600" s="53"/>
      <c r="CC600" s="53"/>
      <c r="CD600" s="53"/>
      <c r="CE600" s="53"/>
      <c r="CF600" s="53"/>
      <c r="CG600" s="53"/>
      <c r="CH600" s="53"/>
      <c r="CI600" s="53"/>
      <c r="CJ600" s="53"/>
      <c r="CK600" s="53"/>
      <c r="CL600" s="61"/>
      <c r="CM600" s="53"/>
      <c r="CN600" s="53"/>
      <c r="CO600" s="53"/>
      <c r="CP600" s="53"/>
      <c r="CQ600" s="53"/>
      <c r="CR600" s="53"/>
      <c r="CS600" s="53"/>
      <c r="CT600" s="53"/>
      <c r="CU600" s="53"/>
      <c r="CV600" s="53"/>
      <c r="CW600" s="53"/>
      <c r="CX600" s="53"/>
      <c r="CY600" s="53"/>
    </row>
    <row r="601" spans="1:103" ht="13" customHeight="1">
      <c r="A601" s="4"/>
      <c r="B601" s="4"/>
      <c r="C601" s="4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53"/>
      <c r="CA601" s="53"/>
      <c r="CB601" s="53"/>
      <c r="CC601" s="53"/>
      <c r="CD601" s="53"/>
      <c r="CE601" s="53"/>
      <c r="CF601" s="53"/>
      <c r="CG601" s="53"/>
      <c r="CH601" s="53"/>
      <c r="CI601" s="53"/>
      <c r="CJ601" s="53"/>
      <c r="CK601" s="53"/>
      <c r="CL601" s="61"/>
      <c r="CM601" s="53"/>
      <c r="CN601" s="53"/>
      <c r="CO601" s="53"/>
      <c r="CP601" s="53"/>
      <c r="CQ601" s="53"/>
      <c r="CR601" s="53"/>
      <c r="CS601" s="53"/>
      <c r="CT601" s="53"/>
      <c r="CU601" s="53"/>
      <c r="CV601" s="53"/>
      <c r="CW601" s="53"/>
      <c r="CX601" s="53"/>
      <c r="CY601" s="53"/>
    </row>
    <row r="602" spans="1:103" ht="13" customHeight="1">
      <c r="A602" s="4"/>
      <c r="B602" s="4"/>
      <c r="C602" s="4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53"/>
      <c r="CA602" s="53"/>
      <c r="CB602" s="53"/>
      <c r="CC602" s="53"/>
      <c r="CD602" s="53"/>
      <c r="CE602" s="53"/>
      <c r="CF602" s="53"/>
      <c r="CG602" s="53"/>
      <c r="CH602" s="53"/>
      <c r="CI602" s="53"/>
      <c r="CJ602" s="53"/>
      <c r="CK602" s="53"/>
      <c r="CL602" s="61"/>
      <c r="CM602" s="53"/>
      <c r="CN602" s="53"/>
      <c r="CO602" s="53"/>
      <c r="CP602" s="53"/>
      <c r="CQ602" s="53"/>
      <c r="CR602" s="53"/>
      <c r="CS602" s="53"/>
      <c r="CT602" s="53"/>
      <c r="CU602" s="53"/>
      <c r="CV602" s="53"/>
      <c r="CW602" s="53"/>
      <c r="CX602" s="53"/>
      <c r="CY602" s="53"/>
    </row>
    <row r="603" spans="1:103" ht="13" customHeight="1">
      <c r="A603" s="4"/>
      <c r="B603" s="4"/>
      <c r="C603" s="4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53"/>
      <c r="CA603" s="53"/>
      <c r="CB603" s="53"/>
      <c r="CC603" s="53"/>
      <c r="CD603" s="53"/>
      <c r="CE603" s="53"/>
      <c r="CF603" s="53"/>
      <c r="CG603" s="53"/>
      <c r="CH603" s="53"/>
      <c r="CI603" s="53"/>
      <c r="CJ603" s="53"/>
      <c r="CK603" s="53"/>
      <c r="CL603" s="61"/>
      <c r="CM603" s="53"/>
      <c r="CN603" s="53"/>
      <c r="CO603" s="53"/>
      <c r="CP603" s="53"/>
      <c r="CQ603" s="53"/>
      <c r="CR603" s="53"/>
      <c r="CS603" s="53"/>
      <c r="CT603" s="53"/>
      <c r="CU603" s="53"/>
      <c r="CV603" s="53"/>
      <c r="CW603" s="53"/>
      <c r="CX603" s="53"/>
      <c r="CY603" s="53"/>
    </row>
    <row r="604" spans="1:103" ht="13" customHeight="1">
      <c r="A604" s="4"/>
      <c r="B604" s="4"/>
      <c r="C604" s="4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53"/>
      <c r="CA604" s="53"/>
      <c r="CB604" s="53"/>
      <c r="CC604" s="53"/>
      <c r="CD604" s="53"/>
      <c r="CE604" s="53"/>
      <c r="CF604" s="53"/>
      <c r="CG604" s="53"/>
      <c r="CH604" s="53"/>
      <c r="CI604" s="53"/>
      <c r="CJ604" s="53"/>
      <c r="CK604" s="53"/>
      <c r="CL604" s="61"/>
      <c r="CM604" s="53"/>
      <c r="CN604" s="53"/>
      <c r="CO604" s="53"/>
      <c r="CP604" s="53"/>
      <c r="CQ604" s="53"/>
      <c r="CR604" s="53"/>
      <c r="CS604" s="53"/>
      <c r="CT604" s="53"/>
      <c r="CU604" s="53"/>
      <c r="CV604" s="53"/>
      <c r="CW604" s="53"/>
      <c r="CX604" s="53"/>
      <c r="CY604" s="53"/>
    </row>
    <row r="605" spans="1:103" ht="13" customHeight="1">
      <c r="A605" s="4"/>
      <c r="B605" s="4"/>
      <c r="C605" s="4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53"/>
      <c r="CA605" s="53"/>
      <c r="CB605" s="53"/>
      <c r="CC605" s="53"/>
      <c r="CD605" s="53"/>
      <c r="CE605" s="53"/>
      <c r="CF605" s="53"/>
      <c r="CG605" s="53"/>
      <c r="CH605" s="53"/>
      <c r="CI605" s="53"/>
      <c r="CJ605" s="53"/>
      <c r="CK605" s="53"/>
      <c r="CL605" s="61"/>
      <c r="CM605" s="53"/>
      <c r="CN605" s="53"/>
      <c r="CO605" s="53"/>
      <c r="CP605" s="53"/>
      <c r="CQ605" s="53"/>
      <c r="CR605" s="53"/>
      <c r="CS605" s="53"/>
      <c r="CT605" s="53"/>
      <c r="CU605" s="53"/>
      <c r="CV605" s="53"/>
      <c r="CW605" s="53"/>
      <c r="CX605" s="53"/>
      <c r="CY605" s="53"/>
    </row>
    <row r="606" spans="1:103" ht="13" customHeight="1">
      <c r="A606" s="4"/>
      <c r="B606" s="4"/>
      <c r="C606" s="4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  <c r="BW606" s="53"/>
      <c r="BX606" s="53"/>
      <c r="BY606" s="53"/>
      <c r="BZ606" s="53"/>
      <c r="CA606" s="53"/>
      <c r="CB606" s="53"/>
      <c r="CC606" s="53"/>
      <c r="CD606" s="53"/>
      <c r="CE606" s="53"/>
      <c r="CF606" s="53"/>
      <c r="CG606" s="53"/>
      <c r="CH606" s="53"/>
      <c r="CI606" s="53"/>
      <c r="CJ606" s="53"/>
      <c r="CK606" s="53"/>
      <c r="CL606" s="61"/>
      <c r="CM606" s="53"/>
      <c r="CN606" s="53"/>
      <c r="CO606" s="53"/>
      <c r="CP606" s="53"/>
      <c r="CQ606" s="53"/>
      <c r="CR606" s="53"/>
      <c r="CS606" s="53"/>
      <c r="CT606" s="53"/>
      <c r="CU606" s="53"/>
      <c r="CV606" s="53"/>
      <c r="CW606" s="53"/>
      <c r="CX606" s="53"/>
      <c r="CY606" s="53"/>
    </row>
    <row r="607" spans="1:103" ht="13" customHeight="1">
      <c r="A607" s="4"/>
      <c r="B607" s="4"/>
      <c r="C607" s="4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53"/>
      <c r="CA607" s="53"/>
      <c r="CB607" s="53"/>
      <c r="CC607" s="53"/>
      <c r="CD607" s="53"/>
      <c r="CE607" s="53"/>
      <c r="CF607" s="53"/>
      <c r="CG607" s="53"/>
      <c r="CH607" s="53"/>
      <c r="CI607" s="53"/>
      <c r="CJ607" s="53"/>
      <c r="CK607" s="53"/>
      <c r="CL607" s="61"/>
      <c r="CM607" s="53"/>
      <c r="CN607" s="53"/>
      <c r="CO607" s="53"/>
      <c r="CP607" s="53"/>
      <c r="CQ607" s="53"/>
      <c r="CR607" s="53"/>
      <c r="CS607" s="53"/>
      <c r="CT607" s="53"/>
      <c r="CU607" s="53"/>
      <c r="CV607" s="53"/>
      <c r="CW607" s="53"/>
      <c r="CX607" s="53"/>
      <c r="CY607" s="53"/>
    </row>
    <row r="608" spans="1:103" ht="13" customHeight="1">
      <c r="A608" s="4"/>
      <c r="B608" s="4"/>
      <c r="C608" s="4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53"/>
      <c r="CA608" s="53"/>
      <c r="CB608" s="53"/>
      <c r="CC608" s="53"/>
      <c r="CD608" s="53"/>
      <c r="CE608" s="53"/>
      <c r="CF608" s="53"/>
      <c r="CG608" s="53"/>
      <c r="CH608" s="53"/>
      <c r="CI608" s="53"/>
      <c r="CJ608" s="53"/>
      <c r="CK608" s="53"/>
      <c r="CL608" s="61"/>
      <c r="CM608" s="53"/>
      <c r="CN608" s="53"/>
      <c r="CO608" s="53"/>
      <c r="CP608" s="53"/>
      <c r="CQ608" s="53"/>
      <c r="CR608" s="53"/>
      <c r="CS608" s="53"/>
      <c r="CT608" s="53"/>
      <c r="CU608" s="53"/>
      <c r="CV608" s="53"/>
      <c r="CW608" s="53"/>
      <c r="CX608" s="53"/>
      <c r="CY608" s="53"/>
    </row>
    <row r="609" spans="1:103" ht="13" customHeight="1">
      <c r="A609" s="4"/>
      <c r="B609" s="4"/>
      <c r="C609" s="4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53"/>
      <c r="CA609" s="53"/>
      <c r="CB609" s="53"/>
      <c r="CC609" s="53"/>
      <c r="CD609" s="53"/>
      <c r="CE609" s="53"/>
      <c r="CF609" s="53"/>
      <c r="CG609" s="53"/>
      <c r="CH609" s="53"/>
      <c r="CI609" s="53"/>
      <c r="CJ609" s="53"/>
      <c r="CK609" s="53"/>
      <c r="CL609" s="61"/>
      <c r="CM609" s="53"/>
      <c r="CN609" s="53"/>
      <c r="CO609" s="53"/>
      <c r="CP609" s="53"/>
      <c r="CQ609" s="53"/>
      <c r="CR609" s="53"/>
      <c r="CS609" s="53"/>
      <c r="CT609" s="53"/>
      <c r="CU609" s="53"/>
      <c r="CV609" s="53"/>
      <c r="CW609" s="53"/>
      <c r="CX609" s="53"/>
      <c r="CY609" s="53"/>
    </row>
    <row r="610" spans="1:103" ht="13" customHeight="1">
      <c r="A610" s="4"/>
      <c r="B610" s="4"/>
      <c r="C610" s="4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53"/>
      <c r="CA610" s="53"/>
      <c r="CB610" s="53"/>
      <c r="CC610" s="53"/>
      <c r="CD610" s="53"/>
      <c r="CE610" s="53"/>
      <c r="CF610" s="53"/>
      <c r="CG610" s="53"/>
      <c r="CH610" s="53"/>
      <c r="CI610" s="53"/>
      <c r="CJ610" s="53"/>
      <c r="CK610" s="53"/>
      <c r="CL610" s="61"/>
      <c r="CM610" s="53"/>
      <c r="CN610" s="53"/>
      <c r="CO610" s="53"/>
      <c r="CP610" s="53"/>
      <c r="CQ610" s="53"/>
      <c r="CR610" s="53"/>
      <c r="CS610" s="53"/>
      <c r="CT610" s="53"/>
      <c r="CU610" s="53"/>
      <c r="CV610" s="53"/>
      <c r="CW610" s="53"/>
      <c r="CX610" s="53"/>
      <c r="CY610" s="53"/>
    </row>
    <row r="611" spans="1:103" ht="13" customHeight="1">
      <c r="A611" s="4"/>
      <c r="B611" s="4"/>
      <c r="C611" s="4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53"/>
      <c r="CA611" s="53"/>
      <c r="CB611" s="53"/>
      <c r="CC611" s="53"/>
      <c r="CD611" s="53"/>
      <c r="CE611" s="53"/>
      <c r="CF611" s="53"/>
      <c r="CG611" s="53"/>
      <c r="CH611" s="53"/>
      <c r="CI611" s="53"/>
      <c r="CJ611" s="53"/>
      <c r="CK611" s="53"/>
      <c r="CL611" s="61"/>
      <c r="CM611" s="53"/>
      <c r="CN611" s="53"/>
      <c r="CO611" s="53"/>
      <c r="CP611" s="53"/>
      <c r="CQ611" s="53"/>
      <c r="CR611" s="53"/>
      <c r="CS611" s="53"/>
      <c r="CT611" s="53"/>
      <c r="CU611" s="53"/>
      <c r="CV611" s="53"/>
      <c r="CW611" s="53"/>
      <c r="CX611" s="53"/>
      <c r="CY611" s="53"/>
    </row>
    <row r="612" spans="1:103" ht="13" customHeight="1">
      <c r="A612" s="4"/>
      <c r="B612" s="4"/>
      <c r="C612" s="4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53"/>
      <c r="CA612" s="53"/>
      <c r="CB612" s="53"/>
      <c r="CC612" s="53"/>
      <c r="CD612" s="53"/>
      <c r="CE612" s="53"/>
      <c r="CF612" s="53"/>
      <c r="CG612" s="53"/>
      <c r="CH612" s="53"/>
      <c r="CI612" s="53"/>
      <c r="CJ612" s="53"/>
      <c r="CK612" s="53"/>
      <c r="CL612" s="61"/>
      <c r="CM612" s="53"/>
      <c r="CN612" s="53"/>
      <c r="CO612" s="53"/>
      <c r="CP612" s="53"/>
      <c r="CQ612" s="53"/>
      <c r="CR612" s="53"/>
      <c r="CS612" s="53"/>
      <c r="CT612" s="53"/>
      <c r="CU612" s="53"/>
      <c r="CV612" s="53"/>
      <c r="CW612" s="53"/>
      <c r="CX612" s="53"/>
      <c r="CY612" s="53"/>
    </row>
    <row r="613" spans="1:103" ht="13" customHeight="1">
      <c r="A613" s="4"/>
      <c r="B613" s="4"/>
      <c r="C613" s="4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53"/>
      <c r="CA613" s="53"/>
      <c r="CB613" s="53"/>
      <c r="CC613" s="53"/>
      <c r="CD613" s="53"/>
      <c r="CE613" s="53"/>
      <c r="CF613" s="53"/>
      <c r="CG613" s="53"/>
      <c r="CH613" s="53"/>
      <c r="CI613" s="53"/>
      <c r="CJ613" s="53"/>
      <c r="CK613" s="53"/>
      <c r="CL613" s="61"/>
      <c r="CM613" s="53"/>
      <c r="CN613" s="53"/>
      <c r="CO613" s="53"/>
      <c r="CP613" s="53"/>
      <c r="CQ613" s="53"/>
      <c r="CR613" s="53"/>
      <c r="CS613" s="53"/>
      <c r="CT613" s="53"/>
      <c r="CU613" s="53"/>
      <c r="CV613" s="53"/>
      <c r="CW613" s="53"/>
      <c r="CX613" s="53"/>
      <c r="CY613" s="53"/>
    </row>
    <row r="614" spans="1:103" ht="13" customHeight="1">
      <c r="A614" s="4"/>
      <c r="B614" s="4"/>
      <c r="C614" s="4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53"/>
      <c r="CA614" s="53"/>
      <c r="CB614" s="53"/>
      <c r="CC614" s="53"/>
      <c r="CD614" s="53"/>
      <c r="CE614" s="53"/>
      <c r="CF614" s="53"/>
      <c r="CG614" s="53"/>
      <c r="CH614" s="53"/>
      <c r="CI614" s="53"/>
      <c r="CJ614" s="53"/>
      <c r="CK614" s="53"/>
      <c r="CL614" s="61"/>
      <c r="CM614" s="53"/>
      <c r="CN614" s="53"/>
      <c r="CO614" s="53"/>
      <c r="CP614" s="53"/>
      <c r="CQ614" s="53"/>
      <c r="CR614" s="53"/>
      <c r="CS614" s="53"/>
      <c r="CT614" s="53"/>
      <c r="CU614" s="53"/>
      <c r="CV614" s="53"/>
      <c r="CW614" s="53"/>
      <c r="CX614" s="53"/>
      <c r="CY614" s="53"/>
    </row>
    <row r="615" spans="1:103" ht="13" customHeight="1">
      <c r="A615" s="4"/>
      <c r="B615" s="4"/>
      <c r="C615" s="4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53"/>
      <c r="CA615" s="53"/>
      <c r="CB615" s="53"/>
      <c r="CC615" s="53"/>
      <c r="CD615" s="53"/>
      <c r="CE615" s="53"/>
      <c r="CF615" s="53"/>
      <c r="CG615" s="53"/>
      <c r="CH615" s="53"/>
      <c r="CI615" s="53"/>
      <c r="CJ615" s="53"/>
      <c r="CK615" s="53"/>
      <c r="CL615" s="61"/>
      <c r="CM615" s="53"/>
      <c r="CN615" s="53"/>
      <c r="CO615" s="53"/>
      <c r="CP615" s="53"/>
      <c r="CQ615" s="53"/>
      <c r="CR615" s="53"/>
      <c r="CS615" s="53"/>
      <c r="CT615" s="53"/>
      <c r="CU615" s="53"/>
      <c r="CV615" s="53"/>
      <c r="CW615" s="53"/>
      <c r="CX615" s="53"/>
      <c r="CY615" s="53"/>
    </row>
    <row r="616" spans="1:103" ht="13" customHeight="1">
      <c r="A616" s="4"/>
      <c r="B616" s="4"/>
      <c r="C616" s="4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53"/>
      <c r="CA616" s="53"/>
      <c r="CB616" s="53"/>
      <c r="CC616" s="53"/>
      <c r="CD616" s="53"/>
      <c r="CE616" s="53"/>
      <c r="CF616" s="53"/>
      <c r="CG616" s="53"/>
      <c r="CH616" s="53"/>
      <c r="CI616" s="53"/>
      <c r="CJ616" s="53"/>
      <c r="CK616" s="53"/>
      <c r="CL616" s="61"/>
      <c r="CM616" s="53"/>
      <c r="CN616" s="53"/>
      <c r="CO616" s="53"/>
      <c r="CP616" s="53"/>
      <c r="CQ616" s="53"/>
      <c r="CR616" s="53"/>
      <c r="CS616" s="53"/>
      <c r="CT616" s="53"/>
      <c r="CU616" s="53"/>
      <c r="CV616" s="53"/>
      <c r="CW616" s="53"/>
      <c r="CX616" s="53"/>
      <c r="CY616" s="53"/>
    </row>
    <row r="617" spans="1:103" ht="13" customHeight="1">
      <c r="A617" s="4"/>
      <c r="B617" s="4"/>
      <c r="C617" s="4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53"/>
      <c r="CA617" s="53"/>
      <c r="CB617" s="53"/>
      <c r="CC617" s="53"/>
      <c r="CD617" s="53"/>
      <c r="CE617" s="53"/>
      <c r="CF617" s="53"/>
      <c r="CG617" s="53"/>
      <c r="CH617" s="53"/>
      <c r="CI617" s="53"/>
      <c r="CJ617" s="53"/>
      <c r="CK617" s="53"/>
      <c r="CL617" s="61"/>
      <c r="CM617" s="53"/>
      <c r="CN617" s="53"/>
      <c r="CO617" s="53"/>
      <c r="CP617" s="53"/>
      <c r="CQ617" s="53"/>
      <c r="CR617" s="53"/>
      <c r="CS617" s="53"/>
      <c r="CT617" s="53"/>
      <c r="CU617" s="53"/>
      <c r="CV617" s="53"/>
      <c r="CW617" s="53"/>
      <c r="CX617" s="53"/>
      <c r="CY617" s="53"/>
    </row>
    <row r="618" spans="1:103" ht="13" customHeight="1">
      <c r="A618" s="4"/>
      <c r="B618" s="4"/>
      <c r="C618" s="4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53"/>
      <c r="CA618" s="53"/>
      <c r="CB618" s="53"/>
      <c r="CC618" s="53"/>
      <c r="CD618" s="53"/>
      <c r="CE618" s="53"/>
      <c r="CF618" s="53"/>
      <c r="CG618" s="53"/>
      <c r="CH618" s="53"/>
      <c r="CI618" s="53"/>
      <c r="CJ618" s="53"/>
      <c r="CK618" s="53"/>
      <c r="CL618" s="61"/>
      <c r="CM618" s="53"/>
      <c r="CN618" s="53"/>
      <c r="CO618" s="53"/>
      <c r="CP618" s="53"/>
      <c r="CQ618" s="53"/>
      <c r="CR618" s="53"/>
      <c r="CS618" s="53"/>
      <c r="CT618" s="53"/>
      <c r="CU618" s="53"/>
      <c r="CV618" s="53"/>
      <c r="CW618" s="53"/>
      <c r="CX618" s="53"/>
      <c r="CY618" s="53"/>
    </row>
    <row r="619" spans="1:103" ht="13" customHeight="1">
      <c r="A619" s="4"/>
      <c r="B619" s="4"/>
      <c r="C619" s="4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53"/>
      <c r="CA619" s="53"/>
      <c r="CB619" s="53"/>
      <c r="CC619" s="53"/>
      <c r="CD619" s="53"/>
      <c r="CE619" s="53"/>
      <c r="CF619" s="53"/>
      <c r="CG619" s="53"/>
      <c r="CH619" s="53"/>
      <c r="CI619" s="53"/>
      <c r="CJ619" s="53"/>
      <c r="CK619" s="53"/>
      <c r="CL619" s="61"/>
      <c r="CM619" s="53"/>
      <c r="CN619" s="53"/>
      <c r="CO619" s="53"/>
      <c r="CP619" s="53"/>
      <c r="CQ619" s="53"/>
      <c r="CR619" s="53"/>
      <c r="CS619" s="53"/>
      <c r="CT619" s="53"/>
      <c r="CU619" s="53"/>
      <c r="CV619" s="53"/>
      <c r="CW619" s="53"/>
      <c r="CX619" s="53"/>
      <c r="CY619" s="53"/>
    </row>
    <row r="620" spans="1:103" ht="13" customHeight="1">
      <c r="A620" s="4"/>
      <c r="B620" s="4"/>
      <c r="C620" s="4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53"/>
      <c r="CA620" s="53"/>
      <c r="CB620" s="53"/>
      <c r="CC620" s="53"/>
      <c r="CD620" s="53"/>
      <c r="CE620" s="53"/>
      <c r="CF620" s="53"/>
      <c r="CG620" s="53"/>
      <c r="CH620" s="53"/>
      <c r="CI620" s="53"/>
      <c r="CJ620" s="53"/>
      <c r="CK620" s="53"/>
      <c r="CL620" s="61"/>
      <c r="CM620" s="53"/>
      <c r="CN620" s="53"/>
      <c r="CO620" s="53"/>
      <c r="CP620" s="53"/>
      <c r="CQ620" s="53"/>
      <c r="CR620" s="53"/>
      <c r="CS620" s="53"/>
      <c r="CT620" s="53"/>
      <c r="CU620" s="53"/>
      <c r="CV620" s="53"/>
      <c r="CW620" s="53"/>
      <c r="CX620" s="53"/>
      <c r="CY620" s="53"/>
    </row>
    <row r="621" spans="1:103" ht="13" customHeight="1">
      <c r="A621" s="4"/>
      <c r="B621" s="4"/>
      <c r="C621" s="4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53"/>
      <c r="CA621" s="53"/>
      <c r="CB621" s="53"/>
      <c r="CC621" s="53"/>
      <c r="CD621" s="53"/>
      <c r="CE621" s="53"/>
      <c r="CF621" s="53"/>
      <c r="CG621" s="53"/>
      <c r="CH621" s="53"/>
      <c r="CI621" s="53"/>
      <c r="CJ621" s="53"/>
      <c r="CK621" s="53"/>
      <c r="CL621" s="61"/>
      <c r="CM621" s="53"/>
      <c r="CN621" s="53"/>
      <c r="CO621" s="53"/>
      <c r="CP621" s="53"/>
      <c r="CQ621" s="53"/>
      <c r="CR621" s="53"/>
      <c r="CS621" s="53"/>
      <c r="CT621" s="53"/>
      <c r="CU621" s="53"/>
      <c r="CV621" s="53"/>
      <c r="CW621" s="53"/>
      <c r="CX621" s="53"/>
      <c r="CY621" s="53"/>
    </row>
    <row r="622" spans="1:103" ht="13" customHeight="1">
      <c r="A622" s="4"/>
      <c r="B622" s="4"/>
      <c r="C622" s="4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53"/>
      <c r="CA622" s="53"/>
      <c r="CB622" s="53"/>
      <c r="CC622" s="53"/>
      <c r="CD622" s="53"/>
      <c r="CE622" s="53"/>
      <c r="CF622" s="53"/>
      <c r="CG622" s="53"/>
      <c r="CH622" s="53"/>
      <c r="CI622" s="53"/>
      <c r="CJ622" s="53"/>
      <c r="CK622" s="53"/>
      <c r="CL622" s="61"/>
      <c r="CM622" s="53"/>
      <c r="CN622" s="53"/>
      <c r="CO622" s="53"/>
      <c r="CP622" s="53"/>
      <c r="CQ622" s="53"/>
      <c r="CR622" s="53"/>
      <c r="CS622" s="53"/>
      <c r="CT622" s="53"/>
      <c r="CU622" s="53"/>
      <c r="CV622" s="53"/>
      <c r="CW622" s="53"/>
      <c r="CX622" s="53"/>
      <c r="CY622" s="53"/>
    </row>
    <row r="623" spans="1:103" ht="13" customHeight="1">
      <c r="A623" s="4"/>
      <c r="B623" s="4"/>
      <c r="C623" s="4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53"/>
      <c r="CA623" s="53"/>
      <c r="CB623" s="53"/>
      <c r="CC623" s="53"/>
      <c r="CD623" s="53"/>
      <c r="CE623" s="53"/>
      <c r="CF623" s="53"/>
      <c r="CG623" s="53"/>
      <c r="CH623" s="53"/>
      <c r="CI623" s="53"/>
      <c r="CJ623" s="53"/>
      <c r="CK623" s="53"/>
      <c r="CL623" s="61"/>
      <c r="CM623" s="53"/>
      <c r="CN623" s="53"/>
      <c r="CO623" s="53"/>
      <c r="CP623" s="53"/>
      <c r="CQ623" s="53"/>
      <c r="CR623" s="53"/>
      <c r="CS623" s="53"/>
      <c r="CT623" s="53"/>
      <c r="CU623" s="53"/>
      <c r="CV623" s="53"/>
      <c r="CW623" s="53"/>
      <c r="CX623" s="53"/>
      <c r="CY623" s="53"/>
    </row>
    <row r="624" spans="1:103" ht="13" customHeight="1">
      <c r="A624" s="4"/>
      <c r="B624" s="4"/>
      <c r="C624" s="4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53"/>
      <c r="CA624" s="53"/>
      <c r="CB624" s="53"/>
      <c r="CC624" s="53"/>
      <c r="CD624" s="53"/>
      <c r="CE624" s="53"/>
      <c r="CF624" s="53"/>
      <c r="CG624" s="53"/>
      <c r="CH624" s="53"/>
      <c r="CI624" s="53"/>
      <c r="CJ624" s="53"/>
      <c r="CK624" s="53"/>
      <c r="CL624" s="61"/>
      <c r="CM624" s="53"/>
      <c r="CN624" s="53"/>
      <c r="CO624" s="53"/>
      <c r="CP624" s="53"/>
      <c r="CQ624" s="53"/>
      <c r="CR624" s="53"/>
      <c r="CS624" s="53"/>
      <c r="CT624" s="53"/>
      <c r="CU624" s="53"/>
      <c r="CV624" s="53"/>
      <c r="CW624" s="53"/>
      <c r="CX624" s="53"/>
      <c r="CY624" s="53"/>
    </row>
    <row r="625" spans="1:103" ht="13" customHeight="1">
      <c r="A625" s="4"/>
      <c r="B625" s="4"/>
      <c r="C625" s="4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53"/>
      <c r="CA625" s="53"/>
      <c r="CB625" s="53"/>
      <c r="CC625" s="53"/>
      <c r="CD625" s="53"/>
      <c r="CE625" s="53"/>
      <c r="CF625" s="53"/>
      <c r="CG625" s="53"/>
      <c r="CH625" s="53"/>
      <c r="CI625" s="53"/>
      <c r="CJ625" s="53"/>
      <c r="CK625" s="53"/>
      <c r="CL625" s="61"/>
      <c r="CM625" s="53"/>
      <c r="CN625" s="53"/>
      <c r="CO625" s="53"/>
      <c r="CP625" s="53"/>
      <c r="CQ625" s="53"/>
      <c r="CR625" s="53"/>
      <c r="CS625" s="53"/>
      <c r="CT625" s="53"/>
      <c r="CU625" s="53"/>
      <c r="CV625" s="53"/>
      <c r="CW625" s="53"/>
      <c r="CX625" s="53"/>
      <c r="CY625" s="53"/>
    </row>
    <row r="626" spans="1:103" ht="13" customHeight="1">
      <c r="A626" s="4"/>
      <c r="B626" s="4"/>
      <c r="C626" s="4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53"/>
      <c r="CA626" s="53"/>
      <c r="CB626" s="53"/>
      <c r="CC626" s="53"/>
      <c r="CD626" s="53"/>
      <c r="CE626" s="53"/>
      <c r="CF626" s="53"/>
      <c r="CG626" s="53"/>
      <c r="CH626" s="53"/>
      <c r="CI626" s="53"/>
      <c r="CJ626" s="53"/>
      <c r="CK626" s="53"/>
      <c r="CL626" s="61"/>
      <c r="CM626" s="53"/>
      <c r="CN626" s="53"/>
      <c r="CO626" s="53"/>
      <c r="CP626" s="53"/>
      <c r="CQ626" s="53"/>
      <c r="CR626" s="53"/>
      <c r="CS626" s="53"/>
      <c r="CT626" s="53"/>
      <c r="CU626" s="53"/>
      <c r="CV626" s="53"/>
      <c r="CW626" s="53"/>
      <c r="CX626" s="53"/>
      <c r="CY626" s="53"/>
    </row>
    <row r="627" spans="1:103" ht="13" customHeight="1">
      <c r="A627" s="4"/>
      <c r="B627" s="4"/>
      <c r="C627" s="4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53"/>
      <c r="CA627" s="53"/>
      <c r="CB627" s="53"/>
      <c r="CC627" s="53"/>
      <c r="CD627" s="53"/>
      <c r="CE627" s="53"/>
      <c r="CF627" s="53"/>
      <c r="CG627" s="53"/>
      <c r="CH627" s="53"/>
      <c r="CI627" s="53"/>
      <c r="CJ627" s="53"/>
      <c r="CK627" s="53"/>
      <c r="CL627" s="61"/>
      <c r="CM627" s="53"/>
      <c r="CN627" s="53"/>
      <c r="CO627" s="53"/>
      <c r="CP627" s="53"/>
      <c r="CQ627" s="53"/>
      <c r="CR627" s="53"/>
      <c r="CS627" s="53"/>
      <c r="CT627" s="53"/>
      <c r="CU627" s="53"/>
      <c r="CV627" s="53"/>
      <c r="CW627" s="53"/>
      <c r="CX627" s="53"/>
      <c r="CY627" s="53"/>
    </row>
    <row r="628" spans="1:103" ht="13" customHeight="1">
      <c r="A628" s="4"/>
      <c r="B628" s="4"/>
      <c r="C628" s="4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53"/>
      <c r="CA628" s="53"/>
      <c r="CB628" s="53"/>
      <c r="CC628" s="53"/>
      <c r="CD628" s="53"/>
      <c r="CE628" s="53"/>
      <c r="CF628" s="53"/>
      <c r="CG628" s="53"/>
      <c r="CH628" s="53"/>
      <c r="CI628" s="53"/>
      <c r="CJ628" s="53"/>
      <c r="CK628" s="53"/>
      <c r="CL628" s="61"/>
      <c r="CM628" s="53"/>
      <c r="CN628" s="53"/>
      <c r="CO628" s="53"/>
      <c r="CP628" s="53"/>
      <c r="CQ628" s="53"/>
      <c r="CR628" s="53"/>
      <c r="CS628" s="53"/>
      <c r="CT628" s="53"/>
      <c r="CU628" s="53"/>
      <c r="CV628" s="53"/>
      <c r="CW628" s="53"/>
      <c r="CX628" s="53"/>
      <c r="CY628" s="53"/>
    </row>
    <row r="629" spans="1:103" ht="13" customHeight="1">
      <c r="A629" s="4"/>
      <c r="B629" s="4"/>
      <c r="C629" s="4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53"/>
      <c r="CA629" s="53"/>
      <c r="CB629" s="53"/>
      <c r="CC629" s="53"/>
      <c r="CD629" s="53"/>
      <c r="CE629" s="53"/>
      <c r="CF629" s="53"/>
      <c r="CG629" s="53"/>
      <c r="CH629" s="53"/>
      <c r="CI629" s="53"/>
      <c r="CJ629" s="53"/>
      <c r="CK629" s="53"/>
      <c r="CL629" s="61"/>
      <c r="CM629" s="53"/>
      <c r="CN629" s="53"/>
      <c r="CO629" s="53"/>
      <c r="CP629" s="53"/>
      <c r="CQ629" s="53"/>
      <c r="CR629" s="53"/>
      <c r="CS629" s="53"/>
      <c r="CT629" s="53"/>
      <c r="CU629" s="53"/>
      <c r="CV629" s="53"/>
      <c r="CW629" s="53"/>
      <c r="CX629" s="53"/>
      <c r="CY629" s="53"/>
    </row>
    <row r="630" spans="1:103" ht="13" customHeight="1">
      <c r="A630" s="4"/>
      <c r="B630" s="4"/>
      <c r="C630" s="4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53"/>
      <c r="CA630" s="53"/>
      <c r="CB630" s="53"/>
      <c r="CC630" s="53"/>
      <c r="CD630" s="53"/>
      <c r="CE630" s="53"/>
      <c r="CF630" s="53"/>
      <c r="CG630" s="53"/>
      <c r="CH630" s="53"/>
      <c r="CI630" s="53"/>
      <c r="CJ630" s="53"/>
      <c r="CK630" s="53"/>
      <c r="CL630" s="61"/>
      <c r="CM630" s="53"/>
      <c r="CN630" s="53"/>
      <c r="CO630" s="53"/>
      <c r="CP630" s="53"/>
      <c r="CQ630" s="53"/>
      <c r="CR630" s="53"/>
      <c r="CS630" s="53"/>
      <c r="CT630" s="53"/>
      <c r="CU630" s="53"/>
      <c r="CV630" s="53"/>
      <c r="CW630" s="53"/>
      <c r="CX630" s="53"/>
      <c r="CY630" s="53"/>
    </row>
    <row r="631" spans="1:103" ht="13" customHeight="1">
      <c r="A631" s="4"/>
      <c r="B631" s="4"/>
      <c r="C631" s="4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53"/>
      <c r="CA631" s="53"/>
      <c r="CB631" s="53"/>
      <c r="CC631" s="53"/>
      <c r="CD631" s="53"/>
      <c r="CE631" s="53"/>
      <c r="CF631" s="53"/>
      <c r="CG631" s="53"/>
      <c r="CH631" s="53"/>
      <c r="CI631" s="53"/>
      <c r="CJ631" s="53"/>
      <c r="CK631" s="53"/>
      <c r="CL631" s="61"/>
      <c r="CM631" s="53"/>
      <c r="CN631" s="53"/>
      <c r="CO631" s="53"/>
      <c r="CP631" s="53"/>
      <c r="CQ631" s="53"/>
      <c r="CR631" s="53"/>
      <c r="CS631" s="53"/>
      <c r="CT631" s="53"/>
      <c r="CU631" s="53"/>
      <c r="CV631" s="53"/>
      <c r="CW631" s="53"/>
      <c r="CX631" s="53"/>
      <c r="CY631" s="53"/>
    </row>
    <row r="632" spans="1:103" ht="13" customHeight="1">
      <c r="A632" s="4"/>
      <c r="B632" s="4"/>
      <c r="C632" s="4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  <c r="BW632" s="53"/>
      <c r="BX632" s="53"/>
      <c r="BY632" s="53"/>
      <c r="BZ632" s="53"/>
      <c r="CA632" s="53"/>
      <c r="CB632" s="53"/>
      <c r="CC632" s="53"/>
      <c r="CD632" s="53"/>
      <c r="CE632" s="53"/>
      <c r="CF632" s="53"/>
      <c r="CG632" s="53"/>
      <c r="CH632" s="53"/>
      <c r="CI632" s="53"/>
      <c r="CJ632" s="53"/>
      <c r="CK632" s="53"/>
      <c r="CL632" s="61"/>
      <c r="CM632" s="53"/>
      <c r="CN632" s="53"/>
      <c r="CO632" s="53"/>
      <c r="CP632" s="53"/>
      <c r="CQ632" s="53"/>
      <c r="CR632" s="53"/>
      <c r="CS632" s="53"/>
      <c r="CT632" s="53"/>
      <c r="CU632" s="53"/>
      <c r="CV632" s="53"/>
      <c r="CW632" s="53"/>
      <c r="CX632" s="53"/>
      <c r="CY632" s="53"/>
    </row>
    <row r="633" spans="1:103" ht="13" customHeight="1">
      <c r="A633" s="4"/>
      <c r="B633" s="4"/>
      <c r="C633" s="4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53"/>
      <c r="CA633" s="53"/>
      <c r="CB633" s="53"/>
      <c r="CC633" s="53"/>
      <c r="CD633" s="53"/>
      <c r="CE633" s="53"/>
      <c r="CF633" s="53"/>
      <c r="CG633" s="53"/>
      <c r="CH633" s="53"/>
      <c r="CI633" s="53"/>
      <c r="CJ633" s="53"/>
      <c r="CK633" s="53"/>
      <c r="CL633" s="61"/>
      <c r="CM633" s="53"/>
      <c r="CN633" s="53"/>
      <c r="CO633" s="53"/>
      <c r="CP633" s="53"/>
      <c r="CQ633" s="53"/>
      <c r="CR633" s="53"/>
      <c r="CS633" s="53"/>
      <c r="CT633" s="53"/>
      <c r="CU633" s="53"/>
      <c r="CV633" s="53"/>
      <c r="CW633" s="53"/>
      <c r="CX633" s="53"/>
      <c r="CY633" s="53"/>
    </row>
    <row r="634" spans="1:103" ht="13" customHeight="1">
      <c r="A634" s="4"/>
      <c r="B634" s="4"/>
      <c r="C634" s="4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53"/>
      <c r="CA634" s="53"/>
      <c r="CB634" s="53"/>
      <c r="CC634" s="53"/>
      <c r="CD634" s="53"/>
      <c r="CE634" s="53"/>
      <c r="CF634" s="53"/>
      <c r="CG634" s="53"/>
      <c r="CH634" s="53"/>
      <c r="CI634" s="53"/>
      <c r="CJ634" s="53"/>
      <c r="CK634" s="53"/>
      <c r="CL634" s="61"/>
      <c r="CM634" s="53"/>
      <c r="CN634" s="53"/>
      <c r="CO634" s="53"/>
      <c r="CP634" s="53"/>
      <c r="CQ634" s="53"/>
      <c r="CR634" s="53"/>
      <c r="CS634" s="53"/>
      <c r="CT634" s="53"/>
      <c r="CU634" s="53"/>
      <c r="CV634" s="53"/>
      <c r="CW634" s="53"/>
      <c r="CX634" s="53"/>
      <c r="CY634" s="53"/>
    </row>
    <row r="635" spans="1:103" ht="13" customHeight="1">
      <c r="A635" s="4"/>
      <c r="B635" s="4"/>
      <c r="C635" s="4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53"/>
      <c r="CA635" s="53"/>
      <c r="CB635" s="53"/>
      <c r="CC635" s="53"/>
      <c r="CD635" s="53"/>
      <c r="CE635" s="53"/>
      <c r="CF635" s="53"/>
      <c r="CG635" s="53"/>
      <c r="CH635" s="53"/>
      <c r="CI635" s="53"/>
      <c r="CJ635" s="53"/>
      <c r="CK635" s="53"/>
      <c r="CL635" s="61"/>
      <c r="CM635" s="53"/>
      <c r="CN635" s="53"/>
      <c r="CO635" s="53"/>
      <c r="CP635" s="53"/>
      <c r="CQ635" s="53"/>
      <c r="CR635" s="53"/>
      <c r="CS635" s="53"/>
      <c r="CT635" s="53"/>
      <c r="CU635" s="53"/>
      <c r="CV635" s="53"/>
      <c r="CW635" s="53"/>
      <c r="CX635" s="53"/>
      <c r="CY635" s="53"/>
    </row>
    <row r="636" spans="1:103" ht="13" customHeight="1">
      <c r="A636" s="4"/>
      <c r="B636" s="4"/>
      <c r="C636" s="4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53"/>
      <c r="CA636" s="53"/>
      <c r="CB636" s="53"/>
      <c r="CC636" s="53"/>
      <c r="CD636" s="53"/>
      <c r="CE636" s="53"/>
      <c r="CF636" s="53"/>
      <c r="CG636" s="53"/>
      <c r="CH636" s="53"/>
      <c r="CI636" s="53"/>
      <c r="CJ636" s="53"/>
      <c r="CK636" s="53"/>
      <c r="CL636" s="61"/>
      <c r="CM636" s="53"/>
      <c r="CN636" s="53"/>
      <c r="CO636" s="53"/>
      <c r="CP636" s="53"/>
      <c r="CQ636" s="53"/>
      <c r="CR636" s="53"/>
      <c r="CS636" s="53"/>
      <c r="CT636" s="53"/>
      <c r="CU636" s="53"/>
      <c r="CV636" s="53"/>
      <c r="CW636" s="53"/>
      <c r="CX636" s="53"/>
      <c r="CY636" s="53"/>
    </row>
    <row r="637" spans="1:103" ht="13" customHeight="1">
      <c r="A637" s="4"/>
      <c r="B637" s="4"/>
      <c r="C637" s="4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53"/>
      <c r="CA637" s="53"/>
      <c r="CB637" s="53"/>
      <c r="CC637" s="53"/>
      <c r="CD637" s="53"/>
      <c r="CE637" s="53"/>
      <c r="CF637" s="53"/>
      <c r="CG637" s="53"/>
      <c r="CH637" s="53"/>
      <c r="CI637" s="53"/>
      <c r="CJ637" s="53"/>
      <c r="CK637" s="53"/>
      <c r="CL637" s="61"/>
      <c r="CM637" s="53"/>
      <c r="CN637" s="53"/>
      <c r="CO637" s="53"/>
      <c r="CP637" s="53"/>
      <c r="CQ637" s="53"/>
      <c r="CR637" s="53"/>
      <c r="CS637" s="53"/>
      <c r="CT637" s="53"/>
      <c r="CU637" s="53"/>
      <c r="CV637" s="53"/>
      <c r="CW637" s="53"/>
      <c r="CX637" s="53"/>
      <c r="CY637" s="53"/>
    </row>
    <row r="638" spans="1:103" ht="13" customHeight="1">
      <c r="A638" s="4"/>
      <c r="B638" s="4"/>
      <c r="C638" s="4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  <c r="BW638" s="53"/>
      <c r="BX638" s="53"/>
      <c r="BY638" s="53"/>
      <c r="BZ638" s="53"/>
      <c r="CA638" s="53"/>
      <c r="CB638" s="53"/>
      <c r="CC638" s="53"/>
      <c r="CD638" s="53"/>
      <c r="CE638" s="53"/>
      <c r="CF638" s="53"/>
      <c r="CG638" s="53"/>
      <c r="CH638" s="53"/>
      <c r="CI638" s="53"/>
      <c r="CJ638" s="53"/>
      <c r="CK638" s="53"/>
      <c r="CL638" s="61"/>
      <c r="CM638" s="53"/>
      <c r="CN638" s="53"/>
      <c r="CO638" s="53"/>
      <c r="CP638" s="53"/>
      <c r="CQ638" s="53"/>
      <c r="CR638" s="53"/>
      <c r="CS638" s="53"/>
      <c r="CT638" s="53"/>
      <c r="CU638" s="53"/>
      <c r="CV638" s="53"/>
      <c r="CW638" s="53"/>
      <c r="CX638" s="53"/>
      <c r="CY638" s="53"/>
    </row>
    <row r="639" spans="1:103" ht="13" customHeight="1">
      <c r="A639" s="4"/>
      <c r="B639" s="4"/>
      <c r="C639" s="4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53"/>
      <c r="CA639" s="53"/>
      <c r="CB639" s="53"/>
      <c r="CC639" s="53"/>
      <c r="CD639" s="53"/>
      <c r="CE639" s="53"/>
      <c r="CF639" s="53"/>
      <c r="CG639" s="53"/>
      <c r="CH639" s="53"/>
      <c r="CI639" s="53"/>
      <c r="CJ639" s="53"/>
      <c r="CK639" s="53"/>
      <c r="CL639" s="61"/>
      <c r="CM639" s="53"/>
      <c r="CN639" s="53"/>
      <c r="CO639" s="53"/>
      <c r="CP639" s="53"/>
      <c r="CQ639" s="53"/>
      <c r="CR639" s="53"/>
      <c r="CS639" s="53"/>
      <c r="CT639" s="53"/>
      <c r="CU639" s="53"/>
      <c r="CV639" s="53"/>
      <c r="CW639" s="53"/>
      <c r="CX639" s="53"/>
      <c r="CY639" s="53"/>
    </row>
    <row r="640" spans="1:103" ht="13" customHeight="1">
      <c r="A640" s="4"/>
      <c r="B640" s="4"/>
      <c r="C640" s="4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53"/>
      <c r="CA640" s="53"/>
      <c r="CB640" s="53"/>
      <c r="CC640" s="53"/>
      <c r="CD640" s="53"/>
      <c r="CE640" s="53"/>
      <c r="CF640" s="53"/>
      <c r="CG640" s="53"/>
      <c r="CH640" s="53"/>
      <c r="CI640" s="53"/>
      <c r="CJ640" s="53"/>
      <c r="CK640" s="53"/>
      <c r="CL640" s="61"/>
      <c r="CM640" s="53"/>
      <c r="CN640" s="53"/>
      <c r="CO640" s="53"/>
      <c r="CP640" s="53"/>
      <c r="CQ640" s="53"/>
      <c r="CR640" s="53"/>
      <c r="CS640" s="53"/>
      <c r="CT640" s="53"/>
      <c r="CU640" s="53"/>
      <c r="CV640" s="53"/>
      <c r="CW640" s="53"/>
      <c r="CX640" s="53"/>
      <c r="CY640" s="53"/>
    </row>
    <row r="641" spans="1:103" ht="13" customHeight="1">
      <c r="A641" s="4"/>
      <c r="B641" s="4"/>
      <c r="C641" s="4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  <c r="BW641" s="53"/>
      <c r="BX641" s="53"/>
      <c r="BY641" s="53"/>
      <c r="BZ641" s="53"/>
      <c r="CA641" s="53"/>
      <c r="CB641" s="53"/>
      <c r="CC641" s="53"/>
      <c r="CD641" s="53"/>
      <c r="CE641" s="53"/>
      <c r="CF641" s="53"/>
      <c r="CG641" s="53"/>
      <c r="CH641" s="53"/>
      <c r="CI641" s="53"/>
      <c r="CJ641" s="53"/>
      <c r="CK641" s="53"/>
      <c r="CL641" s="61"/>
      <c r="CM641" s="53"/>
      <c r="CN641" s="53"/>
      <c r="CO641" s="53"/>
      <c r="CP641" s="53"/>
      <c r="CQ641" s="53"/>
      <c r="CR641" s="53"/>
      <c r="CS641" s="53"/>
      <c r="CT641" s="53"/>
      <c r="CU641" s="53"/>
      <c r="CV641" s="53"/>
      <c r="CW641" s="53"/>
      <c r="CX641" s="53"/>
      <c r="CY641" s="53"/>
    </row>
    <row r="642" spans="1:103" ht="13" customHeight="1">
      <c r="A642" s="4"/>
      <c r="B642" s="4"/>
      <c r="C642" s="4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53"/>
      <c r="CA642" s="53"/>
      <c r="CB642" s="53"/>
      <c r="CC642" s="53"/>
      <c r="CD642" s="53"/>
      <c r="CE642" s="53"/>
      <c r="CF642" s="53"/>
      <c r="CG642" s="53"/>
      <c r="CH642" s="53"/>
      <c r="CI642" s="53"/>
      <c r="CJ642" s="53"/>
      <c r="CK642" s="53"/>
      <c r="CL642" s="61"/>
      <c r="CM642" s="53"/>
      <c r="CN642" s="53"/>
      <c r="CO642" s="53"/>
      <c r="CP642" s="53"/>
      <c r="CQ642" s="53"/>
      <c r="CR642" s="53"/>
      <c r="CS642" s="53"/>
      <c r="CT642" s="53"/>
      <c r="CU642" s="53"/>
      <c r="CV642" s="53"/>
      <c r="CW642" s="53"/>
      <c r="CX642" s="53"/>
      <c r="CY642" s="53"/>
    </row>
    <row r="643" spans="1:103" ht="13" customHeight="1">
      <c r="A643" s="4"/>
      <c r="B643" s="4"/>
      <c r="C643" s="4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  <c r="BW643" s="53"/>
      <c r="BX643" s="53"/>
      <c r="BY643" s="53"/>
      <c r="BZ643" s="53"/>
      <c r="CA643" s="53"/>
      <c r="CB643" s="53"/>
      <c r="CC643" s="53"/>
      <c r="CD643" s="53"/>
      <c r="CE643" s="53"/>
      <c r="CF643" s="53"/>
      <c r="CG643" s="53"/>
      <c r="CH643" s="53"/>
      <c r="CI643" s="53"/>
      <c r="CJ643" s="53"/>
      <c r="CK643" s="53"/>
      <c r="CL643" s="61"/>
      <c r="CM643" s="53"/>
      <c r="CN643" s="53"/>
      <c r="CO643" s="53"/>
      <c r="CP643" s="53"/>
      <c r="CQ643" s="53"/>
      <c r="CR643" s="53"/>
      <c r="CS643" s="53"/>
      <c r="CT643" s="53"/>
      <c r="CU643" s="53"/>
      <c r="CV643" s="53"/>
      <c r="CW643" s="53"/>
      <c r="CX643" s="53"/>
      <c r="CY643" s="53"/>
    </row>
    <row r="644" spans="1:103" ht="13" customHeight="1">
      <c r="A644" s="4"/>
      <c r="B644" s="4"/>
      <c r="C644" s="4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  <c r="BW644" s="53"/>
      <c r="BX644" s="53"/>
      <c r="BY644" s="53"/>
      <c r="BZ644" s="53"/>
      <c r="CA644" s="53"/>
      <c r="CB644" s="53"/>
      <c r="CC644" s="53"/>
      <c r="CD644" s="53"/>
      <c r="CE644" s="53"/>
      <c r="CF644" s="53"/>
      <c r="CG644" s="53"/>
      <c r="CH644" s="53"/>
      <c r="CI644" s="53"/>
      <c r="CJ644" s="53"/>
      <c r="CK644" s="53"/>
      <c r="CL644" s="61"/>
      <c r="CM644" s="53"/>
      <c r="CN644" s="53"/>
      <c r="CO644" s="53"/>
      <c r="CP644" s="53"/>
      <c r="CQ644" s="53"/>
      <c r="CR644" s="53"/>
      <c r="CS644" s="53"/>
      <c r="CT644" s="53"/>
      <c r="CU644" s="53"/>
      <c r="CV644" s="53"/>
      <c r="CW644" s="53"/>
      <c r="CX644" s="53"/>
      <c r="CY644" s="53"/>
    </row>
    <row r="645" spans="1:103" ht="13" customHeight="1">
      <c r="A645" s="4"/>
      <c r="B645" s="4"/>
      <c r="C645" s="4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53"/>
      <c r="CA645" s="53"/>
      <c r="CB645" s="53"/>
      <c r="CC645" s="53"/>
      <c r="CD645" s="53"/>
      <c r="CE645" s="53"/>
      <c r="CF645" s="53"/>
      <c r="CG645" s="53"/>
      <c r="CH645" s="53"/>
      <c r="CI645" s="53"/>
      <c r="CJ645" s="53"/>
      <c r="CK645" s="53"/>
      <c r="CL645" s="61"/>
      <c r="CM645" s="53"/>
      <c r="CN645" s="53"/>
      <c r="CO645" s="53"/>
      <c r="CP645" s="53"/>
      <c r="CQ645" s="53"/>
      <c r="CR645" s="53"/>
      <c r="CS645" s="53"/>
      <c r="CT645" s="53"/>
      <c r="CU645" s="53"/>
      <c r="CV645" s="53"/>
      <c r="CW645" s="53"/>
      <c r="CX645" s="53"/>
      <c r="CY645" s="53"/>
    </row>
    <row r="646" spans="1:103" ht="13" customHeight="1">
      <c r="A646" s="4"/>
      <c r="B646" s="4"/>
      <c r="C646" s="4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  <c r="BW646" s="53"/>
      <c r="BX646" s="53"/>
      <c r="BY646" s="53"/>
      <c r="BZ646" s="53"/>
      <c r="CA646" s="53"/>
      <c r="CB646" s="53"/>
      <c r="CC646" s="53"/>
      <c r="CD646" s="53"/>
      <c r="CE646" s="53"/>
      <c r="CF646" s="53"/>
      <c r="CG646" s="53"/>
      <c r="CH646" s="53"/>
      <c r="CI646" s="53"/>
      <c r="CJ646" s="53"/>
      <c r="CK646" s="53"/>
      <c r="CL646" s="61"/>
      <c r="CM646" s="53"/>
      <c r="CN646" s="53"/>
      <c r="CO646" s="53"/>
      <c r="CP646" s="53"/>
      <c r="CQ646" s="53"/>
      <c r="CR646" s="53"/>
      <c r="CS646" s="53"/>
      <c r="CT646" s="53"/>
      <c r="CU646" s="53"/>
      <c r="CV646" s="53"/>
      <c r="CW646" s="53"/>
      <c r="CX646" s="53"/>
      <c r="CY646" s="53"/>
    </row>
    <row r="647" spans="1:103" ht="13" customHeight="1">
      <c r="A647" s="4"/>
      <c r="B647" s="4"/>
      <c r="C647" s="4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53"/>
      <c r="CA647" s="53"/>
      <c r="CB647" s="53"/>
      <c r="CC647" s="53"/>
      <c r="CD647" s="53"/>
      <c r="CE647" s="53"/>
      <c r="CF647" s="53"/>
      <c r="CG647" s="53"/>
      <c r="CH647" s="53"/>
      <c r="CI647" s="53"/>
      <c r="CJ647" s="53"/>
      <c r="CK647" s="53"/>
      <c r="CL647" s="61"/>
      <c r="CM647" s="53"/>
      <c r="CN647" s="53"/>
      <c r="CO647" s="53"/>
      <c r="CP647" s="53"/>
      <c r="CQ647" s="53"/>
      <c r="CR647" s="53"/>
      <c r="CS647" s="53"/>
      <c r="CT647" s="53"/>
      <c r="CU647" s="53"/>
      <c r="CV647" s="53"/>
      <c r="CW647" s="53"/>
      <c r="CX647" s="53"/>
      <c r="CY647" s="53"/>
    </row>
    <row r="648" spans="1:103" ht="13" customHeight="1">
      <c r="A648" s="4"/>
      <c r="B648" s="4"/>
      <c r="C648" s="4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  <c r="BW648" s="53"/>
      <c r="BX648" s="53"/>
      <c r="BY648" s="53"/>
      <c r="BZ648" s="53"/>
      <c r="CA648" s="53"/>
      <c r="CB648" s="53"/>
      <c r="CC648" s="53"/>
      <c r="CD648" s="53"/>
      <c r="CE648" s="53"/>
      <c r="CF648" s="53"/>
      <c r="CG648" s="53"/>
      <c r="CH648" s="53"/>
      <c r="CI648" s="53"/>
      <c r="CJ648" s="53"/>
      <c r="CK648" s="53"/>
      <c r="CL648" s="61"/>
      <c r="CM648" s="53"/>
      <c r="CN648" s="53"/>
      <c r="CO648" s="53"/>
      <c r="CP648" s="53"/>
      <c r="CQ648" s="53"/>
      <c r="CR648" s="53"/>
      <c r="CS648" s="53"/>
      <c r="CT648" s="53"/>
      <c r="CU648" s="53"/>
      <c r="CV648" s="53"/>
      <c r="CW648" s="53"/>
      <c r="CX648" s="53"/>
      <c r="CY648" s="53"/>
    </row>
    <row r="649" spans="1:103" ht="13" customHeight="1">
      <c r="A649" s="4"/>
      <c r="B649" s="4"/>
      <c r="C649" s="4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  <c r="BW649" s="53"/>
      <c r="BX649" s="53"/>
      <c r="BY649" s="53"/>
      <c r="BZ649" s="53"/>
      <c r="CA649" s="53"/>
      <c r="CB649" s="53"/>
      <c r="CC649" s="53"/>
      <c r="CD649" s="53"/>
      <c r="CE649" s="53"/>
      <c r="CF649" s="53"/>
      <c r="CG649" s="53"/>
      <c r="CH649" s="53"/>
      <c r="CI649" s="53"/>
      <c r="CJ649" s="53"/>
      <c r="CK649" s="53"/>
      <c r="CL649" s="61"/>
      <c r="CM649" s="53"/>
      <c r="CN649" s="53"/>
      <c r="CO649" s="53"/>
      <c r="CP649" s="53"/>
      <c r="CQ649" s="53"/>
      <c r="CR649" s="53"/>
      <c r="CS649" s="53"/>
      <c r="CT649" s="53"/>
      <c r="CU649" s="53"/>
      <c r="CV649" s="53"/>
      <c r="CW649" s="53"/>
      <c r="CX649" s="53"/>
      <c r="CY649" s="53"/>
    </row>
    <row r="650" spans="1:103" ht="13" customHeight="1">
      <c r="A650" s="4"/>
      <c r="B650" s="4"/>
      <c r="C650" s="4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  <c r="BW650" s="53"/>
      <c r="BX650" s="53"/>
      <c r="BY650" s="53"/>
      <c r="BZ650" s="53"/>
      <c r="CA650" s="53"/>
      <c r="CB650" s="53"/>
      <c r="CC650" s="53"/>
      <c r="CD650" s="53"/>
      <c r="CE650" s="53"/>
      <c r="CF650" s="53"/>
      <c r="CG650" s="53"/>
      <c r="CH650" s="53"/>
      <c r="CI650" s="53"/>
      <c r="CJ650" s="53"/>
      <c r="CK650" s="53"/>
      <c r="CL650" s="61"/>
      <c r="CM650" s="53"/>
      <c r="CN650" s="53"/>
      <c r="CO650" s="53"/>
      <c r="CP650" s="53"/>
      <c r="CQ650" s="53"/>
      <c r="CR650" s="53"/>
      <c r="CS650" s="53"/>
      <c r="CT650" s="53"/>
      <c r="CU650" s="53"/>
      <c r="CV650" s="53"/>
      <c r="CW650" s="53"/>
      <c r="CX650" s="53"/>
      <c r="CY650" s="53"/>
    </row>
    <row r="651" spans="1:103" ht="13" customHeight="1">
      <c r="A651" s="4"/>
      <c r="B651" s="4"/>
      <c r="C651" s="4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53"/>
      <c r="CA651" s="53"/>
      <c r="CB651" s="53"/>
      <c r="CC651" s="53"/>
      <c r="CD651" s="53"/>
      <c r="CE651" s="53"/>
      <c r="CF651" s="53"/>
      <c r="CG651" s="53"/>
      <c r="CH651" s="53"/>
      <c r="CI651" s="53"/>
      <c r="CJ651" s="53"/>
      <c r="CK651" s="53"/>
      <c r="CL651" s="61"/>
      <c r="CM651" s="53"/>
      <c r="CN651" s="53"/>
      <c r="CO651" s="53"/>
      <c r="CP651" s="53"/>
      <c r="CQ651" s="53"/>
      <c r="CR651" s="53"/>
      <c r="CS651" s="53"/>
      <c r="CT651" s="53"/>
      <c r="CU651" s="53"/>
      <c r="CV651" s="53"/>
      <c r="CW651" s="53"/>
      <c r="CX651" s="53"/>
      <c r="CY651" s="53"/>
    </row>
    <row r="652" spans="1:103" ht="13" customHeight="1">
      <c r="A652" s="4"/>
      <c r="B652" s="4"/>
      <c r="C652" s="4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53"/>
      <c r="CA652" s="53"/>
      <c r="CB652" s="53"/>
      <c r="CC652" s="53"/>
      <c r="CD652" s="53"/>
      <c r="CE652" s="53"/>
      <c r="CF652" s="53"/>
      <c r="CG652" s="53"/>
      <c r="CH652" s="53"/>
      <c r="CI652" s="53"/>
      <c r="CJ652" s="53"/>
      <c r="CK652" s="53"/>
      <c r="CL652" s="61"/>
      <c r="CM652" s="53"/>
      <c r="CN652" s="53"/>
      <c r="CO652" s="53"/>
      <c r="CP652" s="53"/>
      <c r="CQ652" s="53"/>
      <c r="CR652" s="53"/>
      <c r="CS652" s="53"/>
      <c r="CT652" s="53"/>
      <c r="CU652" s="53"/>
      <c r="CV652" s="53"/>
      <c r="CW652" s="53"/>
      <c r="CX652" s="53"/>
      <c r="CY652" s="53"/>
    </row>
    <row r="653" spans="1:103" ht="13" customHeight="1">
      <c r="A653" s="4"/>
      <c r="B653" s="4"/>
      <c r="C653" s="4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  <c r="BW653" s="53"/>
      <c r="BX653" s="53"/>
      <c r="BY653" s="53"/>
      <c r="BZ653" s="53"/>
      <c r="CA653" s="53"/>
      <c r="CB653" s="53"/>
      <c r="CC653" s="53"/>
      <c r="CD653" s="53"/>
      <c r="CE653" s="53"/>
      <c r="CF653" s="53"/>
      <c r="CG653" s="53"/>
      <c r="CH653" s="53"/>
      <c r="CI653" s="53"/>
      <c r="CJ653" s="53"/>
      <c r="CK653" s="53"/>
      <c r="CL653" s="61"/>
      <c r="CM653" s="53"/>
      <c r="CN653" s="53"/>
      <c r="CO653" s="53"/>
      <c r="CP653" s="53"/>
      <c r="CQ653" s="53"/>
      <c r="CR653" s="53"/>
      <c r="CS653" s="53"/>
      <c r="CT653" s="53"/>
      <c r="CU653" s="53"/>
      <c r="CV653" s="53"/>
      <c r="CW653" s="53"/>
      <c r="CX653" s="53"/>
      <c r="CY653" s="53"/>
    </row>
    <row r="654" spans="1:103" ht="13" customHeight="1">
      <c r="A654" s="4"/>
      <c r="B654" s="4"/>
      <c r="C654" s="4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53"/>
      <c r="CA654" s="53"/>
      <c r="CB654" s="53"/>
      <c r="CC654" s="53"/>
      <c r="CD654" s="53"/>
      <c r="CE654" s="53"/>
      <c r="CF654" s="53"/>
      <c r="CG654" s="53"/>
      <c r="CH654" s="53"/>
      <c r="CI654" s="53"/>
      <c r="CJ654" s="53"/>
      <c r="CK654" s="53"/>
      <c r="CL654" s="61"/>
      <c r="CM654" s="53"/>
      <c r="CN654" s="53"/>
      <c r="CO654" s="53"/>
      <c r="CP654" s="53"/>
      <c r="CQ654" s="53"/>
      <c r="CR654" s="53"/>
      <c r="CS654" s="53"/>
      <c r="CT654" s="53"/>
      <c r="CU654" s="53"/>
      <c r="CV654" s="53"/>
      <c r="CW654" s="53"/>
      <c r="CX654" s="53"/>
      <c r="CY654" s="53"/>
    </row>
    <row r="655" spans="1:103" ht="13" customHeight="1">
      <c r="A655" s="4"/>
      <c r="B655" s="4"/>
      <c r="C655" s="4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  <c r="BW655" s="53"/>
      <c r="BX655" s="53"/>
      <c r="BY655" s="53"/>
      <c r="BZ655" s="53"/>
      <c r="CA655" s="53"/>
      <c r="CB655" s="53"/>
      <c r="CC655" s="53"/>
      <c r="CD655" s="53"/>
      <c r="CE655" s="53"/>
      <c r="CF655" s="53"/>
      <c r="CG655" s="53"/>
      <c r="CH655" s="53"/>
      <c r="CI655" s="53"/>
      <c r="CJ655" s="53"/>
      <c r="CK655" s="53"/>
      <c r="CL655" s="61"/>
      <c r="CM655" s="53"/>
      <c r="CN655" s="53"/>
      <c r="CO655" s="53"/>
      <c r="CP655" s="53"/>
      <c r="CQ655" s="53"/>
      <c r="CR655" s="53"/>
      <c r="CS655" s="53"/>
      <c r="CT655" s="53"/>
      <c r="CU655" s="53"/>
      <c r="CV655" s="53"/>
      <c r="CW655" s="53"/>
      <c r="CX655" s="53"/>
      <c r="CY655" s="53"/>
    </row>
    <row r="656" spans="1:103" ht="13" customHeight="1">
      <c r="A656" s="4"/>
      <c r="B656" s="4"/>
      <c r="C656" s="4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53"/>
      <c r="CA656" s="53"/>
      <c r="CB656" s="53"/>
      <c r="CC656" s="53"/>
      <c r="CD656" s="53"/>
      <c r="CE656" s="53"/>
      <c r="CF656" s="53"/>
      <c r="CG656" s="53"/>
      <c r="CH656" s="53"/>
      <c r="CI656" s="53"/>
      <c r="CJ656" s="53"/>
      <c r="CK656" s="53"/>
      <c r="CL656" s="61"/>
      <c r="CM656" s="53"/>
      <c r="CN656" s="53"/>
      <c r="CO656" s="53"/>
      <c r="CP656" s="53"/>
      <c r="CQ656" s="53"/>
      <c r="CR656" s="53"/>
      <c r="CS656" s="53"/>
      <c r="CT656" s="53"/>
      <c r="CU656" s="53"/>
      <c r="CV656" s="53"/>
      <c r="CW656" s="53"/>
      <c r="CX656" s="53"/>
      <c r="CY656" s="53"/>
    </row>
    <row r="657" spans="1:103" ht="13" customHeight="1">
      <c r="A657" s="4"/>
      <c r="B657" s="4"/>
      <c r="C657" s="4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53"/>
      <c r="CA657" s="53"/>
      <c r="CB657" s="53"/>
      <c r="CC657" s="53"/>
      <c r="CD657" s="53"/>
      <c r="CE657" s="53"/>
      <c r="CF657" s="53"/>
      <c r="CG657" s="53"/>
      <c r="CH657" s="53"/>
      <c r="CI657" s="53"/>
      <c r="CJ657" s="53"/>
      <c r="CK657" s="53"/>
      <c r="CL657" s="61"/>
      <c r="CM657" s="53"/>
      <c r="CN657" s="53"/>
      <c r="CO657" s="53"/>
      <c r="CP657" s="53"/>
      <c r="CQ657" s="53"/>
      <c r="CR657" s="53"/>
      <c r="CS657" s="53"/>
      <c r="CT657" s="53"/>
      <c r="CU657" s="53"/>
      <c r="CV657" s="53"/>
      <c r="CW657" s="53"/>
      <c r="CX657" s="53"/>
      <c r="CY657" s="53"/>
    </row>
    <row r="658" spans="1:103" ht="13" customHeight="1">
      <c r="A658" s="4"/>
      <c r="B658" s="4"/>
      <c r="C658" s="4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53"/>
      <c r="CA658" s="53"/>
      <c r="CB658" s="53"/>
      <c r="CC658" s="53"/>
      <c r="CD658" s="53"/>
      <c r="CE658" s="53"/>
      <c r="CF658" s="53"/>
      <c r="CG658" s="53"/>
      <c r="CH658" s="53"/>
      <c r="CI658" s="53"/>
      <c r="CJ658" s="53"/>
      <c r="CK658" s="53"/>
      <c r="CL658" s="61"/>
      <c r="CM658" s="53"/>
      <c r="CN658" s="53"/>
      <c r="CO658" s="53"/>
      <c r="CP658" s="53"/>
      <c r="CQ658" s="53"/>
      <c r="CR658" s="53"/>
      <c r="CS658" s="53"/>
      <c r="CT658" s="53"/>
      <c r="CU658" s="53"/>
      <c r="CV658" s="53"/>
      <c r="CW658" s="53"/>
      <c r="CX658" s="53"/>
      <c r="CY658" s="53"/>
    </row>
    <row r="659" spans="1:103" ht="13" customHeight="1">
      <c r="A659" s="4"/>
      <c r="B659" s="4"/>
      <c r="C659" s="4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53"/>
      <c r="CA659" s="53"/>
      <c r="CB659" s="53"/>
      <c r="CC659" s="53"/>
      <c r="CD659" s="53"/>
      <c r="CE659" s="53"/>
      <c r="CF659" s="53"/>
      <c r="CG659" s="53"/>
      <c r="CH659" s="53"/>
      <c r="CI659" s="53"/>
      <c r="CJ659" s="53"/>
      <c r="CK659" s="53"/>
      <c r="CL659" s="61"/>
      <c r="CM659" s="53"/>
      <c r="CN659" s="53"/>
      <c r="CO659" s="53"/>
      <c r="CP659" s="53"/>
      <c r="CQ659" s="53"/>
      <c r="CR659" s="53"/>
      <c r="CS659" s="53"/>
      <c r="CT659" s="53"/>
      <c r="CU659" s="53"/>
      <c r="CV659" s="53"/>
      <c r="CW659" s="53"/>
      <c r="CX659" s="53"/>
      <c r="CY659" s="53"/>
    </row>
    <row r="660" spans="1:103" ht="13" customHeight="1">
      <c r="A660" s="4"/>
      <c r="B660" s="4"/>
      <c r="C660" s="4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53"/>
      <c r="CA660" s="53"/>
      <c r="CB660" s="53"/>
      <c r="CC660" s="53"/>
      <c r="CD660" s="53"/>
      <c r="CE660" s="53"/>
      <c r="CF660" s="53"/>
      <c r="CG660" s="53"/>
      <c r="CH660" s="53"/>
      <c r="CI660" s="53"/>
      <c r="CJ660" s="53"/>
      <c r="CK660" s="53"/>
      <c r="CL660" s="61"/>
      <c r="CM660" s="53"/>
      <c r="CN660" s="53"/>
      <c r="CO660" s="53"/>
      <c r="CP660" s="53"/>
      <c r="CQ660" s="53"/>
      <c r="CR660" s="53"/>
      <c r="CS660" s="53"/>
      <c r="CT660" s="53"/>
      <c r="CU660" s="53"/>
      <c r="CV660" s="53"/>
      <c r="CW660" s="53"/>
      <c r="CX660" s="53"/>
      <c r="CY660" s="53"/>
    </row>
    <row r="661" spans="1:103" ht="13" customHeight="1">
      <c r="A661" s="4"/>
      <c r="B661" s="4"/>
      <c r="C661" s="4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53"/>
      <c r="CA661" s="53"/>
      <c r="CB661" s="53"/>
      <c r="CC661" s="53"/>
      <c r="CD661" s="53"/>
      <c r="CE661" s="53"/>
      <c r="CF661" s="53"/>
      <c r="CG661" s="53"/>
      <c r="CH661" s="53"/>
      <c r="CI661" s="53"/>
      <c r="CJ661" s="53"/>
      <c r="CK661" s="53"/>
      <c r="CL661" s="61"/>
      <c r="CM661" s="53"/>
      <c r="CN661" s="53"/>
      <c r="CO661" s="53"/>
      <c r="CP661" s="53"/>
      <c r="CQ661" s="53"/>
      <c r="CR661" s="53"/>
      <c r="CS661" s="53"/>
      <c r="CT661" s="53"/>
      <c r="CU661" s="53"/>
      <c r="CV661" s="53"/>
      <c r="CW661" s="53"/>
      <c r="CX661" s="53"/>
      <c r="CY661" s="53"/>
    </row>
    <row r="662" spans="1:103" ht="13" customHeight="1">
      <c r="A662" s="4"/>
      <c r="B662" s="4"/>
      <c r="C662" s="4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/>
      <c r="CA662" s="53"/>
      <c r="CB662" s="53"/>
      <c r="CC662" s="53"/>
      <c r="CD662" s="53"/>
      <c r="CE662" s="53"/>
      <c r="CF662" s="53"/>
      <c r="CG662" s="53"/>
      <c r="CH662" s="53"/>
      <c r="CI662" s="53"/>
      <c r="CJ662" s="53"/>
      <c r="CK662" s="53"/>
      <c r="CL662" s="61"/>
      <c r="CM662" s="53"/>
      <c r="CN662" s="53"/>
      <c r="CO662" s="53"/>
      <c r="CP662" s="53"/>
      <c r="CQ662" s="53"/>
      <c r="CR662" s="53"/>
      <c r="CS662" s="53"/>
      <c r="CT662" s="53"/>
      <c r="CU662" s="53"/>
      <c r="CV662" s="53"/>
      <c r="CW662" s="53"/>
      <c r="CX662" s="53"/>
      <c r="CY662" s="53"/>
    </row>
    <row r="663" spans="1:103" ht="13" customHeight="1">
      <c r="A663" s="4"/>
      <c r="B663" s="4"/>
      <c r="C663" s="4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53"/>
      <c r="CA663" s="53"/>
      <c r="CB663" s="53"/>
      <c r="CC663" s="53"/>
      <c r="CD663" s="53"/>
      <c r="CE663" s="53"/>
      <c r="CF663" s="53"/>
      <c r="CG663" s="53"/>
      <c r="CH663" s="53"/>
      <c r="CI663" s="53"/>
      <c r="CJ663" s="53"/>
      <c r="CK663" s="53"/>
      <c r="CL663" s="61"/>
      <c r="CM663" s="53"/>
      <c r="CN663" s="53"/>
      <c r="CO663" s="53"/>
      <c r="CP663" s="53"/>
      <c r="CQ663" s="53"/>
      <c r="CR663" s="53"/>
      <c r="CS663" s="53"/>
      <c r="CT663" s="53"/>
      <c r="CU663" s="53"/>
      <c r="CV663" s="53"/>
      <c r="CW663" s="53"/>
      <c r="CX663" s="53"/>
      <c r="CY663" s="53"/>
    </row>
    <row r="664" spans="1:103" ht="13" customHeight="1">
      <c r="A664" s="4"/>
      <c r="B664" s="4"/>
      <c r="C664" s="4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53"/>
      <c r="CA664" s="53"/>
      <c r="CB664" s="53"/>
      <c r="CC664" s="53"/>
      <c r="CD664" s="53"/>
      <c r="CE664" s="53"/>
      <c r="CF664" s="53"/>
      <c r="CG664" s="53"/>
      <c r="CH664" s="53"/>
      <c r="CI664" s="53"/>
      <c r="CJ664" s="53"/>
      <c r="CK664" s="53"/>
      <c r="CL664" s="61"/>
      <c r="CM664" s="53"/>
      <c r="CN664" s="53"/>
      <c r="CO664" s="53"/>
      <c r="CP664" s="53"/>
      <c r="CQ664" s="53"/>
      <c r="CR664" s="53"/>
      <c r="CS664" s="53"/>
      <c r="CT664" s="53"/>
      <c r="CU664" s="53"/>
      <c r="CV664" s="53"/>
      <c r="CW664" s="53"/>
      <c r="CX664" s="53"/>
      <c r="CY664" s="53"/>
    </row>
    <row r="665" spans="1:103" ht="13" customHeight="1">
      <c r="A665" s="4"/>
      <c r="B665" s="4"/>
      <c r="C665" s="4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53"/>
      <c r="CA665" s="53"/>
      <c r="CB665" s="53"/>
      <c r="CC665" s="53"/>
      <c r="CD665" s="53"/>
      <c r="CE665" s="53"/>
      <c r="CF665" s="53"/>
      <c r="CG665" s="53"/>
      <c r="CH665" s="53"/>
      <c r="CI665" s="53"/>
      <c r="CJ665" s="53"/>
      <c r="CK665" s="53"/>
      <c r="CL665" s="61"/>
      <c r="CM665" s="53"/>
      <c r="CN665" s="53"/>
      <c r="CO665" s="53"/>
      <c r="CP665" s="53"/>
      <c r="CQ665" s="53"/>
      <c r="CR665" s="53"/>
      <c r="CS665" s="53"/>
      <c r="CT665" s="53"/>
      <c r="CU665" s="53"/>
      <c r="CV665" s="53"/>
      <c r="CW665" s="53"/>
      <c r="CX665" s="53"/>
      <c r="CY665" s="53"/>
    </row>
    <row r="666" spans="1:103" ht="13" customHeight="1">
      <c r="A666" s="4"/>
      <c r="B666" s="4"/>
      <c r="C666" s="4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53"/>
      <c r="CA666" s="53"/>
      <c r="CB666" s="53"/>
      <c r="CC666" s="53"/>
      <c r="CD666" s="53"/>
      <c r="CE666" s="53"/>
      <c r="CF666" s="53"/>
      <c r="CG666" s="53"/>
      <c r="CH666" s="53"/>
      <c r="CI666" s="53"/>
      <c r="CJ666" s="53"/>
      <c r="CK666" s="53"/>
      <c r="CL666" s="61"/>
      <c r="CM666" s="53"/>
      <c r="CN666" s="53"/>
      <c r="CO666" s="53"/>
      <c r="CP666" s="53"/>
      <c r="CQ666" s="53"/>
      <c r="CR666" s="53"/>
      <c r="CS666" s="53"/>
      <c r="CT666" s="53"/>
      <c r="CU666" s="53"/>
      <c r="CV666" s="53"/>
      <c r="CW666" s="53"/>
      <c r="CX666" s="53"/>
      <c r="CY666" s="53"/>
    </row>
    <row r="667" spans="1:103" ht="13" customHeight="1">
      <c r="A667" s="4"/>
      <c r="B667" s="4"/>
      <c r="C667" s="4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53"/>
      <c r="CA667" s="53"/>
      <c r="CB667" s="53"/>
      <c r="CC667" s="53"/>
      <c r="CD667" s="53"/>
      <c r="CE667" s="53"/>
      <c r="CF667" s="53"/>
      <c r="CG667" s="53"/>
      <c r="CH667" s="53"/>
      <c r="CI667" s="53"/>
      <c r="CJ667" s="53"/>
      <c r="CK667" s="53"/>
      <c r="CL667" s="61"/>
      <c r="CM667" s="53"/>
      <c r="CN667" s="53"/>
      <c r="CO667" s="53"/>
      <c r="CP667" s="53"/>
      <c r="CQ667" s="53"/>
      <c r="CR667" s="53"/>
      <c r="CS667" s="53"/>
      <c r="CT667" s="53"/>
      <c r="CU667" s="53"/>
      <c r="CV667" s="53"/>
      <c r="CW667" s="53"/>
      <c r="CX667" s="53"/>
      <c r="CY667" s="53"/>
    </row>
    <row r="668" spans="1:103" ht="13" customHeight="1">
      <c r="A668" s="4"/>
      <c r="B668" s="4"/>
      <c r="C668" s="4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53"/>
      <c r="CA668" s="53"/>
      <c r="CB668" s="53"/>
      <c r="CC668" s="53"/>
      <c r="CD668" s="53"/>
      <c r="CE668" s="53"/>
      <c r="CF668" s="53"/>
      <c r="CG668" s="53"/>
      <c r="CH668" s="53"/>
      <c r="CI668" s="53"/>
      <c r="CJ668" s="53"/>
      <c r="CK668" s="53"/>
      <c r="CL668" s="61"/>
      <c r="CM668" s="53"/>
      <c r="CN668" s="53"/>
      <c r="CO668" s="53"/>
      <c r="CP668" s="53"/>
      <c r="CQ668" s="53"/>
      <c r="CR668" s="53"/>
      <c r="CS668" s="53"/>
      <c r="CT668" s="53"/>
      <c r="CU668" s="53"/>
      <c r="CV668" s="53"/>
      <c r="CW668" s="53"/>
      <c r="CX668" s="53"/>
      <c r="CY668" s="53"/>
    </row>
    <row r="669" spans="1:103" ht="13" customHeight="1">
      <c r="A669" s="4"/>
      <c r="B669" s="4"/>
      <c r="C669" s="4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53"/>
      <c r="CA669" s="53"/>
      <c r="CB669" s="53"/>
      <c r="CC669" s="53"/>
      <c r="CD669" s="53"/>
      <c r="CE669" s="53"/>
      <c r="CF669" s="53"/>
      <c r="CG669" s="53"/>
      <c r="CH669" s="53"/>
      <c r="CI669" s="53"/>
      <c r="CJ669" s="53"/>
      <c r="CK669" s="53"/>
      <c r="CL669" s="61"/>
      <c r="CM669" s="53"/>
      <c r="CN669" s="53"/>
      <c r="CO669" s="53"/>
      <c r="CP669" s="53"/>
      <c r="CQ669" s="53"/>
      <c r="CR669" s="53"/>
      <c r="CS669" s="53"/>
      <c r="CT669" s="53"/>
      <c r="CU669" s="53"/>
      <c r="CV669" s="53"/>
      <c r="CW669" s="53"/>
      <c r="CX669" s="53"/>
      <c r="CY669" s="53"/>
    </row>
    <row r="670" spans="1:103" ht="13" customHeight="1">
      <c r="A670" s="4"/>
      <c r="B670" s="4"/>
      <c r="C670" s="4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53"/>
      <c r="CA670" s="53"/>
      <c r="CB670" s="53"/>
      <c r="CC670" s="53"/>
      <c r="CD670" s="53"/>
      <c r="CE670" s="53"/>
      <c r="CF670" s="53"/>
      <c r="CG670" s="53"/>
      <c r="CH670" s="53"/>
      <c r="CI670" s="53"/>
      <c r="CJ670" s="53"/>
      <c r="CK670" s="53"/>
      <c r="CL670" s="61"/>
      <c r="CM670" s="53"/>
      <c r="CN670" s="53"/>
      <c r="CO670" s="53"/>
      <c r="CP670" s="53"/>
      <c r="CQ670" s="53"/>
      <c r="CR670" s="53"/>
      <c r="CS670" s="53"/>
      <c r="CT670" s="53"/>
      <c r="CU670" s="53"/>
      <c r="CV670" s="53"/>
      <c r="CW670" s="53"/>
      <c r="CX670" s="53"/>
      <c r="CY670" s="53"/>
    </row>
    <row r="671" spans="1:103" ht="13" customHeight="1">
      <c r="A671" s="4"/>
      <c r="B671" s="4"/>
      <c r="C671" s="4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53"/>
      <c r="CA671" s="53"/>
      <c r="CB671" s="53"/>
      <c r="CC671" s="53"/>
      <c r="CD671" s="53"/>
      <c r="CE671" s="53"/>
      <c r="CF671" s="53"/>
      <c r="CG671" s="53"/>
      <c r="CH671" s="53"/>
      <c r="CI671" s="53"/>
      <c r="CJ671" s="53"/>
      <c r="CK671" s="53"/>
      <c r="CL671" s="61"/>
      <c r="CM671" s="53"/>
      <c r="CN671" s="53"/>
      <c r="CO671" s="53"/>
      <c r="CP671" s="53"/>
      <c r="CQ671" s="53"/>
      <c r="CR671" s="53"/>
      <c r="CS671" s="53"/>
      <c r="CT671" s="53"/>
      <c r="CU671" s="53"/>
      <c r="CV671" s="53"/>
      <c r="CW671" s="53"/>
      <c r="CX671" s="53"/>
      <c r="CY671" s="53"/>
    </row>
    <row r="672" spans="1:103" ht="13" customHeight="1">
      <c r="A672" s="4"/>
      <c r="B672" s="4"/>
      <c r="C672" s="4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  <c r="BW672" s="53"/>
      <c r="BX672" s="53"/>
      <c r="BY672" s="53"/>
      <c r="BZ672" s="53"/>
      <c r="CA672" s="53"/>
      <c r="CB672" s="53"/>
      <c r="CC672" s="53"/>
      <c r="CD672" s="53"/>
      <c r="CE672" s="53"/>
      <c r="CF672" s="53"/>
      <c r="CG672" s="53"/>
      <c r="CH672" s="53"/>
      <c r="CI672" s="53"/>
      <c r="CJ672" s="53"/>
      <c r="CK672" s="53"/>
      <c r="CL672" s="61"/>
      <c r="CM672" s="53"/>
      <c r="CN672" s="53"/>
      <c r="CO672" s="53"/>
      <c r="CP672" s="53"/>
      <c r="CQ672" s="53"/>
      <c r="CR672" s="53"/>
      <c r="CS672" s="53"/>
      <c r="CT672" s="53"/>
      <c r="CU672" s="53"/>
      <c r="CV672" s="53"/>
      <c r="CW672" s="53"/>
      <c r="CX672" s="53"/>
      <c r="CY672" s="53"/>
    </row>
    <row r="673" spans="1:103" ht="13" customHeight="1">
      <c r="A673" s="4"/>
      <c r="B673" s="4"/>
      <c r="C673" s="4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53"/>
      <c r="CA673" s="53"/>
      <c r="CB673" s="53"/>
      <c r="CC673" s="53"/>
      <c r="CD673" s="53"/>
      <c r="CE673" s="53"/>
      <c r="CF673" s="53"/>
      <c r="CG673" s="53"/>
      <c r="CH673" s="53"/>
      <c r="CI673" s="53"/>
      <c r="CJ673" s="53"/>
      <c r="CK673" s="53"/>
      <c r="CL673" s="61"/>
      <c r="CM673" s="53"/>
      <c r="CN673" s="53"/>
      <c r="CO673" s="53"/>
      <c r="CP673" s="53"/>
      <c r="CQ673" s="53"/>
      <c r="CR673" s="53"/>
      <c r="CS673" s="53"/>
      <c r="CT673" s="53"/>
      <c r="CU673" s="53"/>
      <c r="CV673" s="53"/>
      <c r="CW673" s="53"/>
      <c r="CX673" s="53"/>
      <c r="CY673" s="53"/>
    </row>
    <row r="674" spans="1:103" ht="13" customHeight="1">
      <c r="A674" s="4"/>
      <c r="B674" s="4"/>
      <c r="C674" s="4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53"/>
      <c r="CA674" s="53"/>
      <c r="CB674" s="53"/>
      <c r="CC674" s="53"/>
      <c r="CD674" s="53"/>
      <c r="CE674" s="53"/>
      <c r="CF674" s="53"/>
      <c r="CG674" s="53"/>
      <c r="CH674" s="53"/>
      <c r="CI674" s="53"/>
      <c r="CJ674" s="53"/>
      <c r="CK674" s="53"/>
      <c r="CL674" s="61"/>
      <c r="CM674" s="53"/>
      <c r="CN674" s="53"/>
      <c r="CO674" s="53"/>
      <c r="CP674" s="53"/>
      <c r="CQ674" s="53"/>
      <c r="CR674" s="53"/>
      <c r="CS674" s="53"/>
      <c r="CT674" s="53"/>
      <c r="CU674" s="53"/>
      <c r="CV674" s="53"/>
      <c r="CW674" s="53"/>
      <c r="CX674" s="53"/>
      <c r="CY674" s="53"/>
    </row>
    <row r="675" spans="1:103" ht="13" customHeight="1">
      <c r="A675" s="4"/>
      <c r="B675" s="4"/>
      <c r="C675" s="4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53"/>
      <c r="CA675" s="53"/>
      <c r="CB675" s="53"/>
      <c r="CC675" s="53"/>
      <c r="CD675" s="53"/>
      <c r="CE675" s="53"/>
      <c r="CF675" s="53"/>
      <c r="CG675" s="53"/>
      <c r="CH675" s="53"/>
      <c r="CI675" s="53"/>
      <c r="CJ675" s="53"/>
      <c r="CK675" s="53"/>
      <c r="CL675" s="61"/>
      <c r="CM675" s="53"/>
      <c r="CN675" s="53"/>
      <c r="CO675" s="53"/>
      <c r="CP675" s="53"/>
      <c r="CQ675" s="53"/>
      <c r="CR675" s="53"/>
      <c r="CS675" s="53"/>
      <c r="CT675" s="53"/>
      <c r="CU675" s="53"/>
      <c r="CV675" s="53"/>
      <c r="CW675" s="53"/>
      <c r="CX675" s="53"/>
      <c r="CY675" s="53"/>
    </row>
    <row r="676" spans="1:103" ht="13" customHeight="1">
      <c r="A676" s="4"/>
      <c r="B676" s="4"/>
      <c r="C676" s="4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53"/>
      <c r="CA676" s="53"/>
      <c r="CB676" s="53"/>
      <c r="CC676" s="53"/>
      <c r="CD676" s="53"/>
      <c r="CE676" s="53"/>
      <c r="CF676" s="53"/>
      <c r="CG676" s="53"/>
      <c r="CH676" s="53"/>
      <c r="CI676" s="53"/>
      <c r="CJ676" s="53"/>
      <c r="CK676" s="53"/>
      <c r="CL676" s="61"/>
      <c r="CM676" s="53"/>
      <c r="CN676" s="53"/>
      <c r="CO676" s="53"/>
      <c r="CP676" s="53"/>
      <c r="CQ676" s="53"/>
      <c r="CR676" s="53"/>
      <c r="CS676" s="53"/>
      <c r="CT676" s="53"/>
      <c r="CU676" s="53"/>
      <c r="CV676" s="53"/>
      <c r="CW676" s="53"/>
      <c r="CX676" s="53"/>
      <c r="CY676" s="53"/>
    </row>
    <row r="677" spans="1:103" ht="13" customHeight="1">
      <c r="A677" s="4"/>
      <c r="B677" s="4"/>
      <c r="C677" s="4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53"/>
      <c r="CA677" s="53"/>
      <c r="CB677" s="53"/>
      <c r="CC677" s="53"/>
      <c r="CD677" s="53"/>
      <c r="CE677" s="53"/>
      <c r="CF677" s="53"/>
      <c r="CG677" s="53"/>
      <c r="CH677" s="53"/>
      <c r="CI677" s="53"/>
      <c r="CJ677" s="53"/>
      <c r="CK677" s="53"/>
      <c r="CL677" s="61"/>
      <c r="CM677" s="53"/>
      <c r="CN677" s="53"/>
      <c r="CO677" s="53"/>
      <c r="CP677" s="53"/>
      <c r="CQ677" s="53"/>
      <c r="CR677" s="53"/>
      <c r="CS677" s="53"/>
      <c r="CT677" s="53"/>
      <c r="CU677" s="53"/>
      <c r="CV677" s="53"/>
      <c r="CW677" s="53"/>
      <c r="CX677" s="53"/>
      <c r="CY677" s="53"/>
    </row>
    <row r="678" spans="1:103" ht="13" customHeight="1">
      <c r="A678" s="4"/>
      <c r="B678" s="4"/>
      <c r="C678" s="4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53"/>
      <c r="CA678" s="53"/>
      <c r="CB678" s="53"/>
      <c r="CC678" s="53"/>
      <c r="CD678" s="53"/>
      <c r="CE678" s="53"/>
      <c r="CF678" s="53"/>
      <c r="CG678" s="53"/>
      <c r="CH678" s="53"/>
      <c r="CI678" s="53"/>
      <c r="CJ678" s="53"/>
      <c r="CK678" s="53"/>
      <c r="CL678" s="61"/>
      <c r="CM678" s="53"/>
      <c r="CN678" s="53"/>
      <c r="CO678" s="53"/>
      <c r="CP678" s="53"/>
      <c r="CQ678" s="53"/>
      <c r="CR678" s="53"/>
      <c r="CS678" s="53"/>
      <c r="CT678" s="53"/>
      <c r="CU678" s="53"/>
      <c r="CV678" s="53"/>
      <c r="CW678" s="53"/>
      <c r="CX678" s="53"/>
      <c r="CY678" s="53"/>
    </row>
    <row r="679" spans="1:103" ht="13" customHeight="1">
      <c r="A679" s="4"/>
      <c r="B679" s="4"/>
      <c r="C679" s="4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53"/>
      <c r="CA679" s="53"/>
      <c r="CB679" s="53"/>
      <c r="CC679" s="53"/>
      <c r="CD679" s="53"/>
      <c r="CE679" s="53"/>
      <c r="CF679" s="53"/>
      <c r="CG679" s="53"/>
      <c r="CH679" s="53"/>
      <c r="CI679" s="53"/>
      <c r="CJ679" s="53"/>
      <c r="CK679" s="53"/>
      <c r="CL679" s="61"/>
      <c r="CM679" s="53"/>
      <c r="CN679" s="53"/>
      <c r="CO679" s="53"/>
      <c r="CP679" s="53"/>
      <c r="CQ679" s="53"/>
      <c r="CR679" s="53"/>
      <c r="CS679" s="53"/>
      <c r="CT679" s="53"/>
      <c r="CU679" s="53"/>
      <c r="CV679" s="53"/>
      <c r="CW679" s="53"/>
      <c r="CX679" s="53"/>
      <c r="CY679" s="53"/>
    </row>
    <row r="680" spans="1:103" ht="13" customHeight="1">
      <c r="A680" s="4"/>
      <c r="B680" s="4"/>
      <c r="C680" s="4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53"/>
      <c r="CA680" s="53"/>
      <c r="CB680" s="53"/>
      <c r="CC680" s="53"/>
      <c r="CD680" s="53"/>
      <c r="CE680" s="53"/>
      <c r="CF680" s="53"/>
      <c r="CG680" s="53"/>
      <c r="CH680" s="53"/>
      <c r="CI680" s="53"/>
      <c r="CJ680" s="53"/>
      <c r="CK680" s="53"/>
      <c r="CL680" s="61"/>
      <c r="CM680" s="53"/>
      <c r="CN680" s="53"/>
      <c r="CO680" s="53"/>
      <c r="CP680" s="53"/>
      <c r="CQ680" s="53"/>
      <c r="CR680" s="53"/>
      <c r="CS680" s="53"/>
      <c r="CT680" s="53"/>
      <c r="CU680" s="53"/>
      <c r="CV680" s="53"/>
      <c r="CW680" s="53"/>
      <c r="CX680" s="53"/>
      <c r="CY680" s="53"/>
    </row>
    <row r="681" spans="1:103" ht="13" customHeight="1">
      <c r="A681" s="4"/>
      <c r="B681" s="4"/>
      <c r="C681" s="4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53"/>
      <c r="CA681" s="53"/>
      <c r="CB681" s="53"/>
      <c r="CC681" s="53"/>
      <c r="CD681" s="53"/>
      <c r="CE681" s="53"/>
      <c r="CF681" s="53"/>
      <c r="CG681" s="53"/>
      <c r="CH681" s="53"/>
      <c r="CI681" s="53"/>
      <c r="CJ681" s="53"/>
      <c r="CK681" s="53"/>
      <c r="CL681" s="61"/>
      <c r="CM681" s="53"/>
      <c r="CN681" s="53"/>
      <c r="CO681" s="53"/>
      <c r="CP681" s="53"/>
      <c r="CQ681" s="53"/>
      <c r="CR681" s="53"/>
      <c r="CS681" s="53"/>
      <c r="CT681" s="53"/>
      <c r="CU681" s="53"/>
      <c r="CV681" s="53"/>
      <c r="CW681" s="53"/>
      <c r="CX681" s="53"/>
      <c r="CY681" s="53"/>
    </row>
    <row r="682" spans="1:103" ht="13" customHeight="1">
      <c r="A682" s="4"/>
      <c r="B682" s="4"/>
      <c r="C682" s="4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53"/>
      <c r="CA682" s="53"/>
      <c r="CB682" s="53"/>
      <c r="CC682" s="53"/>
      <c r="CD682" s="53"/>
      <c r="CE682" s="53"/>
      <c r="CF682" s="53"/>
      <c r="CG682" s="53"/>
      <c r="CH682" s="53"/>
      <c r="CI682" s="53"/>
      <c r="CJ682" s="53"/>
      <c r="CK682" s="53"/>
      <c r="CL682" s="61"/>
      <c r="CM682" s="53"/>
      <c r="CN682" s="53"/>
      <c r="CO682" s="53"/>
      <c r="CP682" s="53"/>
      <c r="CQ682" s="53"/>
      <c r="CR682" s="53"/>
      <c r="CS682" s="53"/>
      <c r="CT682" s="53"/>
      <c r="CU682" s="53"/>
      <c r="CV682" s="53"/>
      <c r="CW682" s="53"/>
      <c r="CX682" s="53"/>
      <c r="CY682" s="53"/>
    </row>
    <row r="683" spans="1:103" ht="13" customHeight="1">
      <c r="A683" s="4"/>
      <c r="B683" s="4"/>
      <c r="C683" s="4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53"/>
      <c r="CA683" s="53"/>
      <c r="CB683" s="53"/>
      <c r="CC683" s="53"/>
      <c r="CD683" s="53"/>
      <c r="CE683" s="53"/>
      <c r="CF683" s="53"/>
      <c r="CG683" s="53"/>
      <c r="CH683" s="53"/>
      <c r="CI683" s="53"/>
      <c r="CJ683" s="53"/>
      <c r="CK683" s="53"/>
      <c r="CL683" s="61"/>
      <c r="CM683" s="53"/>
      <c r="CN683" s="53"/>
      <c r="CO683" s="53"/>
      <c r="CP683" s="53"/>
      <c r="CQ683" s="53"/>
      <c r="CR683" s="53"/>
      <c r="CS683" s="53"/>
      <c r="CT683" s="53"/>
      <c r="CU683" s="53"/>
      <c r="CV683" s="53"/>
      <c r="CW683" s="53"/>
      <c r="CX683" s="53"/>
      <c r="CY683" s="53"/>
    </row>
    <row r="684" spans="1:103" ht="13" customHeight="1">
      <c r="A684" s="4"/>
      <c r="B684" s="4"/>
      <c r="C684" s="4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53"/>
      <c r="CA684" s="53"/>
      <c r="CB684" s="53"/>
      <c r="CC684" s="53"/>
      <c r="CD684" s="53"/>
      <c r="CE684" s="53"/>
      <c r="CF684" s="53"/>
      <c r="CG684" s="53"/>
      <c r="CH684" s="53"/>
      <c r="CI684" s="53"/>
      <c r="CJ684" s="53"/>
      <c r="CK684" s="53"/>
      <c r="CL684" s="61"/>
      <c r="CM684" s="53"/>
      <c r="CN684" s="53"/>
      <c r="CO684" s="53"/>
      <c r="CP684" s="53"/>
      <c r="CQ684" s="53"/>
      <c r="CR684" s="53"/>
      <c r="CS684" s="53"/>
      <c r="CT684" s="53"/>
      <c r="CU684" s="53"/>
      <c r="CV684" s="53"/>
      <c r="CW684" s="53"/>
      <c r="CX684" s="53"/>
      <c r="CY684" s="53"/>
    </row>
    <row r="685" spans="1:103" ht="13" customHeight="1">
      <c r="A685" s="4"/>
      <c r="B685" s="4"/>
      <c r="C685" s="4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/>
      <c r="BU685" s="53"/>
      <c r="BV685" s="53"/>
      <c r="BW685" s="53"/>
      <c r="BX685" s="53"/>
      <c r="BY685" s="53"/>
      <c r="BZ685" s="53"/>
      <c r="CA685" s="53"/>
      <c r="CB685" s="53"/>
      <c r="CC685" s="53"/>
      <c r="CD685" s="53"/>
      <c r="CE685" s="53"/>
      <c r="CF685" s="53"/>
      <c r="CG685" s="53"/>
      <c r="CH685" s="53"/>
      <c r="CI685" s="53"/>
      <c r="CJ685" s="53"/>
      <c r="CK685" s="53"/>
      <c r="CL685" s="61"/>
      <c r="CM685" s="53"/>
      <c r="CN685" s="53"/>
      <c r="CO685" s="53"/>
      <c r="CP685" s="53"/>
      <c r="CQ685" s="53"/>
      <c r="CR685" s="53"/>
      <c r="CS685" s="53"/>
      <c r="CT685" s="53"/>
      <c r="CU685" s="53"/>
      <c r="CV685" s="53"/>
      <c r="CW685" s="53"/>
      <c r="CX685" s="53"/>
      <c r="CY685" s="53"/>
    </row>
    <row r="686" spans="1:103" ht="13" customHeight="1">
      <c r="A686" s="4"/>
      <c r="B686" s="4"/>
      <c r="C686" s="4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  <c r="BO686" s="53"/>
      <c r="BP686" s="53"/>
      <c r="BQ686" s="53"/>
      <c r="BR686" s="53"/>
      <c r="BS686" s="53"/>
      <c r="BT686" s="53"/>
      <c r="BU686" s="53"/>
      <c r="BV686" s="53"/>
      <c r="BW686" s="53"/>
      <c r="BX686" s="53"/>
      <c r="BY686" s="53"/>
      <c r="BZ686" s="53"/>
      <c r="CA686" s="53"/>
      <c r="CB686" s="53"/>
      <c r="CC686" s="53"/>
      <c r="CD686" s="53"/>
      <c r="CE686" s="53"/>
      <c r="CF686" s="53"/>
      <c r="CG686" s="53"/>
      <c r="CH686" s="53"/>
      <c r="CI686" s="53"/>
      <c r="CJ686" s="53"/>
      <c r="CK686" s="53"/>
      <c r="CL686" s="61"/>
      <c r="CM686" s="53"/>
      <c r="CN686" s="53"/>
      <c r="CO686" s="53"/>
      <c r="CP686" s="53"/>
      <c r="CQ686" s="53"/>
      <c r="CR686" s="53"/>
      <c r="CS686" s="53"/>
      <c r="CT686" s="53"/>
      <c r="CU686" s="53"/>
      <c r="CV686" s="53"/>
      <c r="CW686" s="53"/>
      <c r="CX686" s="53"/>
      <c r="CY686" s="53"/>
    </row>
    <row r="687" spans="1:103" ht="13" customHeight="1">
      <c r="A687" s="4"/>
      <c r="B687" s="4"/>
      <c r="C687" s="4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/>
      <c r="BU687" s="53"/>
      <c r="BV687" s="53"/>
      <c r="BW687" s="53"/>
      <c r="BX687" s="53"/>
      <c r="BY687" s="53"/>
      <c r="BZ687" s="53"/>
      <c r="CA687" s="53"/>
      <c r="CB687" s="53"/>
      <c r="CC687" s="53"/>
      <c r="CD687" s="53"/>
      <c r="CE687" s="53"/>
      <c r="CF687" s="53"/>
      <c r="CG687" s="53"/>
      <c r="CH687" s="53"/>
      <c r="CI687" s="53"/>
      <c r="CJ687" s="53"/>
      <c r="CK687" s="53"/>
      <c r="CL687" s="61"/>
      <c r="CM687" s="53"/>
      <c r="CN687" s="53"/>
      <c r="CO687" s="53"/>
      <c r="CP687" s="53"/>
      <c r="CQ687" s="53"/>
      <c r="CR687" s="53"/>
      <c r="CS687" s="53"/>
      <c r="CT687" s="53"/>
      <c r="CU687" s="53"/>
      <c r="CV687" s="53"/>
      <c r="CW687" s="53"/>
      <c r="CX687" s="53"/>
      <c r="CY687" s="53"/>
    </row>
    <row r="688" spans="1:103" ht="13" customHeight="1">
      <c r="A688" s="4"/>
      <c r="B688" s="4"/>
      <c r="C688" s="4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/>
      <c r="BU688" s="53"/>
      <c r="BV688" s="53"/>
      <c r="BW688" s="53"/>
      <c r="BX688" s="53"/>
      <c r="BY688" s="53"/>
      <c r="BZ688" s="53"/>
      <c r="CA688" s="53"/>
      <c r="CB688" s="53"/>
      <c r="CC688" s="53"/>
      <c r="CD688" s="53"/>
      <c r="CE688" s="53"/>
      <c r="CF688" s="53"/>
      <c r="CG688" s="53"/>
      <c r="CH688" s="53"/>
      <c r="CI688" s="53"/>
      <c r="CJ688" s="53"/>
      <c r="CK688" s="53"/>
      <c r="CL688" s="61"/>
      <c r="CM688" s="53"/>
      <c r="CN688" s="53"/>
      <c r="CO688" s="53"/>
      <c r="CP688" s="53"/>
      <c r="CQ688" s="53"/>
      <c r="CR688" s="53"/>
      <c r="CS688" s="53"/>
      <c r="CT688" s="53"/>
      <c r="CU688" s="53"/>
      <c r="CV688" s="53"/>
      <c r="CW688" s="53"/>
      <c r="CX688" s="53"/>
      <c r="CY688" s="53"/>
    </row>
    <row r="689" spans="1:103" ht="13" customHeight="1">
      <c r="A689" s="4"/>
      <c r="B689" s="4"/>
      <c r="C689" s="4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  <c r="BO689" s="53"/>
      <c r="BP689" s="53"/>
      <c r="BQ689" s="53"/>
      <c r="BR689" s="53"/>
      <c r="BS689" s="53"/>
      <c r="BT689" s="53"/>
      <c r="BU689" s="53"/>
      <c r="BV689" s="53"/>
      <c r="BW689" s="53"/>
      <c r="BX689" s="53"/>
      <c r="BY689" s="53"/>
      <c r="BZ689" s="53"/>
      <c r="CA689" s="53"/>
      <c r="CB689" s="53"/>
      <c r="CC689" s="53"/>
      <c r="CD689" s="53"/>
      <c r="CE689" s="53"/>
      <c r="CF689" s="53"/>
      <c r="CG689" s="53"/>
      <c r="CH689" s="53"/>
      <c r="CI689" s="53"/>
      <c r="CJ689" s="53"/>
      <c r="CK689" s="53"/>
      <c r="CL689" s="61"/>
      <c r="CM689" s="53"/>
      <c r="CN689" s="53"/>
      <c r="CO689" s="53"/>
      <c r="CP689" s="53"/>
      <c r="CQ689" s="53"/>
      <c r="CR689" s="53"/>
      <c r="CS689" s="53"/>
      <c r="CT689" s="53"/>
      <c r="CU689" s="53"/>
      <c r="CV689" s="53"/>
      <c r="CW689" s="53"/>
      <c r="CX689" s="53"/>
      <c r="CY689" s="53"/>
    </row>
    <row r="690" spans="1:103" ht="13" customHeight="1">
      <c r="A690" s="4"/>
      <c r="B690" s="4"/>
      <c r="C690" s="4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/>
      <c r="BR690" s="53"/>
      <c r="BS690" s="53"/>
      <c r="BT690" s="53"/>
      <c r="BU690" s="53"/>
      <c r="BV690" s="53"/>
      <c r="BW690" s="53"/>
      <c r="BX690" s="53"/>
      <c r="BY690" s="53"/>
      <c r="BZ690" s="53"/>
      <c r="CA690" s="53"/>
      <c r="CB690" s="53"/>
      <c r="CC690" s="53"/>
      <c r="CD690" s="53"/>
      <c r="CE690" s="53"/>
      <c r="CF690" s="53"/>
      <c r="CG690" s="53"/>
      <c r="CH690" s="53"/>
      <c r="CI690" s="53"/>
      <c r="CJ690" s="53"/>
      <c r="CK690" s="53"/>
      <c r="CL690" s="61"/>
      <c r="CM690" s="53"/>
      <c r="CN690" s="53"/>
      <c r="CO690" s="53"/>
      <c r="CP690" s="53"/>
      <c r="CQ690" s="53"/>
      <c r="CR690" s="53"/>
      <c r="CS690" s="53"/>
      <c r="CT690" s="53"/>
      <c r="CU690" s="53"/>
      <c r="CV690" s="53"/>
      <c r="CW690" s="53"/>
      <c r="CX690" s="53"/>
      <c r="CY690" s="53"/>
    </row>
    <row r="691" spans="1:103" ht="13" customHeight="1">
      <c r="A691" s="4"/>
      <c r="B691" s="4"/>
      <c r="C691" s="4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  <c r="BW691" s="53"/>
      <c r="BX691" s="53"/>
      <c r="BY691" s="53"/>
      <c r="BZ691" s="53"/>
      <c r="CA691" s="53"/>
      <c r="CB691" s="53"/>
      <c r="CC691" s="53"/>
      <c r="CD691" s="53"/>
      <c r="CE691" s="53"/>
      <c r="CF691" s="53"/>
      <c r="CG691" s="53"/>
      <c r="CH691" s="53"/>
      <c r="CI691" s="53"/>
      <c r="CJ691" s="53"/>
      <c r="CK691" s="53"/>
      <c r="CL691" s="61"/>
      <c r="CM691" s="53"/>
      <c r="CN691" s="53"/>
      <c r="CO691" s="53"/>
      <c r="CP691" s="53"/>
      <c r="CQ691" s="53"/>
      <c r="CR691" s="53"/>
      <c r="CS691" s="53"/>
      <c r="CT691" s="53"/>
      <c r="CU691" s="53"/>
      <c r="CV691" s="53"/>
      <c r="CW691" s="53"/>
      <c r="CX691" s="53"/>
      <c r="CY691" s="53"/>
    </row>
    <row r="692" spans="1:103" ht="13" customHeight="1">
      <c r="A692" s="4"/>
      <c r="B692" s="4"/>
      <c r="C692" s="4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  <c r="BO692" s="53"/>
      <c r="BP692" s="53"/>
      <c r="BQ692" s="53"/>
      <c r="BR692" s="53"/>
      <c r="BS692" s="53"/>
      <c r="BT692" s="53"/>
      <c r="BU692" s="53"/>
      <c r="BV692" s="53"/>
      <c r="BW692" s="53"/>
      <c r="BX692" s="53"/>
      <c r="BY692" s="53"/>
      <c r="BZ692" s="53"/>
      <c r="CA692" s="53"/>
      <c r="CB692" s="53"/>
      <c r="CC692" s="53"/>
      <c r="CD692" s="53"/>
      <c r="CE692" s="53"/>
      <c r="CF692" s="53"/>
      <c r="CG692" s="53"/>
      <c r="CH692" s="53"/>
      <c r="CI692" s="53"/>
      <c r="CJ692" s="53"/>
      <c r="CK692" s="53"/>
      <c r="CL692" s="61"/>
      <c r="CM692" s="53"/>
      <c r="CN692" s="53"/>
      <c r="CO692" s="53"/>
      <c r="CP692" s="53"/>
      <c r="CQ692" s="53"/>
      <c r="CR692" s="53"/>
      <c r="CS692" s="53"/>
      <c r="CT692" s="53"/>
      <c r="CU692" s="53"/>
      <c r="CV692" s="53"/>
      <c r="CW692" s="53"/>
      <c r="CX692" s="53"/>
      <c r="CY692" s="53"/>
    </row>
    <row r="693" spans="1:103" ht="13" customHeight="1">
      <c r="A693" s="4"/>
      <c r="B693" s="4"/>
      <c r="C693" s="4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  <c r="BO693" s="53"/>
      <c r="BP693" s="53"/>
      <c r="BQ693" s="53"/>
      <c r="BR693" s="53"/>
      <c r="BS693" s="53"/>
      <c r="BT693" s="53"/>
      <c r="BU693" s="53"/>
      <c r="BV693" s="53"/>
      <c r="BW693" s="53"/>
      <c r="BX693" s="53"/>
      <c r="BY693" s="53"/>
      <c r="BZ693" s="53"/>
      <c r="CA693" s="53"/>
      <c r="CB693" s="53"/>
      <c r="CC693" s="53"/>
      <c r="CD693" s="53"/>
      <c r="CE693" s="53"/>
      <c r="CF693" s="53"/>
      <c r="CG693" s="53"/>
      <c r="CH693" s="53"/>
      <c r="CI693" s="53"/>
      <c r="CJ693" s="53"/>
      <c r="CK693" s="53"/>
      <c r="CL693" s="61"/>
      <c r="CM693" s="53"/>
      <c r="CN693" s="53"/>
      <c r="CO693" s="53"/>
      <c r="CP693" s="53"/>
      <c r="CQ693" s="53"/>
      <c r="CR693" s="53"/>
      <c r="CS693" s="53"/>
      <c r="CT693" s="53"/>
      <c r="CU693" s="53"/>
      <c r="CV693" s="53"/>
      <c r="CW693" s="53"/>
      <c r="CX693" s="53"/>
      <c r="CY693" s="53"/>
    </row>
    <row r="694" spans="1:103" ht="13" customHeight="1">
      <c r="A694" s="4"/>
      <c r="B694" s="4"/>
      <c r="C694" s="4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  <c r="BP694" s="53"/>
      <c r="BQ694" s="53"/>
      <c r="BR694" s="53"/>
      <c r="BS694" s="53"/>
      <c r="BT694" s="53"/>
      <c r="BU694" s="53"/>
      <c r="BV694" s="53"/>
      <c r="BW694" s="53"/>
      <c r="BX694" s="53"/>
      <c r="BY694" s="53"/>
      <c r="BZ694" s="53"/>
      <c r="CA694" s="53"/>
      <c r="CB694" s="53"/>
      <c r="CC694" s="53"/>
      <c r="CD694" s="53"/>
      <c r="CE694" s="53"/>
      <c r="CF694" s="53"/>
      <c r="CG694" s="53"/>
      <c r="CH694" s="53"/>
      <c r="CI694" s="53"/>
      <c r="CJ694" s="53"/>
      <c r="CK694" s="53"/>
      <c r="CL694" s="61"/>
      <c r="CM694" s="53"/>
      <c r="CN694" s="53"/>
      <c r="CO694" s="53"/>
      <c r="CP694" s="53"/>
      <c r="CQ694" s="53"/>
      <c r="CR694" s="53"/>
      <c r="CS694" s="53"/>
      <c r="CT694" s="53"/>
      <c r="CU694" s="53"/>
      <c r="CV694" s="53"/>
      <c r="CW694" s="53"/>
      <c r="CX694" s="53"/>
      <c r="CY694" s="53"/>
    </row>
    <row r="695" spans="1:103" ht="13" customHeight="1">
      <c r="A695" s="4"/>
      <c r="B695" s="4"/>
      <c r="C695" s="4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/>
      <c r="BR695" s="53"/>
      <c r="BS695" s="53"/>
      <c r="BT695" s="53"/>
      <c r="BU695" s="53"/>
      <c r="BV695" s="53"/>
      <c r="BW695" s="53"/>
      <c r="BX695" s="53"/>
      <c r="BY695" s="53"/>
      <c r="BZ695" s="53"/>
      <c r="CA695" s="53"/>
      <c r="CB695" s="53"/>
      <c r="CC695" s="53"/>
      <c r="CD695" s="53"/>
      <c r="CE695" s="53"/>
      <c r="CF695" s="53"/>
      <c r="CG695" s="53"/>
      <c r="CH695" s="53"/>
      <c r="CI695" s="53"/>
      <c r="CJ695" s="53"/>
      <c r="CK695" s="53"/>
      <c r="CL695" s="61"/>
      <c r="CM695" s="53"/>
      <c r="CN695" s="53"/>
      <c r="CO695" s="53"/>
      <c r="CP695" s="53"/>
      <c r="CQ695" s="53"/>
      <c r="CR695" s="53"/>
      <c r="CS695" s="53"/>
      <c r="CT695" s="53"/>
      <c r="CU695" s="53"/>
      <c r="CV695" s="53"/>
      <c r="CW695" s="53"/>
      <c r="CX695" s="53"/>
      <c r="CY695" s="53"/>
    </row>
    <row r="696" spans="1:103" ht="13" customHeight="1">
      <c r="A696" s="4"/>
      <c r="B696" s="4"/>
      <c r="C696" s="4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  <c r="BO696" s="53"/>
      <c r="BP696" s="53"/>
      <c r="BQ696" s="53"/>
      <c r="BR696" s="53"/>
      <c r="BS696" s="53"/>
      <c r="BT696" s="53"/>
      <c r="BU696" s="53"/>
      <c r="BV696" s="53"/>
      <c r="BW696" s="53"/>
      <c r="BX696" s="53"/>
      <c r="BY696" s="53"/>
      <c r="BZ696" s="53"/>
      <c r="CA696" s="53"/>
      <c r="CB696" s="53"/>
      <c r="CC696" s="53"/>
      <c r="CD696" s="53"/>
      <c r="CE696" s="53"/>
      <c r="CF696" s="53"/>
      <c r="CG696" s="53"/>
      <c r="CH696" s="53"/>
      <c r="CI696" s="53"/>
      <c r="CJ696" s="53"/>
      <c r="CK696" s="53"/>
      <c r="CL696" s="61"/>
      <c r="CM696" s="53"/>
      <c r="CN696" s="53"/>
      <c r="CO696" s="53"/>
      <c r="CP696" s="53"/>
      <c r="CQ696" s="53"/>
      <c r="CR696" s="53"/>
      <c r="CS696" s="53"/>
      <c r="CT696" s="53"/>
      <c r="CU696" s="53"/>
      <c r="CV696" s="53"/>
      <c r="CW696" s="53"/>
      <c r="CX696" s="53"/>
      <c r="CY696" s="53"/>
    </row>
    <row r="697" spans="1:103" ht="13" customHeight="1">
      <c r="A697" s="4"/>
      <c r="B697" s="4"/>
      <c r="C697" s="4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  <c r="BP697" s="53"/>
      <c r="BQ697" s="53"/>
      <c r="BR697" s="53"/>
      <c r="BS697" s="53"/>
      <c r="BT697" s="53"/>
      <c r="BU697" s="53"/>
      <c r="BV697" s="53"/>
      <c r="BW697" s="53"/>
      <c r="BX697" s="53"/>
      <c r="BY697" s="53"/>
      <c r="BZ697" s="53"/>
      <c r="CA697" s="53"/>
      <c r="CB697" s="53"/>
      <c r="CC697" s="53"/>
      <c r="CD697" s="53"/>
      <c r="CE697" s="53"/>
      <c r="CF697" s="53"/>
      <c r="CG697" s="53"/>
      <c r="CH697" s="53"/>
      <c r="CI697" s="53"/>
      <c r="CJ697" s="53"/>
      <c r="CK697" s="53"/>
      <c r="CL697" s="61"/>
      <c r="CM697" s="53"/>
      <c r="CN697" s="53"/>
      <c r="CO697" s="53"/>
      <c r="CP697" s="53"/>
      <c r="CQ697" s="53"/>
      <c r="CR697" s="53"/>
      <c r="CS697" s="53"/>
      <c r="CT697" s="53"/>
      <c r="CU697" s="53"/>
      <c r="CV697" s="53"/>
      <c r="CW697" s="53"/>
      <c r="CX697" s="53"/>
      <c r="CY697" s="53"/>
    </row>
    <row r="698" spans="1:103" ht="13" customHeight="1">
      <c r="A698" s="4"/>
      <c r="B698" s="4"/>
      <c r="C698" s="4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  <c r="BW698" s="53"/>
      <c r="BX698" s="53"/>
      <c r="BY698" s="53"/>
      <c r="BZ698" s="53"/>
      <c r="CA698" s="53"/>
      <c r="CB698" s="53"/>
      <c r="CC698" s="53"/>
      <c r="CD698" s="53"/>
      <c r="CE698" s="53"/>
      <c r="CF698" s="53"/>
      <c r="CG698" s="53"/>
      <c r="CH698" s="53"/>
      <c r="CI698" s="53"/>
      <c r="CJ698" s="53"/>
      <c r="CK698" s="53"/>
      <c r="CL698" s="61"/>
      <c r="CM698" s="53"/>
      <c r="CN698" s="53"/>
      <c r="CO698" s="53"/>
      <c r="CP698" s="53"/>
      <c r="CQ698" s="53"/>
      <c r="CR698" s="53"/>
      <c r="CS698" s="53"/>
      <c r="CT698" s="53"/>
      <c r="CU698" s="53"/>
      <c r="CV698" s="53"/>
      <c r="CW698" s="53"/>
      <c r="CX698" s="53"/>
      <c r="CY698" s="53"/>
    </row>
    <row r="699" spans="1:103" ht="13" customHeight="1">
      <c r="A699" s="4"/>
      <c r="B699" s="4"/>
      <c r="C699" s="4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  <c r="BW699" s="53"/>
      <c r="BX699" s="53"/>
      <c r="BY699" s="53"/>
      <c r="BZ699" s="53"/>
      <c r="CA699" s="53"/>
      <c r="CB699" s="53"/>
      <c r="CC699" s="53"/>
      <c r="CD699" s="53"/>
      <c r="CE699" s="53"/>
      <c r="CF699" s="53"/>
      <c r="CG699" s="53"/>
      <c r="CH699" s="53"/>
      <c r="CI699" s="53"/>
      <c r="CJ699" s="53"/>
      <c r="CK699" s="53"/>
      <c r="CL699" s="61"/>
      <c r="CM699" s="53"/>
      <c r="CN699" s="53"/>
      <c r="CO699" s="53"/>
      <c r="CP699" s="53"/>
      <c r="CQ699" s="53"/>
      <c r="CR699" s="53"/>
      <c r="CS699" s="53"/>
      <c r="CT699" s="53"/>
      <c r="CU699" s="53"/>
      <c r="CV699" s="53"/>
      <c r="CW699" s="53"/>
      <c r="CX699" s="53"/>
      <c r="CY699" s="53"/>
    </row>
    <row r="700" spans="1:103" ht="13" customHeight="1">
      <c r="A700" s="4"/>
      <c r="B700" s="4"/>
      <c r="C700" s="4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  <c r="BW700" s="53"/>
      <c r="BX700" s="53"/>
      <c r="BY700" s="53"/>
      <c r="BZ700" s="53"/>
      <c r="CA700" s="53"/>
      <c r="CB700" s="53"/>
      <c r="CC700" s="53"/>
      <c r="CD700" s="53"/>
      <c r="CE700" s="53"/>
      <c r="CF700" s="53"/>
      <c r="CG700" s="53"/>
      <c r="CH700" s="53"/>
      <c r="CI700" s="53"/>
      <c r="CJ700" s="53"/>
      <c r="CK700" s="53"/>
      <c r="CL700" s="61"/>
      <c r="CM700" s="53"/>
      <c r="CN700" s="53"/>
      <c r="CO700" s="53"/>
      <c r="CP700" s="53"/>
      <c r="CQ700" s="53"/>
      <c r="CR700" s="53"/>
      <c r="CS700" s="53"/>
      <c r="CT700" s="53"/>
      <c r="CU700" s="53"/>
      <c r="CV700" s="53"/>
      <c r="CW700" s="53"/>
      <c r="CX700" s="53"/>
      <c r="CY700" s="53"/>
    </row>
    <row r="701" spans="1:103" ht="13" customHeight="1">
      <c r="A701" s="4"/>
      <c r="B701" s="4"/>
      <c r="C701" s="4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  <c r="BW701" s="53"/>
      <c r="BX701" s="53"/>
      <c r="BY701" s="53"/>
      <c r="BZ701" s="53"/>
      <c r="CA701" s="53"/>
      <c r="CB701" s="53"/>
      <c r="CC701" s="53"/>
      <c r="CD701" s="53"/>
      <c r="CE701" s="53"/>
      <c r="CF701" s="53"/>
      <c r="CG701" s="53"/>
      <c r="CH701" s="53"/>
      <c r="CI701" s="53"/>
      <c r="CJ701" s="53"/>
      <c r="CK701" s="53"/>
      <c r="CL701" s="61"/>
      <c r="CM701" s="53"/>
      <c r="CN701" s="53"/>
      <c r="CO701" s="53"/>
      <c r="CP701" s="53"/>
      <c r="CQ701" s="53"/>
      <c r="CR701" s="53"/>
      <c r="CS701" s="53"/>
      <c r="CT701" s="53"/>
      <c r="CU701" s="53"/>
      <c r="CV701" s="53"/>
      <c r="CW701" s="53"/>
      <c r="CX701" s="53"/>
      <c r="CY701" s="53"/>
    </row>
    <row r="702" spans="1:103" ht="13" customHeight="1">
      <c r="A702" s="4"/>
      <c r="B702" s="4"/>
      <c r="C702" s="4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  <c r="BW702" s="53"/>
      <c r="BX702" s="53"/>
      <c r="BY702" s="53"/>
      <c r="BZ702" s="53"/>
      <c r="CA702" s="53"/>
      <c r="CB702" s="53"/>
      <c r="CC702" s="53"/>
      <c r="CD702" s="53"/>
      <c r="CE702" s="53"/>
      <c r="CF702" s="53"/>
      <c r="CG702" s="53"/>
      <c r="CH702" s="53"/>
      <c r="CI702" s="53"/>
      <c r="CJ702" s="53"/>
      <c r="CK702" s="53"/>
      <c r="CL702" s="61"/>
      <c r="CM702" s="53"/>
      <c r="CN702" s="53"/>
      <c r="CO702" s="53"/>
      <c r="CP702" s="53"/>
      <c r="CQ702" s="53"/>
      <c r="CR702" s="53"/>
      <c r="CS702" s="53"/>
      <c r="CT702" s="53"/>
      <c r="CU702" s="53"/>
      <c r="CV702" s="53"/>
      <c r="CW702" s="53"/>
      <c r="CX702" s="53"/>
      <c r="CY702" s="53"/>
    </row>
    <row r="703" spans="1:103" ht="13" customHeight="1">
      <c r="A703" s="4"/>
      <c r="B703" s="4"/>
      <c r="C703" s="4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/>
      <c r="BR703" s="53"/>
      <c r="BS703" s="53"/>
      <c r="BT703" s="53"/>
      <c r="BU703" s="53"/>
      <c r="BV703" s="53"/>
      <c r="BW703" s="53"/>
      <c r="BX703" s="53"/>
      <c r="BY703" s="53"/>
      <c r="BZ703" s="53"/>
      <c r="CA703" s="53"/>
      <c r="CB703" s="53"/>
      <c r="CC703" s="53"/>
      <c r="CD703" s="53"/>
      <c r="CE703" s="53"/>
      <c r="CF703" s="53"/>
      <c r="CG703" s="53"/>
      <c r="CH703" s="53"/>
      <c r="CI703" s="53"/>
      <c r="CJ703" s="53"/>
      <c r="CK703" s="53"/>
      <c r="CL703" s="61"/>
      <c r="CM703" s="53"/>
      <c r="CN703" s="53"/>
      <c r="CO703" s="53"/>
      <c r="CP703" s="53"/>
      <c r="CQ703" s="53"/>
      <c r="CR703" s="53"/>
      <c r="CS703" s="53"/>
      <c r="CT703" s="53"/>
      <c r="CU703" s="53"/>
      <c r="CV703" s="53"/>
      <c r="CW703" s="53"/>
      <c r="CX703" s="53"/>
      <c r="CY703" s="53"/>
    </row>
    <row r="704" spans="1:103" ht="13" customHeight="1">
      <c r="A704" s="4"/>
      <c r="B704" s="4"/>
      <c r="C704" s="4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  <c r="BW704" s="53"/>
      <c r="BX704" s="53"/>
      <c r="BY704" s="53"/>
      <c r="BZ704" s="53"/>
      <c r="CA704" s="53"/>
      <c r="CB704" s="53"/>
      <c r="CC704" s="53"/>
      <c r="CD704" s="53"/>
      <c r="CE704" s="53"/>
      <c r="CF704" s="53"/>
      <c r="CG704" s="53"/>
      <c r="CH704" s="53"/>
      <c r="CI704" s="53"/>
      <c r="CJ704" s="53"/>
      <c r="CK704" s="53"/>
      <c r="CL704" s="61"/>
      <c r="CM704" s="53"/>
      <c r="CN704" s="53"/>
      <c r="CO704" s="53"/>
      <c r="CP704" s="53"/>
      <c r="CQ704" s="53"/>
      <c r="CR704" s="53"/>
      <c r="CS704" s="53"/>
      <c r="CT704" s="53"/>
      <c r="CU704" s="53"/>
      <c r="CV704" s="53"/>
      <c r="CW704" s="53"/>
      <c r="CX704" s="53"/>
      <c r="CY704" s="53"/>
    </row>
    <row r="705" spans="1:103" ht="13" customHeight="1">
      <c r="A705" s="4"/>
      <c r="B705" s="4"/>
      <c r="C705" s="4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  <c r="BW705" s="53"/>
      <c r="BX705" s="53"/>
      <c r="BY705" s="53"/>
      <c r="BZ705" s="53"/>
      <c r="CA705" s="53"/>
      <c r="CB705" s="53"/>
      <c r="CC705" s="53"/>
      <c r="CD705" s="53"/>
      <c r="CE705" s="53"/>
      <c r="CF705" s="53"/>
      <c r="CG705" s="53"/>
      <c r="CH705" s="53"/>
      <c r="CI705" s="53"/>
      <c r="CJ705" s="53"/>
      <c r="CK705" s="53"/>
      <c r="CL705" s="61"/>
      <c r="CM705" s="53"/>
      <c r="CN705" s="53"/>
      <c r="CO705" s="53"/>
      <c r="CP705" s="53"/>
      <c r="CQ705" s="53"/>
      <c r="CR705" s="53"/>
      <c r="CS705" s="53"/>
      <c r="CT705" s="53"/>
      <c r="CU705" s="53"/>
      <c r="CV705" s="53"/>
      <c r="CW705" s="53"/>
      <c r="CX705" s="53"/>
      <c r="CY705" s="53"/>
    </row>
    <row r="706" spans="1:103" ht="13" customHeight="1">
      <c r="A706" s="4"/>
      <c r="B706" s="4"/>
      <c r="C706" s="4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  <c r="BW706" s="53"/>
      <c r="BX706" s="53"/>
      <c r="BY706" s="53"/>
      <c r="BZ706" s="53"/>
      <c r="CA706" s="53"/>
      <c r="CB706" s="53"/>
      <c r="CC706" s="53"/>
      <c r="CD706" s="53"/>
      <c r="CE706" s="53"/>
      <c r="CF706" s="53"/>
      <c r="CG706" s="53"/>
      <c r="CH706" s="53"/>
      <c r="CI706" s="53"/>
      <c r="CJ706" s="53"/>
      <c r="CK706" s="53"/>
      <c r="CL706" s="61"/>
      <c r="CM706" s="53"/>
      <c r="CN706" s="53"/>
      <c r="CO706" s="53"/>
      <c r="CP706" s="53"/>
      <c r="CQ706" s="53"/>
      <c r="CR706" s="53"/>
      <c r="CS706" s="53"/>
      <c r="CT706" s="53"/>
      <c r="CU706" s="53"/>
      <c r="CV706" s="53"/>
      <c r="CW706" s="53"/>
      <c r="CX706" s="53"/>
      <c r="CY706" s="53"/>
    </row>
    <row r="707" spans="1:103" ht="13" customHeight="1">
      <c r="A707" s="4"/>
      <c r="B707" s="4"/>
      <c r="C707" s="4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  <c r="BP707" s="53"/>
      <c r="BQ707" s="53"/>
      <c r="BR707" s="53"/>
      <c r="BS707" s="53"/>
      <c r="BT707" s="53"/>
      <c r="BU707" s="53"/>
      <c r="BV707" s="53"/>
      <c r="BW707" s="53"/>
      <c r="BX707" s="53"/>
      <c r="BY707" s="53"/>
      <c r="BZ707" s="53"/>
      <c r="CA707" s="53"/>
      <c r="CB707" s="53"/>
      <c r="CC707" s="53"/>
      <c r="CD707" s="53"/>
      <c r="CE707" s="53"/>
      <c r="CF707" s="53"/>
      <c r="CG707" s="53"/>
      <c r="CH707" s="53"/>
      <c r="CI707" s="53"/>
      <c r="CJ707" s="53"/>
      <c r="CK707" s="53"/>
      <c r="CL707" s="61"/>
      <c r="CM707" s="53"/>
      <c r="CN707" s="53"/>
      <c r="CO707" s="53"/>
      <c r="CP707" s="53"/>
      <c r="CQ707" s="53"/>
      <c r="CR707" s="53"/>
      <c r="CS707" s="53"/>
      <c r="CT707" s="53"/>
      <c r="CU707" s="53"/>
      <c r="CV707" s="53"/>
      <c r="CW707" s="53"/>
      <c r="CX707" s="53"/>
      <c r="CY707" s="53"/>
    </row>
    <row r="708" spans="1:103" ht="13" customHeight="1">
      <c r="A708" s="4"/>
      <c r="B708" s="4"/>
      <c r="C708" s="4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/>
      <c r="BR708" s="53"/>
      <c r="BS708" s="53"/>
      <c r="BT708" s="53"/>
      <c r="BU708" s="53"/>
      <c r="BV708" s="53"/>
      <c r="BW708" s="53"/>
      <c r="BX708" s="53"/>
      <c r="BY708" s="53"/>
      <c r="BZ708" s="53"/>
      <c r="CA708" s="53"/>
      <c r="CB708" s="53"/>
      <c r="CC708" s="53"/>
      <c r="CD708" s="53"/>
      <c r="CE708" s="53"/>
      <c r="CF708" s="53"/>
      <c r="CG708" s="53"/>
      <c r="CH708" s="53"/>
      <c r="CI708" s="53"/>
      <c r="CJ708" s="53"/>
      <c r="CK708" s="53"/>
      <c r="CL708" s="61"/>
      <c r="CM708" s="53"/>
      <c r="CN708" s="53"/>
      <c r="CO708" s="53"/>
      <c r="CP708" s="53"/>
      <c r="CQ708" s="53"/>
      <c r="CR708" s="53"/>
      <c r="CS708" s="53"/>
      <c r="CT708" s="53"/>
      <c r="CU708" s="53"/>
      <c r="CV708" s="53"/>
      <c r="CW708" s="53"/>
      <c r="CX708" s="53"/>
      <c r="CY708" s="53"/>
    </row>
    <row r="709" spans="1:103" ht="13" customHeight="1">
      <c r="A709" s="4"/>
      <c r="B709" s="4"/>
      <c r="C709" s="4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  <c r="BP709" s="53"/>
      <c r="BQ709" s="53"/>
      <c r="BR709" s="53"/>
      <c r="BS709" s="53"/>
      <c r="BT709" s="53"/>
      <c r="BU709" s="53"/>
      <c r="BV709" s="53"/>
      <c r="BW709" s="53"/>
      <c r="BX709" s="53"/>
      <c r="BY709" s="53"/>
      <c r="BZ709" s="53"/>
      <c r="CA709" s="53"/>
      <c r="CB709" s="53"/>
      <c r="CC709" s="53"/>
      <c r="CD709" s="53"/>
      <c r="CE709" s="53"/>
      <c r="CF709" s="53"/>
      <c r="CG709" s="53"/>
      <c r="CH709" s="53"/>
      <c r="CI709" s="53"/>
      <c r="CJ709" s="53"/>
      <c r="CK709" s="53"/>
      <c r="CL709" s="61"/>
      <c r="CM709" s="53"/>
      <c r="CN709" s="53"/>
      <c r="CO709" s="53"/>
      <c r="CP709" s="53"/>
      <c r="CQ709" s="53"/>
      <c r="CR709" s="53"/>
      <c r="CS709" s="53"/>
      <c r="CT709" s="53"/>
      <c r="CU709" s="53"/>
      <c r="CV709" s="53"/>
      <c r="CW709" s="53"/>
      <c r="CX709" s="53"/>
      <c r="CY709" s="53"/>
    </row>
    <row r="710" spans="1:103" ht="13" customHeight="1">
      <c r="A710" s="4"/>
      <c r="B710" s="4"/>
      <c r="C710" s="4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  <c r="BP710" s="53"/>
      <c r="BQ710" s="53"/>
      <c r="BR710" s="53"/>
      <c r="BS710" s="53"/>
      <c r="BT710" s="53"/>
      <c r="BU710" s="53"/>
      <c r="BV710" s="53"/>
      <c r="BW710" s="53"/>
      <c r="BX710" s="53"/>
      <c r="BY710" s="53"/>
      <c r="BZ710" s="53"/>
      <c r="CA710" s="53"/>
      <c r="CB710" s="53"/>
      <c r="CC710" s="53"/>
      <c r="CD710" s="53"/>
      <c r="CE710" s="53"/>
      <c r="CF710" s="53"/>
      <c r="CG710" s="53"/>
      <c r="CH710" s="53"/>
      <c r="CI710" s="53"/>
      <c r="CJ710" s="53"/>
      <c r="CK710" s="53"/>
      <c r="CL710" s="61"/>
      <c r="CM710" s="53"/>
      <c r="CN710" s="53"/>
      <c r="CO710" s="53"/>
      <c r="CP710" s="53"/>
      <c r="CQ710" s="53"/>
      <c r="CR710" s="53"/>
      <c r="CS710" s="53"/>
      <c r="CT710" s="53"/>
      <c r="CU710" s="53"/>
      <c r="CV710" s="53"/>
      <c r="CW710" s="53"/>
      <c r="CX710" s="53"/>
      <c r="CY710" s="53"/>
    </row>
    <row r="711" spans="1:103" ht="13" customHeight="1">
      <c r="A711" s="4"/>
      <c r="B711" s="4"/>
      <c r="C711" s="4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  <c r="BW711" s="53"/>
      <c r="BX711" s="53"/>
      <c r="BY711" s="53"/>
      <c r="BZ711" s="53"/>
      <c r="CA711" s="53"/>
      <c r="CB711" s="53"/>
      <c r="CC711" s="53"/>
      <c r="CD711" s="53"/>
      <c r="CE711" s="53"/>
      <c r="CF711" s="53"/>
      <c r="CG711" s="53"/>
      <c r="CH711" s="53"/>
      <c r="CI711" s="53"/>
      <c r="CJ711" s="53"/>
      <c r="CK711" s="53"/>
      <c r="CL711" s="61"/>
      <c r="CM711" s="53"/>
      <c r="CN711" s="53"/>
      <c r="CO711" s="53"/>
      <c r="CP711" s="53"/>
      <c r="CQ711" s="53"/>
      <c r="CR711" s="53"/>
      <c r="CS711" s="53"/>
      <c r="CT711" s="53"/>
      <c r="CU711" s="53"/>
      <c r="CV711" s="53"/>
      <c r="CW711" s="53"/>
      <c r="CX711" s="53"/>
      <c r="CY711" s="53"/>
    </row>
    <row r="712" spans="1:103" ht="13" customHeight="1">
      <c r="A712" s="4"/>
      <c r="B712" s="4"/>
      <c r="C712" s="4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/>
      <c r="BS712" s="53"/>
      <c r="BT712" s="53"/>
      <c r="BU712" s="53"/>
      <c r="BV712" s="53"/>
      <c r="BW712" s="53"/>
      <c r="BX712" s="53"/>
      <c r="BY712" s="53"/>
      <c r="BZ712" s="53"/>
      <c r="CA712" s="53"/>
      <c r="CB712" s="53"/>
      <c r="CC712" s="53"/>
      <c r="CD712" s="53"/>
      <c r="CE712" s="53"/>
      <c r="CF712" s="53"/>
      <c r="CG712" s="53"/>
      <c r="CH712" s="53"/>
      <c r="CI712" s="53"/>
      <c r="CJ712" s="53"/>
      <c r="CK712" s="53"/>
      <c r="CL712" s="61"/>
      <c r="CM712" s="53"/>
      <c r="CN712" s="53"/>
      <c r="CO712" s="53"/>
      <c r="CP712" s="53"/>
      <c r="CQ712" s="53"/>
      <c r="CR712" s="53"/>
      <c r="CS712" s="53"/>
      <c r="CT712" s="53"/>
      <c r="CU712" s="53"/>
      <c r="CV712" s="53"/>
      <c r="CW712" s="53"/>
      <c r="CX712" s="53"/>
      <c r="CY712" s="53"/>
    </row>
    <row r="713" spans="1:103" ht="13" customHeight="1">
      <c r="A713" s="4"/>
      <c r="B713" s="4"/>
      <c r="C713" s="4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  <c r="BW713" s="53"/>
      <c r="BX713" s="53"/>
      <c r="BY713" s="53"/>
      <c r="BZ713" s="53"/>
      <c r="CA713" s="53"/>
      <c r="CB713" s="53"/>
      <c r="CC713" s="53"/>
      <c r="CD713" s="53"/>
      <c r="CE713" s="53"/>
      <c r="CF713" s="53"/>
      <c r="CG713" s="53"/>
      <c r="CH713" s="53"/>
      <c r="CI713" s="53"/>
      <c r="CJ713" s="53"/>
      <c r="CK713" s="53"/>
      <c r="CL713" s="61"/>
      <c r="CM713" s="53"/>
      <c r="CN713" s="53"/>
      <c r="CO713" s="53"/>
      <c r="CP713" s="53"/>
      <c r="CQ713" s="53"/>
      <c r="CR713" s="53"/>
      <c r="CS713" s="53"/>
      <c r="CT713" s="53"/>
      <c r="CU713" s="53"/>
      <c r="CV713" s="53"/>
      <c r="CW713" s="53"/>
      <c r="CX713" s="53"/>
      <c r="CY713" s="53"/>
    </row>
    <row r="714" spans="1:103" ht="13" customHeight="1">
      <c r="A714" s="4"/>
      <c r="B714" s="4"/>
      <c r="C714" s="4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  <c r="BW714" s="53"/>
      <c r="BX714" s="53"/>
      <c r="BY714" s="53"/>
      <c r="BZ714" s="53"/>
      <c r="CA714" s="53"/>
      <c r="CB714" s="53"/>
      <c r="CC714" s="53"/>
      <c r="CD714" s="53"/>
      <c r="CE714" s="53"/>
      <c r="CF714" s="53"/>
      <c r="CG714" s="53"/>
      <c r="CH714" s="53"/>
      <c r="CI714" s="53"/>
      <c r="CJ714" s="53"/>
      <c r="CK714" s="53"/>
      <c r="CL714" s="61"/>
      <c r="CM714" s="53"/>
      <c r="CN714" s="53"/>
      <c r="CO714" s="53"/>
      <c r="CP714" s="53"/>
      <c r="CQ714" s="53"/>
      <c r="CR714" s="53"/>
      <c r="CS714" s="53"/>
      <c r="CT714" s="53"/>
      <c r="CU714" s="53"/>
      <c r="CV714" s="53"/>
      <c r="CW714" s="53"/>
      <c r="CX714" s="53"/>
      <c r="CY714" s="53"/>
    </row>
    <row r="715" spans="1:103" ht="13" customHeight="1">
      <c r="A715" s="4"/>
      <c r="B715" s="4"/>
      <c r="C715" s="4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  <c r="BW715" s="53"/>
      <c r="BX715" s="53"/>
      <c r="BY715" s="53"/>
      <c r="BZ715" s="53"/>
      <c r="CA715" s="53"/>
      <c r="CB715" s="53"/>
      <c r="CC715" s="53"/>
      <c r="CD715" s="53"/>
      <c r="CE715" s="53"/>
      <c r="CF715" s="53"/>
      <c r="CG715" s="53"/>
      <c r="CH715" s="53"/>
      <c r="CI715" s="53"/>
      <c r="CJ715" s="53"/>
      <c r="CK715" s="53"/>
      <c r="CL715" s="61"/>
      <c r="CM715" s="53"/>
      <c r="CN715" s="53"/>
      <c r="CO715" s="53"/>
      <c r="CP715" s="53"/>
      <c r="CQ715" s="53"/>
      <c r="CR715" s="53"/>
      <c r="CS715" s="53"/>
      <c r="CT715" s="53"/>
      <c r="CU715" s="53"/>
      <c r="CV715" s="53"/>
      <c r="CW715" s="53"/>
      <c r="CX715" s="53"/>
      <c r="CY715" s="53"/>
    </row>
    <row r="716" spans="1:103" ht="13" customHeight="1">
      <c r="A716" s="4"/>
      <c r="B716" s="4"/>
      <c r="C716" s="4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  <c r="BW716" s="53"/>
      <c r="BX716" s="53"/>
      <c r="BY716" s="53"/>
      <c r="BZ716" s="53"/>
      <c r="CA716" s="53"/>
      <c r="CB716" s="53"/>
      <c r="CC716" s="53"/>
      <c r="CD716" s="53"/>
      <c r="CE716" s="53"/>
      <c r="CF716" s="53"/>
      <c r="CG716" s="53"/>
      <c r="CH716" s="53"/>
      <c r="CI716" s="53"/>
      <c r="CJ716" s="53"/>
      <c r="CK716" s="53"/>
      <c r="CL716" s="61"/>
      <c r="CM716" s="53"/>
      <c r="CN716" s="53"/>
      <c r="CO716" s="53"/>
      <c r="CP716" s="53"/>
      <c r="CQ716" s="53"/>
      <c r="CR716" s="53"/>
      <c r="CS716" s="53"/>
      <c r="CT716" s="53"/>
      <c r="CU716" s="53"/>
      <c r="CV716" s="53"/>
      <c r="CW716" s="53"/>
      <c r="CX716" s="53"/>
      <c r="CY716" s="53"/>
    </row>
    <row r="717" spans="1:103" ht="13" customHeight="1">
      <c r="A717" s="4"/>
      <c r="B717" s="4"/>
      <c r="C717" s="4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  <c r="BO717" s="53"/>
      <c r="BP717" s="53"/>
      <c r="BQ717" s="53"/>
      <c r="BR717" s="53"/>
      <c r="BS717" s="53"/>
      <c r="BT717" s="53"/>
      <c r="BU717" s="53"/>
      <c r="BV717" s="53"/>
      <c r="BW717" s="53"/>
      <c r="BX717" s="53"/>
      <c r="BY717" s="53"/>
      <c r="BZ717" s="53"/>
      <c r="CA717" s="53"/>
      <c r="CB717" s="53"/>
      <c r="CC717" s="53"/>
      <c r="CD717" s="53"/>
      <c r="CE717" s="53"/>
      <c r="CF717" s="53"/>
      <c r="CG717" s="53"/>
      <c r="CH717" s="53"/>
      <c r="CI717" s="53"/>
      <c r="CJ717" s="53"/>
      <c r="CK717" s="53"/>
      <c r="CL717" s="61"/>
      <c r="CM717" s="53"/>
      <c r="CN717" s="53"/>
      <c r="CO717" s="53"/>
      <c r="CP717" s="53"/>
      <c r="CQ717" s="53"/>
      <c r="CR717" s="53"/>
      <c r="CS717" s="53"/>
      <c r="CT717" s="53"/>
      <c r="CU717" s="53"/>
      <c r="CV717" s="53"/>
      <c r="CW717" s="53"/>
      <c r="CX717" s="53"/>
      <c r="CY717" s="53"/>
    </row>
    <row r="718" spans="1:103" ht="13" customHeight="1">
      <c r="A718" s="4"/>
      <c r="B718" s="4"/>
      <c r="C718" s="4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/>
      <c r="BQ718" s="53"/>
      <c r="BR718" s="53"/>
      <c r="BS718" s="53"/>
      <c r="BT718" s="53"/>
      <c r="BU718" s="53"/>
      <c r="BV718" s="53"/>
      <c r="BW718" s="53"/>
      <c r="BX718" s="53"/>
      <c r="BY718" s="53"/>
      <c r="BZ718" s="53"/>
      <c r="CA718" s="53"/>
      <c r="CB718" s="53"/>
      <c r="CC718" s="53"/>
      <c r="CD718" s="53"/>
      <c r="CE718" s="53"/>
      <c r="CF718" s="53"/>
      <c r="CG718" s="53"/>
      <c r="CH718" s="53"/>
      <c r="CI718" s="53"/>
      <c r="CJ718" s="53"/>
      <c r="CK718" s="53"/>
      <c r="CL718" s="61"/>
      <c r="CM718" s="53"/>
      <c r="CN718" s="53"/>
      <c r="CO718" s="53"/>
      <c r="CP718" s="53"/>
      <c r="CQ718" s="53"/>
      <c r="CR718" s="53"/>
      <c r="CS718" s="53"/>
      <c r="CT718" s="53"/>
      <c r="CU718" s="53"/>
      <c r="CV718" s="53"/>
      <c r="CW718" s="53"/>
      <c r="CX718" s="53"/>
      <c r="CY718" s="53"/>
    </row>
    <row r="719" spans="1:103" ht="13" customHeight="1">
      <c r="A719" s="4"/>
      <c r="B719" s="4"/>
      <c r="C719" s="4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  <c r="BW719" s="53"/>
      <c r="BX719" s="53"/>
      <c r="BY719" s="53"/>
      <c r="BZ719" s="53"/>
      <c r="CA719" s="53"/>
      <c r="CB719" s="53"/>
      <c r="CC719" s="53"/>
      <c r="CD719" s="53"/>
      <c r="CE719" s="53"/>
      <c r="CF719" s="53"/>
      <c r="CG719" s="53"/>
      <c r="CH719" s="53"/>
      <c r="CI719" s="53"/>
      <c r="CJ719" s="53"/>
      <c r="CK719" s="53"/>
      <c r="CL719" s="61"/>
      <c r="CM719" s="53"/>
      <c r="CN719" s="53"/>
      <c r="CO719" s="53"/>
      <c r="CP719" s="53"/>
      <c r="CQ719" s="53"/>
      <c r="CR719" s="53"/>
      <c r="CS719" s="53"/>
      <c r="CT719" s="53"/>
      <c r="CU719" s="53"/>
      <c r="CV719" s="53"/>
      <c r="CW719" s="53"/>
      <c r="CX719" s="53"/>
      <c r="CY719" s="53"/>
    </row>
    <row r="720" spans="1:103" ht="13" customHeight="1">
      <c r="A720" s="4"/>
      <c r="B720" s="4"/>
      <c r="C720" s="4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  <c r="BW720" s="53"/>
      <c r="BX720" s="53"/>
      <c r="BY720" s="53"/>
      <c r="BZ720" s="53"/>
      <c r="CA720" s="53"/>
      <c r="CB720" s="53"/>
      <c r="CC720" s="53"/>
      <c r="CD720" s="53"/>
      <c r="CE720" s="53"/>
      <c r="CF720" s="53"/>
      <c r="CG720" s="53"/>
      <c r="CH720" s="53"/>
      <c r="CI720" s="53"/>
      <c r="CJ720" s="53"/>
      <c r="CK720" s="53"/>
      <c r="CL720" s="61"/>
      <c r="CM720" s="53"/>
      <c r="CN720" s="53"/>
      <c r="CO720" s="53"/>
      <c r="CP720" s="53"/>
      <c r="CQ720" s="53"/>
      <c r="CR720" s="53"/>
      <c r="CS720" s="53"/>
      <c r="CT720" s="53"/>
      <c r="CU720" s="53"/>
      <c r="CV720" s="53"/>
      <c r="CW720" s="53"/>
      <c r="CX720" s="53"/>
      <c r="CY720" s="53"/>
    </row>
    <row r="721" spans="1:103" ht="13" customHeight="1">
      <c r="A721" s="4"/>
      <c r="B721" s="4"/>
      <c r="C721" s="4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  <c r="BW721" s="53"/>
      <c r="BX721" s="53"/>
      <c r="BY721" s="53"/>
      <c r="BZ721" s="53"/>
      <c r="CA721" s="53"/>
      <c r="CB721" s="53"/>
      <c r="CC721" s="53"/>
      <c r="CD721" s="53"/>
      <c r="CE721" s="53"/>
      <c r="CF721" s="53"/>
      <c r="CG721" s="53"/>
      <c r="CH721" s="53"/>
      <c r="CI721" s="53"/>
      <c r="CJ721" s="53"/>
      <c r="CK721" s="53"/>
      <c r="CL721" s="61"/>
      <c r="CM721" s="53"/>
      <c r="CN721" s="53"/>
      <c r="CO721" s="53"/>
      <c r="CP721" s="53"/>
      <c r="CQ721" s="53"/>
      <c r="CR721" s="53"/>
      <c r="CS721" s="53"/>
      <c r="CT721" s="53"/>
      <c r="CU721" s="53"/>
      <c r="CV721" s="53"/>
      <c r="CW721" s="53"/>
      <c r="CX721" s="53"/>
      <c r="CY721" s="53"/>
    </row>
    <row r="722" spans="1:103" ht="13" customHeight="1">
      <c r="A722" s="4"/>
      <c r="B722" s="4"/>
      <c r="C722" s="4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/>
      <c r="BU722" s="53"/>
      <c r="BV722" s="53"/>
      <c r="BW722" s="53"/>
      <c r="BX722" s="53"/>
      <c r="BY722" s="53"/>
      <c r="BZ722" s="53"/>
      <c r="CA722" s="53"/>
      <c r="CB722" s="53"/>
      <c r="CC722" s="53"/>
      <c r="CD722" s="53"/>
      <c r="CE722" s="53"/>
      <c r="CF722" s="53"/>
      <c r="CG722" s="53"/>
      <c r="CH722" s="53"/>
      <c r="CI722" s="53"/>
      <c r="CJ722" s="53"/>
      <c r="CK722" s="53"/>
      <c r="CL722" s="61"/>
      <c r="CM722" s="53"/>
      <c r="CN722" s="53"/>
      <c r="CO722" s="53"/>
      <c r="CP722" s="53"/>
      <c r="CQ722" s="53"/>
      <c r="CR722" s="53"/>
      <c r="CS722" s="53"/>
      <c r="CT722" s="53"/>
      <c r="CU722" s="53"/>
      <c r="CV722" s="53"/>
      <c r="CW722" s="53"/>
      <c r="CX722" s="53"/>
      <c r="CY722" s="53"/>
    </row>
    <row r="723" spans="1:103" ht="13" customHeight="1">
      <c r="A723" s="4"/>
      <c r="B723" s="4"/>
      <c r="C723" s="4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/>
      <c r="BS723" s="53"/>
      <c r="BT723" s="53"/>
      <c r="BU723" s="53"/>
      <c r="BV723" s="53"/>
      <c r="BW723" s="53"/>
      <c r="BX723" s="53"/>
      <c r="BY723" s="53"/>
      <c r="BZ723" s="53"/>
      <c r="CA723" s="53"/>
      <c r="CB723" s="53"/>
      <c r="CC723" s="53"/>
      <c r="CD723" s="53"/>
      <c r="CE723" s="53"/>
      <c r="CF723" s="53"/>
      <c r="CG723" s="53"/>
      <c r="CH723" s="53"/>
      <c r="CI723" s="53"/>
      <c r="CJ723" s="53"/>
      <c r="CK723" s="53"/>
      <c r="CL723" s="61"/>
      <c r="CM723" s="53"/>
      <c r="CN723" s="53"/>
      <c r="CO723" s="53"/>
      <c r="CP723" s="53"/>
      <c r="CQ723" s="53"/>
      <c r="CR723" s="53"/>
      <c r="CS723" s="53"/>
      <c r="CT723" s="53"/>
      <c r="CU723" s="53"/>
      <c r="CV723" s="53"/>
      <c r="CW723" s="53"/>
      <c r="CX723" s="53"/>
      <c r="CY723" s="53"/>
    </row>
    <row r="724" spans="1:103" ht="13" customHeight="1">
      <c r="A724" s="4"/>
      <c r="B724" s="4"/>
      <c r="C724" s="4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  <c r="BP724" s="53"/>
      <c r="BQ724" s="53"/>
      <c r="BR724" s="53"/>
      <c r="BS724" s="53"/>
      <c r="BT724" s="53"/>
      <c r="BU724" s="53"/>
      <c r="BV724" s="53"/>
      <c r="BW724" s="53"/>
      <c r="BX724" s="53"/>
      <c r="BY724" s="53"/>
      <c r="BZ724" s="53"/>
      <c r="CA724" s="53"/>
      <c r="CB724" s="53"/>
      <c r="CC724" s="53"/>
      <c r="CD724" s="53"/>
      <c r="CE724" s="53"/>
      <c r="CF724" s="53"/>
      <c r="CG724" s="53"/>
      <c r="CH724" s="53"/>
      <c r="CI724" s="53"/>
      <c r="CJ724" s="53"/>
      <c r="CK724" s="53"/>
      <c r="CL724" s="61"/>
      <c r="CM724" s="53"/>
      <c r="CN724" s="53"/>
      <c r="CO724" s="53"/>
      <c r="CP724" s="53"/>
      <c r="CQ724" s="53"/>
      <c r="CR724" s="53"/>
      <c r="CS724" s="53"/>
      <c r="CT724" s="53"/>
      <c r="CU724" s="53"/>
      <c r="CV724" s="53"/>
      <c r="CW724" s="53"/>
      <c r="CX724" s="53"/>
      <c r="CY724" s="53"/>
    </row>
    <row r="725" spans="1:103" ht="13" customHeight="1">
      <c r="A725" s="4"/>
      <c r="B725" s="4"/>
      <c r="C725" s="4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  <c r="BW725" s="53"/>
      <c r="BX725" s="53"/>
      <c r="BY725" s="53"/>
      <c r="BZ725" s="53"/>
      <c r="CA725" s="53"/>
      <c r="CB725" s="53"/>
      <c r="CC725" s="53"/>
      <c r="CD725" s="53"/>
      <c r="CE725" s="53"/>
      <c r="CF725" s="53"/>
      <c r="CG725" s="53"/>
      <c r="CH725" s="53"/>
      <c r="CI725" s="53"/>
      <c r="CJ725" s="53"/>
      <c r="CK725" s="53"/>
      <c r="CL725" s="61"/>
      <c r="CM725" s="53"/>
      <c r="CN725" s="53"/>
      <c r="CO725" s="53"/>
      <c r="CP725" s="53"/>
      <c r="CQ725" s="53"/>
      <c r="CR725" s="53"/>
      <c r="CS725" s="53"/>
      <c r="CT725" s="53"/>
      <c r="CU725" s="53"/>
      <c r="CV725" s="53"/>
      <c r="CW725" s="53"/>
      <c r="CX725" s="53"/>
      <c r="CY725" s="53"/>
    </row>
    <row r="726" spans="1:103" ht="13" customHeight="1">
      <c r="A726" s="4"/>
      <c r="B726" s="4"/>
      <c r="C726" s="4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  <c r="BO726" s="53"/>
      <c r="BP726" s="53"/>
      <c r="BQ726" s="53"/>
      <c r="BR726" s="53"/>
      <c r="BS726" s="53"/>
      <c r="BT726" s="53"/>
      <c r="BU726" s="53"/>
      <c r="BV726" s="53"/>
      <c r="BW726" s="53"/>
      <c r="BX726" s="53"/>
      <c r="BY726" s="53"/>
      <c r="BZ726" s="53"/>
      <c r="CA726" s="53"/>
      <c r="CB726" s="53"/>
      <c r="CC726" s="53"/>
      <c r="CD726" s="53"/>
      <c r="CE726" s="53"/>
      <c r="CF726" s="53"/>
      <c r="CG726" s="53"/>
      <c r="CH726" s="53"/>
      <c r="CI726" s="53"/>
      <c r="CJ726" s="53"/>
      <c r="CK726" s="53"/>
      <c r="CL726" s="61"/>
      <c r="CM726" s="53"/>
      <c r="CN726" s="53"/>
      <c r="CO726" s="53"/>
      <c r="CP726" s="53"/>
      <c r="CQ726" s="53"/>
      <c r="CR726" s="53"/>
      <c r="CS726" s="53"/>
      <c r="CT726" s="53"/>
      <c r="CU726" s="53"/>
      <c r="CV726" s="53"/>
      <c r="CW726" s="53"/>
      <c r="CX726" s="53"/>
      <c r="CY726" s="53"/>
    </row>
    <row r="727" spans="1:103" ht="13" customHeight="1">
      <c r="A727" s="4"/>
      <c r="B727" s="4"/>
      <c r="C727" s="4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  <c r="BW727" s="53"/>
      <c r="BX727" s="53"/>
      <c r="BY727" s="53"/>
      <c r="BZ727" s="53"/>
      <c r="CA727" s="53"/>
      <c r="CB727" s="53"/>
      <c r="CC727" s="53"/>
      <c r="CD727" s="53"/>
      <c r="CE727" s="53"/>
      <c r="CF727" s="53"/>
      <c r="CG727" s="53"/>
      <c r="CH727" s="53"/>
      <c r="CI727" s="53"/>
      <c r="CJ727" s="53"/>
      <c r="CK727" s="53"/>
      <c r="CL727" s="61"/>
      <c r="CM727" s="53"/>
      <c r="CN727" s="53"/>
      <c r="CO727" s="53"/>
      <c r="CP727" s="53"/>
      <c r="CQ727" s="53"/>
      <c r="CR727" s="53"/>
      <c r="CS727" s="53"/>
      <c r="CT727" s="53"/>
      <c r="CU727" s="53"/>
      <c r="CV727" s="53"/>
      <c r="CW727" s="53"/>
      <c r="CX727" s="53"/>
      <c r="CY727" s="53"/>
    </row>
    <row r="728" spans="1:103" ht="13" customHeight="1">
      <c r="A728" s="4"/>
      <c r="B728" s="4"/>
      <c r="C728" s="4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  <c r="BO728" s="53"/>
      <c r="BP728" s="53"/>
      <c r="BQ728" s="53"/>
      <c r="BR728" s="53"/>
      <c r="BS728" s="53"/>
      <c r="BT728" s="53"/>
      <c r="BU728" s="53"/>
      <c r="BV728" s="53"/>
      <c r="BW728" s="53"/>
      <c r="BX728" s="53"/>
      <c r="BY728" s="53"/>
      <c r="BZ728" s="53"/>
      <c r="CA728" s="53"/>
      <c r="CB728" s="53"/>
      <c r="CC728" s="53"/>
      <c r="CD728" s="53"/>
      <c r="CE728" s="53"/>
      <c r="CF728" s="53"/>
      <c r="CG728" s="53"/>
      <c r="CH728" s="53"/>
      <c r="CI728" s="53"/>
      <c r="CJ728" s="53"/>
      <c r="CK728" s="53"/>
      <c r="CL728" s="61"/>
      <c r="CM728" s="53"/>
      <c r="CN728" s="53"/>
      <c r="CO728" s="53"/>
      <c r="CP728" s="53"/>
      <c r="CQ728" s="53"/>
      <c r="CR728" s="53"/>
      <c r="CS728" s="53"/>
      <c r="CT728" s="53"/>
      <c r="CU728" s="53"/>
      <c r="CV728" s="53"/>
      <c r="CW728" s="53"/>
      <c r="CX728" s="53"/>
      <c r="CY728" s="53"/>
    </row>
    <row r="729" spans="1:103" ht="13" customHeight="1">
      <c r="A729" s="4"/>
      <c r="B729" s="4"/>
      <c r="C729" s="4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  <c r="BP729" s="53"/>
      <c r="BQ729" s="53"/>
      <c r="BR729" s="53"/>
      <c r="BS729" s="53"/>
      <c r="BT729" s="53"/>
      <c r="BU729" s="53"/>
      <c r="BV729" s="53"/>
      <c r="BW729" s="53"/>
      <c r="BX729" s="53"/>
      <c r="BY729" s="53"/>
      <c r="BZ729" s="53"/>
      <c r="CA729" s="53"/>
      <c r="CB729" s="53"/>
      <c r="CC729" s="53"/>
      <c r="CD729" s="53"/>
      <c r="CE729" s="53"/>
      <c r="CF729" s="53"/>
      <c r="CG729" s="53"/>
      <c r="CH729" s="53"/>
      <c r="CI729" s="53"/>
      <c r="CJ729" s="53"/>
      <c r="CK729" s="53"/>
      <c r="CL729" s="61"/>
      <c r="CM729" s="53"/>
      <c r="CN729" s="53"/>
      <c r="CO729" s="53"/>
      <c r="CP729" s="53"/>
      <c r="CQ729" s="53"/>
      <c r="CR729" s="53"/>
      <c r="CS729" s="53"/>
      <c r="CT729" s="53"/>
      <c r="CU729" s="53"/>
      <c r="CV729" s="53"/>
      <c r="CW729" s="53"/>
      <c r="CX729" s="53"/>
      <c r="CY729" s="53"/>
    </row>
    <row r="730" spans="1:103" ht="13" customHeight="1">
      <c r="A730" s="4"/>
      <c r="B730" s="4"/>
      <c r="C730" s="4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  <c r="BW730" s="53"/>
      <c r="BX730" s="53"/>
      <c r="BY730" s="53"/>
      <c r="BZ730" s="53"/>
      <c r="CA730" s="53"/>
      <c r="CB730" s="53"/>
      <c r="CC730" s="53"/>
      <c r="CD730" s="53"/>
      <c r="CE730" s="53"/>
      <c r="CF730" s="53"/>
      <c r="CG730" s="53"/>
      <c r="CH730" s="53"/>
      <c r="CI730" s="53"/>
      <c r="CJ730" s="53"/>
      <c r="CK730" s="53"/>
      <c r="CL730" s="61"/>
      <c r="CM730" s="53"/>
      <c r="CN730" s="53"/>
      <c r="CO730" s="53"/>
      <c r="CP730" s="53"/>
      <c r="CQ730" s="53"/>
      <c r="CR730" s="53"/>
      <c r="CS730" s="53"/>
      <c r="CT730" s="53"/>
      <c r="CU730" s="53"/>
      <c r="CV730" s="53"/>
      <c r="CW730" s="53"/>
      <c r="CX730" s="53"/>
      <c r="CY730" s="53"/>
    </row>
    <row r="731" spans="1:103" ht="13" customHeight="1">
      <c r="A731" s="4"/>
      <c r="B731" s="4"/>
      <c r="C731" s="4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  <c r="BW731" s="53"/>
      <c r="BX731" s="53"/>
      <c r="BY731" s="53"/>
      <c r="BZ731" s="53"/>
      <c r="CA731" s="53"/>
      <c r="CB731" s="53"/>
      <c r="CC731" s="53"/>
      <c r="CD731" s="53"/>
      <c r="CE731" s="53"/>
      <c r="CF731" s="53"/>
      <c r="CG731" s="53"/>
      <c r="CH731" s="53"/>
      <c r="CI731" s="53"/>
      <c r="CJ731" s="53"/>
      <c r="CK731" s="53"/>
      <c r="CL731" s="61"/>
      <c r="CM731" s="53"/>
      <c r="CN731" s="53"/>
      <c r="CO731" s="53"/>
      <c r="CP731" s="53"/>
      <c r="CQ731" s="53"/>
      <c r="CR731" s="53"/>
      <c r="CS731" s="53"/>
      <c r="CT731" s="53"/>
      <c r="CU731" s="53"/>
      <c r="CV731" s="53"/>
      <c r="CW731" s="53"/>
      <c r="CX731" s="53"/>
      <c r="CY731" s="53"/>
    </row>
    <row r="732" spans="1:103" ht="13" customHeight="1">
      <c r="A732" s="4"/>
      <c r="B732" s="4"/>
      <c r="C732" s="4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  <c r="BW732" s="53"/>
      <c r="BX732" s="53"/>
      <c r="BY732" s="53"/>
      <c r="BZ732" s="53"/>
      <c r="CA732" s="53"/>
      <c r="CB732" s="53"/>
      <c r="CC732" s="53"/>
      <c r="CD732" s="53"/>
      <c r="CE732" s="53"/>
      <c r="CF732" s="53"/>
      <c r="CG732" s="53"/>
      <c r="CH732" s="53"/>
      <c r="CI732" s="53"/>
      <c r="CJ732" s="53"/>
      <c r="CK732" s="53"/>
      <c r="CL732" s="61"/>
      <c r="CM732" s="53"/>
      <c r="CN732" s="53"/>
      <c r="CO732" s="53"/>
      <c r="CP732" s="53"/>
      <c r="CQ732" s="53"/>
      <c r="CR732" s="53"/>
      <c r="CS732" s="53"/>
      <c r="CT732" s="53"/>
      <c r="CU732" s="53"/>
      <c r="CV732" s="53"/>
      <c r="CW732" s="53"/>
      <c r="CX732" s="53"/>
      <c r="CY732" s="53"/>
    </row>
    <row r="733" spans="1:103" ht="13" customHeight="1">
      <c r="A733" s="4"/>
      <c r="B733" s="4"/>
      <c r="C733" s="4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  <c r="BW733" s="53"/>
      <c r="BX733" s="53"/>
      <c r="BY733" s="53"/>
      <c r="BZ733" s="53"/>
      <c r="CA733" s="53"/>
      <c r="CB733" s="53"/>
      <c r="CC733" s="53"/>
      <c r="CD733" s="53"/>
      <c r="CE733" s="53"/>
      <c r="CF733" s="53"/>
      <c r="CG733" s="53"/>
      <c r="CH733" s="53"/>
      <c r="CI733" s="53"/>
      <c r="CJ733" s="53"/>
      <c r="CK733" s="53"/>
      <c r="CL733" s="61"/>
      <c r="CM733" s="53"/>
      <c r="CN733" s="53"/>
      <c r="CO733" s="53"/>
      <c r="CP733" s="53"/>
      <c r="CQ733" s="53"/>
      <c r="CR733" s="53"/>
      <c r="CS733" s="53"/>
      <c r="CT733" s="53"/>
      <c r="CU733" s="53"/>
      <c r="CV733" s="53"/>
      <c r="CW733" s="53"/>
      <c r="CX733" s="53"/>
      <c r="CY733" s="53"/>
    </row>
    <row r="734" spans="1:103" ht="13" customHeight="1">
      <c r="A734" s="4"/>
      <c r="B734" s="4"/>
      <c r="C734" s="4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  <c r="BW734" s="53"/>
      <c r="BX734" s="53"/>
      <c r="BY734" s="53"/>
      <c r="BZ734" s="53"/>
      <c r="CA734" s="53"/>
      <c r="CB734" s="53"/>
      <c r="CC734" s="53"/>
      <c r="CD734" s="53"/>
      <c r="CE734" s="53"/>
      <c r="CF734" s="53"/>
      <c r="CG734" s="53"/>
      <c r="CH734" s="53"/>
      <c r="CI734" s="53"/>
      <c r="CJ734" s="53"/>
      <c r="CK734" s="53"/>
      <c r="CL734" s="61"/>
      <c r="CM734" s="53"/>
      <c r="CN734" s="53"/>
      <c r="CO734" s="53"/>
      <c r="CP734" s="53"/>
      <c r="CQ734" s="53"/>
      <c r="CR734" s="53"/>
      <c r="CS734" s="53"/>
      <c r="CT734" s="53"/>
      <c r="CU734" s="53"/>
      <c r="CV734" s="53"/>
      <c r="CW734" s="53"/>
      <c r="CX734" s="53"/>
      <c r="CY734" s="53"/>
    </row>
    <row r="735" spans="1:103" ht="13" customHeight="1">
      <c r="A735" s="4"/>
      <c r="B735" s="4"/>
      <c r="C735" s="4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  <c r="BW735" s="53"/>
      <c r="BX735" s="53"/>
      <c r="BY735" s="53"/>
      <c r="BZ735" s="53"/>
      <c r="CA735" s="53"/>
      <c r="CB735" s="53"/>
      <c r="CC735" s="53"/>
      <c r="CD735" s="53"/>
      <c r="CE735" s="53"/>
      <c r="CF735" s="53"/>
      <c r="CG735" s="53"/>
      <c r="CH735" s="53"/>
      <c r="CI735" s="53"/>
      <c r="CJ735" s="53"/>
      <c r="CK735" s="53"/>
      <c r="CL735" s="61"/>
      <c r="CM735" s="53"/>
      <c r="CN735" s="53"/>
      <c r="CO735" s="53"/>
      <c r="CP735" s="53"/>
      <c r="CQ735" s="53"/>
      <c r="CR735" s="53"/>
      <c r="CS735" s="53"/>
      <c r="CT735" s="53"/>
      <c r="CU735" s="53"/>
      <c r="CV735" s="53"/>
      <c r="CW735" s="53"/>
      <c r="CX735" s="53"/>
      <c r="CY735" s="53"/>
    </row>
    <row r="736" spans="1:103" ht="13" customHeight="1">
      <c r="A736" s="4"/>
      <c r="B736" s="4"/>
      <c r="C736" s="4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  <c r="BW736" s="53"/>
      <c r="BX736" s="53"/>
      <c r="BY736" s="53"/>
      <c r="BZ736" s="53"/>
      <c r="CA736" s="53"/>
      <c r="CB736" s="53"/>
      <c r="CC736" s="53"/>
      <c r="CD736" s="53"/>
      <c r="CE736" s="53"/>
      <c r="CF736" s="53"/>
      <c r="CG736" s="53"/>
      <c r="CH736" s="53"/>
      <c r="CI736" s="53"/>
      <c r="CJ736" s="53"/>
      <c r="CK736" s="53"/>
      <c r="CL736" s="61"/>
      <c r="CM736" s="53"/>
      <c r="CN736" s="53"/>
      <c r="CO736" s="53"/>
      <c r="CP736" s="53"/>
      <c r="CQ736" s="53"/>
      <c r="CR736" s="53"/>
      <c r="CS736" s="53"/>
      <c r="CT736" s="53"/>
      <c r="CU736" s="53"/>
      <c r="CV736" s="53"/>
      <c r="CW736" s="53"/>
      <c r="CX736" s="53"/>
      <c r="CY736" s="53"/>
    </row>
    <row r="737" spans="1:103" ht="13" customHeight="1">
      <c r="A737" s="4"/>
      <c r="B737" s="4"/>
      <c r="C737" s="4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  <c r="BW737" s="53"/>
      <c r="BX737" s="53"/>
      <c r="BY737" s="53"/>
      <c r="BZ737" s="53"/>
      <c r="CA737" s="53"/>
      <c r="CB737" s="53"/>
      <c r="CC737" s="53"/>
      <c r="CD737" s="53"/>
      <c r="CE737" s="53"/>
      <c r="CF737" s="53"/>
      <c r="CG737" s="53"/>
      <c r="CH737" s="53"/>
      <c r="CI737" s="53"/>
      <c r="CJ737" s="53"/>
      <c r="CK737" s="53"/>
      <c r="CL737" s="61"/>
      <c r="CM737" s="53"/>
      <c r="CN737" s="53"/>
      <c r="CO737" s="53"/>
      <c r="CP737" s="53"/>
      <c r="CQ737" s="53"/>
      <c r="CR737" s="53"/>
      <c r="CS737" s="53"/>
      <c r="CT737" s="53"/>
      <c r="CU737" s="53"/>
      <c r="CV737" s="53"/>
      <c r="CW737" s="53"/>
      <c r="CX737" s="53"/>
      <c r="CY737" s="53"/>
    </row>
    <row r="738" spans="1:103" ht="13" customHeight="1">
      <c r="A738" s="4"/>
      <c r="B738" s="4"/>
      <c r="C738" s="4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/>
      <c r="BR738" s="53"/>
      <c r="BS738" s="53"/>
      <c r="BT738" s="53"/>
      <c r="BU738" s="53"/>
      <c r="BV738" s="53"/>
      <c r="BW738" s="53"/>
      <c r="BX738" s="53"/>
      <c r="BY738" s="53"/>
      <c r="BZ738" s="53"/>
      <c r="CA738" s="53"/>
      <c r="CB738" s="53"/>
      <c r="CC738" s="53"/>
      <c r="CD738" s="53"/>
      <c r="CE738" s="53"/>
      <c r="CF738" s="53"/>
      <c r="CG738" s="53"/>
      <c r="CH738" s="53"/>
      <c r="CI738" s="53"/>
      <c r="CJ738" s="53"/>
      <c r="CK738" s="53"/>
      <c r="CL738" s="61"/>
      <c r="CM738" s="53"/>
      <c r="CN738" s="53"/>
      <c r="CO738" s="53"/>
      <c r="CP738" s="53"/>
      <c r="CQ738" s="53"/>
      <c r="CR738" s="53"/>
      <c r="CS738" s="53"/>
      <c r="CT738" s="53"/>
      <c r="CU738" s="53"/>
      <c r="CV738" s="53"/>
      <c r="CW738" s="53"/>
      <c r="CX738" s="53"/>
      <c r="CY738" s="53"/>
    </row>
    <row r="739" spans="1:103" ht="13" customHeight="1">
      <c r="A739" s="4"/>
      <c r="B739" s="4"/>
      <c r="C739" s="4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/>
      <c r="BR739" s="53"/>
      <c r="BS739" s="53"/>
      <c r="BT739" s="53"/>
      <c r="BU739" s="53"/>
      <c r="BV739" s="53"/>
      <c r="BW739" s="53"/>
      <c r="BX739" s="53"/>
      <c r="BY739" s="53"/>
      <c r="BZ739" s="53"/>
      <c r="CA739" s="53"/>
      <c r="CB739" s="53"/>
      <c r="CC739" s="53"/>
      <c r="CD739" s="53"/>
      <c r="CE739" s="53"/>
      <c r="CF739" s="53"/>
      <c r="CG739" s="53"/>
      <c r="CH739" s="53"/>
      <c r="CI739" s="53"/>
      <c r="CJ739" s="53"/>
      <c r="CK739" s="53"/>
      <c r="CL739" s="61"/>
      <c r="CM739" s="53"/>
      <c r="CN739" s="53"/>
      <c r="CO739" s="53"/>
      <c r="CP739" s="53"/>
      <c r="CQ739" s="53"/>
      <c r="CR739" s="53"/>
      <c r="CS739" s="53"/>
      <c r="CT739" s="53"/>
      <c r="CU739" s="53"/>
      <c r="CV739" s="53"/>
      <c r="CW739" s="53"/>
      <c r="CX739" s="53"/>
      <c r="CY739" s="53"/>
    </row>
    <row r="740" spans="1:103" ht="13" customHeight="1">
      <c r="A740" s="4"/>
      <c r="B740" s="4"/>
      <c r="C740" s="4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  <c r="BW740" s="53"/>
      <c r="BX740" s="53"/>
      <c r="BY740" s="53"/>
      <c r="BZ740" s="53"/>
      <c r="CA740" s="53"/>
      <c r="CB740" s="53"/>
      <c r="CC740" s="53"/>
      <c r="CD740" s="53"/>
      <c r="CE740" s="53"/>
      <c r="CF740" s="53"/>
      <c r="CG740" s="53"/>
      <c r="CH740" s="53"/>
      <c r="CI740" s="53"/>
      <c r="CJ740" s="53"/>
      <c r="CK740" s="53"/>
      <c r="CL740" s="61"/>
      <c r="CM740" s="53"/>
      <c r="CN740" s="53"/>
      <c r="CO740" s="53"/>
      <c r="CP740" s="53"/>
      <c r="CQ740" s="53"/>
      <c r="CR740" s="53"/>
      <c r="CS740" s="53"/>
      <c r="CT740" s="53"/>
      <c r="CU740" s="53"/>
      <c r="CV740" s="53"/>
      <c r="CW740" s="53"/>
      <c r="CX740" s="53"/>
      <c r="CY740" s="53"/>
    </row>
    <row r="741" spans="1:103" ht="13" customHeight="1">
      <c r="A741" s="4"/>
      <c r="B741" s="4"/>
      <c r="C741" s="4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/>
      <c r="BT741" s="53"/>
      <c r="BU741" s="53"/>
      <c r="BV741" s="53"/>
      <c r="BW741" s="53"/>
      <c r="BX741" s="53"/>
      <c r="BY741" s="53"/>
      <c r="BZ741" s="53"/>
      <c r="CA741" s="53"/>
      <c r="CB741" s="53"/>
      <c r="CC741" s="53"/>
      <c r="CD741" s="53"/>
      <c r="CE741" s="53"/>
      <c r="CF741" s="53"/>
      <c r="CG741" s="53"/>
      <c r="CH741" s="53"/>
      <c r="CI741" s="53"/>
      <c r="CJ741" s="53"/>
      <c r="CK741" s="53"/>
      <c r="CL741" s="61"/>
      <c r="CM741" s="53"/>
      <c r="CN741" s="53"/>
      <c r="CO741" s="53"/>
      <c r="CP741" s="53"/>
      <c r="CQ741" s="53"/>
      <c r="CR741" s="53"/>
      <c r="CS741" s="53"/>
      <c r="CT741" s="53"/>
      <c r="CU741" s="53"/>
      <c r="CV741" s="53"/>
      <c r="CW741" s="53"/>
      <c r="CX741" s="53"/>
      <c r="CY741" s="53"/>
    </row>
    <row r="742" spans="1:103" ht="13" customHeight="1">
      <c r="A742" s="4"/>
      <c r="B742" s="4"/>
      <c r="C742" s="4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/>
      <c r="BW742" s="53"/>
      <c r="BX742" s="53"/>
      <c r="BY742" s="53"/>
      <c r="BZ742" s="53"/>
      <c r="CA742" s="53"/>
      <c r="CB742" s="53"/>
      <c r="CC742" s="53"/>
      <c r="CD742" s="53"/>
      <c r="CE742" s="53"/>
      <c r="CF742" s="53"/>
      <c r="CG742" s="53"/>
      <c r="CH742" s="53"/>
      <c r="CI742" s="53"/>
      <c r="CJ742" s="53"/>
      <c r="CK742" s="53"/>
      <c r="CL742" s="61"/>
      <c r="CM742" s="53"/>
      <c r="CN742" s="53"/>
      <c r="CO742" s="53"/>
      <c r="CP742" s="53"/>
      <c r="CQ742" s="53"/>
      <c r="CR742" s="53"/>
      <c r="CS742" s="53"/>
      <c r="CT742" s="53"/>
      <c r="CU742" s="53"/>
      <c r="CV742" s="53"/>
      <c r="CW742" s="53"/>
      <c r="CX742" s="53"/>
      <c r="CY742" s="53"/>
    </row>
    <row r="743" spans="1:103" ht="13" customHeight="1">
      <c r="A743" s="4"/>
      <c r="B743" s="4"/>
      <c r="C743" s="4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/>
      <c r="BY743" s="53"/>
      <c r="BZ743" s="53"/>
      <c r="CA743" s="53"/>
      <c r="CB743" s="53"/>
      <c r="CC743" s="53"/>
      <c r="CD743" s="53"/>
      <c r="CE743" s="53"/>
      <c r="CF743" s="53"/>
      <c r="CG743" s="53"/>
      <c r="CH743" s="53"/>
      <c r="CI743" s="53"/>
      <c r="CJ743" s="53"/>
      <c r="CK743" s="53"/>
      <c r="CL743" s="61"/>
      <c r="CM743" s="53"/>
      <c r="CN743" s="53"/>
      <c r="CO743" s="53"/>
      <c r="CP743" s="53"/>
      <c r="CQ743" s="53"/>
      <c r="CR743" s="53"/>
      <c r="CS743" s="53"/>
      <c r="CT743" s="53"/>
      <c r="CU743" s="53"/>
      <c r="CV743" s="53"/>
      <c r="CW743" s="53"/>
      <c r="CX743" s="53"/>
      <c r="CY743" s="53"/>
    </row>
    <row r="744" spans="1:103" ht="13" customHeight="1">
      <c r="A744" s="4"/>
      <c r="B744" s="4"/>
      <c r="C744" s="4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  <c r="BW744" s="53"/>
      <c r="BX744" s="53"/>
      <c r="BY744" s="53"/>
      <c r="BZ744" s="53"/>
      <c r="CA744" s="53"/>
      <c r="CB744" s="53"/>
      <c r="CC744" s="53"/>
      <c r="CD744" s="53"/>
      <c r="CE744" s="53"/>
      <c r="CF744" s="53"/>
      <c r="CG744" s="53"/>
      <c r="CH744" s="53"/>
      <c r="CI744" s="53"/>
      <c r="CJ744" s="53"/>
      <c r="CK744" s="53"/>
      <c r="CL744" s="61"/>
      <c r="CM744" s="53"/>
      <c r="CN744" s="53"/>
      <c r="CO744" s="53"/>
      <c r="CP744" s="53"/>
      <c r="CQ744" s="53"/>
      <c r="CR744" s="53"/>
      <c r="CS744" s="53"/>
      <c r="CT744" s="53"/>
      <c r="CU744" s="53"/>
      <c r="CV744" s="53"/>
      <c r="CW744" s="53"/>
      <c r="CX744" s="53"/>
      <c r="CY744" s="53"/>
    </row>
    <row r="745" spans="1:103" ht="13" customHeight="1">
      <c r="A745" s="4"/>
      <c r="B745" s="4"/>
      <c r="C745" s="4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  <c r="BW745" s="53"/>
      <c r="BX745" s="53"/>
      <c r="BY745" s="53"/>
      <c r="BZ745" s="53"/>
      <c r="CA745" s="53"/>
      <c r="CB745" s="53"/>
      <c r="CC745" s="53"/>
      <c r="CD745" s="53"/>
      <c r="CE745" s="53"/>
      <c r="CF745" s="53"/>
      <c r="CG745" s="53"/>
      <c r="CH745" s="53"/>
      <c r="CI745" s="53"/>
      <c r="CJ745" s="53"/>
      <c r="CK745" s="53"/>
      <c r="CL745" s="61"/>
      <c r="CM745" s="53"/>
      <c r="CN745" s="53"/>
      <c r="CO745" s="53"/>
      <c r="CP745" s="53"/>
      <c r="CQ745" s="53"/>
      <c r="CR745" s="53"/>
      <c r="CS745" s="53"/>
      <c r="CT745" s="53"/>
      <c r="CU745" s="53"/>
      <c r="CV745" s="53"/>
      <c r="CW745" s="53"/>
      <c r="CX745" s="53"/>
      <c r="CY745" s="53"/>
    </row>
    <row r="746" spans="1:103" ht="13" customHeight="1">
      <c r="A746" s="4"/>
      <c r="B746" s="4"/>
      <c r="C746" s="4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  <c r="BO746" s="53"/>
      <c r="BP746" s="53"/>
      <c r="BQ746" s="53"/>
      <c r="BR746" s="53"/>
      <c r="BS746" s="53"/>
      <c r="BT746" s="53"/>
      <c r="BU746" s="53"/>
      <c r="BV746" s="53"/>
      <c r="BW746" s="53"/>
      <c r="BX746" s="53"/>
      <c r="BY746" s="53"/>
      <c r="BZ746" s="53"/>
      <c r="CA746" s="53"/>
      <c r="CB746" s="53"/>
      <c r="CC746" s="53"/>
      <c r="CD746" s="53"/>
      <c r="CE746" s="53"/>
      <c r="CF746" s="53"/>
      <c r="CG746" s="53"/>
      <c r="CH746" s="53"/>
      <c r="CI746" s="53"/>
      <c r="CJ746" s="53"/>
      <c r="CK746" s="53"/>
      <c r="CL746" s="61"/>
      <c r="CM746" s="53"/>
      <c r="CN746" s="53"/>
      <c r="CO746" s="53"/>
      <c r="CP746" s="53"/>
      <c r="CQ746" s="53"/>
      <c r="CR746" s="53"/>
      <c r="CS746" s="53"/>
      <c r="CT746" s="53"/>
      <c r="CU746" s="53"/>
      <c r="CV746" s="53"/>
      <c r="CW746" s="53"/>
      <c r="CX746" s="53"/>
      <c r="CY746" s="53"/>
    </row>
    <row r="747" spans="1:103" ht="13" customHeight="1">
      <c r="A747" s="4"/>
      <c r="B747" s="4"/>
      <c r="C747" s="4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  <c r="BO747" s="53"/>
      <c r="BP747" s="53"/>
      <c r="BQ747" s="53"/>
      <c r="BR747" s="53"/>
      <c r="BS747" s="53"/>
      <c r="BT747" s="53"/>
      <c r="BU747" s="53"/>
      <c r="BV747" s="53"/>
      <c r="BW747" s="53"/>
      <c r="BX747" s="53"/>
      <c r="BY747" s="53"/>
      <c r="BZ747" s="53"/>
      <c r="CA747" s="53"/>
      <c r="CB747" s="53"/>
      <c r="CC747" s="53"/>
      <c r="CD747" s="53"/>
      <c r="CE747" s="53"/>
      <c r="CF747" s="53"/>
      <c r="CG747" s="53"/>
      <c r="CH747" s="53"/>
      <c r="CI747" s="53"/>
      <c r="CJ747" s="53"/>
      <c r="CK747" s="53"/>
      <c r="CL747" s="61"/>
      <c r="CM747" s="53"/>
      <c r="CN747" s="53"/>
      <c r="CO747" s="53"/>
      <c r="CP747" s="53"/>
      <c r="CQ747" s="53"/>
      <c r="CR747" s="53"/>
      <c r="CS747" s="53"/>
      <c r="CT747" s="53"/>
      <c r="CU747" s="53"/>
      <c r="CV747" s="53"/>
      <c r="CW747" s="53"/>
      <c r="CX747" s="53"/>
      <c r="CY747" s="53"/>
    </row>
    <row r="748" spans="1:103" ht="13" customHeight="1">
      <c r="A748" s="4"/>
      <c r="B748" s="4"/>
      <c r="C748" s="4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  <c r="BO748" s="53"/>
      <c r="BP748" s="53"/>
      <c r="BQ748" s="53"/>
      <c r="BR748" s="53"/>
      <c r="BS748" s="53"/>
      <c r="BT748" s="53"/>
      <c r="BU748" s="53"/>
      <c r="BV748" s="53"/>
      <c r="BW748" s="53"/>
      <c r="BX748" s="53"/>
      <c r="BY748" s="53"/>
      <c r="BZ748" s="53"/>
      <c r="CA748" s="53"/>
      <c r="CB748" s="53"/>
      <c r="CC748" s="53"/>
      <c r="CD748" s="53"/>
      <c r="CE748" s="53"/>
      <c r="CF748" s="53"/>
      <c r="CG748" s="53"/>
      <c r="CH748" s="53"/>
      <c r="CI748" s="53"/>
      <c r="CJ748" s="53"/>
      <c r="CK748" s="53"/>
      <c r="CL748" s="61"/>
      <c r="CM748" s="53"/>
      <c r="CN748" s="53"/>
      <c r="CO748" s="53"/>
      <c r="CP748" s="53"/>
      <c r="CQ748" s="53"/>
      <c r="CR748" s="53"/>
      <c r="CS748" s="53"/>
      <c r="CT748" s="53"/>
      <c r="CU748" s="53"/>
      <c r="CV748" s="53"/>
      <c r="CW748" s="53"/>
      <c r="CX748" s="53"/>
      <c r="CY748" s="53"/>
    </row>
    <row r="749" spans="1:103" ht="13" customHeight="1">
      <c r="A749" s="4"/>
      <c r="B749" s="4"/>
      <c r="C749" s="4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  <c r="BW749" s="53"/>
      <c r="BX749" s="53"/>
      <c r="BY749" s="53"/>
      <c r="BZ749" s="53"/>
      <c r="CA749" s="53"/>
      <c r="CB749" s="53"/>
      <c r="CC749" s="53"/>
      <c r="CD749" s="53"/>
      <c r="CE749" s="53"/>
      <c r="CF749" s="53"/>
      <c r="CG749" s="53"/>
      <c r="CH749" s="53"/>
      <c r="CI749" s="53"/>
      <c r="CJ749" s="53"/>
      <c r="CK749" s="53"/>
      <c r="CL749" s="61"/>
      <c r="CM749" s="53"/>
      <c r="CN749" s="53"/>
      <c r="CO749" s="53"/>
      <c r="CP749" s="53"/>
      <c r="CQ749" s="53"/>
      <c r="CR749" s="53"/>
      <c r="CS749" s="53"/>
      <c r="CT749" s="53"/>
      <c r="CU749" s="53"/>
      <c r="CV749" s="53"/>
      <c r="CW749" s="53"/>
      <c r="CX749" s="53"/>
      <c r="CY749" s="53"/>
    </row>
    <row r="750" spans="1:103" ht="13" customHeight="1">
      <c r="A750" s="4"/>
      <c r="B750" s="4"/>
      <c r="C750" s="4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  <c r="BW750" s="53"/>
      <c r="BX750" s="53"/>
      <c r="BY750" s="53"/>
      <c r="BZ750" s="53"/>
      <c r="CA750" s="53"/>
      <c r="CB750" s="53"/>
      <c r="CC750" s="53"/>
      <c r="CD750" s="53"/>
      <c r="CE750" s="53"/>
      <c r="CF750" s="53"/>
      <c r="CG750" s="53"/>
      <c r="CH750" s="53"/>
      <c r="CI750" s="53"/>
      <c r="CJ750" s="53"/>
      <c r="CK750" s="53"/>
      <c r="CL750" s="61"/>
      <c r="CM750" s="53"/>
      <c r="CN750" s="53"/>
      <c r="CO750" s="53"/>
      <c r="CP750" s="53"/>
      <c r="CQ750" s="53"/>
      <c r="CR750" s="53"/>
      <c r="CS750" s="53"/>
      <c r="CT750" s="53"/>
      <c r="CU750" s="53"/>
      <c r="CV750" s="53"/>
      <c r="CW750" s="53"/>
      <c r="CX750" s="53"/>
      <c r="CY750" s="53"/>
    </row>
    <row r="751" spans="1:103" ht="13" customHeight="1">
      <c r="A751" s="4"/>
      <c r="B751" s="4"/>
      <c r="C751" s="4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  <c r="BO751" s="53"/>
      <c r="BP751" s="53"/>
      <c r="BQ751" s="53"/>
      <c r="BR751" s="53"/>
      <c r="BS751" s="53"/>
      <c r="BT751" s="53"/>
      <c r="BU751" s="53"/>
      <c r="BV751" s="53"/>
      <c r="BW751" s="53"/>
      <c r="BX751" s="53"/>
      <c r="BY751" s="53"/>
      <c r="BZ751" s="53"/>
      <c r="CA751" s="53"/>
      <c r="CB751" s="53"/>
      <c r="CC751" s="53"/>
      <c r="CD751" s="53"/>
      <c r="CE751" s="53"/>
      <c r="CF751" s="53"/>
      <c r="CG751" s="53"/>
      <c r="CH751" s="53"/>
      <c r="CI751" s="53"/>
      <c r="CJ751" s="53"/>
      <c r="CK751" s="53"/>
      <c r="CL751" s="61"/>
      <c r="CM751" s="53"/>
      <c r="CN751" s="53"/>
      <c r="CO751" s="53"/>
      <c r="CP751" s="53"/>
      <c r="CQ751" s="53"/>
      <c r="CR751" s="53"/>
      <c r="CS751" s="53"/>
      <c r="CT751" s="53"/>
      <c r="CU751" s="53"/>
      <c r="CV751" s="53"/>
      <c r="CW751" s="53"/>
      <c r="CX751" s="53"/>
      <c r="CY751" s="53"/>
    </row>
    <row r="752" spans="1:103" ht="13" customHeight="1">
      <c r="A752" s="4"/>
      <c r="B752" s="4"/>
      <c r="C752" s="4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/>
      <c r="BR752" s="53"/>
      <c r="BS752" s="53"/>
      <c r="BT752" s="53"/>
      <c r="BU752" s="53"/>
      <c r="BV752" s="53"/>
      <c r="BW752" s="53"/>
      <c r="BX752" s="53"/>
      <c r="BY752" s="53"/>
      <c r="BZ752" s="53"/>
      <c r="CA752" s="53"/>
      <c r="CB752" s="53"/>
      <c r="CC752" s="53"/>
      <c r="CD752" s="53"/>
      <c r="CE752" s="53"/>
      <c r="CF752" s="53"/>
      <c r="CG752" s="53"/>
      <c r="CH752" s="53"/>
      <c r="CI752" s="53"/>
      <c r="CJ752" s="53"/>
      <c r="CK752" s="53"/>
      <c r="CL752" s="61"/>
      <c r="CM752" s="53"/>
      <c r="CN752" s="53"/>
      <c r="CO752" s="53"/>
      <c r="CP752" s="53"/>
      <c r="CQ752" s="53"/>
      <c r="CR752" s="53"/>
      <c r="CS752" s="53"/>
      <c r="CT752" s="53"/>
      <c r="CU752" s="53"/>
      <c r="CV752" s="53"/>
      <c r="CW752" s="53"/>
      <c r="CX752" s="53"/>
      <c r="CY752" s="53"/>
    </row>
    <row r="753" spans="1:103" ht="13" customHeight="1">
      <c r="A753" s="4"/>
      <c r="B753" s="4"/>
      <c r="C753" s="4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/>
      <c r="BU753" s="53"/>
      <c r="BV753" s="53"/>
      <c r="BW753" s="53"/>
      <c r="BX753" s="53"/>
      <c r="BY753" s="53"/>
      <c r="BZ753" s="53"/>
      <c r="CA753" s="53"/>
      <c r="CB753" s="53"/>
      <c r="CC753" s="53"/>
      <c r="CD753" s="53"/>
      <c r="CE753" s="53"/>
      <c r="CF753" s="53"/>
      <c r="CG753" s="53"/>
      <c r="CH753" s="53"/>
      <c r="CI753" s="53"/>
      <c r="CJ753" s="53"/>
      <c r="CK753" s="53"/>
      <c r="CL753" s="61"/>
      <c r="CM753" s="53"/>
      <c r="CN753" s="53"/>
      <c r="CO753" s="53"/>
      <c r="CP753" s="53"/>
      <c r="CQ753" s="53"/>
      <c r="CR753" s="53"/>
      <c r="CS753" s="53"/>
      <c r="CT753" s="53"/>
      <c r="CU753" s="53"/>
      <c r="CV753" s="53"/>
      <c r="CW753" s="53"/>
      <c r="CX753" s="53"/>
      <c r="CY753" s="53"/>
    </row>
    <row r="754" spans="1:103" ht="13" customHeight="1">
      <c r="A754" s="4"/>
      <c r="B754" s="4"/>
      <c r="C754" s="4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  <c r="BO754" s="53"/>
      <c r="BP754" s="53"/>
      <c r="BQ754" s="53"/>
      <c r="BR754" s="53"/>
      <c r="BS754" s="53"/>
      <c r="BT754" s="53"/>
      <c r="BU754" s="53"/>
      <c r="BV754" s="53"/>
      <c r="BW754" s="53"/>
      <c r="BX754" s="53"/>
      <c r="BY754" s="53"/>
      <c r="BZ754" s="53"/>
      <c r="CA754" s="53"/>
      <c r="CB754" s="53"/>
      <c r="CC754" s="53"/>
      <c r="CD754" s="53"/>
      <c r="CE754" s="53"/>
      <c r="CF754" s="53"/>
      <c r="CG754" s="53"/>
      <c r="CH754" s="53"/>
      <c r="CI754" s="53"/>
      <c r="CJ754" s="53"/>
      <c r="CK754" s="53"/>
      <c r="CL754" s="61"/>
      <c r="CM754" s="53"/>
      <c r="CN754" s="53"/>
      <c r="CO754" s="53"/>
      <c r="CP754" s="53"/>
      <c r="CQ754" s="53"/>
      <c r="CR754" s="53"/>
      <c r="CS754" s="53"/>
      <c r="CT754" s="53"/>
      <c r="CU754" s="53"/>
      <c r="CV754" s="53"/>
      <c r="CW754" s="53"/>
      <c r="CX754" s="53"/>
      <c r="CY754" s="53"/>
    </row>
    <row r="755" spans="1:103" ht="13" customHeight="1">
      <c r="A755" s="4"/>
      <c r="B755" s="4"/>
      <c r="C755" s="4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/>
      <c r="BR755" s="53"/>
      <c r="BS755" s="53"/>
      <c r="BT755" s="53"/>
      <c r="BU755" s="53"/>
      <c r="BV755" s="53"/>
      <c r="BW755" s="53"/>
      <c r="BX755" s="53"/>
      <c r="BY755" s="53"/>
      <c r="BZ755" s="53"/>
      <c r="CA755" s="53"/>
      <c r="CB755" s="53"/>
      <c r="CC755" s="53"/>
      <c r="CD755" s="53"/>
      <c r="CE755" s="53"/>
      <c r="CF755" s="53"/>
      <c r="CG755" s="53"/>
      <c r="CH755" s="53"/>
      <c r="CI755" s="53"/>
      <c r="CJ755" s="53"/>
      <c r="CK755" s="53"/>
      <c r="CL755" s="61"/>
      <c r="CM755" s="53"/>
      <c r="CN755" s="53"/>
      <c r="CO755" s="53"/>
      <c r="CP755" s="53"/>
      <c r="CQ755" s="53"/>
      <c r="CR755" s="53"/>
      <c r="CS755" s="53"/>
      <c r="CT755" s="53"/>
      <c r="CU755" s="53"/>
      <c r="CV755" s="53"/>
      <c r="CW755" s="53"/>
      <c r="CX755" s="53"/>
      <c r="CY755" s="53"/>
    </row>
    <row r="756" spans="1:103" ht="13" customHeight="1">
      <c r="A756" s="4"/>
      <c r="B756" s="4"/>
      <c r="C756" s="4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/>
      <c r="BR756" s="53"/>
      <c r="BS756" s="53"/>
      <c r="BT756" s="53"/>
      <c r="BU756" s="53"/>
      <c r="BV756" s="53"/>
      <c r="BW756" s="53"/>
      <c r="BX756" s="53"/>
      <c r="BY756" s="53"/>
      <c r="BZ756" s="53"/>
      <c r="CA756" s="53"/>
      <c r="CB756" s="53"/>
      <c r="CC756" s="53"/>
      <c r="CD756" s="53"/>
      <c r="CE756" s="53"/>
      <c r="CF756" s="53"/>
      <c r="CG756" s="53"/>
      <c r="CH756" s="53"/>
      <c r="CI756" s="53"/>
      <c r="CJ756" s="53"/>
      <c r="CK756" s="53"/>
      <c r="CL756" s="61"/>
      <c r="CM756" s="53"/>
      <c r="CN756" s="53"/>
      <c r="CO756" s="53"/>
      <c r="CP756" s="53"/>
      <c r="CQ756" s="53"/>
      <c r="CR756" s="53"/>
      <c r="CS756" s="53"/>
      <c r="CT756" s="53"/>
      <c r="CU756" s="53"/>
      <c r="CV756" s="53"/>
      <c r="CW756" s="53"/>
      <c r="CX756" s="53"/>
      <c r="CY756" s="53"/>
    </row>
    <row r="757" spans="1:103" ht="13" customHeight="1">
      <c r="A757" s="4"/>
      <c r="B757" s="4"/>
      <c r="C757" s="4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/>
      <c r="BR757" s="53"/>
      <c r="BS757" s="53"/>
      <c r="BT757" s="53"/>
      <c r="BU757" s="53"/>
      <c r="BV757" s="53"/>
      <c r="BW757" s="53"/>
      <c r="BX757" s="53"/>
      <c r="BY757" s="53"/>
      <c r="BZ757" s="53"/>
      <c r="CA757" s="53"/>
      <c r="CB757" s="53"/>
      <c r="CC757" s="53"/>
      <c r="CD757" s="53"/>
      <c r="CE757" s="53"/>
      <c r="CF757" s="53"/>
      <c r="CG757" s="53"/>
      <c r="CH757" s="53"/>
      <c r="CI757" s="53"/>
      <c r="CJ757" s="53"/>
      <c r="CK757" s="53"/>
      <c r="CL757" s="61"/>
      <c r="CM757" s="53"/>
      <c r="CN757" s="53"/>
      <c r="CO757" s="53"/>
      <c r="CP757" s="53"/>
      <c r="CQ757" s="53"/>
      <c r="CR757" s="53"/>
      <c r="CS757" s="53"/>
      <c r="CT757" s="53"/>
      <c r="CU757" s="53"/>
      <c r="CV757" s="53"/>
      <c r="CW757" s="53"/>
      <c r="CX757" s="53"/>
      <c r="CY757" s="53"/>
    </row>
    <row r="758" spans="1:103" ht="13" customHeight="1">
      <c r="A758" s="4"/>
      <c r="B758" s="4"/>
      <c r="C758" s="4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/>
      <c r="BQ758" s="53"/>
      <c r="BR758" s="53"/>
      <c r="BS758" s="53"/>
      <c r="BT758" s="53"/>
      <c r="BU758" s="53"/>
      <c r="BV758" s="53"/>
      <c r="BW758" s="53"/>
      <c r="BX758" s="53"/>
      <c r="BY758" s="53"/>
      <c r="BZ758" s="53"/>
      <c r="CA758" s="53"/>
      <c r="CB758" s="53"/>
      <c r="CC758" s="53"/>
      <c r="CD758" s="53"/>
      <c r="CE758" s="53"/>
      <c r="CF758" s="53"/>
      <c r="CG758" s="53"/>
      <c r="CH758" s="53"/>
      <c r="CI758" s="53"/>
      <c r="CJ758" s="53"/>
      <c r="CK758" s="53"/>
      <c r="CL758" s="61"/>
      <c r="CM758" s="53"/>
      <c r="CN758" s="53"/>
      <c r="CO758" s="53"/>
      <c r="CP758" s="53"/>
      <c r="CQ758" s="53"/>
      <c r="CR758" s="53"/>
      <c r="CS758" s="53"/>
      <c r="CT758" s="53"/>
      <c r="CU758" s="53"/>
      <c r="CV758" s="53"/>
      <c r="CW758" s="53"/>
      <c r="CX758" s="53"/>
      <c r="CY758" s="53"/>
    </row>
    <row r="759" spans="1:103" ht="13" customHeight="1">
      <c r="A759" s="4"/>
      <c r="B759" s="4"/>
      <c r="C759" s="4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  <c r="BW759" s="53"/>
      <c r="BX759" s="53"/>
      <c r="BY759" s="53"/>
      <c r="BZ759" s="53"/>
      <c r="CA759" s="53"/>
      <c r="CB759" s="53"/>
      <c r="CC759" s="53"/>
      <c r="CD759" s="53"/>
      <c r="CE759" s="53"/>
      <c r="CF759" s="53"/>
      <c r="CG759" s="53"/>
      <c r="CH759" s="53"/>
      <c r="CI759" s="53"/>
      <c r="CJ759" s="53"/>
      <c r="CK759" s="53"/>
      <c r="CL759" s="61"/>
      <c r="CM759" s="53"/>
      <c r="CN759" s="53"/>
      <c r="CO759" s="53"/>
      <c r="CP759" s="53"/>
      <c r="CQ759" s="53"/>
      <c r="CR759" s="53"/>
      <c r="CS759" s="53"/>
      <c r="CT759" s="53"/>
      <c r="CU759" s="53"/>
      <c r="CV759" s="53"/>
      <c r="CW759" s="53"/>
      <c r="CX759" s="53"/>
      <c r="CY759" s="53"/>
    </row>
    <row r="760" spans="1:103" ht="13" customHeight="1">
      <c r="A760" s="4"/>
      <c r="B760" s="4"/>
      <c r="C760" s="4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/>
      <c r="BU760" s="53"/>
      <c r="BV760" s="53"/>
      <c r="BW760" s="53"/>
      <c r="BX760" s="53"/>
      <c r="BY760" s="53"/>
      <c r="BZ760" s="53"/>
      <c r="CA760" s="53"/>
      <c r="CB760" s="53"/>
      <c r="CC760" s="53"/>
      <c r="CD760" s="53"/>
      <c r="CE760" s="53"/>
      <c r="CF760" s="53"/>
      <c r="CG760" s="53"/>
      <c r="CH760" s="53"/>
      <c r="CI760" s="53"/>
      <c r="CJ760" s="53"/>
      <c r="CK760" s="53"/>
      <c r="CL760" s="61"/>
      <c r="CM760" s="53"/>
      <c r="CN760" s="53"/>
      <c r="CO760" s="53"/>
      <c r="CP760" s="53"/>
      <c r="CQ760" s="53"/>
      <c r="CR760" s="53"/>
      <c r="CS760" s="53"/>
      <c r="CT760" s="53"/>
      <c r="CU760" s="53"/>
      <c r="CV760" s="53"/>
      <c r="CW760" s="53"/>
      <c r="CX760" s="53"/>
      <c r="CY760" s="53"/>
    </row>
    <row r="761" spans="1:103" ht="13" customHeight="1">
      <c r="A761" s="4"/>
      <c r="B761" s="4"/>
      <c r="C761" s="4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/>
      <c r="BR761" s="53"/>
      <c r="BS761" s="53"/>
      <c r="BT761" s="53"/>
      <c r="BU761" s="53"/>
      <c r="BV761" s="53"/>
      <c r="BW761" s="53"/>
      <c r="BX761" s="53"/>
      <c r="BY761" s="53"/>
      <c r="BZ761" s="53"/>
      <c r="CA761" s="53"/>
      <c r="CB761" s="53"/>
      <c r="CC761" s="53"/>
      <c r="CD761" s="53"/>
      <c r="CE761" s="53"/>
      <c r="CF761" s="53"/>
      <c r="CG761" s="53"/>
      <c r="CH761" s="53"/>
      <c r="CI761" s="53"/>
      <c r="CJ761" s="53"/>
      <c r="CK761" s="53"/>
      <c r="CL761" s="61"/>
      <c r="CM761" s="53"/>
      <c r="CN761" s="53"/>
      <c r="CO761" s="53"/>
      <c r="CP761" s="53"/>
      <c r="CQ761" s="53"/>
      <c r="CR761" s="53"/>
      <c r="CS761" s="53"/>
      <c r="CT761" s="53"/>
      <c r="CU761" s="53"/>
      <c r="CV761" s="53"/>
      <c r="CW761" s="53"/>
      <c r="CX761" s="53"/>
      <c r="CY761" s="53"/>
    </row>
    <row r="762" spans="1:103" ht="13" customHeight="1">
      <c r="A762" s="4"/>
      <c r="B762" s="4"/>
      <c r="C762" s="4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/>
      <c r="BU762" s="53"/>
      <c r="BV762" s="53"/>
      <c r="BW762" s="53"/>
      <c r="BX762" s="53"/>
      <c r="BY762" s="53"/>
      <c r="BZ762" s="53"/>
      <c r="CA762" s="53"/>
      <c r="CB762" s="53"/>
      <c r="CC762" s="53"/>
      <c r="CD762" s="53"/>
      <c r="CE762" s="53"/>
      <c r="CF762" s="53"/>
      <c r="CG762" s="53"/>
      <c r="CH762" s="53"/>
      <c r="CI762" s="53"/>
      <c r="CJ762" s="53"/>
      <c r="CK762" s="53"/>
      <c r="CL762" s="61"/>
      <c r="CM762" s="53"/>
      <c r="CN762" s="53"/>
      <c r="CO762" s="53"/>
      <c r="CP762" s="53"/>
      <c r="CQ762" s="53"/>
      <c r="CR762" s="53"/>
      <c r="CS762" s="53"/>
      <c r="CT762" s="53"/>
      <c r="CU762" s="53"/>
      <c r="CV762" s="53"/>
      <c r="CW762" s="53"/>
      <c r="CX762" s="53"/>
      <c r="CY762" s="53"/>
    </row>
    <row r="763" spans="1:103" ht="13" customHeight="1">
      <c r="A763" s="4"/>
      <c r="B763" s="4"/>
      <c r="C763" s="4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/>
      <c r="BU763" s="53"/>
      <c r="BV763" s="53"/>
      <c r="BW763" s="53"/>
      <c r="BX763" s="53"/>
      <c r="BY763" s="53"/>
      <c r="BZ763" s="53"/>
      <c r="CA763" s="53"/>
      <c r="CB763" s="53"/>
      <c r="CC763" s="53"/>
      <c r="CD763" s="53"/>
      <c r="CE763" s="53"/>
      <c r="CF763" s="53"/>
      <c r="CG763" s="53"/>
      <c r="CH763" s="53"/>
      <c r="CI763" s="53"/>
      <c r="CJ763" s="53"/>
      <c r="CK763" s="53"/>
      <c r="CL763" s="61"/>
      <c r="CM763" s="53"/>
      <c r="CN763" s="53"/>
      <c r="CO763" s="53"/>
      <c r="CP763" s="53"/>
      <c r="CQ763" s="53"/>
      <c r="CR763" s="53"/>
      <c r="CS763" s="53"/>
      <c r="CT763" s="53"/>
      <c r="CU763" s="53"/>
      <c r="CV763" s="53"/>
      <c r="CW763" s="53"/>
      <c r="CX763" s="53"/>
      <c r="CY763" s="53"/>
    </row>
    <row r="764" spans="1:103" ht="13" customHeight="1">
      <c r="A764" s="4"/>
      <c r="B764" s="4"/>
      <c r="C764" s="4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  <c r="BW764" s="53"/>
      <c r="BX764" s="53"/>
      <c r="BY764" s="53"/>
      <c r="BZ764" s="53"/>
      <c r="CA764" s="53"/>
      <c r="CB764" s="53"/>
      <c r="CC764" s="53"/>
      <c r="CD764" s="53"/>
      <c r="CE764" s="53"/>
      <c r="CF764" s="53"/>
      <c r="CG764" s="53"/>
      <c r="CH764" s="53"/>
      <c r="CI764" s="53"/>
      <c r="CJ764" s="53"/>
      <c r="CK764" s="53"/>
      <c r="CL764" s="61"/>
      <c r="CM764" s="53"/>
      <c r="CN764" s="53"/>
      <c r="CO764" s="53"/>
      <c r="CP764" s="53"/>
      <c r="CQ764" s="53"/>
      <c r="CR764" s="53"/>
      <c r="CS764" s="53"/>
      <c r="CT764" s="53"/>
      <c r="CU764" s="53"/>
      <c r="CV764" s="53"/>
      <c r="CW764" s="53"/>
      <c r="CX764" s="53"/>
      <c r="CY764" s="53"/>
    </row>
    <row r="765" spans="1:103" ht="13" customHeight="1">
      <c r="A765" s="4"/>
      <c r="B765" s="4"/>
      <c r="C765" s="4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  <c r="BW765" s="53"/>
      <c r="BX765" s="53"/>
      <c r="BY765" s="53"/>
      <c r="BZ765" s="53"/>
      <c r="CA765" s="53"/>
      <c r="CB765" s="53"/>
      <c r="CC765" s="53"/>
      <c r="CD765" s="53"/>
      <c r="CE765" s="53"/>
      <c r="CF765" s="53"/>
      <c r="CG765" s="53"/>
      <c r="CH765" s="53"/>
      <c r="CI765" s="53"/>
      <c r="CJ765" s="53"/>
      <c r="CK765" s="53"/>
      <c r="CL765" s="61"/>
      <c r="CM765" s="53"/>
      <c r="CN765" s="53"/>
      <c r="CO765" s="53"/>
      <c r="CP765" s="53"/>
      <c r="CQ765" s="53"/>
      <c r="CR765" s="53"/>
      <c r="CS765" s="53"/>
      <c r="CT765" s="53"/>
      <c r="CU765" s="53"/>
      <c r="CV765" s="53"/>
      <c r="CW765" s="53"/>
      <c r="CX765" s="53"/>
      <c r="CY765" s="53"/>
    </row>
    <row r="766" spans="1:103" ht="13" customHeight="1">
      <c r="A766" s="4"/>
      <c r="B766" s="4"/>
      <c r="C766" s="4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/>
      <c r="BR766" s="53"/>
      <c r="BS766" s="53"/>
      <c r="BT766" s="53"/>
      <c r="BU766" s="53"/>
      <c r="BV766" s="53"/>
      <c r="BW766" s="53"/>
      <c r="BX766" s="53"/>
      <c r="BY766" s="53"/>
      <c r="BZ766" s="53"/>
      <c r="CA766" s="53"/>
      <c r="CB766" s="53"/>
      <c r="CC766" s="53"/>
      <c r="CD766" s="53"/>
      <c r="CE766" s="53"/>
      <c r="CF766" s="53"/>
      <c r="CG766" s="53"/>
      <c r="CH766" s="53"/>
      <c r="CI766" s="53"/>
      <c r="CJ766" s="53"/>
      <c r="CK766" s="53"/>
      <c r="CL766" s="61"/>
      <c r="CM766" s="53"/>
      <c r="CN766" s="53"/>
      <c r="CO766" s="53"/>
      <c r="CP766" s="53"/>
      <c r="CQ766" s="53"/>
      <c r="CR766" s="53"/>
      <c r="CS766" s="53"/>
      <c r="CT766" s="53"/>
      <c r="CU766" s="53"/>
      <c r="CV766" s="53"/>
      <c r="CW766" s="53"/>
      <c r="CX766" s="53"/>
      <c r="CY766" s="53"/>
    </row>
    <row r="767" spans="1:103" ht="13" customHeight="1">
      <c r="A767" s="4"/>
      <c r="B767" s="4"/>
      <c r="C767" s="4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/>
      <c r="BU767" s="53"/>
      <c r="BV767" s="53"/>
      <c r="BW767" s="53"/>
      <c r="BX767" s="53"/>
      <c r="BY767" s="53"/>
      <c r="BZ767" s="53"/>
      <c r="CA767" s="53"/>
      <c r="CB767" s="53"/>
      <c r="CC767" s="53"/>
      <c r="CD767" s="53"/>
      <c r="CE767" s="53"/>
      <c r="CF767" s="53"/>
      <c r="CG767" s="53"/>
      <c r="CH767" s="53"/>
      <c r="CI767" s="53"/>
      <c r="CJ767" s="53"/>
      <c r="CK767" s="53"/>
      <c r="CL767" s="61"/>
      <c r="CM767" s="53"/>
      <c r="CN767" s="53"/>
      <c r="CO767" s="53"/>
      <c r="CP767" s="53"/>
      <c r="CQ767" s="53"/>
      <c r="CR767" s="53"/>
      <c r="CS767" s="53"/>
      <c r="CT767" s="53"/>
      <c r="CU767" s="53"/>
      <c r="CV767" s="53"/>
      <c r="CW767" s="53"/>
      <c r="CX767" s="53"/>
      <c r="CY767" s="53"/>
    </row>
    <row r="768" spans="1:103" ht="13" customHeight="1">
      <c r="A768" s="4"/>
      <c r="B768" s="4"/>
      <c r="C768" s="4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/>
      <c r="BR768" s="53"/>
      <c r="BS768" s="53"/>
      <c r="BT768" s="53"/>
      <c r="BU768" s="53"/>
      <c r="BV768" s="53"/>
      <c r="BW768" s="53"/>
      <c r="BX768" s="53"/>
      <c r="BY768" s="53"/>
      <c r="BZ768" s="53"/>
      <c r="CA768" s="53"/>
      <c r="CB768" s="53"/>
      <c r="CC768" s="53"/>
      <c r="CD768" s="53"/>
      <c r="CE768" s="53"/>
      <c r="CF768" s="53"/>
      <c r="CG768" s="53"/>
      <c r="CH768" s="53"/>
      <c r="CI768" s="53"/>
      <c r="CJ768" s="53"/>
      <c r="CK768" s="53"/>
      <c r="CL768" s="61"/>
      <c r="CM768" s="53"/>
      <c r="CN768" s="53"/>
      <c r="CO768" s="53"/>
      <c r="CP768" s="53"/>
      <c r="CQ768" s="53"/>
      <c r="CR768" s="53"/>
      <c r="CS768" s="53"/>
      <c r="CT768" s="53"/>
      <c r="CU768" s="53"/>
      <c r="CV768" s="53"/>
      <c r="CW768" s="53"/>
      <c r="CX768" s="53"/>
      <c r="CY768" s="53"/>
    </row>
    <row r="769" spans="1:103" ht="13" customHeight="1">
      <c r="A769" s="4"/>
      <c r="B769" s="4"/>
      <c r="C769" s="4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  <c r="BO769" s="53"/>
      <c r="BP769" s="53"/>
      <c r="BQ769" s="53"/>
      <c r="BR769" s="53"/>
      <c r="BS769" s="53"/>
      <c r="BT769" s="53"/>
      <c r="BU769" s="53"/>
      <c r="BV769" s="53"/>
      <c r="BW769" s="53"/>
      <c r="BX769" s="53"/>
      <c r="BY769" s="53"/>
      <c r="BZ769" s="53"/>
      <c r="CA769" s="53"/>
      <c r="CB769" s="53"/>
      <c r="CC769" s="53"/>
      <c r="CD769" s="53"/>
      <c r="CE769" s="53"/>
      <c r="CF769" s="53"/>
      <c r="CG769" s="53"/>
      <c r="CH769" s="53"/>
      <c r="CI769" s="53"/>
      <c r="CJ769" s="53"/>
      <c r="CK769" s="53"/>
      <c r="CL769" s="61"/>
      <c r="CM769" s="53"/>
      <c r="CN769" s="53"/>
      <c r="CO769" s="53"/>
      <c r="CP769" s="53"/>
      <c r="CQ769" s="53"/>
      <c r="CR769" s="53"/>
      <c r="CS769" s="53"/>
      <c r="CT769" s="53"/>
      <c r="CU769" s="53"/>
      <c r="CV769" s="53"/>
      <c r="CW769" s="53"/>
      <c r="CX769" s="53"/>
      <c r="CY769" s="53"/>
    </row>
    <row r="770" spans="1:103" ht="13" customHeight="1">
      <c r="A770" s="4"/>
      <c r="B770" s="4"/>
      <c r="C770" s="4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/>
      <c r="BU770" s="53"/>
      <c r="BV770" s="53"/>
      <c r="BW770" s="53"/>
      <c r="BX770" s="53"/>
      <c r="BY770" s="53"/>
      <c r="BZ770" s="53"/>
      <c r="CA770" s="53"/>
      <c r="CB770" s="53"/>
      <c r="CC770" s="53"/>
      <c r="CD770" s="53"/>
      <c r="CE770" s="53"/>
      <c r="CF770" s="53"/>
      <c r="CG770" s="53"/>
      <c r="CH770" s="53"/>
      <c r="CI770" s="53"/>
      <c r="CJ770" s="53"/>
      <c r="CK770" s="53"/>
      <c r="CL770" s="61"/>
      <c r="CM770" s="53"/>
      <c r="CN770" s="53"/>
      <c r="CO770" s="53"/>
      <c r="CP770" s="53"/>
      <c r="CQ770" s="53"/>
      <c r="CR770" s="53"/>
      <c r="CS770" s="53"/>
      <c r="CT770" s="53"/>
      <c r="CU770" s="53"/>
      <c r="CV770" s="53"/>
      <c r="CW770" s="53"/>
      <c r="CX770" s="53"/>
      <c r="CY770" s="53"/>
    </row>
    <row r="771" spans="1:103" ht="13" customHeight="1">
      <c r="A771" s="4"/>
      <c r="B771" s="4"/>
      <c r="C771" s="4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  <c r="BW771" s="53"/>
      <c r="BX771" s="53"/>
      <c r="BY771" s="53"/>
      <c r="BZ771" s="53"/>
      <c r="CA771" s="53"/>
      <c r="CB771" s="53"/>
      <c r="CC771" s="53"/>
      <c r="CD771" s="53"/>
      <c r="CE771" s="53"/>
      <c r="CF771" s="53"/>
      <c r="CG771" s="53"/>
      <c r="CH771" s="53"/>
      <c r="CI771" s="53"/>
      <c r="CJ771" s="53"/>
      <c r="CK771" s="53"/>
      <c r="CL771" s="61"/>
      <c r="CM771" s="53"/>
      <c r="CN771" s="53"/>
      <c r="CO771" s="53"/>
      <c r="CP771" s="53"/>
      <c r="CQ771" s="53"/>
      <c r="CR771" s="53"/>
      <c r="CS771" s="53"/>
      <c r="CT771" s="53"/>
      <c r="CU771" s="53"/>
      <c r="CV771" s="53"/>
      <c r="CW771" s="53"/>
      <c r="CX771" s="53"/>
      <c r="CY771" s="53"/>
    </row>
    <row r="772" spans="1:103" ht="13" customHeight="1">
      <c r="A772" s="4"/>
      <c r="B772" s="4"/>
      <c r="C772" s="4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/>
      <c r="BU772" s="53"/>
      <c r="BV772" s="53"/>
      <c r="BW772" s="53"/>
      <c r="BX772" s="53"/>
      <c r="BY772" s="53"/>
      <c r="BZ772" s="53"/>
      <c r="CA772" s="53"/>
      <c r="CB772" s="53"/>
      <c r="CC772" s="53"/>
      <c r="CD772" s="53"/>
      <c r="CE772" s="53"/>
      <c r="CF772" s="53"/>
      <c r="CG772" s="53"/>
      <c r="CH772" s="53"/>
      <c r="CI772" s="53"/>
      <c r="CJ772" s="53"/>
      <c r="CK772" s="53"/>
      <c r="CL772" s="61"/>
      <c r="CM772" s="53"/>
      <c r="CN772" s="53"/>
      <c r="CO772" s="53"/>
      <c r="CP772" s="53"/>
      <c r="CQ772" s="53"/>
      <c r="CR772" s="53"/>
      <c r="CS772" s="53"/>
      <c r="CT772" s="53"/>
      <c r="CU772" s="53"/>
      <c r="CV772" s="53"/>
      <c r="CW772" s="53"/>
      <c r="CX772" s="53"/>
      <c r="CY772" s="53"/>
    </row>
    <row r="773" spans="1:103" ht="13" customHeight="1">
      <c r="A773" s="4"/>
      <c r="B773" s="4"/>
      <c r="C773" s="4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  <c r="BW773" s="53"/>
      <c r="BX773" s="53"/>
      <c r="BY773" s="53"/>
      <c r="BZ773" s="53"/>
      <c r="CA773" s="53"/>
      <c r="CB773" s="53"/>
      <c r="CC773" s="53"/>
      <c r="CD773" s="53"/>
      <c r="CE773" s="53"/>
      <c r="CF773" s="53"/>
      <c r="CG773" s="53"/>
      <c r="CH773" s="53"/>
      <c r="CI773" s="53"/>
      <c r="CJ773" s="53"/>
      <c r="CK773" s="53"/>
      <c r="CL773" s="61"/>
      <c r="CM773" s="53"/>
      <c r="CN773" s="53"/>
      <c r="CO773" s="53"/>
      <c r="CP773" s="53"/>
      <c r="CQ773" s="53"/>
      <c r="CR773" s="53"/>
      <c r="CS773" s="53"/>
      <c r="CT773" s="53"/>
      <c r="CU773" s="53"/>
      <c r="CV773" s="53"/>
      <c r="CW773" s="53"/>
      <c r="CX773" s="53"/>
      <c r="CY773" s="53"/>
    </row>
    <row r="774" spans="1:103" ht="13" customHeight="1">
      <c r="A774" s="4"/>
      <c r="B774" s="4"/>
      <c r="C774" s="4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  <c r="BW774" s="53"/>
      <c r="BX774" s="53"/>
      <c r="BY774" s="53"/>
      <c r="BZ774" s="53"/>
      <c r="CA774" s="53"/>
      <c r="CB774" s="53"/>
      <c r="CC774" s="53"/>
      <c r="CD774" s="53"/>
      <c r="CE774" s="53"/>
      <c r="CF774" s="53"/>
      <c r="CG774" s="53"/>
      <c r="CH774" s="53"/>
      <c r="CI774" s="53"/>
      <c r="CJ774" s="53"/>
      <c r="CK774" s="53"/>
      <c r="CL774" s="61"/>
      <c r="CM774" s="53"/>
      <c r="CN774" s="53"/>
      <c r="CO774" s="53"/>
      <c r="CP774" s="53"/>
      <c r="CQ774" s="53"/>
      <c r="CR774" s="53"/>
      <c r="CS774" s="53"/>
      <c r="CT774" s="53"/>
      <c r="CU774" s="53"/>
      <c r="CV774" s="53"/>
      <c r="CW774" s="53"/>
      <c r="CX774" s="53"/>
      <c r="CY774" s="53"/>
    </row>
    <row r="775" spans="1:103" ht="13" customHeight="1">
      <c r="A775" s="4"/>
      <c r="B775" s="4"/>
      <c r="C775" s="4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  <c r="BO775" s="53"/>
      <c r="BP775" s="53"/>
      <c r="BQ775" s="53"/>
      <c r="BR775" s="53"/>
      <c r="BS775" s="53"/>
      <c r="BT775" s="53"/>
      <c r="BU775" s="53"/>
      <c r="BV775" s="53"/>
      <c r="BW775" s="53"/>
      <c r="BX775" s="53"/>
      <c r="BY775" s="53"/>
      <c r="BZ775" s="53"/>
      <c r="CA775" s="53"/>
      <c r="CB775" s="53"/>
      <c r="CC775" s="53"/>
      <c r="CD775" s="53"/>
      <c r="CE775" s="53"/>
      <c r="CF775" s="53"/>
      <c r="CG775" s="53"/>
      <c r="CH775" s="53"/>
      <c r="CI775" s="53"/>
      <c r="CJ775" s="53"/>
      <c r="CK775" s="53"/>
      <c r="CL775" s="61"/>
      <c r="CM775" s="53"/>
      <c r="CN775" s="53"/>
      <c r="CO775" s="53"/>
      <c r="CP775" s="53"/>
      <c r="CQ775" s="53"/>
      <c r="CR775" s="53"/>
      <c r="CS775" s="53"/>
      <c r="CT775" s="53"/>
      <c r="CU775" s="53"/>
      <c r="CV775" s="53"/>
      <c r="CW775" s="53"/>
      <c r="CX775" s="53"/>
      <c r="CY775" s="53"/>
    </row>
    <row r="776" spans="1:103" ht="13" customHeight="1">
      <c r="A776" s="4"/>
      <c r="B776" s="4"/>
      <c r="C776" s="4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  <c r="CA776" s="53"/>
      <c r="CB776" s="53"/>
      <c r="CC776" s="53"/>
      <c r="CD776" s="53"/>
      <c r="CE776" s="53"/>
      <c r="CF776" s="53"/>
      <c r="CG776" s="53"/>
      <c r="CH776" s="53"/>
      <c r="CI776" s="53"/>
      <c r="CJ776" s="53"/>
      <c r="CK776" s="53"/>
      <c r="CL776" s="61"/>
      <c r="CM776" s="53"/>
      <c r="CN776" s="53"/>
      <c r="CO776" s="53"/>
      <c r="CP776" s="53"/>
      <c r="CQ776" s="53"/>
      <c r="CR776" s="53"/>
      <c r="CS776" s="53"/>
      <c r="CT776" s="53"/>
      <c r="CU776" s="53"/>
      <c r="CV776" s="53"/>
      <c r="CW776" s="53"/>
      <c r="CX776" s="53"/>
      <c r="CY776" s="53"/>
    </row>
    <row r="777" spans="1:103" ht="13" customHeight="1">
      <c r="A777" s="4"/>
      <c r="B777" s="4"/>
      <c r="C777" s="4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/>
      <c r="CA777" s="53"/>
      <c r="CB777" s="53"/>
      <c r="CC777" s="53"/>
      <c r="CD777" s="53"/>
      <c r="CE777" s="53"/>
      <c r="CF777" s="53"/>
      <c r="CG777" s="53"/>
      <c r="CH777" s="53"/>
      <c r="CI777" s="53"/>
      <c r="CJ777" s="53"/>
      <c r="CK777" s="53"/>
      <c r="CL777" s="61"/>
      <c r="CM777" s="53"/>
      <c r="CN777" s="53"/>
      <c r="CO777" s="53"/>
      <c r="CP777" s="53"/>
      <c r="CQ777" s="53"/>
      <c r="CR777" s="53"/>
      <c r="CS777" s="53"/>
      <c r="CT777" s="53"/>
      <c r="CU777" s="53"/>
      <c r="CV777" s="53"/>
      <c r="CW777" s="53"/>
      <c r="CX777" s="53"/>
      <c r="CY777" s="53"/>
    </row>
    <row r="778" spans="1:103" ht="13" customHeight="1">
      <c r="A778" s="4"/>
      <c r="B778" s="4"/>
      <c r="C778" s="4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/>
      <c r="CA778" s="53"/>
      <c r="CB778" s="53"/>
      <c r="CC778" s="53"/>
      <c r="CD778" s="53"/>
      <c r="CE778" s="53"/>
      <c r="CF778" s="53"/>
      <c r="CG778" s="53"/>
      <c r="CH778" s="53"/>
      <c r="CI778" s="53"/>
      <c r="CJ778" s="53"/>
      <c r="CK778" s="53"/>
      <c r="CL778" s="61"/>
      <c r="CM778" s="53"/>
      <c r="CN778" s="53"/>
      <c r="CO778" s="53"/>
      <c r="CP778" s="53"/>
      <c r="CQ778" s="53"/>
      <c r="CR778" s="53"/>
      <c r="CS778" s="53"/>
      <c r="CT778" s="53"/>
      <c r="CU778" s="53"/>
      <c r="CV778" s="53"/>
      <c r="CW778" s="53"/>
      <c r="CX778" s="53"/>
      <c r="CY778" s="53"/>
    </row>
    <row r="779" spans="1:103" ht="13" customHeight="1">
      <c r="A779" s="4"/>
      <c r="B779" s="4"/>
      <c r="C779" s="4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  <c r="BW779" s="53"/>
      <c r="BX779" s="53"/>
      <c r="BY779" s="53"/>
      <c r="BZ779" s="53"/>
      <c r="CA779" s="53"/>
      <c r="CB779" s="53"/>
      <c r="CC779" s="53"/>
      <c r="CD779" s="53"/>
      <c r="CE779" s="53"/>
      <c r="CF779" s="53"/>
      <c r="CG779" s="53"/>
      <c r="CH779" s="53"/>
      <c r="CI779" s="53"/>
      <c r="CJ779" s="53"/>
      <c r="CK779" s="53"/>
      <c r="CL779" s="61"/>
      <c r="CM779" s="53"/>
      <c r="CN779" s="53"/>
      <c r="CO779" s="53"/>
      <c r="CP779" s="53"/>
      <c r="CQ779" s="53"/>
      <c r="CR779" s="53"/>
      <c r="CS779" s="53"/>
      <c r="CT779" s="53"/>
      <c r="CU779" s="53"/>
      <c r="CV779" s="53"/>
      <c r="CW779" s="53"/>
      <c r="CX779" s="53"/>
      <c r="CY779" s="53"/>
    </row>
    <row r="780" spans="1:103" ht="13" customHeight="1">
      <c r="A780" s="4"/>
      <c r="B780" s="4"/>
      <c r="C780" s="4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/>
      <c r="CA780" s="53"/>
      <c r="CB780" s="53"/>
      <c r="CC780" s="53"/>
      <c r="CD780" s="53"/>
      <c r="CE780" s="53"/>
      <c r="CF780" s="53"/>
      <c r="CG780" s="53"/>
      <c r="CH780" s="53"/>
      <c r="CI780" s="53"/>
      <c r="CJ780" s="53"/>
      <c r="CK780" s="53"/>
      <c r="CL780" s="61"/>
      <c r="CM780" s="53"/>
      <c r="CN780" s="53"/>
      <c r="CO780" s="53"/>
      <c r="CP780" s="53"/>
      <c r="CQ780" s="53"/>
      <c r="CR780" s="53"/>
      <c r="CS780" s="53"/>
      <c r="CT780" s="53"/>
      <c r="CU780" s="53"/>
      <c r="CV780" s="53"/>
      <c r="CW780" s="53"/>
      <c r="CX780" s="53"/>
      <c r="CY780" s="53"/>
    </row>
    <row r="781" spans="1:103" ht="13" customHeight="1">
      <c r="A781" s="4"/>
      <c r="B781" s="4"/>
      <c r="C781" s="4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  <c r="CA781" s="53"/>
      <c r="CB781" s="53"/>
      <c r="CC781" s="53"/>
      <c r="CD781" s="53"/>
      <c r="CE781" s="53"/>
      <c r="CF781" s="53"/>
      <c r="CG781" s="53"/>
      <c r="CH781" s="53"/>
      <c r="CI781" s="53"/>
      <c r="CJ781" s="53"/>
      <c r="CK781" s="53"/>
      <c r="CL781" s="61"/>
      <c r="CM781" s="53"/>
      <c r="CN781" s="53"/>
      <c r="CO781" s="53"/>
      <c r="CP781" s="53"/>
      <c r="CQ781" s="53"/>
      <c r="CR781" s="53"/>
      <c r="CS781" s="53"/>
      <c r="CT781" s="53"/>
      <c r="CU781" s="53"/>
      <c r="CV781" s="53"/>
      <c r="CW781" s="53"/>
      <c r="CX781" s="53"/>
      <c r="CY781" s="53"/>
    </row>
    <row r="782" spans="1:103" ht="13" customHeight="1">
      <c r="A782" s="4"/>
      <c r="B782" s="4"/>
      <c r="C782" s="4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/>
      <c r="BR782" s="53"/>
      <c r="BS782" s="53"/>
      <c r="BT782" s="53"/>
      <c r="BU782" s="53"/>
      <c r="BV782" s="53"/>
      <c r="BW782" s="53"/>
      <c r="BX782" s="53"/>
      <c r="BY782" s="53"/>
      <c r="BZ782" s="53"/>
      <c r="CA782" s="53"/>
      <c r="CB782" s="53"/>
      <c r="CC782" s="53"/>
      <c r="CD782" s="53"/>
      <c r="CE782" s="53"/>
      <c r="CF782" s="53"/>
      <c r="CG782" s="53"/>
      <c r="CH782" s="53"/>
      <c r="CI782" s="53"/>
      <c r="CJ782" s="53"/>
      <c r="CK782" s="53"/>
      <c r="CL782" s="61"/>
      <c r="CM782" s="53"/>
      <c r="CN782" s="53"/>
      <c r="CO782" s="53"/>
      <c r="CP782" s="53"/>
      <c r="CQ782" s="53"/>
      <c r="CR782" s="53"/>
      <c r="CS782" s="53"/>
      <c r="CT782" s="53"/>
      <c r="CU782" s="53"/>
      <c r="CV782" s="53"/>
      <c r="CW782" s="53"/>
      <c r="CX782" s="53"/>
      <c r="CY782" s="53"/>
    </row>
    <row r="783" spans="1:103" ht="13" customHeight="1">
      <c r="A783" s="4"/>
      <c r="B783" s="4"/>
      <c r="C783" s="4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53"/>
      <c r="BW783" s="53"/>
      <c r="BX783" s="53"/>
      <c r="BY783" s="53"/>
      <c r="BZ783" s="53"/>
      <c r="CA783" s="53"/>
      <c r="CB783" s="53"/>
      <c r="CC783" s="53"/>
      <c r="CD783" s="53"/>
      <c r="CE783" s="53"/>
      <c r="CF783" s="53"/>
      <c r="CG783" s="53"/>
      <c r="CH783" s="53"/>
      <c r="CI783" s="53"/>
      <c r="CJ783" s="53"/>
      <c r="CK783" s="53"/>
      <c r="CL783" s="61"/>
      <c r="CM783" s="53"/>
      <c r="CN783" s="53"/>
      <c r="CO783" s="53"/>
      <c r="CP783" s="53"/>
      <c r="CQ783" s="53"/>
      <c r="CR783" s="53"/>
      <c r="CS783" s="53"/>
      <c r="CT783" s="53"/>
      <c r="CU783" s="53"/>
      <c r="CV783" s="53"/>
      <c r="CW783" s="53"/>
      <c r="CX783" s="53"/>
      <c r="CY783" s="53"/>
    </row>
    <row r="784" spans="1:103" ht="13" customHeight="1">
      <c r="A784" s="4"/>
      <c r="B784" s="4"/>
      <c r="C784" s="4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  <c r="BW784" s="53"/>
      <c r="BX784" s="53"/>
      <c r="BY784" s="53"/>
      <c r="BZ784" s="53"/>
      <c r="CA784" s="53"/>
      <c r="CB784" s="53"/>
      <c r="CC784" s="53"/>
      <c r="CD784" s="53"/>
      <c r="CE784" s="53"/>
      <c r="CF784" s="53"/>
      <c r="CG784" s="53"/>
      <c r="CH784" s="53"/>
      <c r="CI784" s="53"/>
      <c r="CJ784" s="53"/>
      <c r="CK784" s="53"/>
      <c r="CL784" s="61"/>
      <c r="CM784" s="53"/>
      <c r="CN784" s="53"/>
      <c r="CO784" s="53"/>
      <c r="CP784" s="53"/>
      <c r="CQ784" s="53"/>
      <c r="CR784" s="53"/>
      <c r="CS784" s="53"/>
      <c r="CT784" s="53"/>
      <c r="CU784" s="53"/>
      <c r="CV784" s="53"/>
      <c r="CW784" s="53"/>
      <c r="CX784" s="53"/>
      <c r="CY784" s="53"/>
    </row>
    <row r="785" spans="1:103" ht="13" customHeight="1">
      <c r="A785" s="4"/>
      <c r="B785" s="4"/>
      <c r="C785" s="4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  <c r="BW785" s="53"/>
      <c r="BX785" s="53"/>
      <c r="BY785" s="53"/>
      <c r="BZ785" s="53"/>
      <c r="CA785" s="53"/>
      <c r="CB785" s="53"/>
      <c r="CC785" s="53"/>
      <c r="CD785" s="53"/>
      <c r="CE785" s="53"/>
      <c r="CF785" s="53"/>
      <c r="CG785" s="53"/>
      <c r="CH785" s="53"/>
      <c r="CI785" s="53"/>
      <c r="CJ785" s="53"/>
      <c r="CK785" s="53"/>
      <c r="CL785" s="61"/>
      <c r="CM785" s="53"/>
      <c r="CN785" s="53"/>
      <c r="CO785" s="53"/>
      <c r="CP785" s="53"/>
      <c r="CQ785" s="53"/>
      <c r="CR785" s="53"/>
      <c r="CS785" s="53"/>
      <c r="CT785" s="53"/>
      <c r="CU785" s="53"/>
      <c r="CV785" s="53"/>
      <c r="CW785" s="53"/>
      <c r="CX785" s="53"/>
      <c r="CY785" s="53"/>
    </row>
    <row r="786" spans="1:103" ht="13" customHeight="1">
      <c r="A786" s="4"/>
      <c r="B786" s="4"/>
      <c r="C786" s="4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  <c r="BW786" s="53"/>
      <c r="BX786" s="53"/>
      <c r="BY786" s="53"/>
      <c r="BZ786" s="53"/>
      <c r="CA786" s="53"/>
      <c r="CB786" s="53"/>
      <c r="CC786" s="53"/>
      <c r="CD786" s="53"/>
      <c r="CE786" s="53"/>
      <c r="CF786" s="53"/>
      <c r="CG786" s="53"/>
      <c r="CH786" s="53"/>
      <c r="CI786" s="53"/>
      <c r="CJ786" s="53"/>
      <c r="CK786" s="53"/>
      <c r="CL786" s="61"/>
      <c r="CM786" s="53"/>
      <c r="CN786" s="53"/>
      <c r="CO786" s="53"/>
      <c r="CP786" s="53"/>
      <c r="CQ786" s="53"/>
      <c r="CR786" s="53"/>
      <c r="CS786" s="53"/>
      <c r="CT786" s="53"/>
      <c r="CU786" s="53"/>
      <c r="CV786" s="53"/>
      <c r="CW786" s="53"/>
      <c r="CX786" s="53"/>
      <c r="CY786" s="53"/>
    </row>
    <row r="787" spans="1:103" ht="13" customHeight="1">
      <c r="A787" s="4"/>
      <c r="B787" s="4"/>
      <c r="C787" s="4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53"/>
      <c r="BW787" s="53"/>
      <c r="BX787" s="53"/>
      <c r="BY787" s="53"/>
      <c r="BZ787" s="53"/>
      <c r="CA787" s="53"/>
      <c r="CB787" s="53"/>
      <c r="CC787" s="53"/>
      <c r="CD787" s="53"/>
      <c r="CE787" s="53"/>
      <c r="CF787" s="53"/>
      <c r="CG787" s="53"/>
      <c r="CH787" s="53"/>
      <c r="CI787" s="53"/>
      <c r="CJ787" s="53"/>
      <c r="CK787" s="53"/>
      <c r="CL787" s="61"/>
      <c r="CM787" s="53"/>
      <c r="CN787" s="53"/>
      <c r="CO787" s="53"/>
      <c r="CP787" s="53"/>
      <c r="CQ787" s="53"/>
      <c r="CR787" s="53"/>
      <c r="CS787" s="53"/>
      <c r="CT787" s="53"/>
      <c r="CU787" s="53"/>
      <c r="CV787" s="53"/>
      <c r="CW787" s="53"/>
      <c r="CX787" s="53"/>
      <c r="CY787" s="53"/>
    </row>
    <row r="788" spans="1:103" ht="13" customHeight="1">
      <c r="A788" s="4"/>
      <c r="B788" s="4"/>
      <c r="C788" s="4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  <c r="BW788" s="53"/>
      <c r="BX788" s="53"/>
      <c r="BY788" s="53"/>
      <c r="BZ788" s="53"/>
      <c r="CA788" s="53"/>
      <c r="CB788" s="53"/>
      <c r="CC788" s="53"/>
      <c r="CD788" s="53"/>
      <c r="CE788" s="53"/>
      <c r="CF788" s="53"/>
      <c r="CG788" s="53"/>
      <c r="CH788" s="53"/>
      <c r="CI788" s="53"/>
      <c r="CJ788" s="53"/>
      <c r="CK788" s="53"/>
      <c r="CL788" s="61"/>
      <c r="CM788" s="53"/>
      <c r="CN788" s="53"/>
      <c r="CO788" s="53"/>
      <c r="CP788" s="53"/>
      <c r="CQ788" s="53"/>
      <c r="CR788" s="53"/>
      <c r="CS788" s="53"/>
      <c r="CT788" s="53"/>
      <c r="CU788" s="53"/>
      <c r="CV788" s="53"/>
      <c r="CW788" s="53"/>
      <c r="CX788" s="53"/>
      <c r="CY788" s="53"/>
    </row>
    <row r="789" spans="1:103" ht="13" customHeight="1">
      <c r="A789" s="4"/>
      <c r="B789" s="4"/>
      <c r="C789" s="4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  <c r="BW789" s="53"/>
      <c r="BX789" s="53"/>
      <c r="BY789" s="53"/>
      <c r="BZ789" s="53"/>
      <c r="CA789" s="53"/>
      <c r="CB789" s="53"/>
      <c r="CC789" s="53"/>
      <c r="CD789" s="53"/>
      <c r="CE789" s="53"/>
      <c r="CF789" s="53"/>
      <c r="CG789" s="53"/>
      <c r="CH789" s="53"/>
      <c r="CI789" s="53"/>
      <c r="CJ789" s="53"/>
      <c r="CK789" s="53"/>
      <c r="CL789" s="61"/>
      <c r="CM789" s="53"/>
      <c r="CN789" s="53"/>
      <c r="CO789" s="53"/>
      <c r="CP789" s="53"/>
      <c r="CQ789" s="53"/>
      <c r="CR789" s="53"/>
      <c r="CS789" s="53"/>
      <c r="CT789" s="53"/>
      <c r="CU789" s="53"/>
      <c r="CV789" s="53"/>
      <c r="CW789" s="53"/>
      <c r="CX789" s="53"/>
      <c r="CY789" s="53"/>
    </row>
    <row r="790" spans="1:103" ht="13" customHeight="1">
      <c r="A790" s="4"/>
      <c r="B790" s="4"/>
      <c r="C790" s="4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53"/>
      <c r="BW790" s="53"/>
      <c r="BX790" s="53"/>
      <c r="BY790" s="53"/>
      <c r="BZ790" s="53"/>
      <c r="CA790" s="53"/>
      <c r="CB790" s="53"/>
      <c r="CC790" s="53"/>
      <c r="CD790" s="53"/>
      <c r="CE790" s="53"/>
      <c r="CF790" s="53"/>
      <c r="CG790" s="53"/>
      <c r="CH790" s="53"/>
      <c r="CI790" s="53"/>
      <c r="CJ790" s="53"/>
      <c r="CK790" s="53"/>
      <c r="CL790" s="61"/>
      <c r="CM790" s="53"/>
      <c r="CN790" s="53"/>
      <c r="CO790" s="53"/>
      <c r="CP790" s="53"/>
      <c r="CQ790" s="53"/>
      <c r="CR790" s="53"/>
      <c r="CS790" s="53"/>
      <c r="CT790" s="53"/>
      <c r="CU790" s="53"/>
      <c r="CV790" s="53"/>
      <c r="CW790" s="53"/>
      <c r="CX790" s="53"/>
      <c r="CY790" s="53"/>
    </row>
    <row r="791" spans="1:103" ht="13" customHeight="1">
      <c r="A791" s="4"/>
      <c r="B791" s="4"/>
      <c r="C791" s="4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  <c r="BW791" s="53"/>
      <c r="BX791" s="53"/>
      <c r="BY791" s="53"/>
      <c r="BZ791" s="53"/>
      <c r="CA791" s="53"/>
      <c r="CB791" s="53"/>
      <c r="CC791" s="53"/>
      <c r="CD791" s="53"/>
      <c r="CE791" s="53"/>
      <c r="CF791" s="53"/>
      <c r="CG791" s="53"/>
      <c r="CH791" s="53"/>
      <c r="CI791" s="53"/>
      <c r="CJ791" s="53"/>
      <c r="CK791" s="53"/>
      <c r="CL791" s="61"/>
      <c r="CM791" s="53"/>
      <c r="CN791" s="53"/>
      <c r="CO791" s="53"/>
      <c r="CP791" s="53"/>
      <c r="CQ791" s="53"/>
      <c r="CR791" s="53"/>
      <c r="CS791" s="53"/>
      <c r="CT791" s="53"/>
      <c r="CU791" s="53"/>
      <c r="CV791" s="53"/>
      <c r="CW791" s="53"/>
      <c r="CX791" s="53"/>
      <c r="CY791" s="53"/>
    </row>
    <row r="792" spans="1:103" ht="13" customHeight="1">
      <c r="A792" s="4"/>
      <c r="B792" s="4"/>
      <c r="C792" s="4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53"/>
      <c r="BW792" s="53"/>
      <c r="BX792" s="53"/>
      <c r="BY792" s="53"/>
      <c r="BZ792" s="53"/>
      <c r="CA792" s="53"/>
      <c r="CB792" s="53"/>
      <c r="CC792" s="53"/>
      <c r="CD792" s="53"/>
      <c r="CE792" s="53"/>
      <c r="CF792" s="53"/>
      <c r="CG792" s="53"/>
      <c r="CH792" s="53"/>
      <c r="CI792" s="53"/>
      <c r="CJ792" s="53"/>
      <c r="CK792" s="53"/>
      <c r="CL792" s="61"/>
      <c r="CM792" s="53"/>
      <c r="CN792" s="53"/>
      <c r="CO792" s="53"/>
      <c r="CP792" s="53"/>
      <c r="CQ792" s="53"/>
      <c r="CR792" s="53"/>
      <c r="CS792" s="53"/>
      <c r="CT792" s="53"/>
      <c r="CU792" s="53"/>
      <c r="CV792" s="53"/>
      <c r="CW792" s="53"/>
      <c r="CX792" s="53"/>
      <c r="CY792" s="53"/>
    </row>
    <row r="793" spans="1:103" ht="13" customHeight="1">
      <c r="A793" s="4"/>
      <c r="B793" s="4"/>
      <c r="C793" s="4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  <c r="BW793" s="53"/>
      <c r="BX793" s="53"/>
      <c r="BY793" s="53"/>
      <c r="BZ793" s="53"/>
      <c r="CA793" s="53"/>
      <c r="CB793" s="53"/>
      <c r="CC793" s="53"/>
      <c r="CD793" s="53"/>
      <c r="CE793" s="53"/>
      <c r="CF793" s="53"/>
      <c r="CG793" s="53"/>
      <c r="CH793" s="53"/>
      <c r="CI793" s="53"/>
      <c r="CJ793" s="53"/>
      <c r="CK793" s="53"/>
      <c r="CL793" s="61"/>
      <c r="CM793" s="53"/>
      <c r="CN793" s="53"/>
      <c r="CO793" s="53"/>
      <c r="CP793" s="53"/>
      <c r="CQ793" s="53"/>
      <c r="CR793" s="53"/>
      <c r="CS793" s="53"/>
      <c r="CT793" s="53"/>
      <c r="CU793" s="53"/>
      <c r="CV793" s="53"/>
      <c r="CW793" s="53"/>
      <c r="CX793" s="53"/>
      <c r="CY793" s="53"/>
    </row>
    <row r="794" spans="1:103" ht="13" customHeight="1">
      <c r="A794" s="4"/>
      <c r="B794" s="4"/>
      <c r="C794" s="4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53"/>
      <c r="BW794" s="53"/>
      <c r="BX794" s="53"/>
      <c r="BY794" s="53"/>
      <c r="BZ794" s="53"/>
      <c r="CA794" s="53"/>
      <c r="CB794" s="53"/>
      <c r="CC794" s="53"/>
      <c r="CD794" s="53"/>
      <c r="CE794" s="53"/>
      <c r="CF794" s="53"/>
      <c r="CG794" s="53"/>
      <c r="CH794" s="53"/>
      <c r="CI794" s="53"/>
      <c r="CJ794" s="53"/>
      <c r="CK794" s="53"/>
      <c r="CL794" s="61"/>
      <c r="CM794" s="53"/>
      <c r="CN794" s="53"/>
      <c r="CO794" s="53"/>
      <c r="CP794" s="53"/>
      <c r="CQ794" s="53"/>
      <c r="CR794" s="53"/>
      <c r="CS794" s="53"/>
      <c r="CT794" s="53"/>
      <c r="CU794" s="53"/>
      <c r="CV794" s="53"/>
      <c r="CW794" s="53"/>
      <c r="CX794" s="53"/>
      <c r="CY794" s="53"/>
    </row>
    <row r="795" spans="1:103" ht="13" customHeight="1">
      <c r="A795" s="4"/>
      <c r="B795" s="4"/>
      <c r="C795" s="4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53"/>
      <c r="BW795" s="53"/>
      <c r="BX795" s="53"/>
      <c r="BY795" s="53"/>
      <c r="BZ795" s="53"/>
      <c r="CA795" s="53"/>
      <c r="CB795" s="53"/>
      <c r="CC795" s="53"/>
      <c r="CD795" s="53"/>
      <c r="CE795" s="53"/>
      <c r="CF795" s="53"/>
      <c r="CG795" s="53"/>
      <c r="CH795" s="53"/>
      <c r="CI795" s="53"/>
      <c r="CJ795" s="53"/>
      <c r="CK795" s="53"/>
      <c r="CL795" s="61"/>
      <c r="CM795" s="53"/>
      <c r="CN795" s="53"/>
      <c r="CO795" s="53"/>
      <c r="CP795" s="53"/>
      <c r="CQ795" s="53"/>
      <c r="CR795" s="53"/>
      <c r="CS795" s="53"/>
      <c r="CT795" s="53"/>
      <c r="CU795" s="53"/>
      <c r="CV795" s="53"/>
      <c r="CW795" s="53"/>
      <c r="CX795" s="53"/>
      <c r="CY795" s="53"/>
    </row>
    <row r="796" spans="1:103" ht="13" customHeight="1">
      <c r="A796" s="4"/>
      <c r="B796" s="4"/>
      <c r="C796" s="4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53"/>
      <c r="BW796" s="53"/>
      <c r="BX796" s="53"/>
      <c r="BY796" s="53"/>
      <c r="BZ796" s="53"/>
      <c r="CA796" s="53"/>
      <c r="CB796" s="53"/>
      <c r="CC796" s="53"/>
      <c r="CD796" s="53"/>
      <c r="CE796" s="53"/>
      <c r="CF796" s="53"/>
      <c r="CG796" s="53"/>
      <c r="CH796" s="53"/>
      <c r="CI796" s="53"/>
      <c r="CJ796" s="53"/>
      <c r="CK796" s="53"/>
      <c r="CL796" s="61"/>
      <c r="CM796" s="53"/>
      <c r="CN796" s="53"/>
      <c r="CO796" s="53"/>
      <c r="CP796" s="53"/>
      <c r="CQ796" s="53"/>
      <c r="CR796" s="53"/>
      <c r="CS796" s="53"/>
      <c r="CT796" s="53"/>
      <c r="CU796" s="53"/>
      <c r="CV796" s="53"/>
      <c r="CW796" s="53"/>
      <c r="CX796" s="53"/>
      <c r="CY796" s="53"/>
    </row>
    <row r="797" spans="1:103" ht="13" customHeight="1">
      <c r="A797" s="4"/>
      <c r="B797" s="4"/>
      <c r="C797" s="4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  <c r="BW797" s="53"/>
      <c r="BX797" s="53"/>
      <c r="BY797" s="53"/>
      <c r="BZ797" s="53"/>
      <c r="CA797" s="53"/>
      <c r="CB797" s="53"/>
      <c r="CC797" s="53"/>
      <c r="CD797" s="53"/>
      <c r="CE797" s="53"/>
      <c r="CF797" s="53"/>
      <c r="CG797" s="53"/>
      <c r="CH797" s="53"/>
      <c r="CI797" s="53"/>
      <c r="CJ797" s="53"/>
      <c r="CK797" s="53"/>
      <c r="CL797" s="61"/>
      <c r="CM797" s="53"/>
      <c r="CN797" s="53"/>
      <c r="CO797" s="53"/>
      <c r="CP797" s="53"/>
      <c r="CQ797" s="53"/>
      <c r="CR797" s="53"/>
      <c r="CS797" s="53"/>
      <c r="CT797" s="53"/>
      <c r="CU797" s="53"/>
      <c r="CV797" s="53"/>
      <c r="CW797" s="53"/>
      <c r="CX797" s="53"/>
      <c r="CY797" s="53"/>
    </row>
    <row r="798" spans="1:103" ht="13" customHeight="1">
      <c r="A798" s="4"/>
      <c r="B798" s="4"/>
      <c r="C798" s="4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53"/>
      <c r="BW798" s="53"/>
      <c r="BX798" s="53"/>
      <c r="BY798" s="53"/>
      <c r="BZ798" s="53"/>
      <c r="CA798" s="53"/>
      <c r="CB798" s="53"/>
      <c r="CC798" s="53"/>
      <c r="CD798" s="53"/>
      <c r="CE798" s="53"/>
      <c r="CF798" s="53"/>
      <c r="CG798" s="53"/>
      <c r="CH798" s="53"/>
      <c r="CI798" s="53"/>
      <c r="CJ798" s="53"/>
      <c r="CK798" s="53"/>
      <c r="CL798" s="61"/>
      <c r="CM798" s="53"/>
      <c r="CN798" s="53"/>
      <c r="CO798" s="53"/>
      <c r="CP798" s="53"/>
      <c r="CQ798" s="53"/>
      <c r="CR798" s="53"/>
      <c r="CS798" s="53"/>
      <c r="CT798" s="53"/>
      <c r="CU798" s="53"/>
      <c r="CV798" s="53"/>
      <c r="CW798" s="53"/>
      <c r="CX798" s="53"/>
      <c r="CY798" s="53"/>
    </row>
    <row r="799" spans="1:103" ht="13" customHeight="1">
      <c r="A799" s="4"/>
      <c r="B799" s="4"/>
      <c r="C799" s="4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  <c r="BW799" s="53"/>
      <c r="BX799" s="53"/>
      <c r="BY799" s="53"/>
      <c r="BZ799" s="53"/>
      <c r="CA799" s="53"/>
      <c r="CB799" s="53"/>
      <c r="CC799" s="53"/>
      <c r="CD799" s="53"/>
      <c r="CE799" s="53"/>
      <c r="CF799" s="53"/>
      <c r="CG799" s="53"/>
      <c r="CH799" s="53"/>
      <c r="CI799" s="53"/>
      <c r="CJ799" s="53"/>
      <c r="CK799" s="53"/>
      <c r="CL799" s="61"/>
      <c r="CM799" s="53"/>
      <c r="CN799" s="53"/>
      <c r="CO799" s="53"/>
      <c r="CP799" s="53"/>
      <c r="CQ799" s="53"/>
      <c r="CR799" s="53"/>
      <c r="CS799" s="53"/>
      <c r="CT799" s="53"/>
      <c r="CU799" s="53"/>
      <c r="CV799" s="53"/>
      <c r="CW799" s="53"/>
      <c r="CX799" s="53"/>
      <c r="CY799" s="53"/>
    </row>
    <row r="800" spans="1:103" ht="13" customHeight="1">
      <c r="A800" s="4"/>
      <c r="B800" s="4"/>
      <c r="C800" s="4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  <c r="BW800" s="53"/>
      <c r="BX800" s="53"/>
      <c r="BY800" s="53"/>
      <c r="BZ800" s="53"/>
      <c r="CA800" s="53"/>
      <c r="CB800" s="53"/>
      <c r="CC800" s="53"/>
      <c r="CD800" s="53"/>
      <c r="CE800" s="53"/>
      <c r="CF800" s="53"/>
      <c r="CG800" s="53"/>
      <c r="CH800" s="53"/>
      <c r="CI800" s="53"/>
      <c r="CJ800" s="53"/>
      <c r="CK800" s="53"/>
      <c r="CL800" s="61"/>
      <c r="CM800" s="53"/>
      <c r="CN800" s="53"/>
      <c r="CO800" s="53"/>
      <c r="CP800" s="53"/>
      <c r="CQ800" s="53"/>
      <c r="CR800" s="53"/>
      <c r="CS800" s="53"/>
      <c r="CT800" s="53"/>
      <c r="CU800" s="53"/>
      <c r="CV800" s="53"/>
      <c r="CW800" s="53"/>
      <c r="CX800" s="53"/>
      <c r="CY800" s="53"/>
    </row>
    <row r="801" spans="1:103" ht="13" customHeight="1">
      <c r="A801" s="4"/>
      <c r="B801" s="4"/>
      <c r="C801" s="4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/>
      <c r="BR801" s="53"/>
      <c r="BS801" s="53"/>
      <c r="BT801" s="53"/>
      <c r="BU801" s="53"/>
      <c r="BV801" s="53"/>
      <c r="BW801" s="53"/>
      <c r="BX801" s="53"/>
      <c r="BY801" s="53"/>
      <c r="BZ801" s="53"/>
      <c r="CA801" s="53"/>
      <c r="CB801" s="53"/>
      <c r="CC801" s="53"/>
      <c r="CD801" s="53"/>
      <c r="CE801" s="53"/>
      <c r="CF801" s="53"/>
      <c r="CG801" s="53"/>
      <c r="CH801" s="53"/>
      <c r="CI801" s="53"/>
      <c r="CJ801" s="53"/>
      <c r="CK801" s="53"/>
      <c r="CL801" s="61"/>
      <c r="CM801" s="53"/>
      <c r="CN801" s="53"/>
      <c r="CO801" s="53"/>
      <c r="CP801" s="53"/>
      <c r="CQ801" s="53"/>
      <c r="CR801" s="53"/>
      <c r="CS801" s="53"/>
      <c r="CT801" s="53"/>
      <c r="CU801" s="53"/>
      <c r="CV801" s="53"/>
      <c r="CW801" s="53"/>
      <c r="CX801" s="53"/>
      <c r="CY801" s="53"/>
    </row>
    <row r="802" spans="1:103" ht="13" customHeight="1">
      <c r="A802" s="4"/>
      <c r="B802" s="4"/>
      <c r="C802" s="4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/>
      <c r="BR802" s="53"/>
      <c r="BS802" s="53"/>
      <c r="BT802" s="53"/>
      <c r="BU802" s="53"/>
      <c r="BV802" s="53"/>
      <c r="BW802" s="53"/>
      <c r="BX802" s="53"/>
      <c r="BY802" s="53"/>
      <c r="BZ802" s="53"/>
      <c r="CA802" s="53"/>
      <c r="CB802" s="53"/>
      <c r="CC802" s="53"/>
      <c r="CD802" s="53"/>
      <c r="CE802" s="53"/>
      <c r="CF802" s="53"/>
      <c r="CG802" s="53"/>
      <c r="CH802" s="53"/>
      <c r="CI802" s="53"/>
      <c r="CJ802" s="53"/>
      <c r="CK802" s="53"/>
      <c r="CL802" s="61"/>
      <c r="CM802" s="53"/>
      <c r="CN802" s="53"/>
      <c r="CO802" s="53"/>
      <c r="CP802" s="53"/>
      <c r="CQ802" s="53"/>
      <c r="CR802" s="53"/>
      <c r="CS802" s="53"/>
      <c r="CT802" s="53"/>
      <c r="CU802" s="53"/>
      <c r="CV802" s="53"/>
      <c r="CW802" s="53"/>
      <c r="CX802" s="53"/>
      <c r="CY802" s="53"/>
    </row>
    <row r="803" spans="1:103" ht="13" customHeight="1">
      <c r="A803" s="4"/>
      <c r="B803" s="4"/>
      <c r="C803" s="4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  <c r="BP803" s="53"/>
      <c r="BQ803" s="53"/>
      <c r="BR803" s="53"/>
      <c r="BS803" s="53"/>
      <c r="BT803" s="53"/>
      <c r="BU803" s="53"/>
      <c r="BV803" s="53"/>
      <c r="BW803" s="53"/>
      <c r="BX803" s="53"/>
      <c r="BY803" s="53"/>
      <c r="BZ803" s="53"/>
      <c r="CA803" s="53"/>
      <c r="CB803" s="53"/>
      <c r="CC803" s="53"/>
      <c r="CD803" s="53"/>
      <c r="CE803" s="53"/>
      <c r="CF803" s="53"/>
      <c r="CG803" s="53"/>
      <c r="CH803" s="53"/>
      <c r="CI803" s="53"/>
      <c r="CJ803" s="53"/>
      <c r="CK803" s="53"/>
      <c r="CL803" s="61"/>
      <c r="CM803" s="53"/>
      <c r="CN803" s="53"/>
      <c r="CO803" s="53"/>
      <c r="CP803" s="53"/>
      <c r="CQ803" s="53"/>
      <c r="CR803" s="53"/>
      <c r="CS803" s="53"/>
      <c r="CT803" s="53"/>
      <c r="CU803" s="53"/>
      <c r="CV803" s="53"/>
      <c r="CW803" s="53"/>
      <c r="CX803" s="53"/>
      <c r="CY803" s="53"/>
    </row>
    <row r="804" spans="1:103" ht="13" customHeight="1">
      <c r="A804" s="4"/>
      <c r="B804" s="4"/>
      <c r="C804" s="4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/>
      <c r="BT804" s="53"/>
      <c r="BU804" s="53"/>
      <c r="BV804" s="53"/>
      <c r="BW804" s="53"/>
      <c r="BX804" s="53"/>
      <c r="BY804" s="53"/>
      <c r="BZ804" s="53"/>
      <c r="CA804" s="53"/>
      <c r="CB804" s="53"/>
      <c r="CC804" s="53"/>
      <c r="CD804" s="53"/>
      <c r="CE804" s="53"/>
      <c r="CF804" s="53"/>
      <c r="CG804" s="53"/>
      <c r="CH804" s="53"/>
      <c r="CI804" s="53"/>
      <c r="CJ804" s="53"/>
      <c r="CK804" s="53"/>
      <c r="CL804" s="61"/>
      <c r="CM804" s="53"/>
      <c r="CN804" s="53"/>
      <c r="CO804" s="53"/>
      <c r="CP804" s="53"/>
      <c r="CQ804" s="53"/>
      <c r="CR804" s="53"/>
      <c r="CS804" s="53"/>
      <c r="CT804" s="53"/>
      <c r="CU804" s="53"/>
      <c r="CV804" s="53"/>
      <c r="CW804" s="53"/>
      <c r="CX804" s="53"/>
      <c r="CY804" s="53"/>
    </row>
    <row r="805" spans="1:103" ht="13" customHeight="1">
      <c r="A805" s="4"/>
      <c r="B805" s="4"/>
      <c r="C805" s="4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  <c r="BW805" s="53"/>
      <c r="BX805" s="53"/>
      <c r="BY805" s="53"/>
      <c r="BZ805" s="53"/>
      <c r="CA805" s="53"/>
      <c r="CB805" s="53"/>
      <c r="CC805" s="53"/>
      <c r="CD805" s="53"/>
      <c r="CE805" s="53"/>
      <c r="CF805" s="53"/>
      <c r="CG805" s="53"/>
      <c r="CH805" s="53"/>
      <c r="CI805" s="53"/>
      <c r="CJ805" s="53"/>
      <c r="CK805" s="53"/>
      <c r="CL805" s="61"/>
      <c r="CM805" s="53"/>
      <c r="CN805" s="53"/>
      <c r="CO805" s="53"/>
      <c r="CP805" s="53"/>
      <c r="CQ805" s="53"/>
      <c r="CR805" s="53"/>
      <c r="CS805" s="53"/>
      <c r="CT805" s="53"/>
      <c r="CU805" s="53"/>
      <c r="CV805" s="53"/>
      <c r="CW805" s="53"/>
      <c r="CX805" s="53"/>
      <c r="CY805" s="53"/>
    </row>
    <row r="806" spans="1:103" ht="13" customHeight="1">
      <c r="A806" s="4"/>
      <c r="B806" s="4"/>
      <c r="C806" s="4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/>
      <c r="BU806" s="53"/>
      <c r="BV806" s="53"/>
      <c r="BW806" s="53"/>
      <c r="BX806" s="53"/>
      <c r="BY806" s="53"/>
      <c r="BZ806" s="53"/>
      <c r="CA806" s="53"/>
      <c r="CB806" s="53"/>
      <c r="CC806" s="53"/>
      <c r="CD806" s="53"/>
      <c r="CE806" s="53"/>
      <c r="CF806" s="53"/>
      <c r="CG806" s="53"/>
      <c r="CH806" s="53"/>
      <c r="CI806" s="53"/>
      <c r="CJ806" s="53"/>
      <c r="CK806" s="53"/>
      <c r="CL806" s="61"/>
      <c r="CM806" s="53"/>
      <c r="CN806" s="53"/>
      <c r="CO806" s="53"/>
      <c r="CP806" s="53"/>
      <c r="CQ806" s="53"/>
      <c r="CR806" s="53"/>
      <c r="CS806" s="53"/>
      <c r="CT806" s="53"/>
      <c r="CU806" s="53"/>
      <c r="CV806" s="53"/>
      <c r="CW806" s="53"/>
      <c r="CX806" s="53"/>
      <c r="CY806" s="53"/>
    </row>
    <row r="807" spans="1:103" ht="13" customHeight="1">
      <c r="A807" s="4"/>
      <c r="B807" s="4"/>
      <c r="C807" s="4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  <c r="BW807" s="53"/>
      <c r="BX807" s="53"/>
      <c r="BY807" s="53"/>
      <c r="BZ807" s="53"/>
      <c r="CA807" s="53"/>
      <c r="CB807" s="53"/>
      <c r="CC807" s="53"/>
      <c r="CD807" s="53"/>
      <c r="CE807" s="53"/>
      <c r="CF807" s="53"/>
      <c r="CG807" s="53"/>
      <c r="CH807" s="53"/>
      <c r="CI807" s="53"/>
      <c r="CJ807" s="53"/>
      <c r="CK807" s="53"/>
      <c r="CL807" s="61"/>
      <c r="CM807" s="53"/>
      <c r="CN807" s="53"/>
      <c r="CO807" s="53"/>
      <c r="CP807" s="53"/>
      <c r="CQ807" s="53"/>
      <c r="CR807" s="53"/>
      <c r="CS807" s="53"/>
      <c r="CT807" s="53"/>
      <c r="CU807" s="53"/>
      <c r="CV807" s="53"/>
      <c r="CW807" s="53"/>
      <c r="CX807" s="53"/>
      <c r="CY807" s="53"/>
    </row>
    <row r="808" spans="1:103" ht="13" customHeight="1">
      <c r="A808" s="4"/>
      <c r="B808" s="4"/>
      <c r="C808" s="4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  <c r="BW808" s="53"/>
      <c r="BX808" s="53"/>
      <c r="BY808" s="53"/>
      <c r="BZ808" s="53"/>
      <c r="CA808" s="53"/>
      <c r="CB808" s="53"/>
      <c r="CC808" s="53"/>
      <c r="CD808" s="53"/>
      <c r="CE808" s="53"/>
      <c r="CF808" s="53"/>
      <c r="CG808" s="53"/>
      <c r="CH808" s="53"/>
      <c r="CI808" s="53"/>
      <c r="CJ808" s="53"/>
      <c r="CK808" s="53"/>
      <c r="CL808" s="61"/>
      <c r="CM808" s="53"/>
      <c r="CN808" s="53"/>
      <c r="CO808" s="53"/>
      <c r="CP808" s="53"/>
      <c r="CQ808" s="53"/>
      <c r="CR808" s="53"/>
      <c r="CS808" s="53"/>
      <c r="CT808" s="53"/>
      <c r="CU808" s="53"/>
      <c r="CV808" s="53"/>
      <c r="CW808" s="53"/>
      <c r="CX808" s="53"/>
      <c r="CY808" s="53"/>
    </row>
    <row r="809" spans="1:103" ht="13" customHeight="1">
      <c r="A809" s="4"/>
      <c r="B809" s="4"/>
      <c r="C809" s="4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/>
      <c r="BT809" s="53"/>
      <c r="BU809" s="53"/>
      <c r="BV809" s="53"/>
      <c r="BW809" s="53"/>
      <c r="BX809" s="53"/>
      <c r="BY809" s="53"/>
      <c r="BZ809" s="53"/>
      <c r="CA809" s="53"/>
      <c r="CB809" s="53"/>
      <c r="CC809" s="53"/>
      <c r="CD809" s="53"/>
      <c r="CE809" s="53"/>
      <c r="CF809" s="53"/>
      <c r="CG809" s="53"/>
      <c r="CH809" s="53"/>
      <c r="CI809" s="53"/>
      <c r="CJ809" s="53"/>
      <c r="CK809" s="53"/>
      <c r="CL809" s="61"/>
      <c r="CM809" s="53"/>
      <c r="CN809" s="53"/>
      <c r="CO809" s="53"/>
      <c r="CP809" s="53"/>
      <c r="CQ809" s="53"/>
      <c r="CR809" s="53"/>
      <c r="CS809" s="53"/>
      <c r="CT809" s="53"/>
      <c r="CU809" s="53"/>
      <c r="CV809" s="53"/>
      <c r="CW809" s="53"/>
      <c r="CX809" s="53"/>
      <c r="CY809" s="53"/>
    </row>
    <row r="810" spans="1:103" ht="13" customHeight="1">
      <c r="A810" s="4"/>
      <c r="B810" s="4"/>
      <c r="C810" s="4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/>
      <c r="BU810" s="53"/>
      <c r="BV810" s="53"/>
      <c r="BW810" s="53"/>
      <c r="BX810" s="53"/>
      <c r="BY810" s="53"/>
      <c r="BZ810" s="53"/>
      <c r="CA810" s="53"/>
      <c r="CB810" s="53"/>
      <c r="CC810" s="53"/>
      <c r="CD810" s="53"/>
      <c r="CE810" s="53"/>
      <c r="CF810" s="53"/>
      <c r="CG810" s="53"/>
      <c r="CH810" s="53"/>
      <c r="CI810" s="53"/>
      <c r="CJ810" s="53"/>
      <c r="CK810" s="53"/>
      <c r="CL810" s="61"/>
      <c r="CM810" s="53"/>
      <c r="CN810" s="53"/>
      <c r="CO810" s="53"/>
      <c r="CP810" s="53"/>
      <c r="CQ810" s="53"/>
      <c r="CR810" s="53"/>
      <c r="CS810" s="53"/>
      <c r="CT810" s="53"/>
      <c r="CU810" s="53"/>
      <c r="CV810" s="53"/>
      <c r="CW810" s="53"/>
      <c r="CX810" s="53"/>
      <c r="CY810" s="53"/>
    </row>
    <row r="811" spans="1:103" ht="13" customHeight="1">
      <c r="A811" s="4"/>
      <c r="B811" s="4"/>
      <c r="C811" s="4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  <c r="BP811" s="53"/>
      <c r="BQ811" s="53"/>
      <c r="BR811" s="53"/>
      <c r="BS811" s="53"/>
      <c r="BT811" s="53"/>
      <c r="BU811" s="53"/>
      <c r="BV811" s="53"/>
      <c r="BW811" s="53"/>
      <c r="BX811" s="53"/>
      <c r="BY811" s="53"/>
      <c r="BZ811" s="53"/>
      <c r="CA811" s="53"/>
      <c r="CB811" s="53"/>
      <c r="CC811" s="53"/>
      <c r="CD811" s="53"/>
      <c r="CE811" s="53"/>
      <c r="CF811" s="53"/>
      <c r="CG811" s="53"/>
      <c r="CH811" s="53"/>
      <c r="CI811" s="53"/>
      <c r="CJ811" s="53"/>
      <c r="CK811" s="53"/>
      <c r="CL811" s="61"/>
      <c r="CM811" s="53"/>
      <c r="CN811" s="53"/>
      <c r="CO811" s="53"/>
      <c r="CP811" s="53"/>
      <c r="CQ811" s="53"/>
      <c r="CR811" s="53"/>
      <c r="CS811" s="53"/>
      <c r="CT811" s="53"/>
      <c r="CU811" s="53"/>
      <c r="CV811" s="53"/>
      <c r="CW811" s="53"/>
      <c r="CX811" s="53"/>
      <c r="CY811" s="53"/>
    </row>
    <row r="812" spans="1:103" ht="13" customHeight="1">
      <c r="A812" s="4"/>
      <c r="B812" s="4"/>
      <c r="C812" s="4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  <c r="BW812" s="53"/>
      <c r="BX812" s="53"/>
      <c r="BY812" s="53"/>
      <c r="BZ812" s="53"/>
      <c r="CA812" s="53"/>
      <c r="CB812" s="53"/>
      <c r="CC812" s="53"/>
      <c r="CD812" s="53"/>
      <c r="CE812" s="53"/>
      <c r="CF812" s="53"/>
      <c r="CG812" s="53"/>
      <c r="CH812" s="53"/>
      <c r="CI812" s="53"/>
      <c r="CJ812" s="53"/>
      <c r="CK812" s="53"/>
      <c r="CL812" s="61"/>
      <c r="CM812" s="53"/>
      <c r="CN812" s="53"/>
      <c r="CO812" s="53"/>
      <c r="CP812" s="53"/>
      <c r="CQ812" s="53"/>
      <c r="CR812" s="53"/>
      <c r="CS812" s="53"/>
      <c r="CT812" s="53"/>
      <c r="CU812" s="53"/>
      <c r="CV812" s="53"/>
      <c r="CW812" s="53"/>
      <c r="CX812" s="53"/>
      <c r="CY812" s="53"/>
    </row>
    <row r="813" spans="1:103" ht="13" customHeight="1">
      <c r="A813" s="4"/>
      <c r="B813" s="4"/>
      <c r="C813" s="4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  <c r="BW813" s="53"/>
      <c r="BX813" s="53"/>
      <c r="BY813" s="53"/>
      <c r="BZ813" s="53"/>
      <c r="CA813" s="53"/>
      <c r="CB813" s="53"/>
      <c r="CC813" s="53"/>
      <c r="CD813" s="53"/>
      <c r="CE813" s="53"/>
      <c r="CF813" s="53"/>
      <c r="CG813" s="53"/>
      <c r="CH813" s="53"/>
      <c r="CI813" s="53"/>
      <c r="CJ813" s="53"/>
      <c r="CK813" s="53"/>
      <c r="CL813" s="61"/>
      <c r="CM813" s="53"/>
      <c r="CN813" s="53"/>
      <c r="CO813" s="53"/>
      <c r="CP813" s="53"/>
      <c r="CQ813" s="53"/>
      <c r="CR813" s="53"/>
      <c r="CS813" s="53"/>
      <c r="CT813" s="53"/>
      <c r="CU813" s="53"/>
      <c r="CV813" s="53"/>
      <c r="CW813" s="53"/>
      <c r="CX813" s="53"/>
      <c r="CY813" s="53"/>
    </row>
    <row r="814" spans="1:103" ht="13" customHeight="1">
      <c r="A814" s="4"/>
      <c r="B814" s="4"/>
      <c r="C814" s="4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/>
      <c r="BR814" s="53"/>
      <c r="BS814" s="53"/>
      <c r="BT814" s="53"/>
      <c r="BU814" s="53"/>
      <c r="BV814" s="53"/>
      <c r="BW814" s="53"/>
      <c r="BX814" s="53"/>
      <c r="BY814" s="53"/>
      <c r="BZ814" s="53"/>
      <c r="CA814" s="53"/>
      <c r="CB814" s="53"/>
      <c r="CC814" s="53"/>
      <c r="CD814" s="53"/>
      <c r="CE814" s="53"/>
      <c r="CF814" s="53"/>
      <c r="CG814" s="53"/>
      <c r="CH814" s="53"/>
      <c r="CI814" s="53"/>
      <c r="CJ814" s="53"/>
      <c r="CK814" s="53"/>
      <c r="CL814" s="61"/>
      <c r="CM814" s="53"/>
      <c r="CN814" s="53"/>
      <c r="CO814" s="53"/>
      <c r="CP814" s="53"/>
      <c r="CQ814" s="53"/>
      <c r="CR814" s="53"/>
      <c r="CS814" s="53"/>
      <c r="CT814" s="53"/>
      <c r="CU814" s="53"/>
      <c r="CV814" s="53"/>
      <c r="CW814" s="53"/>
      <c r="CX814" s="53"/>
      <c r="CY814" s="53"/>
    </row>
    <row r="815" spans="1:103" ht="13" customHeight="1">
      <c r="A815" s="4"/>
      <c r="B815" s="4"/>
      <c r="C815" s="4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  <c r="BW815" s="53"/>
      <c r="BX815" s="53"/>
      <c r="BY815" s="53"/>
      <c r="BZ815" s="53"/>
      <c r="CA815" s="53"/>
      <c r="CB815" s="53"/>
      <c r="CC815" s="53"/>
      <c r="CD815" s="53"/>
      <c r="CE815" s="53"/>
      <c r="CF815" s="53"/>
      <c r="CG815" s="53"/>
      <c r="CH815" s="53"/>
      <c r="CI815" s="53"/>
      <c r="CJ815" s="53"/>
      <c r="CK815" s="53"/>
      <c r="CL815" s="61"/>
      <c r="CM815" s="53"/>
      <c r="CN815" s="53"/>
      <c r="CO815" s="53"/>
      <c r="CP815" s="53"/>
      <c r="CQ815" s="53"/>
      <c r="CR815" s="53"/>
      <c r="CS815" s="53"/>
      <c r="CT815" s="53"/>
      <c r="CU815" s="53"/>
      <c r="CV815" s="53"/>
      <c r="CW815" s="53"/>
      <c r="CX815" s="53"/>
      <c r="CY815" s="53"/>
    </row>
    <row r="816" spans="1:103" ht="13" customHeight="1">
      <c r="A816" s="4"/>
      <c r="B816" s="4"/>
      <c r="C816" s="4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  <c r="BP816" s="53"/>
      <c r="BQ816" s="53"/>
      <c r="BR816" s="53"/>
      <c r="BS816" s="53"/>
      <c r="BT816" s="53"/>
      <c r="BU816" s="53"/>
      <c r="BV816" s="53"/>
      <c r="BW816" s="53"/>
      <c r="BX816" s="53"/>
      <c r="BY816" s="53"/>
      <c r="BZ816" s="53"/>
      <c r="CA816" s="53"/>
      <c r="CB816" s="53"/>
      <c r="CC816" s="53"/>
      <c r="CD816" s="53"/>
      <c r="CE816" s="53"/>
      <c r="CF816" s="53"/>
      <c r="CG816" s="53"/>
      <c r="CH816" s="53"/>
      <c r="CI816" s="53"/>
      <c r="CJ816" s="53"/>
      <c r="CK816" s="53"/>
      <c r="CL816" s="61"/>
      <c r="CM816" s="53"/>
      <c r="CN816" s="53"/>
      <c r="CO816" s="53"/>
      <c r="CP816" s="53"/>
      <c r="CQ816" s="53"/>
      <c r="CR816" s="53"/>
      <c r="CS816" s="53"/>
      <c r="CT816" s="53"/>
      <c r="CU816" s="53"/>
      <c r="CV816" s="53"/>
      <c r="CW816" s="53"/>
      <c r="CX816" s="53"/>
      <c r="CY816" s="53"/>
    </row>
    <row r="817" spans="1:103" ht="13" customHeight="1">
      <c r="A817" s="4"/>
      <c r="B817" s="4"/>
      <c r="C817" s="4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  <c r="BW817" s="53"/>
      <c r="BX817" s="53"/>
      <c r="BY817" s="53"/>
      <c r="BZ817" s="53"/>
      <c r="CA817" s="53"/>
      <c r="CB817" s="53"/>
      <c r="CC817" s="53"/>
      <c r="CD817" s="53"/>
      <c r="CE817" s="53"/>
      <c r="CF817" s="53"/>
      <c r="CG817" s="53"/>
      <c r="CH817" s="53"/>
      <c r="CI817" s="53"/>
      <c r="CJ817" s="53"/>
      <c r="CK817" s="53"/>
      <c r="CL817" s="61"/>
      <c r="CM817" s="53"/>
      <c r="CN817" s="53"/>
      <c r="CO817" s="53"/>
      <c r="CP817" s="53"/>
      <c r="CQ817" s="53"/>
      <c r="CR817" s="53"/>
      <c r="CS817" s="53"/>
      <c r="CT817" s="53"/>
      <c r="CU817" s="53"/>
      <c r="CV817" s="53"/>
      <c r="CW817" s="53"/>
      <c r="CX817" s="53"/>
      <c r="CY817" s="53"/>
    </row>
    <row r="818" spans="1:103" ht="13" customHeight="1">
      <c r="A818" s="4"/>
      <c r="B818" s="4"/>
      <c r="C818" s="4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  <c r="BW818" s="53"/>
      <c r="BX818" s="53"/>
      <c r="BY818" s="53"/>
      <c r="BZ818" s="53"/>
      <c r="CA818" s="53"/>
      <c r="CB818" s="53"/>
      <c r="CC818" s="53"/>
      <c r="CD818" s="53"/>
      <c r="CE818" s="53"/>
      <c r="CF818" s="53"/>
      <c r="CG818" s="53"/>
      <c r="CH818" s="53"/>
      <c r="CI818" s="53"/>
      <c r="CJ818" s="53"/>
      <c r="CK818" s="53"/>
      <c r="CL818" s="61"/>
      <c r="CM818" s="53"/>
      <c r="CN818" s="53"/>
      <c r="CO818" s="53"/>
      <c r="CP818" s="53"/>
      <c r="CQ818" s="53"/>
      <c r="CR818" s="53"/>
      <c r="CS818" s="53"/>
      <c r="CT818" s="53"/>
      <c r="CU818" s="53"/>
      <c r="CV818" s="53"/>
      <c r="CW818" s="53"/>
      <c r="CX818" s="53"/>
      <c r="CY818" s="53"/>
    </row>
    <row r="819" spans="1:103" ht="13" customHeight="1">
      <c r="A819" s="4"/>
      <c r="B819" s="4"/>
      <c r="C819" s="4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  <c r="BW819" s="53"/>
      <c r="BX819" s="53"/>
      <c r="BY819" s="53"/>
      <c r="BZ819" s="53"/>
      <c r="CA819" s="53"/>
      <c r="CB819" s="53"/>
      <c r="CC819" s="53"/>
      <c r="CD819" s="53"/>
      <c r="CE819" s="53"/>
      <c r="CF819" s="53"/>
      <c r="CG819" s="53"/>
      <c r="CH819" s="53"/>
      <c r="CI819" s="53"/>
      <c r="CJ819" s="53"/>
      <c r="CK819" s="53"/>
      <c r="CL819" s="61"/>
      <c r="CM819" s="53"/>
      <c r="CN819" s="53"/>
      <c r="CO819" s="53"/>
      <c r="CP819" s="53"/>
      <c r="CQ819" s="53"/>
      <c r="CR819" s="53"/>
      <c r="CS819" s="53"/>
      <c r="CT819" s="53"/>
      <c r="CU819" s="53"/>
      <c r="CV819" s="53"/>
      <c r="CW819" s="53"/>
      <c r="CX819" s="53"/>
      <c r="CY819" s="53"/>
    </row>
    <row r="820" spans="1:103" ht="13" customHeight="1">
      <c r="A820" s="4"/>
      <c r="B820" s="4"/>
      <c r="C820" s="4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  <c r="BW820" s="53"/>
      <c r="BX820" s="53"/>
      <c r="BY820" s="53"/>
      <c r="BZ820" s="53"/>
      <c r="CA820" s="53"/>
      <c r="CB820" s="53"/>
      <c r="CC820" s="53"/>
      <c r="CD820" s="53"/>
      <c r="CE820" s="53"/>
      <c r="CF820" s="53"/>
      <c r="CG820" s="53"/>
      <c r="CH820" s="53"/>
      <c r="CI820" s="53"/>
      <c r="CJ820" s="53"/>
      <c r="CK820" s="53"/>
      <c r="CL820" s="61"/>
      <c r="CM820" s="53"/>
      <c r="CN820" s="53"/>
      <c r="CO820" s="53"/>
      <c r="CP820" s="53"/>
      <c r="CQ820" s="53"/>
      <c r="CR820" s="53"/>
      <c r="CS820" s="53"/>
      <c r="CT820" s="53"/>
      <c r="CU820" s="53"/>
      <c r="CV820" s="53"/>
      <c r="CW820" s="53"/>
      <c r="CX820" s="53"/>
      <c r="CY820" s="53"/>
    </row>
    <row r="821" spans="1:103" ht="13" customHeight="1">
      <c r="A821" s="4"/>
      <c r="B821" s="4"/>
      <c r="C821" s="4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  <c r="BW821" s="53"/>
      <c r="BX821" s="53"/>
      <c r="BY821" s="53"/>
      <c r="BZ821" s="53"/>
      <c r="CA821" s="53"/>
      <c r="CB821" s="53"/>
      <c r="CC821" s="53"/>
      <c r="CD821" s="53"/>
      <c r="CE821" s="53"/>
      <c r="CF821" s="53"/>
      <c r="CG821" s="53"/>
      <c r="CH821" s="53"/>
      <c r="CI821" s="53"/>
      <c r="CJ821" s="53"/>
      <c r="CK821" s="53"/>
      <c r="CL821" s="61"/>
      <c r="CM821" s="53"/>
      <c r="CN821" s="53"/>
      <c r="CO821" s="53"/>
      <c r="CP821" s="53"/>
      <c r="CQ821" s="53"/>
      <c r="CR821" s="53"/>
      <c r="CS821" s="53"/>
      <c r="CT821" s="53"/>
      <c r="CU821" s="53"/>
      <c r="CV821" s="53"/>
      <c r="CW821" s="53"/>
      <c r="CX821" s="53"/>
      <c r="CY821" s="53"/>
    </row>
    <row r="822" spans="1:103" ht="13" customHeight="1">
      <c r="A822" s="4"/>
      <c r="B822" s="4"/>
      <c r="C822" s="4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/>
      <c r="BR822" s="53"/>
      <c r="BS822" s="53"/>
      <c r="BT822" s="53"/>
      <c r="BU822" s="53"/>
      <c r="BV822" s="53"/>
      <c r="BW822" s="53"/>
      <c r="BX822" s="53"/>
      <c r="BY822" s="53"/>
      <c r="BZ822" s="53"/>
      <c r="CA822" s="53"/>
      <c r="CB822" s="53"/>
      <c r="CC822" s="53"/>
      <c r="CD822" s="53"/>
      <c r="CE822" s="53"/>
      <c r="CF822" s="53"/>
      <c r="CG822" s="53"/>
      <c r="CH822" s="53"/>
      <c r="CI822" s="53"/>
      <c r="CJ822" s="53"/>
      <c r="CK822" s="53"/>
      <c r="CL822" s="61"/>
      <c r="CM822" s="53"/>
      <c r="CN822" s="53"/>
      <c r="CO822" s="53"/>
      <c r="CP822" s="53"/>
      <c r="CQ822" s="53"/>
      <c r="CR822" s="53"/>
      <c r="CS822" s="53"/>
      <c r="CT822" s="53"/>
      <c r="CU822" s="53"/>
      <c r="CV822" s="53"/>
      <c r="CW822" s="53"/>
      <c r="CX822" s="53"/>
      <c r="CY822" s="53"/>
    </row>
    <row r="823" spans="1:103" ht="13" customHeight="1">
      <c r="A823" s="4"/>
      <c r="B823" s="4"/>
      <c r="C823" s="4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  <c r="BW823" s="53"/>
      <c r="BX823" s="53"/>
      <c r="BY823" s="53"/>
      <c r="BZ823" s="53"/>
      <c r="CA823" s="53"/>
      <c r="CB823" s="53"/>
      <c r="CC823" s="53"/>
      <c r="CD823" s="53"/>
      <c r="CE823" s="53"/>
      <c r="CF823" s="53"/>
      <c r="CG823" s="53"/>
      <c r="CH823" s="53"/>
      <c r="CI823" s="53"/>
      <c r="CJ823" s="53"/>
      <c r="CK823" s="53"/>
      <c r="CL823" s="61"/>
      <c r="CM823" s="53"/>
      <c r="CN823" s="53"/>
      <c r="CO823" s="53"/>
      <c r="CP823" s="53"/>
      <c r="CQ823" s="53"/>
      <c r="CR823" s="53"/>
      <c r="CS823" s="53"/>
      <c r="CT823" s="53"/>
      <c r="CU823" s="53"/>
      <c r="CV823" s="53"/>
      <c r="CW823" s="53"/>
      <c r="CX823" s="53"/>
      <c r="CY823" s="53"/>
    </row>
    <row r="824" spans="1:103" ht="13" customHeight="1">
      <c r="A824" s="4"/>
      <c r="B824" s="4"/>
      <c r="C824" s="4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/>
      <c r="BR824" s="53"/>
      <c r="BS824" s="53"/>
      <c r="BT824" s="53"/>
      <c r="BU824" s="53"/>
      <c r="BV824" s="53"/>
      <c r="BW824" s="53"/>
      <c r="BX824" s="53"/>
      <c r="BY824" s="53"/>
      <c r="BZ824" s="53"/>
      <c r="CA824" s="53"/>
      <c r="CB824" s="53"/>
      <c r="CC824" s="53"/>
      <c r="CD824" s="53"/>
      <c r="CE824" s="53"/>
      <c r="CF824" s="53"/>
      <c r="CG824" s="53"/>
      <c r="CH824" s="53"/>
      <c r="CI824" s="53"/>
      <c r="CJ824" s="53"/>
      <c r="CK824" s="53"/>
      <c r="CL824" s="61"/>
      <c r="CM824" s="53"/>
      <c r="CN824" s="53"/>
      <c r="CO824" s="53"/>
      <c r="CP824" s="53"/>
      <c r="CQ824" s="53"/>
      <c r="CR824" s="53"/>
      <c r="CS824" s="53"/>
      <c r="CT824" s="53"/>
      <c r="CU824" s="53"/>
      <c r="CV824" s="53"/>
      <c r="CW824" s="53"/>
      <c r="CX824" s="53"/>
      <c r="CY824" s="53"/>
    </row>
    <row r="825" spans="1:103" ht="13" customHeight="1">
      <c r="A825" s="4"/>
      <c r="B825" s="4"/>
      <c r="C825" s="4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  <c r="BO825" s="53"/>
      <c r="BP825" s="53"/>
      <c r="BQ825" s="53"/>
      <c r="BR825" s="53"/>
      <c r="BS825" s="53"/>
      <c r="BT825" s="53"/>
      <c r="BU825" s="53"/>
      <c r="BV825" s="53"/>
      <c r="BW825" s="53"/>
      <c r="BX825" s="53"/>
      <c r="BY825" s="53"/>
      <c r="BZ825" s="53"/>
      <c r="CA825" s="53"/>
      <c r="CB825" s="53"/>
      <c r="CC825" s="53"/>
      <c r="CD825" s="53"/>
      <c r="CE825" s="53"/>
      <c r="CF825" s="53"/>
      <c r="CG825" s="53"/>
      <c r="CH825" s="53"/>
      <c r="CI825" s="53"/>
      <c r="CJ825" s="53"/>
      <c r="CK825" s="53"/>
      <c r="CL825" s="61"/>
      <c r="CM825" s="53"/>
      <c r="CN825" s="53"/>
      <c r="CO825" s="53"/>
      <c r="CP825" s="53"/>
      <c r="CQ825" s="53"/>
      <c r="CR825" s="53"/>
      <c r="CS825" s="53"/>
      <c r="CT825" s="53"/>
      <c r="CU825" s="53"/>
      <c r="CV825" s="53"/>
      <c r="CW825" s="53"/>
      <c r="CX825" s="53"/>
      <c r="CY825" s="53"/>
    </row>
    <row r="826" spans="1:103" ht="13" customHeight="1">
      <c r="A826" s="4"/>
      <c r="B826" s="4"/>
      <c r="C826" s="4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  <c r="BO826" s="53"/>
      <c r="BP826" s="53"/>
      <c r="BQ826" s="53"/>
      <c r="BR826" s="53"/>
      <c r="BS826" s="53"/>
      <c r="BT826" s="53"/>
      <c r="BU826" s="53"/>
      <c r="BV826" s="53"/>
      <c r="BW826" s="53"/>
      <c r="BX826" s="53"/>
      <c r="BY826" s="53"/>
      <c r="BZ826" s="53"/>
      <c r="CA826" s="53"/>
      <c r="CB826" s="53"/>
      <c r="CC826" s="53"/>
      <c r="CD826" s="53"/>
      <c r="CE826" s="53"/>
      <c r="CF826" s="53"/>
      <c r="CG826" s="53"/>
      <c r="CH826" s="53"/>
      <c r="CI826" s="53"/>
      <c r="CJ826" s="53"/>
      <c r="CK826" s="53"/>
      <c r="CL826" s="61"/>
      <c r="CM826" s="53"/>
      <c r="CN826" s="53"/>
      <c r="CO826" s="53"/>
      <c r="CP826" s="53"/>
      <c r="CQ826" s="53"/>
      <c r="CR826" s="53"/>
      <c r="CS826" s="53"/>
      <c r="CT826" s="53"/>
      <c r="CU826" s="53"/>
      <c r="CV826" s="53"/>
      <c r="CW826" s="53"/>
      <c r="CX826" s="53"/>
      <c r="CY826" s="53"/>
    </row>
    <row r="827" spans="1:103" ht="13" customHeight="1">
      <c r="A827" s="4"/>
      <c r="B827" s="4"/>
      <c r="C827" s="4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  <c r="BO827" s="53"/>
      <c r="BP827" s="53"/>
      <c r="BQ827" s="53"/>
      <c r="BR827" s="53"/>
      <c r="BS827" s="53"/>
      <c r="BT827" s="53"/>
      <c r="BU827" s="53"/>
      <c r="BV827" s="53"/>
      <c r="BW827" s="53"/>
      <c r="BX827" s="53"/>
      <c r="BY827" s="53"/>
      <c r="BZ827" s="53"/>
      <c r="CA827" s="53"/>
      <c r="CB827" s="53"/>
      <c r="CC827" s="53"/>
      <c r="CD827" s="53"/>
      <c r="CE827" s="53"/>
      <c r="CF827" s="53"/>
      <c r="CG827" s="53"/>
      <c r="CH827" s="53"/>
      <c r="CI827" s="53"/>
      <c r="CJ827" s="53"/>
      <c r="CK827" s="53"/>
      <c r="CL827" s="61"/>
      <c r="CM827" s="53"/>
      <c r="CN827" s="53"/>
      <c r="CO827" s="53"/>
      <c r="CP827" s="53"/>
      <c r="CQ827" s="53"/>
      <c r="CR827" s="53"/>
      <c r="CS827" s="53"/>
      <c r="CT827" s="53"/>
      <c r="CU827" s="53"/>
      <c r="CV827" s="53"/>
      <c r="CW827" s="53"/>
      <c r="CX827" s="53"/>
      <c r="CY827" s="53"/>
    </row>
    <row r="828" spans="1:103" ht="13" customHeight="1">
      <c r="A828" s="4"/>
      <c r="B828" s="4"/>
      <c r="C828" s="4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  <c r="BW828" s="53"/>
      <c r="BX828" s="53"/>
      <c r="BY828" s="53"/>
      <c r="BZ828" s="53"/>
      <c r="CA828" s="53"/>
      <c r="CB828" s="53"/>
      <c r="CC828" s="53"/>
      <c r="CD828" s="53"/>
      <c r="CE828" s="53"/>
      <c r="CF828" s="53"/>
      <c r="CG828" s="53"/>
      <c r="CH828" s="53"/>
      <c r="CI828" s="53"/>
      <c r="CJ828" s="53"/>
      <c r="CK828" s="53"/>
      <c r="CL828" s="61"/>
      <c r="CM828" s="53"/>
      <c r="CN828" s="53"/>
      <c r="CO828" s="53"/>
      <c r="CP828" s="53"/>
      <c r="CQ828" s="53"/>
      <c r="CR828" s="53"/>
      <c r="CS828" s="53"/>
      <c r="CT828" s="53"/>
      <c r="CU828" s="53"/>
      <c r="CV828" s="53"/>
      <c r="CW828" s="53"/>
      <c r="CX828" s="53"/>
      <c r="CY828" s="53"/>
    </row>
    <row r="829" spans="1:103" ht="13" customHeight="1">
      <c r="A829" s="4"/>
      <c r="B829" s="4"/>
      <c r="C829" s="4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/>
      <c r="BW829" s="53"/>
      <c r="BX829" s="53"/>
      <c r="BY829" s="53"/>
      <c r="BZ829" s="53"/>
      <c r="CA829" s="53"/>
      <c r="CB829" s="53"/>
      <c r="CC829" s="53"/>
      <c r="CD829" s="53"/>
      <c r="CE829" s="53"/>
      <c r="CF829" s="53"/>
      <c r="CG829" s="53"/>
      <c r="CH829" s="53"/>
      <c r="CI829" s="53"/>
      <c r="CJ829" s="53"/>
      <c r="CK829" s="53"/>
      <c r="CL829" s="61"/>
      <c r="CM829" s="53"/>
      <c r="CN829" s="53"/>
      <c r="CO829" s="53"/>
      <c r="CP829" s="53"/>
      <c r="CQ829" s="53"/>
      <c r="CR829" s="53"/>
      <c r="CS829" s="53"/>
      <c r="CT829" s="53"/>
      <c r="CU829" s="53"/>
      <c r="CV829" s="53"/>
      <c r="CW829" s="53"/>
      <c r="CX829" s="53"/>
      <c r="CY829" s="53"/>
    </row>
    <row r="830" spans="1:103" ht="13" customHeight="1">
      <c r="A830" s="4"/>
      <c r="B830" s="4"/>
      <c r="C830" s="4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  <c r="BW830" s="53"/>
      <c r="BX830" s="53"/>
      <c r="BY830" s="53"/>
      <c r="BZ830" s="53"/>
      <c r="CA830" s="53"/>
      <c r="CB830" s="53"/>
      <c r="CC830" s="53"/>
      <c r="CD830" s="53"/>
      <c r="CE830" s="53"/>
      <c r="CF830" s="53"/>
      <c r="CG830" s="53"/>
      <c r="CH830" s="53"/>
      <c r="CI830" s="53"/>
      <c r="CJ830" s="53"/>
      <c r="CK830" s="53"/>
      <c r="CL830" s="61"/>
      <c r="CM830" s="53"/>
      <c r="CN830" s="53"/>
      <c r="CO830" s="53"/>
      <c r="CP830" s="53"/>
      <c r="CQ830" s="53"/>
      <c r="CR830" s="53"/>
      <c r="CS830" s="53"/>
      <c r="CT830" s="53"/>
      <c r="CU830" s="53"/>
      <c r="CV830" s="53"/>
      <c r="CW830" s="53"/>
      <c r="CX830" s="53"/>
      <c r="CY830" s="53"/>
    </row>
    <row r="831" spans="1:103" ht="13" customHeight="1">
      <c r="A831" s="4"/>
      <c r="B831" s="4"/>
      <c r="C831" s="4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  <c r="BW831" s="53"/>
      <c r="BX831" s="53"/>
      <c r="BY831" s="53"/>
      <c r="BZ831" s="53"/>
      <c r="CA831" s="53"/>
      <c r="CB831" s="53"/>
      <c r="CC831" s="53"/>
      <c r="CD831" s="53"/>
      <c r="CE831" s="53"/>
      <c r="CF831" s="53"/>
      <c r="CG831" s="53"/>
      <c r="CH831" s="53"/>
      <c r="CI831" s="53"/>
      <c r="CJ831" s="53"/>
      <c r="CK831" s="53"/>
      <c r="CL831" s="61"/>
      <c r="CM831" s="53"/>
      <c r="CN831" s="53"/>
      <c r="CO831" s="53"/>
      <c r="CP831" s="53"/>
      <c r="CQ831" s="53"/>
      <c r="CR831" s="53"/>
      <c r="CS831" s="53"/>
      <c r="CT831" s="53"/>
      <c r="CU831" s="53"/>
      <c r="CV831" s="53"/>
      <c r="CW831" s="53"/>
      <c r="CX831" s="53"/>
      <c r="CY831" s="53"/>
    </row>
    <row r="832" spans="1:103" ht="13" customHeight="1">
      <c r="A832" s="4"/>
      <c r="B832" s="4"/>
      <c r="C832" s="4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  <c r="BW832" s="53"/>
      <c r="BX832" s="53"/>
      <c r="BY832" s="53"/>
      <c r="BZ832" s="53"/>
      <c r="CA832" s="53"/>
      <c r="CB832" s="53"/>
      <c r="CC832" s="53"/>
      <c r="CD832" s="53"/>
      <c r="CE832" s="53"/>
      <c r="CF832" s="53"/>
      <c r="CG832" s="53"/>
      <c r="CH832" s="53"/>
      <c r="CI832" s="53"/>
      <c r="CJ832" s="53"/>
      <c r="CK832" s="53"/>
      <c r="CL832" s="61"/>
      <c r="CM832" s="53"/>
      <c r="CN832" s="53"/>
      <c r="CO832" s="53"/>
      <c r="CP832" s="53"/>
      <c r="CQ832" s="53"/>
      <c r="CR832" s="53"/>
      <c r="CS832" s="53"/>
      <c r="CT832" s="53"/>
      <c r="CU832" s="53"/>
      <c r="CV832" s="53"/>
      <c r="CW832" s="53"/>
      <c r="CX832" s="53"/>
      <c r="CY832" s="53"/>
    </row>
    <row r="833" spans="1:103" ht="13" customHeight="1">
      <c r="A833" s="4"/>
      <c r="B833" s="4"/>
      <c r="C833" s="4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  <c r="BW833" s="53"/>
      <c r="BX833" s="53"/>
      <c r="BY833" s="53"/>
      <c r="BZ833" s="53"/>
      <c r="CA833" s="53"/>
      <c r="CB833" s="53"/>
      <c r="CC833" s="53"/>
      <c r="CD833" s="53"/>
      <c r="CE833" s="53"/>
      <c r="CF833" s="53"/>
      <c r="CG833" s="53"/>
      <c r="CH833" s="53"/>
      <c r="CI833" s="53"/>
      <c r="CJ833" s="53"/>
      <c r="CK833" s="53"/>
      <c r="CL833" s="61"/>
      <c r="CM833" s="53"/>
      <c r="CN833" s="53"/>
      <c r="CO833" s="53"/>
      <c r="CP833" s="53"/>
      <c r="CQ833" s="53"/>
      <c r="CR833" s="53"/>
      <c r="CS833" s="53"/>
      <c r="CT833" s="53"/>
      <c r="CU833" s="53"/>
      <c r="CV833" s="53"/>
      <c r="CW833" s="53"/>
      <c r="CX833" s="53"/>
      <c r="CY833" s="53"/>
    </row>
    <row r="834" spans="1:103" ht="13" customHeight="1">
      <c r="A834" s="4"/>
      <c r="B834" s="4"/>
      <c r="C834" s="4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  <c r="BW834" s="53"/>
      <c r="BX834" s="53"/>
      <c r="BY834" s="53"/>
      <c r="BZ834" s="53"/>
      <c r="CA834" s="53"/>
      <c r="CB834" s="53"/>
      <c r="CC834" s="53"/>
      <c r="CD834" s="53"/>
      <c r="CE834" s="53"/>
      <c r="CF834" s="53"/>
      <c r="CG834" s="53"/>
      <c r="CH834" s="53"/>
      <c r="CI834" s="53"/>
      <c r="CJ834" s="53"/>
      <c r="CK834" s="53"/>
      <c r="CL834" s="61"/>
      <c r="CM834" s="53"/>
      <c r="CN834" s="53"/>
      <c r="CO834" s="53"/>
      <c r="CP834" s="53"/>
      <c r="CQ834" s="53"/>
      <c r="CR834" s="53"/>
      <c r="CS834" s="53"/>
      <c r="CT834" s="53"/>
      <c r="CU834" s="53"/>
      <c r="CV834" s="53"/>
      <c r="CW834" s="53"/>
      <c r="CX834" s="53"/>
      <c r="CY834" s="53"/>
    </row>
    <row r="835" spans="1:103" ht="13" customHeight="1">
      <c r="A835" s="4"/>
      <c r="B835" s="4"/>
      <c r="C835" s="4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  <c r="BW835" s="53"/>
      <c r="BX835" s="53"/>
      <c r="BY835" s="53"/>
      <c r="BZ835" s="53"/>
      <c r="CA835" s="53"/>
      <c r="CB835" s="53"/>
      <c r="CC835" s="53"/>
      <c r="CD835" s="53"/>
      <c r="CE835" s="53"/>
      <c r="CF835" s="53"/>
      <c r="CG835" s="53"/>
      <c r="CH835" s="53"/>
      <c r="CI835" s="53"/>
      <c r="CJ835" s="53"/>
      <c r="CK835" s="53"/>
      <c r="CL835" s="61"/>
      <c r="CM835" s="53"/>
      <c r="CN835" s="53"/>
      <c r="CO835" s="53"/>
      <c r="CP835" s="53"/>
      <c r="CQ835" s="53"/>
      <c r="CR835" s="53"/>
      <c r="CS835" s="53"/>
      <c r="CT835" s="53"/>
      <c r="CU835" s="53"/>
      <c r="CV835" s="53"/>
      <c r="CW835" s="53"/>
      <c r="CX835" s="53"/>
      <c r="CY835" s="53"/>
    </row>
    <row r="836" spans="1:103" ht="13" customHeight="1">
      <c r="A836" s="4"/>
      <c r="B836" s="4"/>
      <c r="C836" s="4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/>
      <c r="BR836" s="53"/>
      <c r="BS836" s="53"/>
      <c r="BT836" s="53"/>
      <c r="BU836" s="53"/>
      <c r="BV836" s="53"/>
      <c r="BW836" s="53"/>
      <c r="BX836" s="53"/>
      <c r="BY836" s="53"/>
      <c r="BZ836" s="53"/>
      <c r="CA836" s="53"/>
      <c r="CB836" s="53"/>
      <c r="CC836" s="53"/>
      <c r="CD836" s="53"/>
      <c r="CE836" s="53"/>
      <c r="CF836" s="53"/>
      <c r="CG836" s="53"/>
      <c r="CH836" s="53"/>
      <c r="CI836" s="53"/>
      <c r="CJ836" s="53"/>
      <c r="CK836" s="53"/>
      <c r="CL836" s="61"/>
      <c r="CM836" s="53"/>
      <c r="CN836" s="53"/>
      <c r="CO836" s="53"/>
      <c r="CP836" s="53"/>
      <c r="CQ836" s="53"/>
      <c r="CR836" s="53"/>
      <c r="CS836" s="53"/>
      <c r="CT836" s="53"/>
      <c r="CU836" s="53"/>
      <c r="CV836" s="53"/>
      <c r="CW836" s="53"/>
      <c r="CX836" s="53"/>
      <c r="CY836" s="53"/>
    </row>
    <row r="837" spans="1:103" ht="13" customHeight="1">
      <c r="A837" s="4"/>
      <c r="B837" s="4"/>
      <c r="C837" s="4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  <c r="BO837" s="53"/>
      <c r="BP837" s="53"/>
      <c r="BQ837" s="53"/>
      <c r="BR837" s="53"/>
      <c r="BS837" s="53"/>
      <c r="BT837" s="53"/>
      <c r="BU837" s="53"/>
      <c r="BV837" s="53"/>
      <c r="BW837" s="53"/>
      <c r="BX837" s="53"/>
      <c r="BY837" s="53"/>
      <c r="BZ837" s="53"/>
      <c r="CA837" s="53"/>
      <c r="CB837" s="53"/>
      <c r="CC837" s="53"/>
      <c r="CD837" s="53"/>
      <c r="CE837" s="53"/>
      <c r="CF837" s="53"/>
      <c r="CG837" s="53"/>
      <c r="CH837" s="53"/>
      <c r="CI837" s="53"/>
      <c r="CJ837" s="53"/>
      <c r="CK837" s="53"/>
      <c r="CL837" s="61"/>
      <c r="CM837" s="53"/>
      <c r="CN837" s="53"/>
      <c r="CO837" s="53"/>
      <c r="CP837" s="53"/>
      <c r="CQ837" s="53"/>
      <c r="CR837" s="53"/>
      <c r="CS837" s="53"/>
      <c r="CT837" s="53"/>
      <c r="CU837" s="53"/>
      <c r="CV837" s="53"/>
      <c r="CW837" s="53"/>
      <c r="CX837" s="53"/>
      <c r="CY837" s="53"/>
    </row>
    <row r="838" spans="1:103" ht="13" customHeight="1">
      <c r="A838" s="4"/>
      <c r="B838" s="4"/>
      <c r="C838" s="4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  <c r="BW838" s="53"/>
      <c r="BX838" s="53"/>
      <c r="BY838" s="53"/>
      <c r="BZ838" s="53"/>
      <c r="CA838" s="53"/>
      <c r="CB838" s="53"/>
      <c r="CC838" s="53"/>
      <c r="CD838" s="53"/>
      <c r="CE838" s="53"/>
      <c r="CF838" s="53"/>
      <c r="CG838" s="53"/>
      <c r="CH838" s="53"/>
      <c r="CI838" s="53"/>
      <c r="CJ838" s="53"/>
      <c r="CK838" s="53"/>
      <c r="CL838" s="61"/>
      <c r="CM838" s="53"/>
      <c r="CN838" s="53"/>
      <c r="CO838" s="53"/>
      <c r="CP838" s="53"/>
      <c r="CQ838" s="53"/>
      <c r="CR838" s="53"/>
      <c r="CS838" s="53"/>
      <c r="CT838" s="53"/>
      <c r="CU838" s="53"/>
      <c r="CV838" s="53"/>
      <c r="CW838" s="53"/>
      <c r="CX838" s="53"/>
      <c r="CY838" s="53"/>
    </row>
    <row r="839" spans="1:103" ht="13" customHeight="1">
      <c r="A839" s="4"/>
      <c r="B839" s="4"/>
      <c r="C839" s="4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  <c r="BW839" s="53"/>
      <c r="BX839" s="53"/>
      <c r="BY839" s="53"/>
      <c r="BZ839" s="53"/>
      <c r="CA839" s="53"/>
      <c r="CB839" s="53"/>
      <c r="CC839" s="53"/>
      <c r="CD839" s="53"/>
      <c r="CE839" s="53"/>
      <c r="CF839" s="53"/>
      <c r="CG839" s="53"/>
      <c r="CH839" s="53"/>
      <c r="CI839" s="53"/>
      <c r="CJ839" s="53"/>
      <c r="CK839" s="53"/>
      <c r="CL839" s="61"/>
      <c r="CM839" s="53"/>
      <c r="CN839" s="53"/>
      <c r="CO839" s="53"/>
      <c r="CP839" s="53"/>
      <c r="CQ839" s="53"/>
      <c r="CR839" s="53"/>
      <c r="CS839" s="53"/>
      <c r="CT839" s="53"/>
      <c r="CU839" s="53"/>
      <c r="CV839" s="53"/>
      <c r="CW839" s="53"/>
      <c r="CX839" s="53"/>
      <c r="CY839" s="53"/>
    </row>
    <row r="840" spans="1:103" ht="13" customHeight="1">
      <c r="A840" s="4"/>
      <c r="B840" s="4"/>
      <c r="C840" s="4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/>
      <c r="BS840" s="53"/>
      <c r="BT840" s="53"/>
      <c r="BU840" s="53"/>
      <c r="BV840" s="53"/>
      <c r="BW840" s="53"/>
      <c r="BX840" s="53"/>
      <c r="BY840" s="53"/>
      <c r="BZ840" s="53"/>
      <c r="CA840" s="53"/>
      <c r="CB840" s="53"/>
      <c r="CC840" s="53"/>
      <c r="CD840" s="53"/>
      <c r="CE840" s="53"/>
      <c r="CF840" s="53"/>
      <c r="CG840" s="53"/>
      <c r="CH840" s="53"/>
      <c r="CI840" s="53"/>
      <c r="CJ840" s="53"/>
      <c r="CK840" s="53"/>
      <c r="CL840" s="61"/>
      <c r="CM840" s="53"/>
      <c r="CN840" s="53"/>
      <c r="CO840" s="53"/>
      <c r="CP840" s="53"/>
      <c r="CQ840" s="53"/>
      <c r="CR840" s="53"/>
      <c r="CS840" s="53"/>
      <c r="CT840" s="53"/>
      <c r="CU840" s="53"/>
      <c r="CV840" s="53"/>
      <c r="CW840" s="53"/>
      <c r="CX840" s="53"/>
      <c r="CY840" s="53"/>
    </row>
    <row r="841" spans="1:103" ht="13" customHeight="1">
      <c r="A841" s="4"/>
      <c r="B841" s="4"/>
      <c r="C841" s="4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/>
      <c r="BR841" s="53"/>
      <c r="BS841" s="53"/>
      <c r="BT841" s="53"/>
      <c r="BU841" s="53"/>
      <c r="BV841" s="53"/>
      <c r="BW841" s="53"/>
      <c r="BX841" s="53"/>
      <c r="BY841" s="53"/>
      <c r="BZ841" s="53"/>
      <c r="CA841" s="53"/>
      <c r="CB841" s="53"/>
      <c r="CC841" s="53"/>
      <c r="CD841" s="53"/>
      <c r="CE841" s="53"/>
      <c r="CF841" s="53"/>
      <c r="CG841" s="53"/>
      <c r="CH841" s="53"/>
      <c r="CI841" s="53"/>
      <c r="CJ841" s="53"/>
      <c r="CK841" s="53"/>
      <c r="CL841" s="61"/>
      <c r="CM841" s="53"/>
      <c r="CN841" s="53"/>
      <c r="CO841" s="53"/>
      <c r="CP841" s="53"/>
      <c r="CQ841" s="53"/>
      <c r="CR841" s="53"/>
      <c r="CS841" s="53"/>
      <c r="CT841" s="53"/>
      <c r="CU841" s="53"/>
      <c r="CV841" s="53"/>
      <c r="CW841" s="53"/>
      <c r="CX841" s="53"/>
      <c r="CY841" s="53"/>
    </row>
    <row r="842" spans="1:103" ht="13" customHeight="1">
      <c r="A842" s="4"/>
      <c r="B842" s="4"/>
      <c r="C842" s="4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/>
      <c r="BS842" s="53"/>
      <c r="BT842" s="53"/>
      <c r="BU842" s="53"/>
      <c r="BV842" s="53"/>
      <c r="BW842" s="53"/>
      <c r="BX842" s="53"/>
      <c r="BY842" s="53"/>
      <c r="BZ842" s="53"/>
      <c r="CA842" s="53"/>
      <c r="CB842" s="53"/>
      <c r="CC842" s="53"/>
      <c r="CD842" s="53"/>
      <c r="CE842" s="53"/>
      <c r="CF842" s="53"/>
      <c r="CG842" s="53"/>
      <c r="CH842" s="53"/>
      <c r="CI842" s="53"/>
      <c r="CJ842" s="53"/>
      <c r="CK842" s="53"/>
      <c r="CL842" s="61"/>
      <c r="CM842" s="53"/>
      <c r="CN842" s="53"/>
      <c r="CO842" s="53"/>
      <c r="CP842" s="53"/>
      <c r="CQ842" s="53"/>
      <c r="CR842" s="53"/>
      <c r="CS842" s="53"/>
      <c r="CT842" s="53"/>
      <c r="CU842" s="53"/>
      <c r="CV842" s="53"/>
      <c r="CW842" s="53"/>
      <c r="CX842" s="53"/>
      <c r="CY842" s="53"/>
    </row>
    <row r="843" spans="1:103" ht="13" customHeight="1">
      <c r="A843" s="4"/>
      <c r="B843" s="4"/>
      <c r="C843" s="4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/>
      <c r="BV843" s="53"/>
      <c r="BW843" s="53"/>
      <c r="BX843" s="53"/>
      <c r="BY843" s="53"/>
      <c r="BZ843" s="53"/>
      <c r="CA843" s="53"/>
      <c r="CB843" s="53"/>
      <c r="CC843" s="53"/>
      <c r="CD843" s="53"/>
      <c r="CE843" s="53"/>
      <c r="CF843" s="53"/>
      <c r="CG843" s="53"/>
      <c r="CH843" s="53"/>
      <c r="CI843" s="53"/>
      <c r="CJ843" s="53"/>
      <c r="CK843" s="53"/>
      <c r="CL843" s="61"/>
      <c r="CM843" s="53"/>
      <c r="CN843" s="53"/>
      <c r="CO843" s="53"/>
      <c r="CP843" s="53"/>
      <c r="CQ843" s="53"/>
      <c r="CR843" s="53"/>
      <c r="CS843" s="53"/>
      <c r="CT843" s="53"/>
      <c r="CU843" s="53"/>
      <c r="CV843" s="53"/>
      <c r="CW843" s="53"/>
      <c r="CX843" s="53"/>
      <c r="CY843" s="53"/>
    </row>
    <row r="844" spans="1:103" ht="13" customHeight="1">
      <c r="A844" s="4"/>
      <c r="B844" s="4"/>
      <c r="C844" s="4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/>
      <c r="BR844" s="53"/>
      <c r="BS844" s="53"/>
      <c r="BT844" s="53"/>
      <c r="BU844" s="53"/>
      <c r="BV844" s="53"/>
      <c r="BW844" s="53"/>
      <c r="BX844" s="53"/>
      <c r="BY844" s="53"/>
      <c r="BZ844" s="53"/>
      <c r="CA844" s="53"/>
      <c r="CB844" s="53"/>
      <c r="CC844" s="53"/>
      <c r="CD844" s="53"/>
      <c r="CE844" s="53"/>
      <c r="CF844" s="53"/>
      <c r="CG844" s="53"/>
      <c r="CH844" s="53"/>
      <c r="CI844" s="53"/>
      <c r="CJ844" s="53"/>
      <c r="CK844" s="53"/>
      <c r="CL844" s="61"/>
      <c r="CM844" s="53"/>
      <c r="CN844" s="53"/>
      <c r="CO844" s="53"/>
      <c r="CP844" s="53"/>
      <c r="CQ844" s="53"/>
      <c r="CR844" s="53"/>
      <c r="CS844" s="53"/>
      <c r="CT844" s="53"/>
      <c r="CU844" s="53"/>
      <c r="CV844" s="53"/>
      <c r="CW844" s="53"/>
      <c r="CX844" s="53"/>
      <c r="CY844" s="53"/>
    </row>
    <row r="845" spans="1:103" ht="13" customHeight="1">
      <c r="A845" s="4"/>
      <c r="B845" s="4"/>
      <c r="C845" s="4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  <c r="BO845" s="53"/>
      <c r="BP845" s="53"/>
      <c r="BQ845" s="53"/>
      <c r="BR845" s="53"/>
      <c r="BS845" s="53"/>
      <c r="BT845" s="53"/>
      <c r="BU845" s="53"/>
      <c r="BV845" s="53"/>
      <c r="BW845" s="53"/>
      <c r="BX845" s="53"/>
      <c r="BY845" s="53"/>
      <c r="BZ845" s="53"/>
      <c r="CA845" s="53"/>
      <c r="CB845" s="53"/>
      <c r="CC845" s="53"/>
      <c r="CD845" s="53"/>
      <c r="CE845" s="53"/>
      <c r="CF845" s="53"/>
      <c r="CG845" s="53"/>
      <c r="CH845" s="53"/>
      <c r="CI845" s="53"/>
      <c r="CJ845" s="53"/>
      <c r="CK845" s="53"/>
      <c r="CL845" s="61"/>
      <c r="CM845" s="53"/>
      <c r="CN845" s="53"/>
      <c r="CO845" s="53"/>
      <c r="CP845" s="53"/>
      <c r="CQ845" s="53"/>
      <c r="CR845" s="53"/>
      <c r="CS845" s="53"/>
      <c r="CT845" s="53"/>
      <c r="CU845" s="53"/>
      <c r="CV845" s="53"/>
      <c r="CW845" s="53"/>
      <c r="CX845" s="53"/>
      <c r="CY845" s="53"/>
    </row>
    <row r="846" spans="1:103" ht="13" customHeight="1">
      <c r="A846" s="4"/>
      <c r="B846" s="4"/>
      <c r="C846" s="4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/>
      <c r="CA846" s="53"/>
      <c r="CB846" s="53"/>
      <c r="CC846" s="53"/>
      <c r="CD846" s="53"/>
      <c r="CE846" s="53"/>
      <c r="CF846" s="53"/>
      <c r="CG846" s="53"/>
      <c r="CH846" s="53"/>
      <c r="CI846" s="53"/>
      <c r="CJ846" s="53"/>
      <c r="CK846" s="53"/>
      <c r="CL846" s="61"/>
      <c r="CM846" s="53"/>
      <c r="CN846" s="53"/>
      <c r="CO846" s="53"/>
      <c r="CP846" s="53"/>
      <c r="CQ846" s="53"/>
      <c r="CR846" s="53"/>
      <c r="CS846" s="53"/>
      <c r="CT846" s="53"/>
      <c r="CU846" s="53"/>
      <c r="CV846" s="53"/>
      <c r="CW846" s="53"/>
      <c r="CX846" s="53"/>
      <c r="CY846" s="53"/>
    </row>
    <row r="847" spans="1:103" ht="13" customHeight="1">
      <c r="A847" s="4"/>
      <c r="B847" s="4"/>
      <c r="C847" s="4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/>
      <c r="CA847" s="53"/>
      <c r="CB847" s="53"/>
      <c r="CC847" s="53"/>
      <c r="CD847" s="53"/>
      <c r="CE847" s="53"/>
      <c r="CF847" s="53"/>
      <c r="CG847" s="53"/>
      <c r="CH847" s="53"/>
      <c r="CI847" s="53"/>
      <c r="CJ847" s="53"/>
      <c r="CK847" s="53"/>
      <c r="CL847" s="61"/>
      <c r="CM847" s="53"/>
      <c r="CN847" s="53"/>
      <c r="CO847" s="53"/>
      <c r="CP847" s="53"/>
      <c r="CQ847" s="53"/>
      <c r="CR847" s="53"/>
      <c r="CS847" s="53"/>
      <c r="CT847" s="53"/>
      <c r="CU847" s="53"/>
      <c r="CV847" s="53"/>
      <c r="CW847" s="53"/>
      <c r="CX847" s="53"/>
      <c r="CY847" s="53"/>
    </row>
    <row r="848" spans="1:103" ht="13" customHeight="1">
      <c r="A848" s="4"/>
      <c r="B848" s="4"/>
      <c r="C848" s="4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  <c r="BW848" s="53"/>
      <c r="BX848" s="53"/>
      <c r="BY848" s="53"/>
      <c r="BZ848" s="53"/>
      <c r="CA848" s="53"/>
      <c r="CB848" s="53"/>
      <c r="CC848" s="53"/>
      <c r="CD848" s="53"/>
      <c r="CE848" s="53"/>
      <c r="CF848" s="53"/>
      <c r="CG848" s="53"/>
      <c r="CH848" s="53"/>
      <c r="CI848" s="53"/>
      <c r="CJ848" s="53"/>
      <c r="CK848" s="53"/>
      <c r="CL848" s="61"/>
      <c r="CM848" s="53"/>
      <c r="CN848" s="53"/>
      <c r="CO848" s="53"/>
      <c r="CP848" s="53"/>
      <c r="CQ848" s="53"/>
      <c r="CR848" s="53"/>
      <c r="CS848" s="53"/>
      <c r="CT848" s="53"/>
      <c r="CU848" s="53"/>
      <c r="CV848" s="53"/>
      <c r="CW848" s="53"/>
      <c r="CX848" s="53"/>
      <c r="CY848" s="53"/>
    </row>
    <row r="849" spans="1:103" ht="13" customHeight="1">
      <c r="A849" s="4"/>
      <c r="B849" s="4"/>
      <c r="C849" s="4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  <c r="BW849" s="53"/>
      <c r="BX849" s="53"/>
      <c r="BY849" s="53"/>
      <c r="BZ849" s="53"/>
      <c r="CA849" s="53"/>
      <c r="CB849" s="53"/>
      <c r="CC849" s="53"/>
      <c r="CD849" s="53"/>
      <c r="CE849" s="53"/>
      <c r="CF849" s="53"/>
      <c r="CG849" s="53"/>
      <c r="CH849" s="53"/>
      <c r="CI849" s="53"/>
      <c r="CJ849" s="53"/>
      <c r="CK849" s="53"/>
      <c r="CL849" s="61"/>
      <c r="CM849" s="53"/>
      <c r="CN849" s="53"/>
      <c r="CO849" s="53"/>
      <c r="CP849" s="53"/>
      <c r="CQ849" s="53"/>
      <c r="CR849" s="53"/>
      <c r="CS849" s="53"/>
      <c r="CT849" s="53"/>
      <c r="CU849" s="53"/>
      <c r="CV849" s="53"/>
      <c r="CW849" s="53"/>
      <c r="CX849" s="53"/>
      <c r="CY849" s="53"/>
    </row>
    <row r="850" spans="1:103" ht="13" customHeight="1">
      <c r="A850" s="4"/>
      <c r="B850" s="4"/>
      <c r="C850" s="4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  <c r="BO850" s="53"/>
      <c r="BP850" s="53"/>
      <c r="BQ850" s="53"/>
      <c r="BR850" s="53"/>
      <c r="BS850" s="53"/>
      <c r="BT850" s="53"/>
      <c r="BU850" s="53"/>
      <c r="BV850" s="53"/>
      <c r="BW850" s="53"/>
      <c r="BX850" s="53"/>
      <c r="BY850" s="53"/>
      <c r="BZ850" s="53"/>
      <c r="CA850" s="53"/>
      <c r="CB850" s="53"/>
      <c r="CC850" s="53"/>
      <c r="CD850" s="53"/>
      <c r="CE850" s="53"/>
      <c r="CF850" s="53"/>
      <c r="CG850" s="53"/>
      <c r="CH850" s="53"/>
      <c r="CI850" s="53"/>
      <c r="CJ850" s="53"/>
      <c r="CK850" s="53"/>
      <c r="CL850" s="61"/>
      <c r="CM850" s="53"/>
      <c r="CN850" s="53"/>
      <c r="CO850" s="53"/>
      <c r="CP850" s="53"/>
      <c r="CQ850" s="53"/>
      <c r="CR850" s="53"/>
      <c r="CS850" s="53"/>
      <c r="CT850" s="53"/>
      <c r="CU850" s="53"/>
      <c r="CV850" s="53"/>
      <c r="CW850" s="53"/>
      <c r="CX850" s="53"/>
      <c r="CY850" s="53"/>
    </row>
    <row r="851" spans="1:103" ht="13" customHeight="1">
      <c r="A851" s="4"/>
      <c r="B851" s="4"/>
      <c r="C851" s="4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  <c r="BW851" s="53"/>
      <c r="BX851" s="53"/>
      <c r="BY851" s="53"/>
      <c r="BZ851" s="53"/>
      <c r="CA851" s="53"/>
      <c r="CB851" s="53"/>
      <c r="CC851" s="53"/>
      <c r="CD851" s="53"/>
      <c r="CE851" s="53"/>
      <c r="CF851" s="53"/>
      <c r="CG851" s="53"/>
      <c r="CH851" s="53"/>
      <c r="CI851" s="53"/>
      <c r="CJ851" s="53"/>
      <c r="CK851" s="53"/>
      <c r="CL851" s="61"/>
      <c r="CM851" s="53"/>
      <c r="CN851" s="53"/>
      <c r="CO851" s="53"/>
      <c r="CP851" s="53"/>
      <c r="CQ851" s="53"/>
      <c r="CR851" s="53"/>
      <c r="CS851" s="53"/>
      <c r="CT851" s="53"/>
      <c r="CU851" s="53"/>
      <c r="CV851" s="53"/>
      <c r="CW851" s="53"/>
      <c r="CX851" s="53"/>
      <c r="CY851" s="53"/>
    </row>
    <row r="852" spans="1:103" ht="13" customHeight="1">
      <c r="A852" s="4"/>
      <c r="B852" s="4"/>
      <c r="C852" s="4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  <c r="BW852" s="53"/>
      <c r="BX852" s="53"/>
      <c r="BY852" s="53"/>
      <c r="BZ852" s="53"/>
      <c r="CA852" s="53"/>
      <c r="CB852" s="53"/>
      <c r="CC852" s="53"/>
      <c r="CD852" s="53"/>
      <c r="CE852" s="53"/>
      <c r="CF852" s="53"/>
      <c r="CG852" s="53"/>
      <c r="CH852" s="53"/>
      <c r="CI852" s="53"/>
      <c r="CJ852" s="53"/>
      <c r="CK852" s="53"/>
      <c r="CL852" s="61"/>
      <c r="CM852" s="53"/>
      <c r="CN852" s="53"/>
      <c r="CO852" s="53"/>
      <c r="CP852" s="53"/>
      <c r="CQ852" s="53"/>
      <c r="CR852" s="53"/>
      <c r="CS852" s="53"/>
      <c r="CT852" s="53"/>
      <c r="CU852" s="53"/>
      <c r="CV852" s="53"/>
      <c r="CW852" s="53"/>
      <c r="CX852" s="53"/>
      <c r="CY852" s="53"/>
    </row>
    <row r="853" spans="1:103" ht="13" customHeight="1">
      <c r="A853" s="4"/>
      <c r="B853" s="4"/>
      <c r="C853" s="4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  <c r="BW853" s="53"/>
      <c r="BX853" s="53"/>
      <c r="BY853" s="53"/>
      <c r="BZ853" s="53"/>
      <c r="CA853" s="53"/>
      <c r="CB853" s="53"/>
      <c r="CC853" s="53"/>
      <c r="CD853" s="53"/>
      <c r="CE853" s="53"/>
      <c r="CF853" s="53"/>
      <c r="CG853" s="53"/>
      <c r="CH853" s="53"/>
      <c r="CI853" s="53"/>
      <c r="CJ853" s="53"/>
      <c r="CK853" s="53"/>
      <c r="CL853" s="61"/>
      <c r="CM853" s="53"/>
      <c r="CN853" s="53"/>
      <c r="CO853" s="53"/>
      <c r="CP853" s="53"/>
      <c r="CQ853" s="53"/>
      <c r="CR853" s="53"/>
      <c r="CS853" s="53"/>
      <c r="CT853" s="53"/>
      <c r="CU853" s="53"/>
      <c r="CV853" s="53"/>
      <c r="CW853" s="53"/>
      <c r="CX853" s="53"/>
      <c r="CY853" s="53"/>
    </row>
    <row r="854" spans="1:103" ht="13" customHeight="1">
      <c r="A854" s="4"/>
      <c r="B854" s="4"/>
      <c r="C854" s="4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  <c r="BO854" s="53"/>
      <c r="BP854" s="53"/>
      <c r="BQ854" s="53"/>
      <c r="BR854" s="53"/>
      <c r="BS854" s="53"/>
      <c r="BT854" s="53"/>
      <c r="BU854" s="53"/>
      <c r="BV854" s="53"/>
      <c r="BW854" s="53"/>
      <c r="BX854" s="53"/>
      <c r="BY854" s="53"/>
      <c r="BZ854" s="53"/>
      <c r="CA854" s="53"/>
      <c r="CB854" s="53"/>
      <c r="CC854" s="53"/>
      <c r="CD854" s="53"/>
      <c r="CE854" s="53"/>
      <c r="CF854" s="53"/>
      <c r="CG854" s="53"/>
      <c r="CH854" s="53"/>
      <c r="CI854" s="53"/>
      <c r="CJ854" s="53"/>
      <c r="CK854" s="53"/>
      <c r="CL854" s="61"/>
      <c r="CM854" s="53"/>
      <c r="CN854" s="53"/>
      <c r="CO854" s="53"/>
      <c r="CP854" s="53"/>
      <c r="CQ854" s="53"/>
      <c r="CR854" s="53"/>
      <c r="CS854" s="53"/>
      <c r="CT854" s="53"/>
      <c r="CU854" s="53"/>
      <c r="CV854" s="53"/>
      <c r="CW854" s="53"/>
      <c r="CX854" s="53"/>
      <c r="CY854" s="53"/>
    </row>
    <row r="855" spans="1:103" ht="13" customHeight="1">
      <c r="A855" s="4"/>
      <c r="B855" s="4"/>
      <c r="C855" s="4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  <c r="BW855" s="53"/>
      <c r="BX855" s="53"/>
      <c r="BY855" s="53"/>
      <c r="BZ855" s="53"/>
      <c r="CA855" s="53"/>
      <c r="CB855" s="53"/>
      <c r="CC855" s="53"/>
      <c r="CD855" s="53"/>
      <c r="CE855" s="53"/>
      <c r="CF855" s="53"/>
      <c r="CG855" s="53"/>
      <c r="CH855" s="53"/>
      <c r="CI855" s="53"/>
      <c r="CJ855" s="53"/>
      <c r="CK855" s="53"/>
      <c r="CL855" s="61"/>
      <c r="CM855" s="53"/>
      <c r="CN855" s="53"/>
      <c r="CO855" s="53"/>
      <c r="CP855" s="53"/>
      <c r="CQ855" s="53"/>
      <c r="CR855" s="53"/>
      <c r="CS855" s="53"/>
      <c r="CT855" s="53"/>
      <c r="CU855" s="53"/>
      <c r="CV855" s="53"/>
      <c r="CW855" s="53"/>
      <c r="CX855" s="53"/>
      <c r="CY855" s="53"/>
    </row>
    <row r="856" spans="1:103" ht="13" customHeight="1">
      <c r="A856" s="4"/>
      <c r="B856" s="4"/>
      <c r="C856" s="4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  <c r="BW856" s="53"/>
      <c r="BX856" s="53"/>
      <c r="BY856" s="53"/>
      <c r="BZ856" s="53"/>
      <c r="CA856" s="53"/>
      <c r="CB856" s="53"/>
      <c r="CC856" s="53"/>
      <c r="CD856" s="53"/>
      <c r="CE856" s="53"/>
      <c r="CF856" s="53"/>
      <c r="CG856" s="53"/>
      <c r="CH856" s="53"/>
      <c r="CI856" s="53"/>
      <c r="CJ856" s="53"/>
      <c r="CK856" s="53"/>
      <c r="CL856" s="61"/>
      <c r="CM856" s="53"/>
      <c r="CN856" s="53"/>
      <c r="CO856" s="53"/>
      <c r="CP856" s="53"/>
      <c r="CQ856" s="53"/>
      <c r="CR856" s="53"/>
      <c r="CS856" s="53"/>
      <c r="CT856" s="53"/>
      <c r="CU856" s="53"/>
      <c r="CV856" s="53"/>
      <c r="CW856" s="53"/>
      <c r="CX856" s="53"/>
      <c r="CY856" s="53"/>
    </row>
    <row r="857" spans="1:103" ht="13" customHeight="1">
      <c r="A857" s="4"/>
      <c r="B857" s="4"/>
      <c r="C857" s="4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/>
      <c r="BS857" s="53"/>
      <c r="BT857" s="53"/>
      <c r="BU857" s="53"/>
      <c r="BV857" s="53"/>
      <c r="BW857" s="53"/>
      <c r="BX857" s="53"/>
      <c r="BY857" s="53"/>
      <c r="BZ857" s="53"/>
      <c r="CA857" s="53"/>
      <c r="CB857" s="53"/>
      <c r="CC857" s="53"/>
      <c r="CD857" s="53"/>
      <c r="CE857" s="53"/>
      <c r="CF857" s="53"/>
      <c r="CG857" s="53"/>
      <c r="CH857" s="53"/>
      <c r="CI857" s="53"/>
      <c r="CJ857" s="53"/>
      <c r="CK857" s="53"/>
      <c r="CL857" s="61"/>
      <c r="CM857" s="53"/>
      <c r="CN857" s="53"/>
      <c r="CO857" s="53"/>
      <c r="CP857" s="53"/>
      <c r="CQ857" s="53"/>
      <c r="CR857" s="53"/>
      <c r="CS857" s="53"/>
      <c r="CT857" s="53"/>
      <c r="CU857" s="53"/>
      <c r="CV857" s="53"/>
      <c r="CW857" s="53"/>
      <c r="CX857" s="53"/>
      <c r="CY857" s="53"/>
    </row>
    <row r="858" spans="1:103" ht="13" customHeight="1">
      <c r="A858" s="4"/>
      <c r="B858" s="4"/>
      <c r="C858" s="4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  <c r="BW858" s="53"/>
      <c r="BX858" s="53"/>
      <c r="BY858" s="53"/>
      <c r="BZ858" s="53"/>
      <c r="CA858" s="53"/>
      <c r="CB858" s="53"/>
      <c r="CC858" s="53"/>
      <c r="CD858" s="53"/>
      <c r="CE858" s="53"/>
      <c r="CF858" s="53"/>
      <c r="CG858" s="53"/>
      <c r="CH858" s="53"/>
      <c r="CI858" s="53"/>
      <c r="CJ858" s="53"/>
      <c r="CK858" s="53"/>
      <c r="CL858" s="61"/>
      <c r="CM858" s="53"/>
      <c r="CN858" s="53"/>
      <c r="CO858" s="53"/>
      <c r="CP858" s="53"/>
      <c r="CQ858" s="53"/>
      <c r="CR858" s="53"/>
      <c r="CS858" s="53"/>
      <c r="CT858" s="53"/>
      <c r="CU858" s="53"/>
      <c r="CV858" s="53"/>
      <c r="CW858" s="53"/>
      <c r="CX858" s="53"/>
      <c r="CY858" s="53"/>
    </row>
    <row r="859" spans="1:103" ht="13" customHeight="1">
      <c r="A859" s="4"/>
      <c r="B859" s="4"/>
      <c r="C859" s="4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  <c r="BW859" s="53"/>
      <c r="BX859" s="53"/>
      <c r="BY859" s="53"/>
      <c r="BZ859" s="53"/>
      <c r="CA859" s="53"/>
      <c r="CB859" s="53"/>
      <c r="CC859" s="53"/>
      <c r="CD859" s="53"/>
      <c r="CE859" s="53"/>
      <c r="CF859" s="53"/>
      <c r="CG859" s="53"/>
      <c r="CH859" s="53"/>
      <c r="CI859" s="53"/>
      <c r="CJ859" s="53"/>
      <c r="CK859" s="53"/>
      <c r="CL859" s="61"/>
      <c r="CM859" s="53"/>
      <c r="CN859" s="53"/>
      <c r="CO859" s="53"/>
      <c r="CP859" s="53"/>
      <c r="CQ859" s="53"/>
      <c r="CR859" s="53"/>
      <c r="CS859" s="53"/>
      <c r="CT859" s="53"/>
      <c r="CU859" s="53"/>
      <c r="CV859" s="53"/>
      <c r="CW859" s="53"/>
      <c r="CX859" s="53"/>
      <c r="CY859" s="53"/>
    </row>
    <row r="860" spans="1:103" ht="13" customHeight="1">
      <c r="A860" s="4"/>
      <c r="B860" s="4"/>
      <c r="C860" s="4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  <c r="BW860" s="53"/>
      <c r="BX860" s="53"/>
      <c r="BY860" s="53"/>
      <c r="BZ860" s="53"/>
      <c r="CA860" s="53"/>
      <c r="CB860" s="53"/>
      <c r="CC860" s="53"/>
      <c r="CD860" s="53"/>
      <c r="CE860" s="53"/>
      <c r="CF860" s="53"/>
      <c r="CG860" s="53"/>
      <c r="CH860" s="53"/>
      <c r="CI860" s="53"/>
      <c r="CJ860" s="53"/>
      <c r="CK860" s="53"/>
      <c r="CL860" s="61"/>
      <c r="CM860" s="53"/>
      <c r="CN860" s="53"/>
      <c r="CO860" s="53"/>
      <c r="CP860" s="53"/>
      <c r="CQ860" s="53"/>
      <c r="CR860" s="53"/>
      <c r="CS860" s="53"/>
      <c r="CT860" s="53"/>
      <c r="CU860" s="53"/>
      <c r="CV860" s="53"/>
      <c r="CW860" s="53"/>
      <c r="CX860" s="53"/>
      <c r="CY860" s="53"/>
    </row>
    <row r="861" spans="1:103" ht="13" customHeight="1">
      <c r="A861" s="4"/>
      <c r="B861" s="4"/>
      <c r="C861" s="4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  <c r="BW861" s="53"/>
      <c r="BX861" s="53"/>
      <c r="BY861" s="53"/>
      <c r="BZ861" s="53"/>
      <c r="CA861" s="53"/>
      <c r="CB861" s="53"/>
      <c r="CC861" s="53"/>
      <c r="CD861" s="53"/>
      <c r="CE861" s="53"/>
      <c r="CF861" s="53"/>
      <c r="CG861" s="53"/>
      <c r="CH861" s="53"/>
      <c r="CI861" s="53"/>
      <c r="CJ861" s="53"/>
      <c r="CK861" s="53"/>
      <c r="CL861" s="61"/>
      <c r="CM861" s="53"/>
      <c r="CN861" s="53"/>
      <c r="CO861" s="53"/>
      <c r="CP861" s="53"/>
      <c r="CQ861" s="53"/>
      <c r="CR861" s="53"/>
      <c r="CS861" s="53"/>
      <c r="CT861" s="53"/>
      <c r="CU861" s="53"/>
      <c r="CV861" s="53"/>
      <c r="CW861" s="53"/>
      <c r="CX861" s="53"/>
      <c r="CY861" s="53"/>
    </row>
    <row r="862" spans="1:103" ht="13" customHeight="1">
      <c r="A862" s="4"/>
      <c r="B862" s="4"/>
      <c r="C862" s="4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  <c r="BO862" s="53"/>
      <c r="BP862" s="53"/>
      <c r="BQ862" s="53"/>
      <c r="BR862" s="53"/>
      <c r="BS862" s="53"/>
      <c r="BT862" s="53"/>
      <c r="BU862" s="53"/>
      <c r="BV862" s="53"/>
      <c r="BW862" s="53"/>
      <c r="BX862" s="53"/>
      <c r="BY862" s="53"/>
      <c r="BZ862" s="53"/>
      <c r="CA862" s="53"/>
      <c r="CB862" s="53"/>
      <c r="CC862" s="53"/>
      <c r="CD862" s="53"/>
      <c r="CE862" s="53"/>
      <c r="CF862" s="53"/>
      <c r="CG862" s="53"/>
      <c r="CH862" s="53"/>
      <c r="CI862" s="53"/>
      <c r="CJ862" s="53"/>
      <c r="CK862" s="53"/>
      <c r="CL862" s="61"/>
      <c r="CM862" s="53"/>
      <c r="CN862" s="53"/>
      <c r="CO862" s="53"/>
      <c r="CP862" s="53"/>
      <c r="CQ862" s="53"/>
      <c r="CR862" s="53"/>
      <c r="CS862" s="53"/>
      <c r="CT862" s="53"/>
      <c r="CU862" s="53"/>
      <c r="CV862" s="53"/>
      <c r="CW862" s="53"/>
      <c r="CX862" s="53"/>
      <c r="CY862" s="53"/>
    </row>
    <row r="863" spans="1:103" ht="13" customHeight="1">
      <c r="A863" s="4"/>
      <c r="B863" s="4"/>
      <c r="C863" s="4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  <c r="BO863" s="53"/>
      <c r="BP863" s="53"/>
      <c r="BQ863" s="53"/>
      <c r="BR863" s="53"/>
      <c r="BS863" s="53"/>
      <c r="BT863" s="53"/>
      <c r="BU863" s="53"/>
      <c r="BV863" s="53"/>
      <c r="BW863" s="53"/>
      <c r="BX863" s="53"/>
      <c r="BY863" s="53"/>
      <c r="BZ863" s="53"/>
      <c r="CA863" s="53"/>
      <c r="CB863" s="53"/>
      <c r="CC863" s="53"/>
      <c r="CD863" s="53"/>
      <c r="CE863" s="53"/>
      <c r="CF863" s="53"/>
      <c r="CG863" s="53"/>
      <c r="CH863" s="53"/>
      <c r="CI863" s="53"/>
      <c r="CJ863" s="53"/>
      <c r="CK863" s="53"/>
      <c r="CL863" s="61"/>
      <c r="CM863" s="53"/>
      <c r="CN863" s="53"/>
      <c r="CO863" s="53"/>
      <c r="CP863" s="53"/>
      <c r="CQ863" s="53"/>
      <c r="CR863" s="53"/>
      <c r="CS863" s="53"/>
      <c r="CT863" s="53"/>
      <c r="CU863" s="53"/>
      <c r="CV863" s="53"/>
      <c r="CW863" s="53"/>
      <c r="CX863" s="53"/>
      <c r="CY863" s="53"/>
    </row>
    <row r="864" spans="1:103" ht="13" customHeight="1">
      <c r="A864" s="4"/>
      <c r="B864" s="4"/>
      <c r="C864" s="4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  <c r="BO864" s="53"/>
      <c r="BP864" s="53"/>
      <c r="BQ864" s="53"/>
      <c r="BR864" s="53"/>
      <c r="BS864" s="53"/>
      <c r="BT864" s="53"/>
      <c r="BU864" s="53"/>
      <c r="BV864" s="53"/>
      <c r="BW864" s="53"/>
      <c r="BX864" s="53"/>
      <c r="BY864" s="53"/>
      <c r="BZ864" s="53"/>
      <c r="CA864" s="53"/>
      <c r="CB864" s="53"/>
      <c r="CC864" s="53"/>
      <c r="CD864" s="53"/>
      <c r="CE864" s="53"/>
      <c r="CF864" s="53"/>
      <c r="CG864" s="53"/>
      <c r="CH864" s="53"/>
      <c r="CI864" s="53"/>
      <c r="CJ864" s="53"/>
      <c r="CK864" s="53"/>
      <c r="CL864" s="61"/>
      <c r="CM864" s="53"/>
      <c r="CN864" s="53"/>
      <c r="CO864" s="53"/>
      <c r="CP864" s="53"/>
      <c r="CQ864" s="53"/>
      <c r="CR864" s="53"/>
      <c r="CS864" s="53"/>
      <c r="CT864" s="53"/>
      <c r="CU864" s="53"/>
      <c r="CV864" s="53"/>
      <c r="CW864" s="53"/>
      <c r="CX864" s="53"/>
      <c r="CY864" s="53"/>
    </row>
    <row r="865" spans="1:103" ht="13" customHeight="1">
      <c r="A865" s="4"/>
      <c r="B865" s="4"/>
      <c r="C865" s="4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  <c r="BO865" s="53"/>
      <c r="BP865" s="53"/>
      <c r="BQ865" s="53"/>
      <c r="BR865" s="53"/>
      <c r="BS865" s="53"/>
      <c r="BT865" s="53"/>
      <c r="BU865" s="53"/>
      <c r="BV865" s="53"/>
      <c r="BW865" s="53"/>
      <c r="BX865" s="53"/>
      <c r="BY865" s="53"/>
      <c r="BZ865" s="53"/>
      <c r="CA865" s="53"/>
      <c r="CB865" s="53"/>
      <c r="CC865" s="53"/>
      <c r="CD865" s="53"/>
      <c r="CE865" s="53"/>
      <c r="CF865" s="53"/>
      <c r="CG865" s="53"/>
      <c r="CH865" s="53"/>
      <c r="CI865" s="53"/>
      <c r="CJ865" s="53"/>
      <c r="CK865" s="53"/>
      <c r="CL865" s="61"/>
      <c r="CM865" s="53"/>
      <c r="CN865" s="53"/>
      <c r="CO865" s="53"/>
      <c r="CP865" s="53"/>
      <c r="CQ865" s="53"/>
      <c r="CR865" s="53"/>
      <c r="CS865" s="53"/>
      <c r="CT865" s="53"/>
      <c r="CU865" s="53"/>
      <c r="CV865" s="53"/>
      <c r="CW865" s="53"/>
      <c r="CX865" s="53"/>
      <c r="CY865" s="53"/>
    </row>
    <row r="866" spans="1:103" ht="13" customHeight="1">
      <c r="A866" s="4"/>
      <c r="B866" s="4"/>
      <c r="C866" s="4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  <c r="BO866" s="53"/>
      <c r="BP866" s="53"/>
      <c r="BQ866" s="53"/>
      <c r="BR866" s="53"/>
      <c r="BS866" s="53"/>
      <c r="BT866" s="53"/>
      <c r="BU866" s="53"/>
      <c r="BV866" s="53"/>
      <c r="BW866" s="53"/>
      <c r="BX866" s="53"/>
      <c r="BY866" s="53"/>
      <c r="BZ866" s="53"/>
      <c r="CA866" s="53"/>
      <c r="CB866" s="53"/>
      <c r="CC866" s="53"/>
      <c r="CD866" s="53"/>
      <c r="CE866" s="53"/>
      <c r="CF866" s="53"/>
      <c r="CG866" s="53"/>
      <c r="CH866" s="53"/>
      <c r="CI866" s="53"/>
      <c r="CJ866" s="53"/>
      <c r="CK866" s="53"/>
      <c r="CL866" s="61"/>
      <c r="CM866" s="53"/>
      <c r="CN866" s="53"/>
      <c r="CO866" s="53"/>
      <c r="CP866" s="53"/>
      <c r="CQ866" s="53"/>
      <c r="CR866" s="53"/>
      <c r="CS866" s="53"/>
      <c r="CT866" s="53"/>
      <c r="CU866" s="53"/>
      <c r="CV866" s="53"/>
      <c r="CW866" s="53"/>
      <c r="CX866" s="53"/>
      <c r="CY866" s="53"/>
    </row>
    <row r="867" spans="1:103" ht="13" customHeight="1">
      <c r="A867" s="4"/>
      <c r="B867" s="4"/>
      <c r="C867" s="4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  <c r="BO867" s="53"/>
      <c r="BP867" s="53"/>
      <c r="BQ867" s="53"/>
      <c r="BR867" s="53"/>
      <c r="BS867" s="53"/>
      <c r="BT867" s="53"/>
      <c r="BU867" s="53"/>
      <c r="BV867" s="53"/>
      <c r="BW867" s="53"/>
      <c r="BX867" s="53"/>
      <c r="BY867" s="53"/>
      <c r="BZ867" s="53"/>
      <c r="CA867" s="53"/>
      <c r="CB867" s="53"/>
      <c r="CC867" s="53"/>
      <c r="CD867" s="53"/>
      <c r="CE867" s="53"/>
      <c r="CF867" s="53"/>
      <c r="CG867" s="53"/>
      <c r="CH867" s="53"/>
      <c r="CI867" s="53"/>
      <c r="CJ867" s="53"/>
      <c r="CK867" s="53"/>
      <c r="CL867" s="61"/>
      <c r="CM867" s="53"/>
      <c r="CN867" s="53"/>
      <c r="CO867" s="53"/>
      <c r="CP867" s="53"/>
      <c r="CQ867" s="53"/>
      <c r="CR867" s="53"/>
      <c r="CS867" s="53"/>
      <c r="CT867" s="53"/>
      <c r="CU867" s="53"/>
      <c r="CV867" s="53"/>
      <c r="CW867" s="53"/>
      <c r="CX867" s="53"/>
      <c r="CY867" s="53"/>
    </row>
    <row r="868" spans="1:103" ht="13" customHeight="1">
      <c r="A868" s="4"/>
      <c r="B868" s="4"/>
      <c r="C868" s="4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  <c r="BO868" s="53"/>
      <c r="BP868" s="53"/>
      <c r="BQ868" s="53"/>
      <c r="BR868" s="53"/>
      <c r="BS868" s="53"/>
      <c r="BT868" s="53"/>
      <c r="BU868" s="53"/>
      <c r="BV868" s="53"/>
      <c r="BW868" s="53"/>
      <c r="BX868" s="53"/>
      <c r="BY868" s="53"/>
      <c r="BZ868" s="53"/>
      <c r="CA868" s="53"/>
      <c r="CB868" s="53"/>
      <c r="CC868" s="53"/>
      <c r="CD868" s="53"/>
      <c r="CE868" s="53"/>
      <c r="CF868" s="53"/>
      <c r="CG868" s="53"/>
      <c r="CH868" s="53"/>
      <c r="CI868" s="53"/>
      <c r="CJ868" s="53"/>
      <c r="CK868" s="53"/>
      <c r="CL868" s="61"/>
      <c r="CM868" s="53"/>
      <c r="CN868" s="53"/>
      <c r="CO868" s="53"/>
      <c r="CP868" s="53"/>
      <c r="CQ868" s="53"/>
      <c r="CR868" s="53"/>
      <c r="CS868" s="53"/>
      <c r="CT868" s="53"/>
      <c r="CU868" s="53"/>
      <c r="CV868" s="53"/>
      <c r="CW868" s="53"/>
      <c r="CX868" s="53"/>
      <c r="CY868" s="53"/>
    </row>
    <row r="869" spans="1:103" ht="13" customHeight="1">
      <c r="A869" s="4"/>
      <c r="B869" s="4"/>
      <c r="C869" s="4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  <c r="BO869" s="53"/>
      <c r="BP869" s="53"/>
      <c r="BQ869" s="53"/>
      <c r="BR869" s="53"/>
      <c r="BS869" s="53"/>
      <c r="BT869" s="53"/>
      <c r="BU869" s="53"/>
      <c r="BV869" s="53"/>
      <c r="BW869" s="53"/>
      <c r="BX869" s="53"/>
      <c r="BY869" s="53"/>
      <c r="BZ869" s="53"/>
      <c r="CA869" s="53"/>
      <c r="CB869" s="53"/>
      <c r="CC869" s="53"/>
      <c r="CD869" s="53"/>
      <c r="CE869" s="53"/>
      <c r="CF869" s="53"/>
      <c r="CG869" s="53"/>
      <c r="CH869" s="53"/>
      <c r="CI869" s="53"/>
      <c r="CJ869" s="53"/>
      <c r="CK869" s="53"/>
      <c r="CL869" s="61"/>
      <c r="CM869" s="53"/>
      <c r="CN869" s="53"/>
      <c r="CO869" s="53"/>
      <c r="CP869" s="53"/>
      <c r="CQ869" s="53"/>
      <c r="CR869" s="53"/>
      <c r="CS869" s="53"/>
      <c r="CT869" s="53"/>
      <c r="CU869" s="53"/>
      <c r="CV869" s="53"/>
      <c r="CW869" s="53"/>
      <c r="CX869" s="53"/>
      <c r="CY869" s="53"/>
    </row>
    <row r="870" spans="1:103" ht="13" customHeight="1">
      <c r="A870" s="4"/>
      <c r="B870" s="4"/>
      <c r="C870" s="4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  <c r="BO870" s="53"/>
      <c r="BP870" s="53"/>
      <c r="BQ870" s="53"/>
      <c r="BR870" s="53"/>
      <c r="BS870" s="53"/>
      <c r="BT870" s="53"/>
      <c r="BU870" s="53"/>
      <c r="BV870" s="53"/>
      <c r="BW870" s="53"/>
      <c r="BX870" s="53"/>
      <c r="BY870" s="53"/>
      <c r="BZ870" s="53"/>
      <c r="CA870" s="53"/>
      <c r="CB870" s="53"/>
      <c r="CC870" s="53"/>
      <c r="CD870" s="53"/>
      <c r="CE870" s="53"/>
      <c r="CF870" s="53"/>
      <c r="CG870" s="53"/>
      <c r="CH870" s="53"/>
      <c r="CI870" s="53"/>
      <c r="CJ870" s="53"/>
      <c r="CK870" s="53"/>
      <c r="CL870" s="61"/>
      <c r="CM870" s="53"/>
      <c r="CN870" s="53"/>
      <c r="CO870" s="53"/>
      <c r="CP870" s="53"/>
      <c r="CQ870" s="53"/>
      <c r="CR870" s="53"/>
      <c r="CS870" s="53"/>
      <c r="CT870" s="53"/>
      <c r="CU870" s="53"/>
      <c r="CV870" s="53"/>
      <c r="CW870" s="53"/>
      <c r="CX870" s="53"/>
      <c r="CY870" s="53"/>
    </row>
    <row r="871" spans="1:103" ht="13" customHeight="1">
      <c r="A871" s="4"/>
      <c r="B871" s="4"/>
      <c r="C871" s="4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  <c r="BO871" s="53"/>
      <c r="BP871" s="53"/>
      <c r="BQ871" s="53"/>
      <c r="BR871" s="53"/>
      <c r="BS871" s="53"/>
      <c r="BT871" s="53"/>
      <c r="BU871" s="53"/>
      <c r="BV871" s="53"/>
      <c r="BW871" s="53"/>
      <c r="BX871" s="53"/>
      <c r="BY871" s="53"/>
      <c r="BZ871" s="53"/>
      <c r="CA871" s="53"/>
      <c r="CB871" s="53"/>
      <c r="CC871" s="53"/>
      <c r="CD871" s="53"/>
      <c r="CE871" s="53"/>
      <c r="CF871" s="53"/>
      <c r="CG871" s="53"/>
      <c r="CH871" s="53"/>
      <c r="CI871" s="53"/>
      <c r="CJ871" s="53"/>
      <c r="CK871" s="53"/>
      <c r="CL871" s="61"/>
      <c r="CM871" s="53"/>
      <c r="CN871" s="53"/>
      <c r="CO871" s="53"/>
      <c r="CP871" s="53"/>
      <c r="CQ871" s="53"/>
      <c r="CR871" s="53"/>
      <c r="CS871" s="53"/>
      <c r="CT871" s="53"/>
      <c r="CU871" s="53"/>
      <c r="CV871" s="53"/>
      <c r="CW871" s="53"/>
      <c r="CX871" s="53"/>
      <c r="CY871" s="53"/>
    </row>
    <row r="872" spans="1:103" ht="13" customHeight="1">
      <c r="A872" s="4"/>
      <c r="B872" s="4"/>
      <c r="C872" s="4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  <c r="BO872" s="53"/>
      <c r="BP872" s="53"/>
      <c r="BQ872" s="53"/>
      <c r="BR872" s="53"/>
      <c r="BS872" s="53"/>
      <c r="BT872" s="53"/>
      <c r="BU872" s="53"/>
      <c r="BV872" s="53"/>
      <c r="BW872" s="53"/>
      <c r="BX872" s="53"/>
      <c r="BY872" s="53"/>
      <c r="BZ872" s="53"/>
      <c r="CA872" s="53"/>
      <c r="CB872" s="53"/>
      <c r="CC872" s="53"/>
      <c r="CD872" s="53"/>
      <c r="CE872" s="53"/>
      <c r="CF872" s="53"/>
      <c r="CG872" s="53"/>
      <c r="CH872" s="53"/>
      <c r="CI872" s="53"/>
      <c r="CJ872" s="53"/>
      <c r="CK872" s="53"/>
      <c r="CL872" s="61"/>
      <c r="CM872" s="53"/>
      <c r="CN872" s="53"/>
      <c r="CO872" s="53"/>
      <c r="CP872" s="53"/>
      <c r="CQ872" s="53"/>
      <c r="CR872" s="53"/>
      <c r="CS872" s="53"/>
      <c r="CT872" s="53"/>
      <c r="CU872" s="53"/>
      <c r="CV872" s="53"/>
      <c r="CW872" s="53"/>
      <c r="CX872" s="53"/>
      <c r="CY872" s="53"/>
    </row>
    <row r="873" spans="1:103" ht="13" customHeight="1">
      <c r="A873" s="4"/>
      <c r="B873" s="4"/>
      <c r="C873" s="4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  <c r="BO873" s="53"/>
      <c r="BP873" s="53"/>
      <c r="BQ873" s="53"/>
      <c r="BR873" s="53"/>
      <c r="BS873" s="53"/>
      <c r="BT873" s="53"/>
      <c r="BU873" s="53"/>
      <c r="BV873" s="53"/>
      <c r="BW873" s="53"/>
      <c r="BX873" s="53"/>
      <c r="BY873" s="53"/>
      <c r="BZ873" s="53"/>
      <c r="CA873" s="53"/>
      <c r="CB873" s="53"/>
      <c r="CC873" s="53"/>
      <c r="CD873" s="53"/>
      <c r="CE873" s="53"/>
      <c r="CF873" s="53"/>
      <c r="CG873" s="53"/>
      <c r="CH873" s="53"/>
      <c r="CI873" s="53"/>
      <c r="CJ873" s="53"/>
      <c r="CK873" s="53"/>
      <c r="CL873" s="61"/>
      <c r="CM873" s="53"/>
      <c r="CN873" s="53"/>
      <c r="CO873" s="53"/>
      <c r="CP873" s="53"/>
      <c r="CQ873" s="53"/>
      <c r="CR873" s="53"/>
      <c r="CS873" s="53"/>
      <c r="CT873" s="53"/>
      <c r="CU873" s="53"/>
      <c r="CV873" s="53"/>
      <c r="CW873" s="53"/>
      <c r="CX873" s="53"/>
      <c r="CY873" s="53"/>
    </row>
    <row r="874" spans="1:103" ht="13" customHeight="1">
      <c r="A874" s="4"/>
      <c r="B874" s="4"/>
      <c r="C874" s="4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  <c r="BO874" s="53"/>
      <c r="BP874" s="53"/>
      <c r="BQ874" s="53"/>
      <c r="BR874" s="53"/>
      <c r="BS874" s="53"/>
      <c r="BT874" s="53"/>
      <c r="BU874" s="53"/>
      <c r="BV874" s="53"/>
      <c r="BW874" s="53"/>
      <c r="BX874" s="53"/>
      <c r="BY874" s="53"/>
      <c r="BZ874" s="53"/>
      <c r="CA874" s="53"/>
      <c r="CB874" s="53"/>
      <c r="CC874" s="53"/>
      <c r="CD874" s="53"/>
      <c r="CE874" s="53"/>
      <c r="CF874" s="53"/>
      <c r="CG874" s="53"/>
      <c r="CH874" s="53"/>
      <c r="CI874" s="53"/>
      <c r="CJ874" s="53"/>
      <c r="CK874" s="53"/>
      <c r="CL874" s="61"/>
      <c r="CM874" s="53"/>
      <c r="CN874" s="53"/>
      <c r="CO874" s="53"/>
      <c r="CP874" s="53"/>
      <c r="CQ874" s="53"/>
      <c r="CR874" s="53"/>
      <c r="CS874" s="53"/>
      <c r="CT874" s="53"/>
      <c r="CU874" s="53"/>
      <c r="CV874" s="53"/>
      <c r="CW874" s="53"/>
      <c r="CX874" s="53"/>
      <c r="CY874" s="53"/>
    </row>
    <row r="875" spans="1:103" ht="13" customHeight="1">
      <c r="A875" s="4"/>
      <c r="B875" s="4"/>
      <c r="C875" s="4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  <c r="BO875" s="53"/>
      <c r="BP875" s="53"/>
      <c r="BQ875" s="53"/>
      <c r="BR875" s="53"/>
      <c r="BS875" s="53"/>
      <c r="BT875" s="53"/>
      <c r="BU875" s="53"/>
      <c r="BV875" s="53"/>
      <c r="BW875" s="53"/>
      <c r="BX875" s="53"/>
      <c r="BY875" s="53"/>
      <c r="BZ875" s="53"/>
      <c r="CA875" s="53"/>
      <c r="CB875" s="53"/>
      <c r="CC875" s="53"/>
      <c r="CD875" s="53"/>
      <c r="CE875" s="53"/>
      <c r="CF875" s="53"/>
      <c r="CG875" s="53"/>
      <c r="CH875" s="53"/>
      <c r="CI875" s="53"/>
      <c r="CJ875" s="53"/>
      <c r="CK875" s="53"/>
      <c r="CL875" s="61"/>
      <c r="CM875" s="53"/>
      <c r="CN875" s="53"/>
      <c r="CO875" s="53"/>
      <c r="CP875" s="53"/>
      <c r="CQ875" s="53"/>
      <c r="CR875" s="53"/>
      <c r="CS875" s="53"/>
      <c r="CT875" s="53"/>
      <c r="CU875" s="53"/>
      <c r="CV875" s="53"/>
      <c r="CW875" s="53"/>
      <c r="CX875" s="53"/>
      <c r="CY875" s="53"/>
    </row>
    <row r="876" spans="1:103" ht="13" customHeight="1">
      <c r="A876" s="4"/>
      <c r="B876" s="4"/>
      <c r="C876" s="4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  <c r="BO876" s="53"/>
      <c r="BP876" s="53"/>
      <c r="BQ876" s="53"/>
      <c r="BR876" s="53"/>
      <c r="BS876" s="53"/>
      <c r="BT876" s="53"/>
      <c r="BU876" s="53"/>
      <c r="BV876" s="53"/>
      <c r="BW876" s="53"/>
      <c r="BX876" s="53"/>
      <c r="BY876" s="53"/>
      <c r="BZ876" s="53"/>
      <c r="CA876" s="53"/>
      <c r="CB876" s="53"/>
      <c r="CC876" s="53"/>
      <c r="CD876" s="53"/>
      <c r="CE876" s="53"/>
      <c r="CF876" s="53"/>
      <c r="CG876" s="53"/>
      <c r="CH876" s="53"/>
      <c r="CI876" s="53"/>
      <c r="CJ876" s="53"/>
      <c r="CK876" s="53"/>
      <c r="CL876" s="61"/>
      <c r="CM876" s="53"/>
      <c r="CN876" s="53"/>
      <c r="CO876" s="53"/>
      <c r="CP876" s="53"/>
      <c r="CQ876" s="53"/>
      <c r="CR876" s="53"/>
      <c r="CS876" s="53"/>
      <c r="CT876" s="53"/>
      <c r="CU876" s="53"/>
      <c r="CV876" s="53"/>
      <c r="CW876" s="53"/>
      <c r="CX876" s="53"/>
      <c r="CY876" s="53"/>
    </row>
    <row r="877" spans="1:103" ht="13" customHeight="1">
      <c r="A877" s="4"/>
      <c r="B877" s="4"/>
      <c r="C877" s="4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  <c r="BW877" s="53"/>
      <c r="BX877" s="53"/>
      <c r="BY877" s="53"/>
      <c r="BZ877" s="53"/>
      <c r="CA877" s="53"/>
      <c r="CB877" s="53"/>
      <c r="CC877" s="53"/>
      <c r="CD877" s="53"/>
      <c r="CE877" s="53"/>
      <c r="CF877" s="53"/>
      <c r="CG877" s="53"/>
      <c r="CH877" s="53"/>
      <c r="CI877" s="53"/>
      <c r="CJ877" s="53"/>
      <c r="CK877" s="53"/>
      <c r="CL877" s="61"/>
      <c r="CM877" s="53"/>
      <c r="CN877" s="53"/>
      <c r="CO877" s="53"/>
      <c r="CP877" s="53"/>
      <c r="CQ877" s="53"/>
      <c r="CR877" s="53"/>
      <c r="CS877" s="53"/>
      <c r="CT877" s="53"/>
      <c r="CU877" s="53"/>
      <c r="CV877" s="53"/>
      <c r="CW877" s="53"/>
      <c r="CX877" s="53"/>
      <c r="CY877" s="53"/>
    </row>
    <row r="878" spans="1:103" ht="13" customHeight="1">
      <c r="A878" s="4"/>
      <c r="B878" s="4"/>
      <c r="C878" s="4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  <c r="BO878" s="53"/>
      <c r="BP878" s="53"/>
      <c r="BQ878" s="53"/>
      <c r="BR878" s="53"/>
      <c r="BS878" s="53"/>
      <c r="BT878" s="53"/>
      <c r="BU878" s="53"/>
      <c r="BV878" s="53"/>
      <c r="BW878" s="53"/>
      <c r="BX878" s="53"/>
      <c r="BY878" s="53"/>
      <c r="BZ878" s="53"/>
      <c r="CA878" s="53"/>
      <c r="CB878" s="53"/>
      <c r="CC878" s="53"/>
      <c r="CD878" s="53"/>
      <c r="CE878" s="53"/>
      <c r="CF878" s="53"/>
      <c r="CG878" s="53"/>
      <c r="CH878" s="53"/>
      <c r="CI878" s="53"/>
      <c r="CJ878" s="53"/>
      <c r="CK878" s="53"/>
      <c r="CL878" s="61"/>
      <c r="CM878" s="53"/>
      <c r="CN878" s="53"/>
      <c r="CO878" s="53"/>
      <c r="CP878" s="53"/>
      <c r="CQ878" s="53"/>
      <c r="CR878" s="53"/>
      <c r="CS878" s="53"/>
      <c r="CT878" s="53"/>
      <c r="CU878" s="53"/>
      <c r="CV878" s="53"/>
      <c r="CW878" s="53"/>
      <c r="CX878" s="53"/>
      <c r="CY878" s="53"/>
    </row>
    <row r="879" spans="1:103" ht="13" customHeight="1">
      <c r="A879" s="4"/>
      <c r="B879" s="4"/>
      <c r="C879" s="4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  <c r="BO879" s="53"/>
      <c r="BP879" s="53"/>
      <c r="BQ879" s="53"/>
      <c r="BR879" s="53"/>
      <c r="BS879" s="53"/>
      <c r="BT879" s="53"/>
      <c r="BU879" s="53"/>
      <c r="BV879" s="53"/>
      <c r="BW879" s="53"/>
      <c r="BX879" s="53"/>
      <c r="BY879" s="53"/>
      <c r="BZ879" s="53"/>
      <c r="CA879" s="53"/>
      <c r="CB879" s="53"/>
      <c r="CC879" s="53"/>
      <c r="CD879" s="53"/>
      <c r="CE879" s="53"/>
      <c r="CF879" s="53"/>
      <c r="CG879" s="53"/>
      <c r="CH879" s="53"/>
      <c r="CI879" s="53"/>
      <c r="CJ879" s="53"/>
      <c r="CK879" s="53"/>
      <c r="CL879" s="61"/>
      <c r="CM879" s="53"/>
      <c r="CN879" s="53"/>
      <c r="CO879" s="53"/>
      <c r="CP879" s="53"/>
      <c r="CQ879" s="53"/>
      <c r="CR879" s="53"/>
      <c r="CS879" s="53"/>
      <c r="CT879" s="53"/>
      <c r="CU879" s="53"/>
      <c r="CV879" s="53"/>
      <c r="CW879" s="53"/>
      <c r="CX879" s="53"/>
      <c r="CY879" s="53"/>
    </row>
    <row r="880" spans="1:103" ht="13" customHeight="1">
      <c r="A880" s="4"/>
      <c r="B880" s="4"/>
      <c r="C880" s="4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  <c r="BO880" s="53"/>
      <c r="BP880" s="53"/>
      <c r="BQ880" s="53"/>
      <c r="BR880" s="53"/>
      <c r="BS880" s="53"/>
      <c r="BT880" s="53"/>
      <c r="BU880" s="53"/>
      <c r="BV880" s="53"/>
      <c r="BW880" s="53"/>
      <c r="BX880" s="53"/>
      <c r="BY880" s="53"/>
      <c r="BZ880" s="53"/>
      <c r="CA880" s="53"/>
      <c r="CB880" s="53"/>
      <c r="CC880" s="53"/>
      <c r="CD880" s="53"/>
      <c r="CE880" s="53"/>
      <c r="CF880" s="53"/>
      <c r="CG880" s="53"/>
      <c r="CH880" s="53"/>
      <c r="CI880" s="53"/>
      <c r="CJ880" s="53"/>
      <c r="CK880" s="53"/>
      <c r="CL880" s="61"/>
      <c r="CM880" s="53"/>
      <c r="CN880" s="53"/>
      <c r="CO880" s="53"/>
      <c r="CP880" s="53"/>
      <c r="CQ880" s="53"/>
      <c r="CR880" s="53"/>
      <c r="CS880" s="53"/>
      <c r="CT880" s="53"/>
      <c r="CU880" s="53"/>
      <c r="CV880" s="53"/>
      <c r="CW880" s="53"/>
      <c r="CX880" s="53"/>
      <c r="CY880" s="53"/>
    </row>
    <row r="881" spans="1:103" ht="13" customHeight="1">
      <c r="A881" s="4"/>
      <c r="B881" s="4"/>
      <c r="C881" s="4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  <c r="BO881" s="53"/>
      <c r="BP881" s="53"/>
      <c r="BQ881" s="53"/>
      <c r="BR881" s="53"/>
      <c r="BS881" s="53"/>
      <c r="BT881" s="53"/>
      <c r="BU881" s="53"/>
      <c r="BV881" s="53"/>
      <c r="BW881" s="53"/>
      <c r="BX881" s="53"/>
      <c r="BY881" s="53"/>
      <c r="BZ881" s="53"/>
      <c r="CA881" s="53"/>
      <c r="CB881" s="53"/>
      <c r="CC881" s="53"/>
      <c r="CD881" s="53"/>
      <c r="CE881" s="53"/>
      <c r="CF881" s="53"/>
      <c r="CG881" s="53"/>
      <c r="CH881" s="53"/>
      <c r="CI881" s="53"/>
      <c r="CJ881" s="53"/>
      <c r="CK881" s="53"/>
      <c r="CL881" s="61"/>
      <c r="CM881" s="53"/>
      <c r="CN881" s="53"/>
      <c r="CO881" s="53"/>
      <c r="CP881" s="53"/>
      <c r="CQ881" s="53"/>
      <c r="CR881" s="53"/>
      <c r="CS881" s="53"/>
      <c r="CT881" s="53"/>
      <c r="CU881" s="53"/>
      <c r="CV881" s="53"/>
      <c r="CW881" s="53"/>
      <c r="CX881" s="53"/>
      <c r="CY881" s="53"/>
    </row>
    <row r="882" spans="1:103" ht="13" customHeight="1">
      <c r="A882" s="4"/>
      <c r="B882" s="4"/>
      <c r="C882" s="4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  <c r="BO882" s="53"/>
      <c r="BP882" s="53"/>
      <c r="BQ882" s="53"/>
      <c r="BR882" s="53"/>
      <c r="BS882" s="53"/>
      <c r="BT882" s="53"/>
      <c r="BU882" s="53"/>
      <c r="BV882" s="53"/>
      <c r="BW882" s="53"/>
      <c r="BX882" s="53"/>
      <c r="BY882" s="53"/>
      <c r="BZ882" s="53"/>
      <c r="CA882" s="53"/>
      <c r="CB882" s="53"/>
      <c r="CC882" s="53"/>
      <c r="CD882" s="53"/>
      <c r="CE882" s="53"/>
      <c r="CF882" s="53"/>
      <c r="CG882" s="53"/>
      <c r="CH882" s="53"/>
      <c r="CI882" s="53"/>
      <c r="CJ882" s="53"/>
      <c r="CK882" s="53"/>
      <c r="CL882" s="61"/>
      <c r="CM882" s="53"/>
      <c r="CN882" s="53"/>
      <c r="CO882" s="53"/>
      <c r="CP882" s="53"/>
      <c r="CQ882" s="53"/>
      <c r="CR882" s="53"/>
      <c r="CS882" s="53"/>
      <c r="CT882" s="53"/>
      <c r="CU882" s="53"/>
      <c r="CV882" s="53"/>
      <c r="CW882" s="53"/>
      <c r="CX882" s="53"/>
      <c r="CY882" s="53"/>
    </row>
    <row r="883" spans="1:103" ht="13" customHeight="1">
      <c r="A883" s="4"/>
      <c r="B883" s="4"/>
      <c r="C883" s="4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  <c r="BO883" s="53"/>
      <c r="BP883" s="53"/>
      <c r="BQ883" s="53"/>
      <c r="BR883" s="53"/>
      <c r="BS883" s="53"/>
      <c r="BT883" s="53"/>
      <c r="BU883" s="53"/>
      <c r="BV883" s="53"/>
      <c r="BW883" s="53"/>
      <c r="BX883" s="53"/>
      <c r="BY883" s="53"/>
      <c r="BZ883" s="53"/>
      <c r="CA883" s="53"/>
      <c r="CB883" s="53"/>
      <c r="CC883" s="53"/>
      <c r="CD883" s="53"/>
      <c r="CE883" s="53"/>
      <c r="CF883" s="53"/>
      <c r="CG883" s="53"/>
      <c r="CH883" s="53"/>
      <c r="CI883" s="53"/>
      <c r="CJ883" s="53"/>
      <c r="CK883" s="53"/>
      <c r="CL883" s="61"/>
      <c r="CM883" s="53"/>
      <c r="CN883" s="53"/>
      <c r="CO883" s="53"/>
      <c r="CP883" s="53"/>
      <c r="CQ883" s="53"/>
      <c r="CR883" s="53"/>
      <c r="CS883" s="53"/>
      <c r="CT883" s="53"/>
      <c r="CU883" s="53"/>
      <c r="CV883" s="53"/>
      <c r="CW883" s="53"/>
      <c r="CX883" s="53"/>
      <c r="CY883" s="53"/>
    </row>
    <row r="884" spans="1:103" ht="13" customHeight="1">
      <c r="A884" s="4"/>
      <c r="B884" s="4"/>
      <c r="C884" s="4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  <c r="BO884" s="53"/>
      <c r="BP884" s="53"/>
      <c r="BQ884" s="53"/>
      <c r="BR884" s="53"/>
      <c r="BS884" s="53"/>
      <c r="BT884" s="53"/>
      <c r="BU884" s="53"/>
      <c r="BV884" s="53"/>
      <c r="BW884" s="53"/>
      <c r="BX884" s="53"/>
      <c r="BY884" s="53"/>
      <c r="BZ884" s="53"/>
      <c r="CA884" s="53"/>
      <c r="CB884" s="53"/>
      <c r="CC884" s="53"/>
      <c r="CD884" s="53"/>
      <c r="CE884" s="53"/>
      <c r="CF884" s="53"/>
      <c r="CG884" s="53"/>
      <c r="CH884" s="53"/>
      <c r="CI884" s="53"/>
      <c r="CJ884" s="53"/>
      <c r="CK884" s="53"/>
      <c r="CL884" s="61"/>
      <c r="CM884" s="53"/>
      <c r="CN884" s="53"/>
      <c r="CO884" s="53"/>
      <c r="CP884" s="53"/>
      <c r="CQ884" s="53"/>
      <c r="CR884" s="53"/>
      <c r="CS884" s="53"/>
      <c r="CT884" s="53"/>
      <c r="CU884" s="53"/>
      <c r="CV884" s="53"/>
      <c r="CW884" s="53"/>
      <c r="CX884" s="53"/>
      <c r="CY884" s="53"/>
    </row>
    <row r="885" spans="1:103" ht="13" customHeight="1">
      <c r="A885" s="4"/>
      <c r="B885" s="4"/>
      <c r="C885" s="4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  <c r="BO885" s="53"/>
      <c r="BP885" s="53"/>
      <c r="BQ885" s="53"/>
      <c r="BR885" s="53"/>
      <c r="BS885" s="53"/>
      <c r="BT885" s="53"/>
      <c r="BU885" s="53"/>
      <c r="BV885" s="53"/>
      <c r="BW885" s="53"/>
      <c r="BX885" s="53"/>
      <c r="BY885" s="53"/>
      <c r="BZ885" s="53"/>
      <c r="CA885" s="53"/>
      <c r="CB885" s="53"/>
      <c r="CC885" s="53"/>
      <c r="CD885" s="53"/>
      <c r="CE885" s="53"/>
      <c r="CF885" s="53"/>
      <c r="CG885" s="53"/>
      <c r="CH885" s="53"/>
      <c r="CI885" s="53"/>
      <c r="CJ885" s="53"/>
      <c r="CK885" s="53"/>
      <c r="CL885" s="61"/>
      <c r="CM885" s="53"/>
      <c r="CN885" s="53"/>
      <c r="CO885" s="53"/>
      <c r="CP885" s="53"/>
      <c r="CQ885" s="53"/>
      <c r="CR885" s="53"/>
      <c r="CS885" s="53"/>
      <c r="CT885" s="53"/>
      <c r="CU885" s="53"/>
      <c r="CV885" s="53"/>
      <c r="CW885" s="53"/>
      <c r="CX885" s="53"/>
      <c r="CY885" s="53"/>
    </row>
    <row r="886" spans="1:103" ht="13" customHeight="1">
      <c r="A886" s="4"/>
      <c r="B886" s="4"/>
      <c r="C886" s="4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  <c r="BO886" s="53"/>
      <c r="BP886" s="53"/>
      <c r="BQ886" s="53"/>
      <c r="BR886" s="53"/>
      <c r="BS886" s="53"/>
      <c r="BT886" s="53"/>
      <c r="BU886" s="53"/>
      <c r="BV886" s="53"/>
      <c r="BW886" s="53"/>
      <c r="BX886" s="53"/>
      <c r="BY886" s="53"/>
      <c r="BZ886" s="53"/>
      <c r="CA886" s="53"/>
      <c r="CB886" s="53"/>
      <c r="CC886" s="53"/>
      <c r="CD886" s="53"/>
      <c r="CE886" s="53"/>
      <c r="CF886" s="53"/>
      <c r="CG886" s="53"/>
      <c r="CH886" s="53"/>
      <c r="CI886" s="53"/>
      <c r="CJ886" s="53"/>
      <c r="CK886" s="53"/>
      <c r="CL886" s="61"/>
      <c r="CM886" s="53"/>
      <c r="CN886" s="53"/>
      <c r="CO886" s="53"/>
      <c r="CP886" s="53"/>
      <c r="CQ886" s="53"/>
      <c r="CR886" s="53"/>
      <c r="CS886" s="53"/>
      <c r="CT886" s="53"/>
      <c r="CU886" s="53"/>
      <c r="CV886" s="53"/>
      <c r="CW886" s="53"/>
      <c r="CX886" s="53"/>
      <c r="CY886" s="53"/>
    </row>
    <row r="887" spans="1:103" ht="13" customHeight="1">
      <c r="A887" s="4"/>
      <c r="B887" s="4"/>
      <c r="C887" s="4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  <c r="BO887" s="53"/>
      <c r="BP887" s="53"/>
      <c r="BQ887" s="53"/>
      <c r="BR887" s="53"/>
      <c r="BS887" s="53"/>
      <c r="BT887" s="53"/>
      <c r="BU887" s="53"/>
      <c r="BV887" s="53"/>
      <c r="BW887" s="53"/>
      <c r="BX887" s="53"/>
      <c r="BY887" s="53"/>
      <c r="BZ887" s="53"/>
      <c r="CA887" s="53"/>
      <c r="CB887" s="53"/>
      <c r="CC887" s="53"/>
      <c r="CD887" s="53"/>
      <c r="CE887" s="53"/>
      <c r="CF887" s="53"/>
      <c r="CG887" s="53"/>
      <c r="CH887" s="53"/>
      <c r="CI887" s="53"/>
      <c r="CJ887" s="53"/>
      <c r="CK887" s="53"/>
      <c r="CL887" s="61"/>
      <c r="CM887" s="53"/>
      <c r="CN887" s="53"/>
      <c r="CO887" s="53"/>
      <c r="CP887" s="53"/>
      <c r="CQ887" s="53"/>
      <c r="CR887" s="53"/>
      <c r="CS887" s="53"/>
      <c r="CT887" s="53"/>
      <c r="CU887" s="53"/>
      <c r="CV887" s="53"/>
      <c r="CW887" s="53"/>
      <c r="CX887" s="53"/>
      <c r="CY887" s="53"/>
    </row>
    <row r="888" spans="1:103" ht="13" customHeight="1">
      <c r="A888" s="4"/>
      <c r="B888" s="4"/>
      <c r="C888" s="4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  <c r="BO888" s="53"/>
      <c r="BP888" s="53"/>
      <c r="BQ888" s="53"/>
      <c r="BR888" s="53"/>
      <c r="BS888" s="53"/>
      <c r="BT888" s="53"/>
      <c r="BU888" s="53"/>
      <c r="BV888" s="53"/>
      <c r="BW888" s="53"/>
      <c r="BX888" s="53"/>
      <c r="BY888" s="53"/>
      <c r="BZ888" s="53"/>
      <c r="CA888" s="53"/>
      <c r="CB888" s="53"/>
      <c r="CC888" s="53"/>
      <c r="CD888" s="53"/>
      <c r="CE888" s="53"/>
      <c r="CF888" s="53"/>
      <c r="CG888" s="53"/>
      <c r="CH888" s="53"/>
      <c r="CI888" s="53"/>
      <c r="CJ888" s="53"/>
      <c r="CK888" s="53"/>
      <c r="CL888" s="61"/>
      <c r="CM888" s="53"/>
      <c r="CN888" s="53"/>
      <c r="CO888" s="53"/>
      <c r="CP888" s="53"/>
      <c r="CQ888" s="53"/>
      <c r="CR888" s="53"/>
      <c r="CS888" s="53"/>
      <c r="CT888" s="53"/>
      <c r="CU888" s="53"/>
      <c r="CV888" s="53"/>
      <c r="CW888" s="53"/>
      <c r="CX888" s="53"/>
      <c r="CY888" s="53"/>
    </row>
    <row r="889" spans="1:103" ht="13" customHeight="1">
      <c r="A889" s="4"/>
      <c r="B889" s="4"/>
      <c r="C889" s="4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  <c r="BO889" s="53"/>
      <c r="BP889" s="53"/>
      <c r="BQ889" s="53"/>
      <c r="BR889" s="53"/>
      <c r="BS889" s="53"/>
      <c r="BT889" s="53"/>
      <c r="BU889" s="53"/>
      <c r="BV889" s="53"/>
      <c r="BW889" s="53"/>
      <c r="BX889" s="53"/>
      <c r="BY889" s="53"/>
      <c r="BZ889" s="53"/>
      <c r="CA889" s="53"/>
      <c r="CB889" s="53"/>
      <c r="CC889" s="53"/>
      <c r="CD889" s="53"/>
      <c r="CE889" s="53"/>
      <c r="CF889" s="53"/>
      <c r="CG889" s="53"/>
      <c r="CH889" s="53"/>
      <c r="CI889" s="53"/>
      <c r="CJ889" s="53"/>
      <c r="CK889" s="53"/>
      <c r="CL889" s="61"/>
      <c r="CM889" s="53"/>
      <c r="CN889" s="53"/>
      <c r="CO889" s="53"/>
      <c r="CP889" s="53"/>
      <c r="CQ889" s="53"/>
      <c r="CR889" s="53"/>
      <c r="CS889" s="53"/>
      <c r="CT889" s="53"/>
      <c r="CU889" s="53"/>
      <c r="CV889" s="53"/>
      <c r="CW889" s="53"/>
      <c r="CX889" s="53"/>
      <c r="CY889" s="53"/>
    </row>
    <row r="890" spans="1:103" ht="13" customHeight="1">
      <c r="A890" s="4"/>
      <c r="B890" s="4"/>
      <c r="C890" s="4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  <c r="BO890" s="53"/>
      <c r="BP890" s="53"/>
      <c r="BQ890" s="53"/>
      <c r="BR890" s="53"/>
      <c r="BS890" s="53"/>
      <c r="BT890" s="53"/>
      <c r="BU890" s="53"/>
      <c r="BV890" s="53"/>
      <c r="BW890" s="53"/>
      <c r="BX890" s="53"/>
      <c r="BY890" s="53"/>
      <c r="BZ890" s="53"/>
      <c r="CA890" s="53"/>
      <c r="CB890" s="53"/>
      <c r="CC890" s="53"/>
      <c r="CD890" s="53"/>
      <c r="CE890" s="53"/>
      <c r="CF890" s="53"/>
      <c r="CG890" s="53"/>
      <c r="CH890" s="53"/>
      <c r="CI890" s="53"/>
      <c r="CJ890" s="53"/>
      <c r="CK890" s="53"/>
      <c r="CL890" s="61"/>
      <c r="CM890" s="53"/>
      <c r="CN890" s="53"/>
      <c r="CO890" s="53"/>
      <c r="CP890" s="53"/>
      <c r="CQ890" s="53"/>
      <c r="CR890" s="53"/>
      <c r="CS890" s="53"/>
      <c r="CT890" s="53"/>
      <c r="CU890" s="53"/>
      <c r="CV890" s="53"/>
      <c r="CW890" s="53"/>
      <c r="CX890" s="53"/>
      <c r="CY890" s="53"/>
    </row>
    <row r="891" spans="1:103" ht="13" customHeight="1">
      <c r="A891" s="4"/>
      <c r="B891" s="4"/>
      <c r="C891" s="4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  <c r="BO891" s="53"/>
      <c r="BP891" s="53"/>
      <c r="BQ891" s="53"/>
      <c r="BR891" s="53"/>
      <c r="BS891" s="53"/>
      <c r="BT891" s="53"/>
      <c r="BU891" s="53"/>
      <c r="BV891" s="53"/>
      <c r="BW891" s="53"/>
      <c r="BX891" s="53"/>
      <c r="BY891" s="53"/>
      <c r="BZ891" s="53"/>
      <c r="CA891" s="53"/>
      <c r="CB891" s="53"/>
      <c r="CC891" s="53"/>
      <c r="CD891" s="53"/>
      <c r="CE891" s="53"/>
      <c r="CF891" s="53"/>
      <c r="CG891" s="53"/>
      <c r="CH891" s="53"/>
      <c r="CI891" s="53"/>
      <c r="CJ891" s="53"/>
      <c r="CK891" s="53"/>
      <c r="CL891" s="61"/>
      <c r="CM891" s="53"/>
      <c r="CN891" s="53"/>
      <c r="CO891" s="53"/>
      <c r="CP891" s="53"/>
      <c r="CQ891" s="53"/>
      <c r="CR891" s="53"/>
      <c r="CS891" s="53"/>
      <c r="CT891" s="53"/>
      <c r="CU891" s="53"/>
      <c r="CV891" s="53"/>
      <c r="CW891" s="53"/>
      <c r="CX891" s="53"/>
      <c r="CY891" s="53"/>
    </row>
    <row r="892" spans="1:103" ht="13" customHeight="1">
      <c r="A892" s="4"/>
      <c r="B892" s="4"/>
      <c r="C892" s="4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  <c r="BO892" s="53"/>
      <c r="BP892" s="53"/>
      <c r="BQ892" s="53"/>
      <c r="BR892" s="53"/>
      <c r="BS892" s="53"/>
      <c r="BT892" s="53"/>
      <c r="BU892" s="53"/>
      <c r="BV892" s="53"/>
      <c r="BW892" s="53"/>
      <c r="BX892" s="53"/>
      <c r="BY892" s="53"/>
      <c r="BZ892" s="53"/>
      <c r="CA892" s="53"/>
      <c r="CB892" s="53"/>
      <c r="CC892" s="53"/>
      <c r="CD892" s="53"/>
      <c r="CE892" s="53"/>
      <c r="CF892" s="53"/>
      <c r="CG892" s="53"/>
      <c r="CH892" s="53"/>
      <c r="CI892" s="53"/>
      <c r="CJ892" s="53"/>
      <c r="CK892" s="53"/>
      <c r="CL892" s="61"/>
      <c r="CM892" s="53"/>
      <c r="CN892" s="53"/>
      <c r="CO892" s="53"/>
      <c r="CP892" s="53"/>
      <c r="CQ892" s="53"/>
      <c r="CR892" s="53"/>
      <c r="CS892" s="53"/>
      <c r="CT892" s="53"/>
      <c r="CU892" s="53"/>
      <c r="CV892" s="53"/>
      <c r="CW892" s="53"/>
      <c r="CX892" s="53"/>
      <c r="CY892" s="53"/>
    </row>
    <row r="893" spans="1:103" ht="13" customHeight="1">
      <c r="A893" s="4"/>
      <c r="B893" s="4"/>
      <c r="C893" s="4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  <c r="BO893" s="53"/>
      <c r="BP893" s="53"/>
      <c r="BQ893" s="53"/>
      <c r="BR893" s="53"/>
      <c r="BS893" s="53"/>
      <c r="BT893" s="53"/>
      <c r="BU893" s="53"/>
      <c r="BV893" s="53"/>
      <c r="BW893" s="53"/>
      <c r="BX893" s="53"/>
      <c r="BY893" s="53"/>
      <c r="BZ893" s="53"/>
      <c r="CA893" s="53"/>
      <c r="CB893" s="53"/>
      <c r="CC893" s="53"/>
      <c r="CD893" s="53"/>
      <c r="CE893" s="53"/>
      <c r="CF893" s="53"/>
      <c r="CG893" s="53"/>
      <c r="CH893" s="53"/>
      <c r="CI893" s="53"/>
      <c r="CJ893" s="53"/>
      <c r="CK893" s="53"/>
      <c r="CL893" s="61"/>
      <c r="CM893" s="53"/>
      <c r="CN893" s="53"/>
      <c r="CO893" s="53"/>
      <c r="CP893" s="53"/>
      <c r="CQ893" s="53"/>
      <c r="CR893" s="53"/>
      <c r="CS893" s="53"/>
      <c r="CT893" s="53"/>
      <c r="CU893" s="53"/>
      <c r="CV893" s="53"/>
      <c r="CW893" s="53"/>
      <c r="CX893" s="53"/>
      <c r="CY893" s="53"/>
    </row>
    <row r="894" spans="1:103" ht="13" customHeight="1">
      <c r="A894" s="4"/>
      <c r="B894" s="4"/>
      <c r="C894" s="4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  <c r="BO894" s="53"/>
      <c r="BP894" s="53"/>
      <c r="BQ894" s="53"/>
      <c r="BR894" s="53"/>
      <c r="BS894" s="53"/>
      <c r="BT894" s="53"/>
      <c r="BU894" s="53"/>
      <c r="BV894" s="53"/>
      <c r="BW894" s="53"/>
      <c r="BX894" s="53"/>
      <c r="BY894" s="53"/>
      <c r="BZ894" s="53"/>
      <c r="CA894" s="53"/>
      <c r="CB894" s="53"/>
      <c r="CC894" s="53"/>
      <c r="CD894" s="53"/>
      <c r="CE894" s="53"/>
      <c r="CF894" s="53"/>
      <c r="CG894" s="53"/>
      <c r="CH894" s="53"/>
      <c r="CI894" s="53"/>
      <c r="CJ894" s="53"/>
      <c r="CK894" s="53"/>
      <c r="CL894" s="61"/>
      <c r="CM894" s="53"/>
      <c r="CN894" s="53"/>
      <c r="CO894" s="53"/>
      <c r="CP894" s="53"/>
      <c r="CQ894" s="53"/>
      <c r="CR894" s="53"/>
      <c r="CS894" s="53"/>
      <c r="CT894" s="53"/>
      <c r="CU894" s="53"/>
      <c r="CV894" s="53"/>
      <c r="CW894" s="53"/>
      <c r="CX894" s="53"/>
      <c r="CY894" s="53"/>
    </row>
    <row r="895" spans="1:103" ht="13" customHeight="1">
      <c r="A895" s="4"/>
      <c r="B895" s="4"/>
      <c r="C895" s="4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  <c r="BO895" s="53"/>
      <c r="BP895" s="53"/>
      <c r="BQ895" s="53"/>
      <c r="BR895" s="53"/>
      <c r="BS895" s="53"/>
      <c r="BT895" s="53"/>
      <c r="BU895" s="53"/>
      <c r="BV895" s="53"/>
      <c r="BW895" s="53"/>
      <c r="BX895" s="53"/>
      <c r="BY895" s="53"/>
      <c r="BZ895" s="53"/>
      <c r="CA895" s="53"/>
      <c r="CB895" s="53"/>
      <c r="CC895" s="53"/>
      <c r="CD895" s="53"/>
      <c r="CE895" s="53"/>
      <c r="CF895" s="53"/>
      <c r="CG895" s="53"/>
      <c r="CH895" s="53"/>
      <c r="CI895" s="53"/>
      <c r="CJ895" s="53"/>
      <c r="CK895" s="53"/>
      <c r="CL895" s="61"/>
      <c r="CM895" s="53"/>
      <c r="CN895" s="53"/>
      <c r="CO895" s="53"/>
      <c r="CP895" s="53"/>
      <c r="CQ895" s="53"/>
      <c r="CR895" s="53"/>
      <c r="CS895" s="53"/>
      <c r="CT895" s="53"/>
      <c r="CU895" s="53"/>
      <c r="CV895" s="53"/>
      <c r="CW895" s="53"/>
      <c r="CX895" s="53"/>
      <c r="CY895" s="53"/>
    </row>
    <row r="896" spans="1:103" ht="13" customHeight="1">
      <c r="A896" s="4"/>
      <c r="B896" s="4"/>
      <c r="C896" s="4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  <c r="BO896" s="53"/>
      <c r="BP896" s="53"/>
      <c r="BQ896" s="53"/>
      <c r="BR896" s="53"/>
      <c r="BS896" s="53"/>
      <c r="BT896" s="53"/>
      <c r="BU896" s="53"/>
      <c r="BV896" s="53"/>
      <c r="BW896" s="53"/>
      <c r="BX896" s="53"/>
      <c r="BY896" s="53"/>
      <c r="BZ896" s="53"/>
      <c r="CA896" s="53"/>
      <c r="CB896" s="53"/>
      <c r="CC896" s="53"/>
      <c r="CD896" s="53"/>
      <c r="CE896" s="53"/>
      <c r="CF896" s="53"/>
      <c r="CG896" s="53"/>
      <c r="CH896" s="53"/>
      <c r="CI896" s="53"/>
      <c r="CJ896" s="53"/>
      <c r="CK896" s="53"/>
      <c r="CL896" s="61"/>
      <c r="CM896" s="53"/>
      <c r="CN896" s="53"/>
      <c r="CO896" s="53"/>
      <c r="CP896" s="53"/>
      <c r="CQ896" s="53"/>
      <c r="CR896" s="53"/>
      <c r="CS896" s="53"/>
      <c r="CT896" s="53"/>
      <c r="CU896" s="53"/>
      <c r="CV896" s="53"/>
      <c r="CW896" s="53"/>
      <c r="CX896" s="53"/>
      <c r="CY896" s="53"/>
    </row>
    <row r="897" spans="1:103" ht="13" customHeight="1">
      <c r="A897" s="4"/>
      <c r="B897" s="4"/>
      <c r="C897" s="4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  <c r="BO897" s="53"/>
      <c r="BP897" s="53"/>
      <c r="BQ897" s="53"/>
      <c r="BR897" s="53"/>
      <c r="BS897" s="53"/>
      <c r="BT897" s="53"/>
      <c r="BU897" s="53"/>
      <c r="BV897" s="53"/>
      <c r="BW897" s="53"/>
      <c r="BX897" s="53"/>
      <c r="BY897" s="53"/>
      <c r="BZ897" s="53"/>
      <c r="CA897" s="53"/>
      <c r="CB897" s="53"/>
      <c r="CC897" s="53"/>
      <c r="CD897" s="53"/>
      <c r="CE897" s="53"/>
      <c r="CF897" s="53"/>
      <c r="CG897" s="53"/>
      <c r="CH897" s="53"/>
      <c r="CI897" s="53"/>
      <c r="CJ897" s="53"/>
      <c r="CK897" s="53"/>
      <c r="CL897" s="61"/>
      <c r="CM897" s="53"/>
      <c r="CN897" s="53"/>
      <c r="CO897" s="53"/>
      <c r="CP897" s="53"/>
      <c r="CQ897" s="53"/>
      <c r="CR897" s="53"/>
      <c r="CS897" s="53"/>
      <c r="CT897" s="53"/>
      <c r="CU897" s="53"/>
      <c r="CV897" s="53"/>
      <c r="CW897" s="53"/>
      <c r="CX897" s="53"/>
      <c r="CY897" s="53"/>
    </row>
    <row r="898" spans="1:103" ht="13" customHeight="1">
      <c r="A898" s="4"/>
      <c r="B898" s="4"/>
      <c r="C898" s="4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  <c r="BO898" s="53"/>
      <c r="BP898" s="53"/>
      <c r="BQ898" s="53"/>
      <c r="BR898" s="53"/>
      <c r="BS898" s="53"/>
      <c r="BT898" s="53"/>
      <c r="BU898" s="53"/>
      <c r="BV898" s="53"/>
      <c r="BW898" s="53"/>
      <c r="BX898" s="53"/>
      <c r="BY898" s="53"/>
      <c r="BZ898" s="53"/>
      <c r="CA898" s="53"/>
      <c r="CB898" s="53"/>
      <c r="CC898" s="53"/>
      <c r="CD898" s="53"/>
      <c r="CE898" s="53"/>
      <c r="CF898" s="53"/>
      <c r="CG898" s="53"/>
      <c r="CH898" s="53"/>
      <c r="CI898" s="53"/>
      <c r="CJ898" s="53"/>
      <c r="CK898" s="53"/>
      <c r="CL898" s="61"/>
      <c r="CM898" s="53"/>
      <c r="CN898" s="53"/>
      <c r="CO898" s="53"/>
      <c r="CP898" s="53"/>
      <c r="CQ898" s="53"/>
      <c r="CR898" s="53"/>
      <c r="CS898" s="53"/>
      <c r="CT898" s="53"/>
      <c r="CU898" s="53"/>
      <c r="CV898" s="53"/>
      <c r="CW898" s="53"/>
      <c r="CX898" s="53"/>
      <c r="CY898" s="53"/>
    </row>
    <row r="899" spans="1:103" ht="13" customHeight="1">
      <c r="A899" s="4"/>
      <c r="B899" s="4"/>
      <c r="C899" s="4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  <c r="BO899" s="53"/>
      <c r="BP899" s="53"/>
      <c r="BQ899" s="53"/>
      <c r="BR899" s="53"/>
      <c r="BS899" s="53"/>
      <c r="BT899" s="53"/>
      <c r="BU899" s="53"/>
      <c r="BV899" s="53"/>
      <c r="BW899" s="53"/>
      <c r="BX899" s="53"/>
      <c r="BY899" s="53"/>
      <c r="BZ899" s="53"/>
      <c r="CA899" s="53"/>
      <c r="CB899" s="53"/>
      <c r="CC899" s="53"/>
      <c r="CD899" s="53"/>
      <c r="CE899" s="53"/>
      <c r="CF899" s="53"/>
      <c r="CG899" s="53"/>
      <c r="CH899" s="53"/>
      <c r="CI899" s="53"/>
      <c r="CJ899" s="53"/>
      <c r="CK899" s="53"/>
      <c r="CL899" s="61"/>
      <c r="CM899" s="53"/>
      <c r="CN899" s="53"/>
      <c r="CO899" s="53"/>
      <c r="CP899" s="53"/>
      <c r="CQ899" s="53"/>
      <c r="CR899" s="53"/>
      <c r="CS899" s="53"/>
      <c r="CT899" s="53"/>
      <c r="CU899" s="53"/>
      <c r="CV899" s="53"/>
      <c r="CW899" s="53"/>
      <c r="CX899" s="53"/>
      <c r="CY899" s="53"/>
    </row>
    <row r="900" spans="1:103" ht="13" customHeight="1">
      <c r="A900" s="4"/>
      <c r="B900" s="4"/>
      <c r="C900" s="4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  <c r="BO900" s="53"/>
      <c r="BP900" s="53"/>
      <c r="BQ900" s="53"/>
      <c r="BR900" s="53"/>
      <c r="BS900" s="53"/>
      <c r="BT900" s="53"/>
      <c r="BU900" s="53"/>
      <c r="BV900" s="53"/>
      <c r="BW900" s="53"/>
      <c r="BX900" s="53"/>
      <c r="BY900" s="53"/>
      <c r="BZ900" s="53"/>
      <c r="CA900" s="53"/>
      <c r="CB900" s="53"/>
      <c r="CC900" s="53"/>
      <c r="CD900" s="53"/>
      <c r="CE900" s="53"/>
      <c r="CF900" s="53"/>
      <c r="CG900" s="53"/>
      <c r="CH900" s="53"/>
      <c r="CI900" s="53"/>
      <c r="CJ900" s="53"/>
      <c r="CK900" s="53"/>
      <c r="CL900" s="61"/>
      <c r="CM900" s="53"/>
      <c r="CN900" s="53"/>
      <c r="CO900" s="53"/>
      <c r="CP900" s="53"/>
      <c r="CQ900" s="53"/>
      <c r="CR900" s="53"/>
      <c r="CS900" s="53"/>
      <c r="CT900" s="53"/>
      <c r="CU900" s="53"/>
      <c r="CV900" s="53"/>
      <c r="CW900" s="53"/>
      <c r="CX900" s="53"/>
      <c r="CY900" s="53"/>
    </row>
    <row r="901" spans="1:103" ht="13" customHeight="1">
      <c r="A901" s="4"/>
      <c r="B901" s="4"/>
      <c r="C901" s="4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  <c r="BO901" s="53"/>
      <c r="BP901" s="53"/>
      <c r="BQ901" s="53"/>
      <c r="BR901" s="53"/>
      <c r="BS901" s="53"/>
      <c r="BT901" s="53"/>
      <c r="BU901" s="53"/>
      <c r="BV901" s="53"/>
      <c r="BW901" s="53"/>
      <c r="BX901" s="53"/>
      <c r="BY901" s="53"/>
      <c r="BZ901" s="53"/>
      <c r="CA901" s="53"/>
      <c r="CB901" s="53"/>
      <c r="CC901" s="53"/>
      <c r="CD901" s="53"/>
      <c r="CE901" s="53"/>
      <c r="CF901" s="53"/>
      <c r="CG901" s="53"/>
      <c r="CH901" s="53"/>
      <c r="CI901" s="53"/>
      <c r="CJ901" s="53"/>
      <c r="CK901" s="53"/>
      <c r="CL901" s="61"/>
      <c r="CM901" s="53"/>
      <c r="CN901" s="53"/>
      <c r="CO901" s="53"/>
      <c r="CP901" s="53"/>
      <c r="CQ901" s="53"/>
      <c r="CR901" s="53"/>
      <c r="CS901" s="53"/>
      <c r="CT901" s="53"/>
      <c r="CU901" s="53"/>
      <c r="CV901" s="53"/>
      <c r="CW901" s="53"/>
      <c r="CX901" s="53"/>
      <c r="CY901" s="53"/>
    </row>
    <row r="902" spans="1:103" ht="13" customHeight="1">
      <c r="A902" s="4"/>
      <c r="B902" s="4"/>
      <c r="C902" s="4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  <c r="BO902" s="53"/>
      <c r="BP902" s="53"/>
      <c r="BQ902" s="53"/>
      <c r="BR902" s="53"/>
      <c r="BS902" s="53"/>
      <c r="BT902" s="53"/>
      <c r="BU902" s="53"/>
      <c r="BV902" s="53"/>
      <c r="BW902" s="53"/>
      <c r="BX902" s="53"/>
      <c r="BY902" s="53"/>
      <c r="BZ902" s="53"/>
      <c r="CA902" s="53"/>
      <c r="CB902" s="53"/>
      <c r="CC902" s="53"/>
      <c r="CD902" s="53"/>
      <c r="CE902" s="53"/>
      <c r="CF902" s="53"/>
      <c r="CG902" s="53"/>
      <c r="CH902" s="53"/>
      <c r="CI902" s="53"/>
      <c r="CJ902" s="53"/>
      <c r="CK902" s="53"/>
      <c r="CL902" s="61"/>
      <c r="CM902" s="53"/>
      <c r="CN902" s="53"/>
      <c r="CO902" s="53"/>
      <c r="CP902" s="53"/>
      <c r="CQ902" s="53"/>
      <c r="CR902" s="53"/>
      <c r="CS902" s="53"/>
      <c r="CT902" s="53"/>
      <c r="CU902" s="53"/>
      <c r="CV902" s="53"/>
      <c r="CW902" s="53"/>
      <c r="CX902" s="53"/>
      <c r="CY902" s="53"/>
    </row>
    <row r="903" spans="1:103" ht="13" customHeight="1">
      <c r="A903" s="4"/>
      <c r="B903" s="4"/>
      <c r="C903" s="4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  <c r="BO903" s="53"/>
      <c r="BP903" s="53"/>
      <c r="BQ903" s="53"/>
      <c r="BR903" s="53"/>
      <c r="BS903" s="53"/>
      <c r="BT903" s="53"/>
      <c r="BU903" s="53"/>
      <c r="BV903" s="53"/>
      <c r="BW903" s="53"/>
      <c r="BX903" s="53"/>
      <c r="BY903" s="53"/>
      <c r="BZ903" s="53"/>
      <c r="CA903" s="53"/>
      <c r="CB903" s="53"/>
      <c r="CC903" s="53"/>
      <c r="CD903" s="53"/>
      <c r="CE903" s="53"/>
      <c r="CF903" s="53"/>
      <c r="CG903" s="53"/>
      <c r="CH903" s="53"/>
      <c r="CI903" s="53"/>
      <c r="CJ903" s="53"/>
      <c r="CK903" s="53"/>
      <c r="CL903" s="61"/>
      <c r="CM903" s="53"/>
      <c r="CN903" s="53"/>
      <c r="CO903" s="53"/>
      <c r="CP903" s="53"/>
      <c r="CQ903" s="53"/>
      <c r="CR903" s="53"/>
      <c r="CS903" s="53"/>
      <c r="CT903" s="53"/>
      <c r="CU903" s="53"/>
      <c r="CV903" s="53"/>
      <c r="CW903" s="53"/>
      <c r="CX903" s="53"/>
      <c r="CY903" s="53"/>
    </row>
    <row r="904" spans="1:103" ht="13" customHeight="1">
      <c r="A904" s="4"/>
      <c r="B904" s="4"/>
      <c r="C904" s="4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  <c r="BO904" s="53"/>
      <c r="BP904" s="53"/>
      <c r="BQ904" s="53"/>
      <c r="BR904" s="53"/>
      <c r="BS904" s="53"/>
      <c r="BT904" s="53"/>
      <c r="BU904" s="53"/>
      <c r="BV904" s="53"/>
      <c r="BW904" s="53"/>
      <c r="BX904" s="53"/>
      <c r="BY904" s="53"/>
      <c r="BZ904" s="53"/>
      <c r="CA904" s="53"/>
      <c r="CB904" s="53"/>
      <c r="CC904" s="53"/>
      <c r="CD904" s="53"/>
      <c r="CE904" s="53"/>
      <c r="CF904" s="53"/>
      <c r="CG904" s="53"/>
      <c r="CH904" s="53"/>
      <c r="CI904" s="53"/>
      <c r="CJ904" s="53"/>
      <c r="CK904" s="53"/>
      <c r="CL904" s="61"/>
      <c r="CM904" s="53"/>
      <c r="CN904" s="53"/>
      <c r="CO904" s="53"/>
      <c r="CP904" s="53"/>
      <c r="CQ904" s="53"/>
      <c r="CR904" s="53"/>
      <c r="CS904" s="53"/>
      <c r="CT904" s="53"/>
      <c r="CU904" s="53"/>
      <c r="CV904" s="53"/>
      <c r="CW904" s="53"/>
      <c r="CX904" s="53"/>
      <c r="CY904" s="53"/>
    </row>
    <row r="905" spans="1:103" ht="13" customHeight="1">
      <c r="A905" s="4"/>
      <c r="B905" s="4"/>
      <c r="C905" s="4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  <c r="BO905" s="53"/>
      <c r="BP905" s="53"/>
      <c r="BQ905" s="53"/>
      <c r="BR905" s="53"/>
      <c r="BS905" s="53"/>
      <c r="BT905" s="53"/>
      <c r="BU905" s="53"/>
      <c r="BV905" s="53"/>
      <c r="BW905" s="53"/>
      <c r="BX905" s="53"/>
      <c r="BY905" s="53"/>
      <c r="BZ905" s="53"/>
      <c r="CA905" s="53"/>
      <c r="CB905" s="53"/>
      <c r="CC905" s="53"/>
      <c r="CD905" s="53"/>
      <c r="CE905" s="53"/>
      <c r="CF905" s="53"/>
      <c r="CG905" s="53"/>
      <c r="CH905" s="53"/>
      <c r="CI905" s="53"/>
      <c r="CJ905" s="53"/>
      <c r="CK905" s="53"/>
      <c r="CL905" s="61"/>
      <c r="CM905" s="53"/>
      <c r="CN905" s="53"/>
      <c r="CO905" s="53"/>
      <c r="CP905" s="53"/>
      <c r="CQ905" s="53"/>
      <c r="CR905" s="53"/>
      <c r="CS905" s="53"/>
      <c r="CT905" s="53"/>
      <c r="CU905" s="53"/>
      <c r="CV905" s="53"/>
      <c r="CW905" s="53"/>
      <c r="CX905" s="53"/>
      <c r="CY905" s="53"/>
    </row>
    <row r="906" spans="1:103" ht="13" customHeight="1">
      <c r="A906" s="4"/>
      <c r="B906" s="4"/>
      <c r="C906" s="4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  <c r="BO906" s="53"/>
      <c r="BP906" s="53"/>
      <c r="BQ906" s="53"/>
      <c r="BR906" s="53"/>
      <c r="BS906" s="53"/>
      <c r="BT906" s="53"/>
      <c r="BU906" s="53"/>
      <c r="BV906" s="53"/>
      <c r="BW906" s="53"/>
      <c r="BX906" s="53"/>
      <c r="BY906" s="53"/>
      <c r="BZ906" s="53"/>
      <c r="CA906" s="53"/>
      <c r="CB906" s="53"/>
      <c r="CC906" s="53"/>
      <c r="CD906" s="53"/>
      <c r="CE906" s="53"/>
      <c r="CF906" s="53"/>
      <c r="CG906" s="53"/>
      <c r="CH906" s="53"/>
      <c r="CI906" s="53"/>
      <c r="CJ906" s="53"/>
      <c r="CK906" s="53"/>
      <c r="CL906" s="61"/>
      <c r="CM906" s="53"/>
      <c r="CN906" s="53"/>
      <c r="CO906" s="53"/>
      <c r="CP906" s="53"/>
      <c r="CQ906" s="53"/>
      <c r="CR906" s="53"/>
      <c r="CS906" s="53"/>
      <c r="CT906" s="53"/>
      <c r="CU906" s="53"/>
      <c r="CV906" s="53"/>
      <c r="CW906" s="53"/>
      <c r="CX906" s="53"/>
      <c r="CY906" s="53"/>
    </row>
    <row r="907" spans="1:103" ht="13" customHeight="1">
      <c r="A907" s="4"/>
      <c r="B907" s="4"/>
      <c r="C907" s="4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  <c r="BO907" s="53"/>
      <c r="BP907" s="53"/>
      <c r="BQ907" s="53"/>
      <c r="BR907" s="53"/>
      <c r="BS907" s="53"/>
      <c r="BT907" s="53"/>
      <c r="BU907" s="53"/>
      <c r="BV907" s="53"/>
      <c r="BW907" s="53"/>
      <c r="BX907" s="53"/>
      <c r="BY907" s="53"/>
      <c r="BZ907" s="53"/>
      <c r="CA907" s="53"/>
      <c r="CB907" s="53"/>
      <c r="CC907" s="53"/>
      <c r="CD907" s="53"/>
      <c r="CE907" s="53"/>
      <c r="CF907" s="53"/>
      <c r="CG907" s="53"/>
      <c r="CH907" s="53"/>
      <c r="CI907" s="53"/>
      <c r="CJ907" s="53"/>
      <c r="CK907" s="53"/>
      <c r="CL907" s="61"/>
      <c r="CM907" s="53"/>
      <c r="CN907" s="53"/>
      <c r="CO907" s="53"/>
      <c r="CP907" s="53"/>
      <c r="CQ907" s="53"/>
      <c r="CR907" s="53"/>
      <c r="CS907" s="53"/>
      <c r="CT907" s="53"/>
      <c r="CU907" s="53"/>
      <c r="CV907" s="53"/>
      <c r="CW907" s="53"/>
      <c r="CX907" s="53"/>
      <c r="CY907" s="53"/>
    </row>
    <row r="908" spans="1:103" ht="13" customHeight="1">
      <c r="A908" s="4"/>
      <c r="B908" s="4"/>
      <c r="C908" s="4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  <c r="BO908" s="53"/>
      <c r="BP908" s="53"/>
      <c r="BQ908" s="53"/>
      <c r="BR908" s="53"/>
      <c r="BS908" s="53"/>
      <c r="BT908" s="53"/>
      <c r="BU908" s="53"/>
      <c r="BV908" s="53"/>
      <c r="BW908" s="53"/>
      <c r="BX908" s="53"/>
      <c r="BY908" s="53"/>
      <c r="BZ908" s="53"/>
      <c r="CA908" s="53"/>
      <c r="CB908" s="53"/>
      <c r="CC908" s="53"/>
      <c r="CD908" s="53"/>
      <c r="CE908" s="53"/>
      <c r="CF908" s="53"/>
      <c r="CG908" s="53"/>
      <c r="CH908" s="53"/>
      <c r="CI908" s="53"/>
      <c r="CJ908" s="53"/>
      <c r="CK908" s="53"/>
      <c r="CL908" s="61"/>
      <c r="CM908" s="53"/>
      <c r="CN908" s="53"/>
      <c r="CO908" s="53"/>
      <c r="CP908" s="53"/>
      <c r="CQ908" s="53"/>
      <c r="CR908" s="53"/>
      <c r="CS908" s="53"/>
      <c r="CT908" s="53"/>
      <c r="CU908" s="53"/>
      <c r="CV908" s="53"/>
      <c r="CW908" s="53"/>
      <c r="CX908" s="53"/>
      <c r="CY908" s="53"/>
    </row>
    <row r="909" spans="1:103" ht="13" customHeight="1">
      <c r="A909" s="4"/>
      <c r="B909" s="4"/>
      <c r="C909" s="4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  <c r="BO909" s="53"/>
      <c r="BP909" s="53"/>
      <c r="BQ909" s="53"/>
      <c r="BR909" s="53"/>
      <c r="BS909" s="53"/>
      <c r="BT909" s="53"/>
      <c r="BU909" s="53"/>
      <c r="BV909" s="53"/>
      <c r="BW909" s="53"/>
      <c r="BX909" s="53"/>
      <c r="BY909" s="53"/>
      <c r="BZ909" s="53"/>
      <c r="CA909" s="53"/>
      <c r="CB909" s="53"/>
      <c r="CC909" s="53"/>
      <c r="CD909" s="53"/>
      <c r="CE909" s="53"/>
      <c r="CF909" s="53"/>
      <c r="CG909" s="53"/>
      <c r="CH909" s="53"/>
      <c r="CI909" s="53"/>
      <c r="CJ909" s="53"/>
      <c r="CK909" s="53"/>
      <c r="CL909" s="61"/>
      <c r="CM909" s="53"/>
      <c r="CN909" s="53"/>
      <c r="CO909" s="53"/>
      <c r="CP909" s="53"/>
      <c r="CQ909" s="53"/>
      <c r="CR909" s="53"/>
      <c r="CS909" s="53"/>
      <c r="CT909" s="53"/>
      <c r="CU909" s="53"/>
      <c r="CV909" s="53"/>
      <c r="CW909" s="53"/>
      <c r="CX909" s="53"/>
      <c r="CY909" s="53"/>
    </row>
    <row r="910" spans="1:103" ht="13" customHeight="1">
      <c r="A910" s="4"/>
      <c r="B910" s="4"/>
      <c r="C910" s="4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  <c r="BO910" s="53"/>
      <c r="BP910" s="53"/>
      <c r="BQ910" s="53"/>
      <c r="BR910" s="53"/>
      <c r="BS910" s="53"/>
      <c r="BT910" s="53"/>
      <c r="BU910" s="53"/>
      <c r="BV910" s="53"/>
      <c r="BW910" s="53"/>
      <c r="BX910" s="53"/>
      <c r="BY910" s="53"/>
      <c r="BZ910" s="53"/>
      <c r="CA910" s="53"/>
      <c r="CB910" s="53"/>
      <c r="CC910" s="53"/>
      <c r="CD910" s="53"/>
      <c r="CE910" s="53"/>
      <c r="CF910" s="53"/>
      <c r="CG910" s="53"/>
      <c r="CH910" s="53"/>
      <c r="CI910" s="53"/>
      <c r="CJ910" s="53"/>
      <c r="CK910" s="53"/>
      <c r="CL910" s="61"/>
      <c r="CM910" s="53"/>
      <c r="CN910" s="53"/>
      <c r="CO910" s="53"/>
      <c r="CP910" s="53"/>
      <c r="CQ910" s="53"/>
      <c r="CR910" s="53"/>
      <c r="CS910" s="53"/>
      <c r="CT910" s="53"/>
      <c r="CU910" s="53"/>
      <c r="CV910" s="53"/>
      <c r="CW910" s="53"/>
      <c r="CX910" s="53"/>
      <c r="CY910" s="53"/>
    </row>
    <row r="911" spans="1:103" ht="13" customHeight="1">
      <c r="A911" s="4"/>
      <c r="B911" s="4"/>
      <c r="C911" s="4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  <c r="BO911" s="53"/>
      <c r="BP911" s="53"/>
      <c r="BQ911" s="53"/>
      <c r="BR911" s="53"/>
      <c r="BS911" s="53"/>
      <c r="BT911" s="53"/>
      <c r="BU911" s="53"/>
      <c r="BV911" s="53"/>
      <c r="BW911" s="53"/>
      <c r="BX911" s="53"/>
      <c r="BY911" s="53"/>
      <c r="BZ911" s="53"/>
      <c r="CA911" s="53"/>
      <c r="CB911" s="53"/>
      <c r="CC911" s="53"/>
      <c r="CD911" s="53"/>
      <c r="CE911" s="53"/>
      <c r="CF911" s="53"/>
      <c r="CG911" s="53"/>
      <c r="CH911" s="53"/>
      <c r="CI911" s="53"/>
      <c r="CJ911" s="53"/>
      <c r="CK911" s="53"/>
      <c r="CL911" s="61"/>
      <c r="CM911" s="53"/>
      <c r="CN911" s="53"/>
      <c r="CO911" s="53"/>
      <c r="CP911" s="53"/>
      <c r="CQ911" s="53"/>
      <c r="CR911" s="53"/>
      <c r="CS911" s="53"/>
      <c r="CT911" s="53"/>
      <c r="CU911" s="53"/>
      <c r="CV911" s="53"/>
      <c r="CW911" s="53"/>
      <c r="CX911" s="53"/>
      <c r="CY911" s="53"/>
    </row>
    <row r="912" spans="1:103" ht="13" customHeight="1">
      <c r="A912" s="4"/>
      <c r="B912" s="4"/>
      <c r="C912" s="4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  <c r="BO912" s="53"/>
      <c r="BP912" s="53"/>
      <c r="BQ912" s="53"/>
      <c r="BR912" s="53"/>
      <c r="BS912" s="53"/>
      <c r="BT912" s="53"/>
      <c r="BU912" s="53"/>
      <c r="BV912" s="53"/>
      <c r="BW912" s="53"/>
      <c r="BX912" s="53"/>
      <c r="BY912" s="53"/>
      <c r="BZ912" s="53"/>
      <c r="CA912" s="53"/>
      <c r="CB912" s="53"/>
      <c r="CC912" s="53"/>
      <c r="CD912" s="53"/>
      <c r="CE912" s="53"/>
      <c r="CF912" s="53"/>
      <c r="CG912" s="53"/>
      <c r="CH912" s="53"/>
      <c r="CI912" s="53"/>
      <c r="CJ912" s="53"/>
      <c r="CK912" s="53"/>
      <c r="CL912" s="61"/>
      <c r="CM912" s="53"/>
      <c r="CN912" s="53"/>
      <c r="CO912" s="53"/>
      <c r="CP912" s="53"/>
      <c r="CQ912" s="53"/>
      <c r="CR912" s="53"/>
      <c r="CS912" s="53"/>
      <c r="CT912" s="53"/>
      <c r="CU912" s="53"/>
      <c r="CV912" s="53"/>
      <c r="CW912" s="53"/>
      <c r="CX912" s="53"/>
      <c r="CY912" s="53"/>
    </row>
    <row r="913" spans="1:103" ht="13" customHeight="1">
      <c r="A913" s="4"/>
      <c r="B913" s="4"/>
      <c r="C913" s="4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  <c r="BO913" s="53"/>
      <c r="BP913" s="53"/>
      <c r="BQ913" s="53"/>
      <c r="BR913" s="53"/>
      <c r="BS913" s="53"/>
      <c r="BT913" s="53"/>
      <c r="BU913" s="53"/>
      <c r="BV913" s="53"/>
      <c r="BW913" s="53"/>
      <c r="BX913" s="53"/>
      <c r="BY913" s="53"/>
      <c r="BZ913" s="53"/>
      <c r="CA913" s="53"/>
      <c r="CB913" s="53"/>
      <c r="CC913" s="53"/>
      <c r="CD913" s="53"/>
      <c r="CE913" s="53"/>
      <c r="CF913" s="53"/>
      <c r="CG913" s="53"/>
      <c r="CH913" s="53"/>
      <c r="CI913" s="53"/>
      <c r="CJ913" s="53"/>
      <c r="CK913" s="53"/>
      <c r="CL913" s="61"/>
      <c r="CM913" s="53"/>
      <c r="CN913" s="53"/>
      <c r="CO913" s="53"/>
      <c r="CP913" s="53"/>
      <c r="CQ913" s="53"/>
      <c r="CR913" s="53"/>
      <c r="CS913" s="53"/>
      <c r="CT913" s="53"/>
      <c r="CU913" s="53"/>
      <c r="CV913" s="53"/>
      <c r="CW913" s="53"/>
      <c r="CX913" s="53"/>
      <c r="CY913" s="53"/>
    </row>
    <row r="914" spans="1:103" ht="13" customHeight="1">
      <c r="A914" s="4"/>
      <c r="B914" s="4"/>
      <c r="C914" s="4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  <c r="BO914" s="53"/>
      <c r="BP914" s="53"/>
      <c r="BQ914" s="53"/>
      <c r="BR914" s="53"/>
      <c r="BS914" s="53"/>
      <c r="BT914" s="53"/>
      <c r="BU914" s="53"/>
      <c r="BV914" s="53"/>
      <c r="BW914" s="53"/>
      <c r="BX914" s="53"/>
      <c r="BY914" s="53"/>
      <c r="BZ914" s="53"/>
      <c r="CA914" s="53"/>
      <c r="CB914" s="53"/>
      <c r="CC914" s="53"/>
      <c r="CD914" s="53"/>
      <c r="CE914" s="53"/>
      <c r="CF914" s="53"/>
      <c r="CG914" s="53"/>
      <c r="CH914" s="53"/>
      <c r="CI914" s="53"/>
      <c r="CJ914" s="53"/>
      <c r="CK914" s="53"/>
      <c r="CL914" s="61"/>
      <c r="CM914" s="53"/>
      <c r="CN914" s="53"/>
      <c r="CO914" s="53"/>
      <c r="CP914" s="53"/>
      <c r="CQ914" s="53"/>
      <c r="CR914" s="53"/>
      <c r="CS914" s="53"/>
      <c r="CT914" s="53"/>
      <c r="CU914" s="53"/>
      <c r="CV914" s="53"/>
      <c r="CW914" s="53"/>
      <c r="CX914" s="53"/>
      <c r="CY914" s="53"/>
    </row>
    <row r="915" spans="1:103" ht="13" customHeight="1">
      <c r="A915" s="4"/>
      <c r="B915" s="4"/>
      <c r="C915" s="4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  <c r="BO915" s="53"/>
      <c r="BP915" s="53"/>
      <c r="BQ915" s="53"/>
      <c r="BR915" s="53"/>
      <c r="BS915" s="53"/>
      <c r="BT915" s="53"/>
      <c r="BU915" s="53"/>
      <c r="BV915" s="53"/>
      <c r="BW915" s="53"/>
      <c r="BX915" s="53"/>
      <c r="BY915" s="53"/>
      <c r="BZ915" s="53"/>
      <c r="CA915" s="53"/>
      <c r="CB915" s="53"/>
      <c r="CC915" s="53"/>
      <c r="CD915" s="53"/>
      <c r="CE915" s="53"/>
      <c r="CF915" s="53"/>
      <c r="CG915" s="53"/>
      <c r="CH915" s="53"/>
      <c r="CI915" s="53"/>
      <c r="CJ915" s="53"/>
      <c r="CK915" s="53"/>
      <c r="CL915" s="61"/>
      <c r="CM915" s="53"/>
      <c r="CN915" s="53"/>
      <c r="CO915" s="53"/>
      <c r="CP915" s="53"/>
      <c r="CQ915" s="53"/>
      <c r="CR915" s="53"/>
      <c r="CS915" s="53"/>
      <c r="CT915" s="53"/>
      <c r="CU915" s="53"/>
      <c r="CV915" s="53"/>
      <c r="CW915" s="53"/>
      <c r="CX915" s="53"/>
      <c r="CY915" s="53"/>
    </row>
    <row r="916" spans="1:103" ht="13" customHeight="1">
      <c r="A916" s="4"/>
      <c r="B916" s="4"/>
      <c r="C916" s="4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  <c r="BO916" s="53"/>
      <c r="BP916" s="53"/>
      <c r="BQ916" s="53"/>
      <c r="BR916" s="53"/>
      <c r="BS916" s="53"/>
      <c r="BT916" s="53"/>
      <c r="BU916" s="53"/>
      <c r="BV916" s="53"/>
      <c r="BW916" s="53"/>
      <c r="BX916" s="53"/>
      <c r="BY916" s="53"/>
      <c r="BZ916" s="53"/>
      <c r="CA916" s="53"/>
      <c r="CB916" s="53"/>
      <c r="CC916" s="53"/>
      <c r="CD916" s="53"/>
      <c r="CE916" s="53"/>
      <c r="CF916" s="53"/>
      <c r="CG916" s="53"/>
      <c r="CH916" s="53"/>
      <c r="CI916" s="53"/>
      <c r="CJ916" s="53"/>
      <c r="CK916" s="53"/>
      <c r="CL916" s="61"/>
      <c r="CM916" s="53"/>
      <c r="CN916" s="53"/>
      <c r="CO916" s="53"/>
      <c r="CP916" s="53"/>
      <c r="CQ916" s="53"/>
      <c r="CR916" s="53"/>
      <c r="CS916" s="53"/>
      <c r="CT916" s="53"/>
      <c r="CU916" s="53"/>
      <c r="CV916" s="53"/>
      <c r="CW916" s="53"/>
      <c r="CX916" s="53"/>
      <c r="CY916" s="53"/>
    </row>
    <row r="917" spans="1:103" ht="13" customHeight="1">
      <c r="A917" s="4"/>
      <c r="B917" s="4"/>
      <c r="C917" s="4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  <c r="BO917" s="53"/>
      <c r="BP917" s="53"/>
      <c r="BQ917" s="53"/>
      <c r="BR917" s="53"/>
      <c r="BS917" s="53"/>
      <c r="BT917" s="53"/>
      <c r="BU917" s="53"/>
      <c r="BV917" s="53"/>
      <c r="BW917" s="53"/>
      <c r="BX917" s="53"/>
      <c r="BY917" s="53"/>
      <c r="BZ917" s="53"/>
      <c r="CA917" s="53"/>
      <c r="CB917" s="53"/>
      <c r="CC917" s="53"/>
      <c r="CD917" s="53"/>
      <c r="CE917" s="53"/>
      <c r="CF917" s="53"/>
      <c r="CG917" s="53"/>
      <c r="CH917" s="53"/>
      <c r="CI917" s="53"/>
      <c r="CJ917" s="53"/>
      <c r="CK917" s="53"/>
      <c r="CL917" s="61"/>
      <c r="CM917" s="53"/>
      <c r="CN917" s="53"/>
      <c r="CO917" s="53"/>
      <c r="CP917" s="53"/>
      <c r="CQ917" s="53"/>
      <c r="CR917" s="53"/>
      <c r="CS917" s="53"/>
      <c r="CT917" s="53"/>
      <c r="CU917" s="53"/>
      <c r="CV917" s="53"/>
      <c r="CW917" s="53"/>
      <c r="CX917" s="53"/>
      <c r="CY917" s="53"/>
    </row>
    <row r="918" spans="1:103" ht="13" customHeight="1">
      <c r="A918" s="4"/>
      <c r="B918" s="4"/>
      <c r="C918" s="4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  <c r="BO918" s="53"/>
      <c r="BP918" s="53"/>
      <c r="BQ918" s="53"/>
      <c r="BR918" s="53"/>
      <c r="BS918" s="53"/>
      <c r="BT918" s="53"/>
      <c r="BU918" s="53"/>
      <c r="BV918" s="53"/>
      <c r="BW918" s="53"/>
      <c r="BX918" s="53"/>
      <c r="BY918" s="53"/>
      <c r="BZ918" s="53"/>
      <c r="CA918" s="53"/>
      <c r="CB918" s="53"/>
      <c r="CC918" s="53"/>
      <c r="CD918" s="53"/>
      <c r="CE918" s="53"/>
      <c r="CF918" s="53"/>
      <c r="CG918" s="53"/>
      <c r="CH918" s="53"/>
      <c r="CI918" s="53"/>
      <c r="CJ918" s="53"/>
      <c r="CK918" s="53"/>
      <c r="CL918" s="61"/>
      <c r="CM918" s="53"/>
      <c r="CN918" s="53"/>
      <c r="CO918" s="53"/>
      <c r="CP918" s="53"/>
      <c r="CQ918" s="53"/>
      <c r="CR918" s="53"/>
      <c r="CS918" s="53"/>
      <c r="CT918" s="53"/>
      <c r="CU918" s="53"/>
      <c r="CV918" s="53"/>
      <c r="CW918" s="53"/>
      <c r="CX918" s="53"/>
      <c r="CY918" s="53"/>
    </row>
    <row r="919" spans="1:103" ht="13" customHeight="1">
      <c r="A919" s="4"/>
      <c r="B919" s="4"/>
      <c r="C919" s="4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  <c r="BO919" s="53"/>
      <c r="BP919" s="53"/>
      <c r="BQ919" s="53"/>
      <c r="BR919" s="53"/>
      <c r="BS919" s="53"/>
      <c r="BT919" s="53"/>
      <c r="BU919" s="53"/>
      <c r="BV919" s="53"/>
      <c r="BW919" s="53"/>
      <c r="BX919" s="53"/>
      <c r="BY919" s="53"/>
      <c r="BZ919" s="53"/>
      <c r="CA919" s="53"/>
      <c r="CB919" s="53"/>
      <c r="CC919" s="53"/>
      <c r="CD919" s="53"/>
      <c r="CE919" s="53"/>
      <c r="CF919" s="53"/>
      <c r="CG919" s="53"/>
      <c r="CH919" s="53"/>
      <c r="CI919" s="53"/>
      <c r="CJ919" s="53"/>
      <c r="CK919" s="53"/>
      <c r="CL919" s="61"/>
      <c r="CM919" s="53"/>
      <c r="CN919" s="53"/>
      <c r="CO919" s="53"/>
      <c r="CP919" s="53"/>
      <c r="CQ919" s="53"/>
      <c r="CR919" s="53"/>
      <c r="CS919" s="53"/>
      <c r="CT919" s="53"/>
      <c r="CU919" s="53"/>
      <c r="CV919" s="53"/>
      <c r="CW919" s="53"/>
      <c r="CX919" s="53"/>
      <c r="CY919" s="53"/>
    </row>
    <row r="920" spans="1:103" ht="13" customHeight="1">
      <c r="A920" s="4"/>
      <c r="B920" s="4"/>
      <c r="C920" s="4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  <c r="BO920" s="53"/>
      <c r="BP920" s="53"/>
      <c r="BQ920" s="53"/>
      <c r="BR920" s="53"/>
      <c r="BS920" s="53"/>
      <c r="BT920" s="53"/>
      <c r="BU920" s="53"/>
      <c r="BV920" s="53"/>
      <c r="BW920" s="53"/>
      <c r="BX920" s="53"/>
      <c r="BY920" s="53"/>
      <c r="BZ920" s="53"/>
      <c r="CA920" s="53"/>
      <c r="CB920" s="53"/>
      <c r="CC920" s="53"/>
      <c r="CD920" s="53"/>
      <c r="CE920" s="53"/>
      <c r="CF920" s="53"/>
      <c r="CG920" s="53"/>
      <c r="CH920" s="53"/>
      <c r="CI920" s="53"/>
      <c r="CJ920" s="53"/>
      <c r="CK920" s="53"/>
      <c r="CL920" s="61"/>
      <c r="CM920" s="53"/>
      <c r="CN920" s="53"/>
      <c r="CO920" s="53"/>
      <c r="CP920" s="53"/>
      <c r="CQ920" s="53"/>
      <c r="CR920" s="53"/>
      <c r="CS920" s="53"/>
      <c r="CT920" s="53"/>
      <c r="CU920" s="53"/>
      <c r="CV920" s="53"/>
      <c r="CW920" s="53"/>
      <c r="CX920" s="53"/>
      <c r="CY920" s="53"/>
    </row>
    <row r="921" spans="1:103" ht="13" customHeight="1">
      <c r="A921" s="4"/>
      <c r="B921" s="4"/>
      <c r="C921" s="4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  <c r="BO921" s="53"/>
      <c r="BP921" s="53"/>
      <c r="BQ921" s="53"/>
      <c r="BR921" s="53"/>
      <c r="BS921" s="53"/>
      <c r="BT921" s="53"/>
      <c r="BU921" s="53"/>
      <c r="BV921" s="53"/>
      <c r="BW921" s="53"/>
      <c r="BX921" s="53"/>
      <c r="BY921" s="53"/>
      <c r="BZ921" s="53"/>
      <c r="CA921" s="53"/>
      <c r="CB921" s="53"/>
      <c r="CC921" s="53"/>
      <c r="CD921" s="53"/>
      <c r="CE921" s="53"/>
      <c r="CF921" s="53"/>
      <c r="CG921" s="53"/>
      <c r="CH921" s="53"/>
      <c r="CI921" s="53"/>
      <c r="CJ921" s="53"/>
      <c r="CK921" s="53"/>
      <c r="CL921" s="61"/>
      <c r="CM921" s="53"/>
      <c r="CN921" s="53"/>
      <c r="CO921" s="53"/>
      <c r="CP921" s="53"/>
      <c r="CQ921" s="53"/>
      <c r="CR921" s="53"/>
      <c r="CS921" s="53"/>
      <c r="CT921" s="53"/>
      <c r="CU921" s="53"/>
      <c r="CV921" s="53"/>
      <c r="CW921" s="53"/>
      <c r="CX921" s="53"/>
      <c r="CY921" s="53"/>
    </row>
    <row r="922" spans="1:103" ht="13" customHeight="1">
      <c r="A922" s="4"/>
      <c r="B922" s="4"/>
      <c r="C922" s="4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  <c r="BO922" s="53"/>
      <c r="BP922" s="53"/>
      <c r="BQ922" s="53"/>
      <c r="BR922" s="53"/>
      <c r="BS922" s="53"/>
      <c r="BT922" s="53"/>
      <c r="BU922" s="53"/>
      <c r="BV922" s="53"/>
      <c r="BW922" s="53"/>
      <c r="BX922" s="53"/>
      <c r="BY922" s="53"/>
      <c r="BZ922" s="53"/>
      <c r="CA922" s="53"/>
      <c r="CB922" s="53"/>
      <c r="CC922" s="53"/>
      <c r="CD922" s="53"/>
      <c r="CE922" s="53"/>
      <c r="CF922" s="53"/>
      <c r="CG922" s="53"/>
      <c r="CH922" s="53"/>
      <c r="CI922" s="53"/>
      <c r="CJ922" s="53"/>
      <c r="CK922" s="53"/>
      <c r="CL922" s="61"/>
      <c r="CM922" s="53"/>
      <c r="CN922" s="53"/>
      <c r="CO922" s="53"/>
      <c r="CP922" s="53"/>
      <c r="CQ922" s="53"/>
      <c r="CR922" s="53"/>
      <c r="CS922" s="53"/>
      <c r="CT922" s="53"/>
      <c r="CU922" s="53"/>
      <c r="CV922" s="53"/>
      <c r="CW922" s="53"/>
      <c r="CX922" s="53"/>
      <c r="CY922" s="53"/>
    </row>
    <row r="923" spans="1:103" ht="13" customHeight="1">
      <c r="A923" s="4"/>
      <c r="B923" s="4"/>
      <c r="C923" s="4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  <c r="BO923" s="53"/>
      <c r="BP923" s="53"/>
      <c r="BQ923" s="53"/>
      <c r="BR923" s="53"/>
      <c r="BS923" s="53"/>
      <c r="BT923" s="53"/>
      <c r="BU923" s="53"/>
      <c r="BV923" s="53"/>
      <c r="BW923" s="53"/>
      <c r="BX923" s="53"/>
      <c r="BY923" s="53"/>
      <c r="BZ923" s="53"/>
      <c r="CA923" s="53"/>
      <c r="CB923" s="53"/>
      <c r="CC923" s="53"/>
      <c r="CD923" s="53"/>
      <c r="CE923" s="53"/>
      <c r="CF923" s="53"/>
      <c r="CG923" s="53"/>
      <c r="CH923" s="53"/>
      <c r="CI923" s="53"/>
      <c r="CJ923" s="53"/>
      <c r="CK923" s="53"/>
      <c r="CL923" s="61"/>
      <c r="CM923" s="53"/>
      <c r="CN923" s="53"/>
      <c r="CO923" s="53"/>
      <c r="CP923" s="53"/>
      <c r="CQ923" s="53"/>
      <c r="CR923" s="53"/>
      <c r="CS923" s="53"/>
      <c r="CT923" s="53"/>
      <c r="CU923" s="53"/>
      <c r="CV923" s="53"/>
      <c r="CW923" s="53"/>
      <c r="CX923" s="53"/>
      <c r="CY923" s="53"/>
    </row>
    <row r="924" spans="1:103" ht="13" customHeight="1">
      <c r="A924" s="4"/>
      <c r="B924" s="4"/>
      <c r="C924" s="4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  <c r="BO924" s="53"/>
      <c r="BP924" s="53"/>
      <c r="BQ924" s="53"/>
      <c r="BR924" s="53"/>
      <c r="BS924" s="53"/>
      <c r="BT924" s="53"/>
      <c r="BU924" s="53"/>
      <c r="BV924" s="53"/>
      <c r="BW924" s="53"/>
      <c r="BX924" s="53"/>
      <c r="BY924" s="53"/>
      <c r="BZ924" s="53"/>
      <c r="CA924" s="53"/>
      <c r="CB924" s="53"/>
      <c r="CC924" s="53"/>
      <c r="CD924" s="53"/>
      <c r="CE924" s="53"/>
      <c r="CF924" s="53"/>
      <c r="CG924" s="53"/>
      <c r="CH924" s="53"/>
      <c r="CI924" s="53"/>
      <c r="CJ924" s="53"/>
      <c r="CK924" s="53"/>
      <c r="CL924" s="61"/>
      <c r="CM924" s="53"/>
      <c r="CN924" s="53"/>
      <c r="CO924" s="53"/>
      <c r="CP924" s="53"/>
      <c r="CQ924" s="53"/>
      <c r="CR924" s="53"/>
      <c r="CS924" s="53"/>
      <c r="CT924" s="53"/>
      <c r="CU924" s="53"/>
      <c r="CV924" s="53"/>
      <c r="CW924" s="53"/>
      <c r="CX924" s="53"/>
      <c r="CY924" s="53"/>
    </row>
    <row r="925" spans="1:103" ht="13" customHeight="1">
      <c r="A925" s="4"/>
      <c r="B925" s="4"/>
      <c r="C925" s="4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  <c r="BO925" s="53"/>
      <c r="BP925" s="53"/>
      <c r="BQ925" s="53"/>
      <c r="BR925" s="53"/>
      <c r="BS925" s="53"/>
      <c r="BT925" s="53"/>
      <c r="BU925" s="53"/>
      <c r="BV925" s="53"/>
      <c r="BW925" s="53"/>
      <c r="BX925" s="53"/>
      <c r="BY925" s="53"/>
      <c r="BZ925" s="53"/>
      <c r="CA925" s="53"/>
      <c r="CB925" s="53"/>
      <c r="CC925" s="53"/>
      <c r="CD925" s="53"/>
      <c r="CE925" s="53"/>
      <c r="CF925" s="53"/>
      <c r="CG925" s="53"/>
      <c r="CH925" s="53"/>
      <c r="CI925" s="53"/>
      <c r="CJ925" s="53"/>
      <c r="CK925" s="53"/>
      <c r="CL925" s="61"/>
      <c r="CM925" s="53"/>
      <c r="CN925" s="53"/>
      <c r="CO925" s="53"/>
      <c r="CP925" s="53"/>
      <c r="CQ925" s="53"/>
      <c r="CR925" s="53"/>
      <c r="CS925" s="53"/>
      <c r="CT925" s="53"/>
      <c r="CU925" s="53"/>
      <c r="CV925" s="53"/>
      <c r="CW925" s="53"/>
      <c r="CX925" s="53"/>
      <c r="CY925" s="53"/>
    </row>
    <row r="926" spans="1:103" ht="13" customHeight="1">
      <c r="A926" s="4"/>
      <c r="B926" s="4"/>
      <c r="C926" s="4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  <c r="BO926" s="53"/>
      <c r="BP926" s="53"/>
      <c r="BQ926" s="53"/>
      <c r="BR926" s="53"/>
      <c r="BS926" s="53"/>
      <c r="BT926" s="53"/>
      <c r="BU926" s="53"/>
      <c r="BV926" s="53"/>
      <c r="BW926" s="53"/>
      <c r="BX926" s="53"/>
      <c r="BY926" s="53"/>
      <c r="BZ926" s="53"/>
      <c r="CA926" s="53"/>
      <c r="CB926" s="53"/>
      <c r="CC926" s="53"/>
      <c r="CD926" s="53"/>
      <c r="CE926" s="53"/>
      <c r="CF926" s="53"/>
      <c r="CG926" s="53"/>
      <c r="CH926" s="53"/>
      <c r="CI926" s="53"/>
      <c r="CJ926" s="53"/>
      <c r="CK926" s="53"/>
      <c r="CL926" s="61"/>
      <c r="CM926" s="53"/>
      <c r="CN926" s="53"/>
      <c r="CO926" s="53"/>
      <c r="CP926" s="53"/>
      <c r="CQ926" s="53"/>
      <c r="CR926" s="53"/>
      <c r="CS926" s="53"/>
      <c r="CT926" s="53"/>
      <c r="CU926" s="53"/>
      <c r="CV926" s="53"/>
      <c r="CW926" s="53"/>
      <c r="CX926" s="53"/>
      <c r="CY926" s="53"/>
    </row>
    <row r="927" spans="1:103" ht="13" customHeight="1">
      <c r="A927" s="4"/>
      <c r="B927" s="4"/>
      <c r="C927" s="4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  <c r="BO927" s="53"/>
      <c r="BP927" s="53"/>
      <c r="BQ927" s="53"/>
      <c r="BR927" s="53"/>
      <c r="BS927" s="53"/>
      <c r="BT927" s="53"/>
      <c r="BU927" s="53"/>
      <c r="BV927" s="53"/>
      <c r="BW927" s="53"/>
      <c r="BX927" s="53"/>
      <c r="BY927" s="53"/>
      <c r="BZ927" s="53"/>
      <c r="CA927" s="53"/>
      <c r="CB927" s="53"/>
      <c r="CC927" s="53"/>
      <c r="CD927" s="53"/>
      <c r="CE927" s="53"/>
      <c r="CF927" s="53"/>
      <c r="CG927" s="53"/>
      <c r="CH927" s="53"/>
      <c r="CI927" s="53"/>
      <c r="CJ927" s="53"/>
      <c r="CK927" s="53"/>
      <c r="CL927" s="61"/>
      <c r="CM927" s="53"/>
      <c r="CN927" s="53"/>
      <c r="CO927" s="53"/>
      <c r="CP927" s="53"/>
      <c r="CQ927" s="53"/>
      <c r="CR927" s="53"/>
      <c r="CS927" s="53"/>
      <c r="CT927" s="53"/>
      <c r="CU927" s="53"/>
      <c r="CV927" s="53"/>
      <c r="CW927" s="53"/>
      <c r="CX927" s="53"/>
      <c r="CY927" s="53"/>
    </row>
    <row r="928" spans="1:103" ht="13" customHeight="1">
      <c r="A928" s="4"/>
      <c r="B928" s="4"/>
      <c r="C928" s="4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  <c r="BO928" s="53"/>
      <c r="BP928" s="53"/>
      <c r="BQ928" s="53"/>
      <c r="BR928" s="53"/>
      <c r="BS928" s="53"/>
      <c r="BT928" s="53"/>
      <c r="BU928" s="53"/>
      <c r="BV928" s="53"/>
      <c r="BW928" s="53"/>
      <c r="BX928" s="53"/>
      <c r="BY928" s="53"/>
      <c r="BZ928" s="53"/>
      <c r="CA928" s="53"/>
      <c r="CB928" s="53"/>
      <c r="CC928" s="53"/>
      <c r="CD928" s="53"/>
      <c r="CE928" s="53"/>
      <c r="CF928" s="53"/>
      <c r="CG928" s="53"/>
      <c r="CH928" s="53"/>
      <c r="CI928" s="53"/>
      <c r="CJ928" s="53"/>
      <c r="CK928" s="53"/>
      <c r="CL928" s="61"/>
      <c r="CM928" s="53"/>
      <c r="CN928" s="53"/>
      <c r="CO928" s="53"/>
      <c r="CP928" s="53"/>
      <c r="CQ928" s="53"/>
      <c r="CR928" s="53"/>
      <c r="CS928" s="53"/>
      <c r="CT928" s="53"/>
      <c r="CU928" s="53"/>
      <c r="CV928" s="53"/>
      <c r="CW928" s="53"/>
      <c r="CX928" s="53"/>
      <c r="CY928" s="53"/>
    </row>
    <row r="929" spans="1:103" ht="13" customHeight="1">
      <c r="A929" s="4"/>
      <c r="B929" s="4"/>
      <c r="C929" s="4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  <c r="BO929" s="53"/>
      <c r="BP929" s="53"/>
      <c r="BQ929" s="53"/>
      <c r="BR929" s="53"/>
      <c r="BS929" s="53"/>
      <c r="BT929" s="53"/>
      <c r="BU929" s="53"/>
      <c r="BV929" s="53"/>
      <c r="BW929" s="53"/>
      <c r="BX929" s="53"/>
      <c r="BY929" s="53"/>
      <c r="BZ929" s="53"/>
      <c r="CA929" s="53"/>
      <c r="CB929" s="53"/>
      <c r="CC929" s="53"/>
      <c r="CD929" s="53"/>
      <c r="CE929" s="53"/>
      <c r="CF929" s="53"/>
      <c r="CG929" s="53"/>
      <c r="CH929" s="53"/>
      <c r="CI929" s="53"/>
      <c r="CJ929" s="53"/>
      <c r="CK929" s="53"/>
      <c r="CL929" s="61"/>
      <c r="CM929" s="53"/>
      <c r="CN929" s="53"/>
      <c r="CO929" s="53"/>
      <c r="CP929" s="53"/>
      <c r="CQ929" s="53"/>
      <c r="CR929" s="53"/>
      <c r="CS929" s="53"/>
      <c r="CT929" s="53"/>
      <c r="CU929" s="53"/>
      <c r="CV929" s="53"/>
      <c r="CW929" s="53"/>
      <c r="CX929" s="53"/>
      <c r="CY929" s="53"/>
    </row>
    <row r="930" spans="1:103" ht="13" customHeight="1">
      <c r="A930" s="4"/>
      <c r="B930" s="4"/>
      <c r="C930" s="4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  <c r="BO930" s="53"/>
      <c r="BP930" s="53"/>
      <c r="BQ930" s="53"/>
      <c r="BR930" s="53"/>
      <c r="BS930" s="53"/>
      <c r="BT930" s="53"/>
      <c r="BU930" s="53"/>
      <c r="BV930" s="53"/>
      <c r="BW930" s="53"/>
      <c r="BX930" s="53"/>
      <c r="BY930" s="53"/>
      <c r="BZ930" s="53"/>
      <c r="CA930" s="53"/>
      <c r="CB930" s="53"/>
      <c r="CC930" s="53"/>
      <c r="CD930" s="53"/>
      <c r="CE930" s="53"/>
      <c r="CF930" s="53"/>
      <c r="CG930" s="53"/>
      <c r="CH930" s="53"/>
      <c r="CI930" s="53"/>
      <c r="CJ930" s="53"/>
      <c r="CK930" s="53"/>
      <c r="CL930" s="61"/>
      <c r="CM930" s="53"/>
      <c r="CN930" s="53"/>
      <c r="CO930" s="53"/>
      <c r="CP930" s="53"/>
      <c r="CQ930" s="53"/>
      <c r="CR930" s="53"/>
      <c r="CS930" s="53"/>
      <c r="CT930" s="53"/>
      <c r="CU930" s="53"/>
      <c r="CV930" s="53"/>
      <c r="CW930" s="53"/>
      <c r="CX930" s="53"/>
      <c r="CY930" s="53"/>
    </row>
    <row r="931" spans="1:103" ht="13" customHeight="1">
      <c r="A931" s="4"/>
      <c r="B931" s="4"/>
      <c r="C931" s="4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  <c r="BO931" s="53"/>
      <c r="BP931" s="53"/>
      <c r="BQ931" s="53"/>
      <c r="BR931" s="53"/>
      <c r="BS931" s="53"/>
      <c r="BT931" s="53"/>
      <c r="BU931" s="53"/>
      <c r="BV931" s="53"/>
      <c r="BW931" s="53"/>
      <c r="BX931" s="53"/>
      <c r="BY931" s="53"/>
      <c r="BZ931" s="53"/>
      <c r="CA931" s="53"/>
      <c r="CB931" s="53"/>
      <c r="CC931" s="53"/>
      <c r="CD931" s="53"/>
      <c r="CE931" s="53"/>
      <c r="CF931" s="53"/>
      <c r="CG931" s="53"/>
      <c r="CH931" s="53"/>
      <c r="CI931" s="53"/>
      <c r="CJ931" s="53"/>
      <c r="CK931" s="53"/>
      <c r="CL931" s="61"/>
      <c r="CM931" s="53"/>
      <c r="CN931" s="53"/>
      <c r="CO931" s="53"/>
      <c r="CP931" s="53"/>
      <c r="CQ931" s="53"/>
      <c r="CR931" s="53"/>
      <c r="CS931" s="53"/>
      <c r="CT931" s="53"/>
      <c r="CU931" s="53"/>
      <c r="CV931" s="53"/>
      <c r="CW931" s="53"/>
      <c r="CX931" s="53"/>
      <c r="CY931" s="53"/>
    </row>
    <row r="932" spans="1:103" ht="13" customHeight="1">
      <c r="A932" s="4"/>
      <c r="B932" s="4"/>
      <c r="C932" s="4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  <c r="BO932" s="53"/>
      <c r="BP932" s="53"/>
      <c r="BQ932" s="53"/>
      <c r="BR932" s="53"/>
      <c r="BS932" s="53"/>
      <c r="BT932" s="53"/>
      <c r="BU932" s="53"/>
      <c r="BV932" s="53"/>
      <c r="BW932" s="53"/>
      <c r="BX932" s="53"/>
      <c r="BY932" s="53"/>
      <c r="BZ932" s="53"/>
      <c r="CA932" s="53"/>
      <c r="CB932" s="53"/>
      <c r="CC932" s="53"/>
      <c r="CD932" s="53"/>
      <c r="CE932" s="53"/>
      <c r="CF932" s="53"/>
      <c r="CG932" s="53"/>
      <c r="CH932" s="53"/>
      <c r="CI932" s="53"/>
      <c r="CJ932" s="53"/>
      <c r="CK932" s="53"/>
      <c r="CL932" s="61"/>
      <c r="CM932" s="53"/>
      <c r="CN932" s="53"/>
      <c r="CO932" s="53"/>
      <c r="CP932" s="53"/>
      <c r="CQ932" s="53"/>
      <c r="CR932" s="53"/>
      <c r="CS932" s="53"/>
      <c r="CT932" s="53"/>
      <c r="CU932" s="53"/>
      <c r="CV932" s="53"/>
      <c r="CW932" s="53"/>
      <c r="CX932" s="53"/>
      <c r="CY932" s="53"/>
    </row>
    <row r="933" spans="1:103" ht="13" customHeight="1">
      <c r="A933" s="4"/>
      <c r="B933" s="4"/>
      <c r="C933" s="4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  <c r="BO933" s="53"/>
      <c r="BP933" s="53"/>
      <c r="BQ933" s="53"/>
      <c r="BR933" s="53"/>
      <c r="BS933" s="53"/>
      <c r="BT933" s="53"/>
      <c r="BU933" s="53"/>
      <c r="BV933" s="53"/>
      <c r="BW933" s="53"/>
      <c r="BX933" s="53"/>
      <c r="BY933" s="53"/>
      <c r="BZ933" s="53"/>
      <c r="CA933" s="53"/>
      <c r="CB933" s="53"/>
      <c r="CC933" s="53"/>
      <c r="CD933" s="53"/>
      <c r="CE933" s="53"/>
      <c r="CF933" s="53"/>
      <c r="CG933" s="53"/>
      <c r="CH933" s="53"/>
      <c r="CI933" s="53"/>
      <c r="CJ933" s="53"/>
      <c r="CK933" s="53"/>
      <c r="CL933" s="61"/>
      <c r="CM933" s="53"/>
      <c r="CN933" s="53"/>
      <c r="CO933" s="53"/>
      <c r="CP933" s="53"/>
      <c r="CQ933" s="53"/>
      <c r="CR933" s="53"/>
      <c r="CS933" s="53"/>
      <c r="CT933" s="53"/>
      <c r="CU933" s="53"/>
      <c r="CV933" s="53"/>
      <c r="CW933" s="53"/>
      <c r="CX933" s="53"/>
      <c r="CY933" s="53"/>
    </row>
    <row r="934" spans="1:103" ht="13" customHeight="1">
      <c r="A934" s="4"/>
      <c r="B934" s="4"/>
      <c r="C934" s="4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  <c r="BO934" s="53"/>
      <c r="BP934" s="53"/>
      <c r="BQ934" s="53"/>
      <c r="BR934" s="53"/>
      <c r="BS934" s="53"/>
      <c r="BT934" s="53"/>
      <c r="BU934" s="53"/>
      <c r="BV934" s="53"/>
      <c r="BW934" s="53"/>
      <c r="BX934" s="53"/>
      <c r="BY934" s="53"/>
      <c r="BZ934" s="53"/>
      <c r="CA934" s="53"/>
      <c r="CB934" s="53"/>
      <c r="CC934" s="53"/>
      <c r="CD934" s="53"/>
      <c r="CE934" s="53"/>
      <c r="CF934" s="53"/>
      <c r="CG934" s="53"/>
      <c r="CH934" s="53"/>
      <c r="CI934" s="53"/>
      <c r="CJ934" s="53"/>
      <c r="CK934" s="53"/>
      <c r="CL934" s="61"/>
      <c r="CM934" s="53"/>
      <c r="CN934" s="53"/>
      <c r="CO934" s="53"/>
      <c r="CP934" s="53"/>
      <c r="CQ934" s="53"/>
      <c r="CR934" s="53"/>
      <c r="CS934" s="53"/>
      <c r="CT934" s="53"/>
      <c r="CU934" s="53"/>
      <c r="CV934" s="53"/>
      <c r="CW934" s="53"/>
      <c r="CX934" s="53"/>
      <c r="CY934" s="53"/>
    </row>
    <row r="935" spans="1:103" ht="13" customHeight="1">
      <c r="A935" s="4"/>
      <c r="B935" s="4"/>
      <c r="C935" s="4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  <c r="BO935" s="53"/>
      <c r="BP935" s="53"/>
      <c r="BQ935" s="53"/>
      <c r="BR935" s="53"/>
      <c r="BS935" s="53"/>
      <c r="BT935" s="53"/>
      <c r="BU935" s="53"/>
      <c r="BV935" s="53"/>
      <c r="BW935" s="53"/>
      <c r="BX935" s="53"/>
      <c r="BY935" s="53"/>
      <c r="BZ935" s="53"/>
      <c r="CA935" s="53"/>
      <c r="CB935" s="53"/>
      <c r="CC935" s="53"/>
      <c r="CD935" s="53"/>
      <c r="CE935" s="53"/>
      <c r="CF935" s="53"/>
      <c r="CG935" s="53"/>
      <c r="CH935" s="53"/>
      <c r="CI935" s="53"/>
      <c r="CJ935" s="53"/>
      <c r="CK935" s="53"/>
      <c r="CL935" s="61"/>
      <c r="CM935" s="53"/>
      <c r="CN935" s="53"/>
      <c r="CO935" s="53"/>
      <c r="CP935" s="53"/>
      <c r="CQ935" s="53"/>
      <c r="CR935" s="53"/>
      <c r="CS935" s="53"/>
      <c r="CT935" s="53"/>
      <c r="CU935" s="53"/>
      <c r="CV935" s="53"/>
      <c r="CW935" s="53"/>
      <c r="CX935" s="53"/>
      <c r="CY935" s="53"/>
    </row>
    <row r="936" spans="1:103" ht="13" customHeight="1">
      <c r="A936" s="4"/>
      <c r="B936" s="4"/>
      <c r="C936" s="4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  <c r="BO936" s="53"/>
      <c r="BP936" s="53"/>
      <c r="BQ936" s="53"/>
      <c r="BR936" s="53"/>
      <c r="BS936" s="53"/>
      <c r="BT936" s="53"/>
      <c r="BU936" s="53"/>
      <c r="BV936" s="53"/>
      <c r="BW936" s="53"/>
      <c r="BX936" s="53"/>
      <c r="BY936" s="53"/>
      <c r="BZ936" s="53"/>
      <c r="CA936" s="53"/>
      <c r="CB936" s="53"/>
      <c r="CC936" s="53"/>
      <c r="CD936" s="53"/>
      <c r="CE936" s="53"/>
      <c r="CF936" s="53"/>
      <c r="CG936" s="53"/>
      <c r="CH936" s="53"/>
      <c r="CI936" s="53"/>
      <c r="CJ936" s="53"/>
      <c r="CK936" s="53"/>
      <c r="CL936" s="61"/>
      <c r="CM936" s="53"/>
      <c r="CN936" s="53"/>
      <c r="CO936" s="53"/>
      <c r="CP936" s="53"/>
      <c r="CQ936" s="53"/>
      <c r="CR936" s="53"/>
      <c r="CS936" s="53"/>
      <c r="CT936" s="53"/>
      <c r="CU936" s="53"/>
      <c r="CV936" s="53"/>
      <c r="CW936" s="53"/>
      <c r="CX936" s="53"/>
      <c r="CY936" s="53"/>
    </row>
    <row r="937" spans="1:103" ht="13" customHeight="1">
      <c r="A937" s="4"/>
      <c r="B937" s="4"/>
      <c r="C937" s="4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  <c r="BO937" s="53"/>
      <c r="BP937" s="53"/>
      <c r="BQ937" s="53"/>
      <c r="BR937" s="53"/>
      <c r="BS937" s="53"/>
      <c r="BT937" s="53"/>
      <c r="BU937" s="53"/>
      <c r="BV937" s="53"/>
      <c r="BW937" s="53"/>
      <c r="BX937" s="53"/>
      <c r="BY937" s="53"/>
      <c r="BZ937" s="53"/>
      <c r="CA937" s="53"/>
      <c r="CB937" s="53"/>
      <c r="CC937" s="53"/>
      <c r="CD937" s="53"/>
      <c r="CE937" s="53"/>
      <c r="CF937" s="53"/>
      <c r="CG937" s="53"/>
      <c r="CH937" s="53"/>
      <c r="CI937" s="53"/>
      <c r="CJ937" s="53"/>
      <c r="CK937" s="53"/>
      <c r="CL937" s="61"/>
      <c r="CM937" s="53"/>
      <c r="CN937" s="53"/>
      <c r="CO937" s="53"/>
      <c r="CP937" s="53"/>
      <c r="CQ937" s="53"/>
      <c r="CR937" s="53"/>
      <c r="CS937" s="53"/>
      <c r="CT937" s="53"/>
      <c r="CU937" s="53"/>
      <c r="CV937" s="53"/>
      <c r="CW937" s="53"/>
      <c r="CX937" s="53"/>
      <c r="CY937" s="53"/>
    </row>
    <row r="938" spans="1:103" ht="13" customHeight="1">
      <c r="A938" s="4"/>
      <c r="B938" s="4"/>
      <c r="C938" s="4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  <c r="BO938" s="53"/>
      <c r="BP938" s="53"/>
      <c r="BQ938" s="53"/>
      <c r="BR938" s="53"/>
      <c r="BS938" s="53"/>
      <c r="BT938" s="53"/>
      <c r="BU938" s="53"/>
      <c r="BV938" s="53"/>
      <c r="BW938" s="53"/>
      <c r="BX938" s="53"/>
      <c r="BY938" s="53"/>
      <c r="BZ938" s="53"/>
      <c r="CA938" s="53"/>
      <c r="CB938" s="53"/>
      <c r="CC938" s="53"/>
      <c r="CD938" s="53"/>
      <c r="CE938" s="53"/>
      <c r="CF938" s="53"/>
      <c r="CG938" s="53"/>
      <c r="CH938" s="53"/>
      <c r="CI938" s="53"/>
      <c r="CJ938" s="53"/>
      <c r="CK938" s="53"/>
      <c r="CL938" s="61"/>
      <c r="CM938" s="53"/>
      <c r="CN938" s="53"/>
      <c r="CO938" s="53"/>
      <c r="CP938" s="53"/>
      <c r="CQ938" s="53"/>
      <c r="CR938" s="53"/>
      <c r="CS938" s="53"/>
      <c r="CT938" s="53"/>
      <c r="CU938" s="53"/>
      <c r="CV938" s="53"/>
      <c r="CW938" s="53"/>
      <c r="CX938" s="53"/>
      <c r="CY938" s="53"/>
    </row>
    <row r="939" spans="1:103" ht="13" customHeight="1">
      <c r="A939" s="4"/>
      <c r="B939" s="4"/>
      <c r="C939" s="4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  <c r="BO939" s="53"/>
      <c r="BP939" s="53"/>
      <c r="BQ939" s="53"/>
      <c r="BR939" s="53"/>
      <c r="BS939" s="53"/>
      <c r="BT939" s="53"/>
      <c r="BU939" s="53"/>
      <c r="BV939" s="53"/>
      <c r="BW939" s="53"/>
      <c r="BX939" s="53"/>
      <c r="BY939" s="53"/>
      <c r="BZ939" s="53"/>
      <c r="CA939" s="53"/>
      <c r="CB939" s="53"/>
      <c r="CC939" s="53"/>
      <c r="CD939" s="53"/>
      <c r="CE939" s="53"/>
      <c r="CF939" s="53"/>
      <c r="CG939" s="53"/>
      <c r="CH939" s="53"/>
      <c r="CI939" s="53"/>
      <c r="CJ939" s="53"/>
      <c r="CK939" s="53"/>
      <c r="CL939" s="61"/>
      <c r="CM939" s="53"/>
      <c r="CN939" s="53"/>
      <c r="CO939" s="53"/>
      <c r="CP939" s="53"/>
      <c r="CQ939" s="53"/>
      <c r="CR939" s="53"/>
      <c r="CS939" s="53"/>
      <c r="CT939" s="53"/>
      <c r="CU939" s="53"/>
      <c r="CV939" s="53"/>
      <c r="CW939" s="53"/>
      <c r="CX939" s="53"/>
      <c r="CY939" s="53"/>
    </row>
    <row r="940" spans="1:103" ht="13" customHeight="1">
      <c r="A940" s="4"/>
      <c r="B940" s="4"/>
      <c r="C940" s="4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  <c r="BO940" s="53"/>
      <c r="BP940" s="53"/>
      <c r="BQ940" s="53"/>
      <c r="BR940" s="53"/>
      <c r="BS940" s="53"/>
      <c r="BT940" s="53"/>
      <c r="BU940" s="53"/>
      <c r="BV940" s="53"/>
      <c r="BW940" s="53"/>
      <c r="BX940" s="53"/>
      <c r="BY940" s="53"/>
      <c r="BZ940" s="53"/>
      <c r="CA940" s="53"/>
      <c r="CB940" s="53"/>
      <c r="CC940" s="53"/>
      <c r="CD940" s="53"/>
      <c r="CE940" s="53"/>
      <c r="CF940" s="53"/>
      <c r="CG940" s="53"/>
      <c r="CH940" s="53"/>
      <c r="CI940" s="53"/>
      <c r="CJ940" s="53"/>
      <c r="CK940" s="53"/>
      <c r="CL940" s="61"/>
      <c r="CM940" s="53"/>
      <c r="CN940" s="53"/>
      <c r="CO940" s="53"/>
      <c r="CP940" s="53"/>
      <c r="CQ940" s="53"/>
      <c r="CR940" s="53"/>
      <c r="CS940" s="53"/>
      <c r="CT940" s="53"/>
      <c r="CU940" s="53"/>
      <c r="CV940" s="53"/>
      <c r="CW940" s="53"/>
      <c r="CX940" s="53"/>
      <c r="CY940" s="53"/>
    </row>
    <row r="941" spans="1:103" ht="13" customHeight="1">
      <c r="A941" s="4"/>
      <c r="B941" s="4"/>
      <c r="C941" s="4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  <c r="BO941" s="53"/>
      <c r="BP941" s="53"/>
      <c r="BQ941" s="53"/>
      <c r="BR941" s="53"/>
      <c r="BS941" s="53"/>
      <c r="BT941" s="53"/>
      <c r="BU941" s="53"/>
      <c r="BV941" s="53"/>
      <c r="BW941" s="53"/>
      <c r="BX941" s="53"/>
      <c r="BY941" s="53"/>
      <c r="BZ941" s="53"/>
      <c r="CA941" s="53"/>
      <c r="CB941" s="53"/>
      <c r="CC941" s="53"/>
      <c r="CD941" s="53"/>
      <c r="CE941" s="53"/>
      <c r="CF941" s="53"/>
      <c r="CG941" s="53"/>
      <c r="CH941" s="53"/>
      <c r="CI941" s="53"/>
      <c r="CJ941" s="53"/>
      <c r="CK941" s="53"/>
      <c r="CL941" s="61"/>
      <c r="CM941" s="53"/>
      <c r="CN941" s="53"/>
      <c r="CO941" s="53"/>
      <c r="CP941" s="53"/>
      <c r="CQ941" s="53"/>
      <c r="CR941" s="53"/>
      <c r="CS941" s="53"/>
      <c r="CT941" s="53"/>
      <c r="CU941" s="53"/>
      <c r="CV941" s="53"/>
      <c r="CW941" s="53"/>
      <c r="CX941" s="53"/>
      <c r="CY941" s="53"/>
    </row>
    <row r="942" spans="1:103" ht="13" customHeight="1">
      <c r="A942" s="4"/>
      <c r="B942" s="4"/>
      <c r="C942" s="4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  <c r="BO942" s="53"/>
      <c r="BP942" s="53"/>
      <c r="BQ942" s="53"/>
      <c r="BR942" s="53"/>
      <c r="BS942" s="53"/>
      <c r="BT942" s="53"/>
      <c r="BU942" s="53"/>
      <c r="BV942" s="53"/>
      <c r="BW942" s="53"/>
      <c r="BX942" s="53"/>
      <c r="BY942" s="53"/>
      <c r="BZ942" s="53"/>
      <c r="CA942" s="53"/>
      <c r="CB942" s="53"/>
      <c r="CC942" s="53"/>
      <c r="CD942" s="53"/>
      <c r="CE942" s="53"/>
      <c r="CF942" s="53"/>
      <c r="CG942" s="53"/>
      <c r="CH942" s="53"/>
      <c r="CI942" s="53"/>
      <c r="CJ942" s="53"/>
      <c r="CK942" s="53"/>
      <c r="CL942" s="61"/>
      <c r="CM942" s="53"/>
      <c r="CN942" s="53"/>
      <c r="CO942" s="53"/>
      <c r="CP942" s="53"/>
      <c r="CQ942" s="53"/>
      <c r="CR942" s="53"/>
      <c r="CS942" s="53"/>
      <c r="CT942" s="53"/>
      <c r="CU942" s="53"/>
      <c r="CV942" s="53"/>
      <c r="CW942" s="53"/>
      <c r="CX942" s="53"/>
      <c r="CY942" s="53"/>
    </row>
    <row r="943" spans="1:103" ht="13" customHeight="1">
      <c r="A943" s="4"/>
      <c r="B943" s="4"/>
      <c r="C943" s="4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  <c r="BO943" s="53"/>
      <c r="BP943" s="53"/>
      <c r="BQ943" s="53"/>
      <c r="BR943" s="53"/>
      <c r="BS943" s="53"/>
      <c r="BT943" s="53"/>
      <c r="BU943" s="53"/>
      <c r="BV943" s="53"/>
      <c r="BW943" s="53"/>
      <c r="BX943" s="53"/>
      <c r="BY943" s="53"/>
      <c r="BZ943" s="53"/>
      <c r="CA943" s="53"/>
      <c r="CB943" s="53"/>
      <c r="CC943" s="53"/>
      <c r="CD943" s="53"/>
      <c r="CE943" s="53"/>
      <c r="CF943" s="53"/>
      <c r="CG943" s="53"/>
      <c r="CH943" s="53"/>
      <c r="CI943" s="53"/>
      <c r="CJ943" s="53"/>
      <c r="CK943" s="53"/>
      <c r="CL943" s="61"/>
      <c r="CM943" s="53"/>
      <c r="CN943" s="53"/>
      <c r="CO943" s="53"/>
      <c r="CP943" s="53"/>
      <c r="CQ943" s="53"/>
      <c r="CR943" s="53"/>
      <c r="CS943" s="53"/>
      <c r="CT943" s="53"/>
      <c r="CU943" s="53"/>
      <c r="CV943" s="53"/>
      <c r="CW943" s="53"/>
      <c r="CX943" s="53"/>
      <c r="CY943" s="53"/>
    </row>
    <row r="944" spans="1:103" ht="13" customHeight="1">
      <c r="A944" s="4"/>
      <c r="B944" s="4"/>
      <c r="C944" s="4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  <c r="BO944" s="53"/>
      <c r="BP944" s="53"/>
      <c r="BQ944" s="53"/>
      <c r="BR944" s="53"/>
      <c r="BS944" s="53"/>
      <c r="BT944" s="53"/>
      <c r="BU944" s="53"/>
      <c r="BV944" s="53"/>
      <c r="BW944" s="53"/>
      <c r="BX944" s="53"/>
      <c r="BY944" s="53"/>
      <c r="BZ944" s="53"/>
      <c r="CA944" s="53"/>
      <c r="CB944" s="53"/>
      <c r="CC944" s="53"/>
      <c r="CD944" s="53"/>
      <c r="CE944" s="53"/>
      <c r="CF944" s="53"/>
      <c r="CG944" s="53"/>
      <c r="CH944" s="53"/>
      <c r="CI944" s="53"/>
      <c r="CJ944" s="53"/>
      <c r="CK944" s="53"/>
      <c r="CL944" s="61"/>
      <c r="CM944" s="53"/>
      <c r="CN944" s="53"/>
      <c r="CO944" s="53"/>
      <c r="CP944" s="53"/>
      <c r="CQ944" s="53"/>
      <c r="CR944" s="53"/>
      <c r="CS944" s="53"/>
      <c r="CT944" s="53"/>
      <c r="CU944" s="53"/>
      <c r="CV944" s="53"/>
      <c r="CW944" s="53"/>
      <c r="CX944" s="53"/>
      <c r="CY944" s="53"/>
    </row>
    <row r="945" spans="1:103" ht="13" customHeight="1">
      <c r="A945" s="4"/>
      <c r="B945" s="4"/>
      <c r="C945" s="4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  <c r="BO945" s="53"/>
      <c r="BP945" s="53"/>
      <c r="BQ945" s="53"/>
      <c r="BR945" s="53"/>
      <c r="BS945" s="53"/>
      <c r="BT945" s="53"/>
      <c r="BU945" s="53"/>
      <c r="BV945" s="53"/>
      <c r="BW945" s="53"/>
      <c r="BX945" s="53"/>
      <c r="BY945" s="53"/>
      <c r="BZ945" s="53"/>
      <c r="CA945" s="53"/>
      <c r="CB945" s="53"/>
      <c r="CC945" s="53"/>
      <c r="CD945" s="53"/>
      <c r="CE945" s="53"/>
      <c r="CF945" s="53"/>
      <c r="CG945" s="53"/>
      <c r="CH945" s="53"/>
      <c r="CI945" s="53"/>
      <c r="CJ945" s="53"/>
      <c r="CK945" s="53"/>
      <c r="CL945" s="61"/>
      <c r="CM945" s="53"/>
      <c r="CN945" s="53"/>
      <c r="CO945" s="53"/>
      <c r="CP945" s="53"/>
      <c r="CQ945" s="53"/>
      <c r="CR945" s="53"/>
      <c r="CS945" s="53"/>
      <c r="CT945" s="53"/>
      <c r="CU945" s="53"/>
      <c r="CV945" s="53"/>
      <c r="CW945" s="53"/>
      <c r="CX945" s="53"/>
      <c r="CY945" s="53"/>
    </row>
    <row r="946" spans="1:103" ht="13" customHeight="1">
      <c r="A946" s="4"/>
      <c r="B946" s="4"/>
      <c r="C946" s="4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  <c r="BO946" s="53"/>
      <c r="BP946" s="53"/>
      <c r="BQ946" s="53"/>
      <c r="BR946" s="53"/>
      <c r="BS946" s="53"/>
      <c r="BT946" s="53"/>
      <c r="BU946" s="53"/>
      <c r="BV946" s="53"/>
      <c r="BW946" s="53"/>
      <c r="BX946" s="53"/>
      <c r="BY946" s="53"/>
      <c r="BZ946" s="53"/>
      <c r="CA946" s="53"/>
      <c r="CB946" s="53"/>
      <c r="CC946" s="53"/>
      <c r="CD946" s="53"/>
      <c r="CE946" s="53"/>
      <c r="CF946" s="53"/>
      <c r="CG946" s="53"/>
      <c r="CH946" s="53"/>
      <c r="CI946" s="53"/>
      <c r="CJ946" s="53"/>
      <c r="CK946" s="53"/>
      <c r="CL946" s="61"/>
      <c r="CM946" s="53"/>
      <c r="CN946" s="53"/>
      <c r="CO946" s="53"/>
      <c r="CP946" s="53"/>
      <c r="CQ946" s="53"/>
      <c r="CR946" s="53"/>
      <c r="CS946" s="53"/>
      <c r="CT946" s="53"/>
      <c r="CU946" s="53"/>
      <c r="CV946" s="53"/>
      <c r="CW946" s="53"/>
      <c r="CX946" s="53"/>
      <c r="CY946" s="53"/>
    </row>
    <row r="947" spans="1:103" ht="13" customHeight="1">
      <c r="A947" s="4"/>
      <c r="B947" s="4"/>
      <c r="C947" s="4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  <c r="BO947" s="53"/>
      <c r="BP947" s="53"/>
      <c r="BQ947" s="53"/>
      <c r="BR947" s="53"/>
      <c r="BS947" s="53"/>
      <c r="BT947" s="53"/>
      <c r="BU947" s="53"/>
      <c r="BV947" s="53"/>
      <c r="BW947" s="53"/>
      <c r="BX947" s="53"/>
      <c r="BY947" s="53"/>
      <c r="BZ947" s="53"/>
      <c r="CA947" s="53"/>
      <c r="CB947" s="53"/>
      <c r="CC947" s="53"/>
      <c r="CD947" s="53"/>
      <c r="CE947" s="53"/>
      <c r="CF947" s="53"/>
      <c r="CG947" s="53"/>
      <c r="CH947" s="53"/>
      <c r="CI947" s="53"/>
      <c r="CJ947" s="53"/>
      <c r="CK947" s="53"/>
      <c r="CL947" s="61"/>
      <c r="CM947" s="53"/>
      <c r="CN947" s="53"/>
      <c r="CO947" s="53"/>
      <c r="CP947" s="53"/>
      <c r="CQ947" s="53"/>
      <c r="CR947" s="53"/>
      <c r="CS947" s="53"/>
      <c r="CT947" s="53"/>
      <c r="CU947" s="53"/>
      <c r="CV947" s="53"/>
      <c r="CW947" s="53"/>
      <c r="CX947" s="53"/>
      <c r="CY947" s="53"/>
    </row>
    <row r="948" spans="1:103" ht="13" customHeight="1">
      <c r="A948" s="4"/>
      <c r="B948" s="4"/>
      <c r="C948" s="4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  <c r="BO948" s="53"/>
      <c r="BP948" s="53"/>
      <c r="BQ948" s="53"/>
      <c r="BR948" s="53"/>
      <c r="BS948" s="53"/>
      <c r="BT948" s="53"/>
      <c r="BU948" s="53"/>
      <c r="BV948" s="53"/>
      <c r="BW948" s="53"/>
      <c r="BX948" s="53"/>
      <c r="BY948" s="53"/>
      <c r="BZ948" s="53"/>
      <c r="CA948" s="53"/>
      <c r="CB948" s="53"/>
      <c r="CC948" s="53"/>
      <c r="CD948" s="53"/>
      <c r="CE948" s="53"/>
      <c r="CF948" s="53"/>
      <c r="CG948" s="53"/>
      <c r="CH948" s="53"/>
      <c r="CI948" s="53"/>
      <c r="CJ948" s="53"/>
      <c r="CK948" s="53"/>
      <c r="CL948" s="61"/>
      <c r="CM948" s="53"/>
      <c r="CN948" s="53"/>
      <c r="CO948" s="53"/>
      <c r="CP948" s="53"/>
      <c r="CQ948" s="53"/>
      <c r="CR948" s="53"/>
      <c r="CS948" s="53"/>
      <c r="CT948" s="53"/>
      <c r="CU948" s="53"/>
      <c r="CV948" s="53"/>
      <c r="CW948" s="53"/>
      <c r="CX948" s="53"/>
      <c r="CY948" s="53"/>
    </row>
    <row r="949" spans="1:103" ht="13" customHeight="1">
      <c r="A949" s="4"/>
      <c r="B949" s="4"/>
      <c r="C949" s="4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  <c r="BO949" s="53"/>
      <c r="BP949" s="53"/>
      <c r="BQ949" s="53"/>
      <c r="BR949" s="53"/>
      <c r="BS949" s="53"/>
      <c r="BT949" s="53"/>
      <c r="BU949" s="53"/>
      <c r="BV949" s="53"/>
      <c r="BW949" s="53"/>
      <c r="BX949" s="53"/>
      <c r="BY949" s="53"/>
      <c r="BZ949" s="53"/>
      <c r="CA949" s="53"/>
      <c r="CB949" s="53"/>
      <c r="CC949" s="53"/>
      <c r="CD949" s="53"/>
      <c r="CE949" s="53"/>
      <c r="CF949" s="53"/>
      <c r="CG949" s="53"/>
      <c r="CH949" s="53"/>
      <c r="CI949" s="53"/>
      <c r="CJ949" s="53"/>
      <c r="CK949" s="53"/>
      <c r="CL949" s="61"/>
      <c r="CM949" s="53"/>
      <c r="CN949" s="53"/>
      <c r="CO949" s="53"/>
      <c r="CP949" s="53"/>
      <c r="CQ949" s="53"/>
      <c r="CR949" s="53"/>
      <c r="CS949" s="53"/>
      <c r="CT949" s="53"/>
      <c r="CU949" s="53"/>
      <c r="CV949" s="53"/>
      <c r="CW949" s="53"/>
      <c r="CX949" s="53"/>
      <c r="CY949" s="53"/>
    </row>
    <row r="950" spans="1:103" ht="13" customHeight="1">
      <c r="A950" s="4"/>
      <c r="B950" s="4"/>
      <c r="C950" s="4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  <c r="BO950" s="53"/>
      <c r="BP950" s="53"/>
      <c r="BQ950" s="53"/>
      <c r="BR950" s="53"/>
      <c r="BS950" s="53"/>
      <c r="BT950" s="53"/>
      <c r="BU950" s="53"/>
      <c r="BV950" s="53"/>
      <c r="BW950" s="53"/>
      <c r="BX950" s="53"/>
      <c r="BY950" s="53"/>
      <c r="BZ950" s="53"/>
      <c r="CA950" s="53"/>
      <c r="CB950" s="53"/>
      <c r="CC950" s="53"/>
      <c r="CD950" s="53"/>
      <c r="CE950" s="53"/>
      <c r="CF950" s="53"/>
      <c r="CG950" s="53"/>
      <c r="CH950" s="53"/>
      <c r="CI950" s="53"/>
      <c r="CJ950" s="53"/>
      <c r="CK950" s="53"/>
      <c r="CL950" s="61"/>
      <c r="CM950" s="53"/>
      <c r="CN950" s="53"/>
      <c r="CO950" s="53"/>
      <c r="CP950" s="53"/>
      <c r="CQ950" s="53"/>
      <c r="CR950" s="53"/>
      <c r="CS950" s="53"/>
      <c r="CT950" s="53"/>
      <c r="CU950" s="53"/>
      <c r="CV950" s="53"/>
      <c r="CW950" s="53"/>
      <c r="CX950" s="53"/>
      <c r="CY950" s="53"/>
    </row>
    <row r="951" spans="1:103" ht="13" customHeight="1">
      <c r="A951" s="4"/>
      <c r="B951" s="4"/>
      <c r="C951" s="4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  <c r="BO951" s="53"/>
      <c r="BP951" s="53"/>
      <c r="BQ951" s="53"/>
      <c r="BR951" s="53"/>
      <c r="BS951" s="53"/>
      <c r="BT951" s="53"/>
      <c r="BU951" s="53"/>
      <c r="BV951" s="53"/>
      <c r="BW951" s="53"/>
      <c r="BX951" s="53"/>
      <c r="BY951" s="53"/>
      <c r="BZ951" s="53"/>
      <c r="CA951" s="53"/>
      <c r="CB951" s="53"/>
      <c r="CC951" s="53"/>
      <c r="CD951" s="53"/>
      <c r="CE951" s="53"/>
      <c r="CF951" s="53"/>
      <c r="CG951" s="53"/>
      <c r="CH951" s="53"/>
      <c r="CI951" s="53"/>
      <c r="CJ951" s="53"/>
      <c r="CK951" s="53"/>
      <c r="CL951" s="61"/>
      <c r="CM951" s="53"/>
      <c r="CN951" s="53"/>
      <c r="CO951" s="53"/>
      <c r="CP951" s="53"/>
      <c r="CQ951" s="53"/>
      <c r="CR951" s="53"/>
      <c r="CS951" s="53"/>
      <c r="CT951" s="53"/>
      <c r="CU951" s="53"/>
      <c r="CV951" s="53"/>
      <c r="CW951" s="53"/>
      <c r="CX951" s="53"/>
      <c r="CY951" s="53"/>
    </row>
    <row r="952" spans="1:103" ht="13" customHeight="1">
      <c r="A952" s="4"/>
      <c r="B952" s="4"/>
      <c r="C952" s="4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  <c r="BO952" s="53"/>
      <c r="BP952" s="53"/>
      <c r="BQ952" s="53"/>
      <c r="BR952" s="53"/>
      <c r="BS952" s="53"/>
      <c r="BT952" s="53"/>
      <c r="BU952" s="53"/>
      <c r="BV952" s="53"/>
      <c r="BW952" s="53"/>
      <c r="BX952" s="53"/>
      <c r="BY952" s="53"/>
      <c r="BZ952" s="53"/>
      <c r="CA952" s="53"/>
      <c r="CB952" s="53"/>
      <c r="CC952" s="53"/>
      <c r="CD952" s="53"/>
      <c r="CE952" s="53"/>
      <c r="CF952" s="53"/>
      <c r="CG952" s="53"/>
      <c r="CH952" s="53"/>
      <c r="CI952" s="53"/>
      <c r="CJ952" s="53"/>
      <c r="CK952" s="53"/>
      <c r="CL952" s="61"/>
      <c r="CM952" s="53"/>
      <c r="CN952" s="53"/>
      <c r="CO952" s="53"/>
      <c r="CP952" s="53"/>
      <c r="CQ952" s="53"/>
      <c r="CR952" s="53"/>
      <c r="CS952" s="53"/>
      <c r="CT952" s="53"/>
      <c r="CU952" s="53"/>
      <c r="CV952" s="53"/>
      <c r="CW952" s="53"/>
      <c r="CX952" s="53"/>
      <c r="CY952" s="53"/>
    </row>
    <row r="953" spans="1:103" ht="13" customHeight="1">
      <c r="A953" s="4"/>
      <c r="B953" s="4"/>
      <c r="C953" s="4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  <c r="BO953" s="53"/>
      <c r="BP953" s="53"/>
      <c r="BQ953" s="53"/>
      <c r="BR953" s="53"/>
      <c r="BS953" s="53"/>
      <c r="BT953" s="53"/>
      <c r="BU953" s="53"/>
      <c r="BV953" s="53"/>
      <c r="BW953" s="53"/>
      <c r="BX953" s="53"/>
      <c r="BY953" s="53"/>
      <c r="BZ953" s="53"/>
      <c r="CA953" s="53"/>
      <c r="CB953" s="53"/>
      <c r="CC953" s="53"/>
      <c r="CD953" s="53"/>
      <c r="CE953" s="53"/>
      <c r="CF953" s="53"/>
      <c r="CG953" s="53"/>
      <c r="CH953" s="53"/>
      <c r="CI953" s="53"/>
      <c r="CJ953" s="53"/>
      <c r="CK953" s="53"/>
      <c r="CL953" s="53"/>
      <c r="CM953" s="53"/>
      <c r="CN953" s="53"/>
      <c r="CO953" s="53"/>
      <c r="CP953" s="53"/>
      <c r="CQ953" s="53"/>
      <c r="CR953" s="53"/>
      <c r="CS953" s="53"/>
      <c r="CT953" s="53"/>
      <c r="CU953" s="53"/>
      <c r="CV953" s="53"/>
      <c r="CW953" s="53"/>
      <c r="CX953" s="53"/>
      <c r="CY953" s="53"/>
    </row>
  </sheetData>
  <mergeCells count="2">
    <mergeCell ref="B11:B15"/>
    <mergeCell ref="C11:C15"/>
  </mergeCells>
  <dataValidations count="13">
    <dataValidation type="list" allowBlank="1" showInputMessage="1" prompt="Click and enter a value from the list of items" sqref="D6:CY9 D20:CY20 D30:CY30 D32:CY32 D35:CY35" xr:uid="{00000000-0002-0000-0200-000000000000}">
      <formula1>"0,1,2,3"</formula1>
    </dataValidation>
    <dataValidation type="list" allowBlank="1" sqref="D15:CY15" xr:uid="{00000000-0002-0000-0200-000001000000}">
      <formula1>"0,1,2,3,4,5,6,7,8,9,10"</formula1>
    </dataValidation>
    <dataValidation type="list" allowBlank="1" showInputMessage="1" prompt="Click and enter a value from the list of items" sqref="D19:CY19 D21:CY21 D29:CY29 D31:CY31 D34:CY34 D36:CY36" xr:uid="{00000000-0002-0000-0200-000002000000}">
      <formula1>"0,1,2,3,4"</formula1>
    </dataValidation>
    <dataValidation type="list" allowBlank="1" showInputMessage="1" prompt="Click and enter a value from the list of items" sqref="D18:CY18" xr:uid="{00000000-0002-0000-0200-000003000000}">
      <formula1>"0,1,2,3,4,5,6,7"</formula1>
    </dataValidation>
    <dataValidation type="list" allowBlank="1" sqref="D45:CY46" xr:uid="{00000000-0002-0000-0200-000004000000}">
      <formula1>"0,-2,-4"</formula1>
    </dataValidation>
    <dataValidation type="list" allowBlank="1" sqref="D49:CY49" xr:uid="{00000000-0002-0000-0200-000005000000}">
      <formula1>"0,-2,-3"</formula1>
    </dataValidation>
    <dataValidation type="list" allowBlank="1" showInputMessage="1" prompt="Click and enter a value from the list of items" sqref="D5:CY5 D16:CY16 D23:CY24 D26:CY27" xr:uid="{00000000-0002-0000-0200-000006000000}">
      <formula1>"0,1,2,3,4,5"</formula1>
    </dataValidation>
    <dataValidation type="list" allowBlank="1" sqref="D44:CY44" xr:uid="{00000000-0002-0000-0200-000007000000}">
      <formula1>"0,-5"</formula1>
    </dataValidation>
    <dataValidation type="list" allowBlank="1" sqref="D39:CY39" xr:uid="{00000000-0002-0000-0200-000008000000}">
      <formula1>"0,-10"</formula1>
    </dataValidation>
    <dataValidation type="list" allowBlank="1" sqref="D40:CY43" xr:uid="{00000000-0002-0000-0200-000009000000}">
      <formula1>"0,-3,-5"</formula1>
    </dataValidation>
    <dataValidation type="list" allowBlank="1" sqref="D50:CY50" xr:uid="{00000000-0002-0000-0200-00000A000000}">
      <formula1>"0,-1,-2"</formula1>
    </dataValidation>
    <dataValidation type="list" allowBlank="1" sqref="D11:CY14" xr:uid="{00000000-0002-0000-0200-00000B000000}">
      <formula1>"0,1,2,3,4,5,6,7,8,9,10,11,12,13,14,15"</formula1>
    </dataValidation>
    <dataValidation type="list" allowBlank="1" sqref="D47:CY48" xr:uid="{00000000-0002-0000-0200-00000C000000}">
      <formula1>"0,-3"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ACC9-610F-254F-AB72-96AD1816674B}">
  <sheetPr>
    <outlinePr summaryBelow="0" summaryRight="0"/>
  </sheetPr>
  <dimension ref="A1:CY953"/>
  <sheetViews>
    <sheetView tabSelected="1" zoomScale="130" zoomScaleNormal="130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E44" sqref="E44"/>
    </sheetView>
  </sheetViews>
  <sheetFormatPr baseColWidth="10" defaultColWidth="12.6640625" defaultRowHeight="15.75" customHeight="1"/>
  <cols>
    <col min="1" max="1" width="89" customWidth="1"/>
    <col min="2" max="2" width="13.6640625" customWidth="1"/>
    <col min="3" max="3" width="13" customWidth="1"/>
    <col min="4" max="103" width="18.5" customWidth="1"/>
  </cols>
  <sheetData>
    <row r="1" spans="1:103" ht="22" customHeight="1">
      <c r="A1" s="46"/>
      <c r="B1" s="46" t="s">
        <v>48</v>
      </c>
      <c r="C1" s="46" t="s">
        <v>49</v>
      </c>
      <c r="D1" s="47" t="s">
        <v>633</v>
      </c>
      <c r="E1" s="47" t="s">
        <v>634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 t="str">
        <f>Portfolio!A36</f>
        <v>Enter Stock
Ticker Here</v>
      </c>
      <c r="AM1" s="47" t="str">
        <f>Portfolio!A37</f>
        <v>Enter Stock
Ticker Here</v>
      </c>
      <c r="AN1" s="47" t="str">
        <f>Portfolio!A38</f>
        <v>Enter Stock
Ticker Here</v>
      </c>
      <c r="AO1" s="47" t="str">
        <f>Portfolio!A39</f>
        <v>Enter Stock
Ticker Here</v>
      </c>
      <c r="AP1" s="47" t="str">
        <f>Portfolio!A40</f>
        <v>Enter Stock
Ticker Here</v>
      </c>
      <c r="AQ1" s="47" t="str">
        <f>Portfolio!A41</f>
        <v>Enter Stock
Ticker Here</v>
      </c>
      <c r="AR1" s="47" t="str">
        <f>Portfolio!A42</f>
        <v>Enter Stock
Ticker Here</v>
      </c>
      <c r="AS1" s="47" t="str">
        <f>Portfolio!A43</f>
        <v>Enter Stock
Ticker Here</v>
      </c>
      <c r="AT1" s="47" t="str">
        <f>Portfolio!A44</f>
        <v>Enter Stock
Ticker Here</v>
      </c>
      <c r="AU1" s="47" t="str">
        <f>Portfolio!A45</f>
        <v>Enter Stock
Ticker Here</v>
      </c>
      <c r="AV1" s="47" t="str">
        <f>Portfolio!A46</f>
        <v>Enter Stock
Ticker Here</v>
      </c>
      <c r="AW1" s="47" t="str">
        <f>Portfolio!A47</f>
        <v>Enter Stock
Ticker Here</v>
      </c>
      <c r="AX1" s="47" t="str">
        <f>Portfolio!A48</f>
        <v>Enter Stock
Ticker Here</v>
      </c>
      <c r="AY1" s="47" t="str">
        <f>Portfolio!A49</f>
        <v>Enter Stock
Ticker Here</v>
      </c>
      <c r="AZ1" s="47" t="str">
        <f>Portfolio!A50</f>
        <v>Enter Stock
Ticker Here</v>
      </c>
      <c r="BA1" s="47" t="str">
        <f>Portfolio!A51</f>
        <v>Enter Stock
Ticker Here</v>
      </c>
      <c r="BB1" s="47" t="str">
        <f>Portfolio!A52</f>
        <v>Enter Stock
Ticker Here</v>
      </c>
      <c r="BC1" s="47" t="str">
        <f>Portfolio!A53</f>
        <v>Enter Stock
Ticker Here</v>
      </c>
      <c r="BD1" s="47" t="str">
        <f>Portfolio!A54</f>
        <v>Enter Stock
Ticker Here</v>
      </c>
      <c r="BE1" s="47" t="str">
        <f>Portfolio!A55</f>
        <v>Enter Stock
Ticker Here</v>
      </c>
      <c r="BF1" s="47" t="str">
        <f>Portfolio!A56</f>
        <v>Enter Stock
Ticker Here</v>
      </c>
      <c r="BG1" s="47" t="str">
        <f>Portfolio!A57</f>
        <v>Enter Stock
Ticker Here</v>
      </c>
      <c r="BH1" s="47" t="str">
        <f>Portfolio!A58</f>
        <v>Enter Stock
Ticker Here</v>
      </c>
      <c r="BI1" s="47" t="str">
        <f>Portfolio!A59</f>
        <v>Enter Stock
Ticker Here</v>
      </c>
      <c r="BJ1" s="47" t="str">
        <f>Portfolio!A60</f>
        <v>Enter Stock
Ticker Here</v>
      </c>
      <c r="BK1" s="47" t="str">
        <f>Portfolio!A61</f>
        <v>Enter Stock
Ticker Here</v>
      </c>
      <c r="BL1" s="47" t="str">
        <f>Portfolio!A62</f>
        <v>Enter Stock
Ticker Here</v>
      </c>
      <c r="BM1" s="47" t="str">
        <f>Portfolio!A63</f>
        <v>Enter Stock
Ticker Here</v>
      </c>
      <c r="BN1" s="47" t="str">
        <f>Portfolio!A64</f>
        <v>Enter Stock
Ticker Here</v>
      </c>
      <c r="BO1" s="47" t="str">
        <f>Portfolio!A65</f>
        <v>Enter Stock
Ticker Here</v>
      </c>
      <c r="BP1" s="47" t="str">
        <f>Portfolio!A66</f>
        <v>Enter Stock
Ticker Here</v>
      </c>
      <c r="BQ1" s="47" t="str">
        <f>Portfolio!A66</f>
        <v>Enter Stock
Ticker Here</v>
      </c>
      <c r="BR1" s="47" t="str">
        <f>Portfolio!A67</f>
        <v>Enter Stock
Ticker Here</v>
      </c>
      <c r="BS1" s="47" t="str">
        <f>Portfolio!A68</f>
        <v>Enter Stock
Ticker Here</v>
      </c>
      <c r="BT1" s="47" t="str">
        <f>Portfolio!A69</f>
        <v>Enter Stock
Ticker Here</v>
      </c>
      <c r="BU1" s="47" t="str">
        <f>Portfolio!A70</f>
        <v>Enter Stock
Ticker Here</v>
      </c>
      <c r="BV1" s="47" t="str">
        <f>Portfolio!A71</f>
        <v>Enter Stock
Ticker Here</v>
      </c>
      <c r="BW1" s="47" t="str">
        <f>Portfolio!A72</f>
        <v>Enter Stock
Ticker Here</v>
      </c>
      <c r="BX1" s="47" t="str">
        <f>Portfolio!A73</f>
        <v>Enter Stock
Ticker Here</v>
      </c>
      <c r="BY1" s="47" t="str">
        <f>Portfolio!A74</f>
        <v>Enter Stock
Ticker Here</v>
      </c>
      <c r="BZ1" s="47" t="str">
        <f>Portfolio!A75</f>
        <v>Enter Stock
Ticker Here</v>
      </c>
      <c r="CA1" s="47" t="str">
        <f>Portfolio!A76</f>
        <v>Enter Stock
Ticker Here</v>
      </c>
      <c r="CB1" s="47" t="str">
        <f>Portfolio!A77</f>
        <v>Enter Stock
Ticker Here</v>
      </c>
      <c r="CC1" s="47" t="str">
        <f>Portfolio!A78</f>
        <v>Enter Stock
Ticker Here</v>
      </c>
      <c r="CD1" s="47" t="str">
        <f>Portfolio!A79</f>
        <v>Enter Stock
Ticker Here</v>
      </c>
      <c r="CE1" s="47" t="str">
        <f>Portfolio!A80</f>
        <v>Enter Stock
Ticker Here</v>
      </c>
      <c r="CF1" s="47" t="str">
        <f>Portfolio!A81</f>
        <v>Enter Stock
Ticker Here</v>
      </c>
      <c r="CG1" s="47" t="str">
        <f>Portfolio!A82</f>
        <v>Enter Stock
Ticker Here</v>
      </c>
      <c r="CH1" s="47" t="str">
        <f>Portfolio!A83</f>
        <v>Enter Stock
Ticker Here</v>
      </c>
      <c r="CI1" s="47" t="str">
        <f>Portfolio!A84</f>
        <v>Enter Stock
Ticker Here</v>
      </c>
      <c r="CJ1" s="47" t="str">
        <f>Portfolio!A85</f>
        <v>Enter Stock
Ticker Here</v>
      </c>
      <c r="CK1" s="47" t="str">
        <f>Portfolio!A86</f>
        <v>Enter Stock
Ticker Here</v>
      </c>
      <c r="CL1" s="47" t="str">
        <f>Portfolio!A87</f>
        <v>Enter Stock
Ticker Here</v>
      </c>
      <c r="CM1" s="47" t="str">
        <f>Portfolio!A88</f>
        <v>Enter Stock
Ticker Here</v>
      </c>
      <c r="CN1" s="47" t="str">
        <f>Portfolio!A89</f>
        <v>Enter Stock
Ticker Here</v>
      </c>
      <c r="CO1" s="47" t="str">
        <f>Portfolio!A90</f>
        <v>Enter Stock
Ticker Here</v>
      </c>
      <c r="CP1" s="47" t="str">
        <f>Portfolio!A91</f>
        <v>Enter Stock
Ticker Here</v>
      </c>
      <c r="CQ1" s="47" t="str">
        <f>Portfolio!A92</f>
        <v>Enter Stock
Ticker Here</v>
      </c>
      <c r="CR1" s="47" t="str">
        <f>Portfolio!A93</f>
        <v>Enter Stock
Ticker Here</v>
      </c>
      <c r="CS1" s="47" t="str">
        <f>Portfolio!A94</f>
        <v>Enter Stock
Ticker Here</v>
      </c>
      <c r="CT1" s="47" t="str">
        <f>Portfolio!A95</f>
        <v>Enter Stock
Ticker Here</v>
      </c>
      <c r="CU1" s="47" t="str">
        <f>Portfolio!A96</f>
        <v>Enter Stock
Ticker Here</v>
      </c>
      <c r="CV1" s="47" t="str">
        <f>Portfolio!A97</f>
        <v>Enter Stock
Ticker Here</v>
      </c>
      <c r="CW1" s="47" t="str">
        <f>Portfolio!A98</f>
        <v>Enter Stock
Ticker Here</v>
      </c>
      <c r="CX1" s="47" t="str">
        <f>Portfolio!A99</f>
        <v>Enter Stock
Ticker Here</v>
      </c>
      <c r="CY1" s="47" t="str">
        <f>Portfolio!A100</f>
        <v>Enter Stock
Ticker Here</v>
      </c>
    </row>
    <row r="2" spans="1:103" ht="22" customHeight="1">
      <c r="A2" s="48" t="s">
        <v>50</v>
      </c>
      <c r="B2" s="49"/>
      <c r="C2" s="49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</row>
    <row r="3" spans="1:103" ht="22" customHeight="1" thickBot="1">
      <c r="A3" s="50" t="s">
        <v>51</v>
      </c>
      <c r="B3" s="51">
        <f>SUM(B5:B50)-B37</f>
        <v>100</v>
      </c>
      <c r="C3" s="51">
        <f>SUM(C5:C50)-C37</f>
        <v>-54</v>
      </c>
      <c r="D3" s="51">
        <f t="shared" ref="D3:AI3" si="0">D37+SUM(D40:D50)</f>
        <v>66</v>
      </c>
      <c r="E3" s="51">
        <f t="shared" si="0"/>
        <v>49</v>
      </c>
      <c r="F3" s="51">
        <f t="shared" si="0"/>
        <v>73</v>
      </c>
      <c r="G3" s="51">
        <f t="shared" si="0"/>
        <v>44</v>
      </c>
      <c r="H3" s="51">
        <f t="shared" si="0"/>
        <v>44</v>
      </c>
      <c r="I3" s="51">
        <f t="shared" si="0"/>
        <v>46</v>
      </c>
      <c r="J3" s="51">
        <f t="shared" si="0"/>
        <v>57</v>
      </c>
      <c r="K3" s="51">
        <f t="shared" si="0"/>
        <v>37</v>
      </c>
      <c r="L3" s="51">
        <f t="shared" si="0"/>
        <v>34</v>
      </c>
      <c r="M3" s="51">
        <f t="shared" si="0"/>
        <v>50</v>
      </c>
      <c r="N3" s="51">
        <f t="shared" si="0"/>
        <v>41</v>
      </c>
      <c r="O3" s="51">
        <f t="shared" si="0"/>
        <v>29</v>
      </c>
      <c r="P3" s="51">
        <f t="shared" si="0"/>
        <v>23</v>
      </c>
      <c r="Q3" s="51">
        <f t="shared" si="0"/>
        <v>53</v>
      </c>
      <c r="R3" s="51">
        <f t="shared" si="0"/>
        <v>56</v>
      </c>
      <c r="S3" s="51">
        <f t="shared" si="0"/>
        <v>57</v>
      </c>
      <c r="T3" s="51">
        <f t="shared" si="0"/>
        <v>57</v>
      </c>
      <c r="U3" s="51">
        <f t="shared" si="0"/>
        <v>0</v>
      </c>
      <c r="V3" s="51">
        <f t="shared" si="0"/>
        <v>0</v>
      </c>
      <c r="W3" s="51">
        <f t="shared" si="0"/>
        <v>0</v>
      </c>
      <c r="X3" s="51">
        <f t="shared" si="0"/>
        <v>0</v>
      </c>
      <c r="Y3" s="51">
        <f t="shared" si="0"/>
        <v>0</v>
      </c>
      <c r="Z3" s="51">
        <f t="shared" si="0"/>
        <v>0</v>
      </c>
      <c r="AA3" s="51">
        <f t="shared" si="0"/>
        <v>0</v>
      </c>
      <c r="AB3" s="51">
        <f t="shared" si="0"/>
        <v>0</v>
      </c>
      <c r="AC3" s="51">
        <f t="shared" si="0"/>
        <v>0</v>
      </c>
      <c r="AD3" s="51">
        <f t="shared" si="0"/>
        <v>0</v>
      </c>
      <c r="AE3" s="51">
        <f t="shared" si="0"/>
        <v>0</v>
      </c>
      <c r="AF3" s="51">
        <f t="shared" si="0"/>
        <v>0</v>
      </c>
      <c r="AG3" s="51">
        <f t="shared" si="0"/>
        <v>0</v>
      </c>
      <c r="AH3" s="51">
        <f t="shared" si="0"/>
        <v>0</v>
      </c>
      <c r="AI3" s="51">
        <f t="shared" si="0"/>
        <v>0</v>
      </c>
      <c r="AJ3" s="51">
        <f t="shared" ref="AJ3:BO3" si="1">AJ37+SUM(AJ40:AJ50)</f>
        <v>0</v>
      </c>
      <c r="AK3" s="51">
        <f t="shared" si="1"/>
        <v>0</v>
      </c>
      <c r="AL3" s="51">
        <f t="shared" si="1"/>
        <v>0</v>
      </c>
      <c r="AM3" s="51">
        <f t="shared" si="1"/>
        <v>0</v>
      </c>
      <c r="AN3" s="51">
        <f t="shared" si="1"/>
        <v>0</v>
      </c>
      <c r="AO3" s="51">
        <f t="shared" si="1"/>
        <v>0</v>
      </c>
      <c r="AP3" s="51">
        <f t="shared" si="1"/>
        <v>0</v>
      </c>
      <c r="AQ3" s="51">
        <f t="shared" si="1"/>
        <v>0</v>
      </c>
      <c r="AR3" s="51">
        <f t="shared" si="1"/>
        <v>0</v>
      </c>
      <c r="AS3" s="51">
        <f t="shared" si="1"/>
        <v>0</v>
      </c>
      <c r="AT3" s="51">
        <f t="shared" si="1"/>
        <v>0</v>
      </c>
      <c r="AU3" s="51">
        <f t="shared" si="1"/>
        <v>0</v>
      </c>
      <c r="AV3" s="51">
        <f t="shared" si="1"/>
        <v>0</v>
      </c>
      <c r="AW3" s="51">
        <f t="shared" si="1"/>
        <v>0</v>
      </c>
      <c r="AX3" s="51">
        <f t="shared" si="1"/>
        <v>0</v>
      </c>
      <c r="AY3" s="51">
        <f t="shared" si="1"/>
        <v>0</v>
      </c>
      <c r="AZ3" s="51">
        <f t="shared" si="1"/>
        <v>0</v>
      </c>
      <c r="BA3" s="51">
        <f t="shared" si="1"/>
        <v>0</v>
      </c>
      <c r="BB3" s="51">
        <f t="shared" si="1"/>
        <v>0</v>
      </c>
      <c r="BC3" s="51">
        <f t="shared" si="1"/>
        <v>0</v>
      </c>
      <c r="BD3" s="51">
        <f t="shared" si="1"/>
        <v>0</v>
      </c>
      <c r="BE3" s="51">
        <f t="shared" si="1"/>
        <v>0</v>
      </c>
      <c r="BF3" s="51">
        <f t="shared" si="1"/>
        <v>0</v>
      </c>
      <c r="BG3" s="51">
        <f t="shared" si="1"/>
        <v>0</v>
      </c>
      <c r="BH3" s="51">
        <f t="shared" si="1"/>
        <v>0</v>
      </c>
      <c r="BI3" s="51">
        <f t="shared" si="1"/>
        <v>0</v>
      </c>
      <c r="BJ3" s="51">
        <f t="shared" si="1"/>
        <v>0</v>
      </c>
      <c r="BK3" s="51">
        <f t="shared" si="1"/>
        <v>0</v>
      </c>
      <c r="BL3" s="51">
        <f t="shared" si="1"/>
        <v>0</v>
      </c>
      <c r="BM3" s="51">
        <f t="shared" si="1"/>
        <v>0</v>
      </c>
      <c r="BN3" s="51">
        <f t="shared" si="1"/>
        <v>0</v>
      </c>
      <c r="BO3" s="51">
        <f t="shared" si="1"/>
        <v>0</v>
      </c>
      <c r="BP3" s="51">
        <f t="shared" ref="BP3:CY3" si="2">BP37+SUM(BP40:BP50)</f>
        <v>0</v>
      </c>
      <c r="BQ3" s="51">
        <f t="shared" si="2"/>
        <v>0</v>
      </c>
      <c r="BR3" s="51">
        <f t="shared" si="2"/>
        <v>0</v>
      </c>
      <c r="BS3" s="51">
        <f t="shared" si="2"/>
        <v>0</v>
      </c>
      <c r="BT3" s="51">
        <f t="shared" si="2"/>
        <v>0</v>
      </c>
      <c r="BU3" s="51">
        <f t="shared" si="2"/>
        <v>0</v>
      </c>
      <c r="BV3" s="51">
        <f t="shared" si="2"/>
        <v>0</v>
      </c>
      <c r="BW3" s="51">
        <f t="shared" si="2"/>
        <v>0</v>
      </c>
      <c r="BX3" s="51">
        <f t="shared" si="2"/>
        <v>0</v>
      </c>
      <c r="BY3" s="51">
        <f t="shared" si="2"/>
        <v>0</v>
      </c>
      <c r="BZ3" s="51">
        <f t="shared" si="2"/>
        <v>0</v>
      </c>
      <c r="CA3" s="51">
        <f t="shared" si="2"/>
        <v>0</v>
      </c>
      <c r="CB3" s="51">
        <f t="shared" si="2"/>
        <v>0</v>
      </c>
      <c r="CC3" s="51">
        <f t="shared" si="2"/>
        <v>0</v>
      </c>
      <c r="CD3" s="51">
        <f t="shared" si="2"/>
        <v>0</v>
      </c>
      <c r="CE3" s="51">
        <f t="shared" si="2"/>
        <v>0</v>
      </c>
      <c r="CF3" s="51">
        <f t="shared" si="2"/>
        <v>0</v>
      </c>
      <c r="CG3" s="51">
        <f t="shared" si="2"/>
        <v>0</v>
      </c>
      <c r="CH3" s="51">
        <f t="shared" si="2"/>
        <v>0</v>
      </c>
      <c r="CI3" s="51">
        <f t="shared" si="2"/>
        <v>0</v>
      </c>
      <c r="CJ3" s="51">
        <f t="shared" si="2"/>
        <v>0</v>
      </c>
      <c r="CK3" s="51">
        <f t="shared" si="2"/>
        <v>0</v>
      </c>
      <c r="CL3" s="51">
        <f t="shared" si="2"/>
        <v>0</v>
      </c>
      <c r="CM3" s="51">
        <f t="shared" si="2"/>
        <v>0</v>
      </c>
      <c r="CN3" s="51">
        <f t="shared" si="2"/>
        <v>0</v>
      </c>
      <c r="CO3" s="51">
        <f t="shared" si="2"/>
        <v>0</v>
      </c>
      <c r="CP3" s="51">
        <f t="shared" si="2"/>
        <v>0</v>
      </c>
      <c r="CQ3" s="51">
        <f t="shared" si="2"/>
        <v>0</v>
      </c>
      <c r="CR3" s="51">
        <f t="shared" si="2"/>
        <v>0</v>
      </c>
      <c r="CS3" s="51">
        <f t="shared" si="2"/>
        <v>0</v>
      </c>
      <c r="CT3" s="51">
        <f t="shared" si="2"/>
        <v>0</v>
      </c>
      <c r="CU3" s="51">
        <f t="shared" si="2"/>
        <v>0</v>
      </c>
      <c r="CV3" s="51">
        <f t="shared" si="2"/>
        <v>0</v>
      </c>
      <c r="CW3" s="51">
        <f t="shared" si="2"/>
        <v>0</v>
      </c>
      <c r="CX3" s="51">
        <f t="shared" si="2"/>
        <v>0</v>
      </c>
      <c r="CY3" s="51">
        <f t="shared" si="2"/>
        <v>0</v>
      </c>
    </row>
    <row r="4" spans="1:103" ht="22" customHeight="1" thickTop="1">
      <c r="A4" s="52" t="s">
        <v>626</v>
      </c>
      <c r="B4" s="53"/>
      <c r="C4" s="53"/>
      <c r="D4" s="53">
        <v>14</v>
      </c>
      <c r="E4" s="53">
        <v>7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</row>
    <row r="5" spans="1:103" ht="22" customHeight="1">
      <c r="A5" s="54" t="s">
        <v>52</v>
      </c>
      <c r="B5" s="55">
        <v>5</v>
      </c>
      <c r="C5" s="55">
        <v>0</v>
      </c>
      <c r="D5" s="56"/>
      <c r="E5" s="56"/>
      <c r="F5" s="56">
        <v>5</v>
      </c>
      <c r="G5" s="56">
        <v>3</v>
      </c>
      <c r="H5" s="56">
        <v>4</v>
      </c>
      <c r="I5" s="56">
        <v>4</v>
      </c>
      <c r="J5" s="56">
        <v>4</v>
      </c>
      <c r="K5" s="56">
        <v>5</v>
      </c>
      <c r="L5" s="56">
        <v>2</v>
      </c>
      <c r="M5" s="56">
        <v>3</v>
      </c>
      <c r="N5" s="56">
        <v>2</v>
      </c>
      <c r="O5" s="56">
        <v>3</v>
      </c>
      <c r="P5" s="56">
        <v>5</v>
      </c>
      <c r="Q5" s="56">
        <v>5</v>
      </c>
      <c r="R5" s="56">
        <v>3</v>
      </c>
      <c r="S5" s="56">
        <v>3</v>
      </c>
      <c r="T5" s="56">
        <v>3</v>
      </c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>
        <v>0</v>
      </c>
      <c r="AK5" s="56">
        <v>0</v>
      </c>
      <c r="AL5" s="56">
        <v>0</v>
      </c>
      <c r="AM5" s="56">
        <v>0</v>
      </c>
      <c r="AN5" s="56">
        <v>0</v>
      </c>
      <c r="AO5" s="56">
        <v>0</v>
      </c>
      <c r="AP5" s="56">
        <v>0</v>
      </c>
      <c r="AQ5" s="56">
        <v>0</v>
      </c>
      <c r="AR5" s="56">
        <v>0</v>
      </c>
      <c r="AS5" s="56">
        <v>0</v>
      </c>
      <c r="AT5" s="56">
        <v>0</v>
      </c>
      <c r="AU5" s="56">
        <v>0</v>
      </c>
      <c r="AV5" s="56">
        <v>0</v>
      </c>
      <c r="AW5" s="56">
        <v>0</v>
      </c>
      <c r="AX5" s="56">
        <v>0</v>
      </c>
      <c r="AY5" s="56">
        <v>0</v>
      </c>
      <c r="AZ5" s="56">
        <v>0</v>
      </c>
      <c r="BA5" s="56">
        <v>0</v>
      </c>
      <c r="BB5" s="56">
        <v>0</v>
      </c>
      <c r="BC5" s="56">
        <v>0</v>
      </c>
      <c r="BD5" s="56">
        <v>0</v>
      </c>
      <c r="BE5" s="56">
        <v>0</v>
      </c>
      <c r="BF5" s="56">
        <v>0</v>
      </c>
      <c r="BG5" s="56">
        <v>0</v>
      </c>
      <c r="BH5" s="56">
        <v>0</v>
      </c>
      <c r="BI5" s="56">
        <v>0</v>
      </c>
      <c r="BJ5" s="56">
        <v>0</v>
      </c>
      <c r="BK5" s="56">
        <v>0</v>
      </c>
      <c r="BL5" s="56">
        <v>0</v>
      </c>
      <c r="BM5" s="56">
        <v>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6">
        <v>0</v>
      </c>
      <c r="BT5" s="56">
        <v>0</v>
      </c>
      <c r="BU5" s="56">
        <v>0</v>
      </c>
      <c r="BV5" s="56">
        <v>0</v>
      </c>
      <c r="BW5" s="56">
        <v>0</v>
      </c>
      <c r="BX5" s="56">
        <v>0</v>
      </c>
      <c r="BY5" s="56">
        <v>0</v>
      </c>
      <c r="BZ5" s="56">
        <v>0</v>
      </c>
      <c r="CA5" s="56">
        <v>0</v>
      </c>
      <c r="CB5" s="56">
        <v>0</v>
      </c>
      <c r="CC5" s="56">
        <v>0</v>
      </c>
      <c r="CD5" s="56">
        <v>0</v>
      </c>
      <c r="CE5" s="56">
        <v>0</v>
      </c>
      <c r="CF5" s="56">
        <v>0</v>
      </c>
      <c r="CG5" s="56">
        <v>0</v>
      </c>
      <c r="CH5" s="56">
        <v>0</v>
      </c>
      <c r="CI5" s="56">
        <v>0</v>
      </c>
      <c r="CJ5" s="56">
        <v>0</v>
      </c>
      <c r="CK5" s="56">
        <v>0</v>
      </c>
      <c r="CL5" s="56">
        <v>0</v>
      </c>
      <c r="CM5" s="56">
        <v>0</v>
      </c>
      <c r="CN5" s="56">
        <v>0</v>
      </c>
      <c r="CO5" s="56">
        <v>0</v>
      </c>
      <c r="CP5" s="56">
        <v>0</v>
      </c>
      <c r="CQ5" s="56">
        <v>0</v>
      </c>
      <c r="CR5" s="56">
        <v>0</v>
      </c>
      <c r="CS5" s="56">
        <v>0</v>
      </c>
      <c r="CT5" s="56">
        <v>0</v>
      </c>
      <c r="CU5" s="56">
        <v>0</v>
      </c>
      <c r="CV5" s="56">
        <v>0</v>
      </c>
      <c r="CW5" s="56">
        <v>0</v>
      </c>
      <c r="CX5" s="56">
        <v>0</v>
      </c>
      <c r="CY5" s="56">
        <v>0</v>
      </c>
    </row>
    <row r="6" spans="1:103" ht="22" customHeight="1">
      <c r="A6" s="54" t="s">
        <v>53</v>
      </c>
      <c r="B6" s="55">
        <v>3</v>
      </c>
      <c r="C6" s="55">
        <v>0</v>
      </c>
      <c r="D6" s="56"/>
      <c r="E6" s="56"/>
      <c r="F6" s="56">
        <v>3</v>
      </c>
      <c r="G6" s="56">
        <v>1</v>
      </c>
      <c r="H6" s="56">
        <v>1</v>
      </c>
      <c r="I6" s="56">
        <v>1</v>
      </c>
      <c r="J6" s="56">
        <v>1</v>
      </c>
      <c r="K6" s="56">
        <v>3</v>
      </c>
      <c r="L6" s="56">
        <v>3</v>
      </c>
      <c r="M6" s="56">
        <v>2</v>
      </c>
      <c r="N6" s="56">
        <v>2</v>
      </c>
      <c r="O6" s="56">
        <v>1</v>
      </c>
      <c r="P6" s="56">
        <v>3</v>
      </c>
      <c r="Q6" s="56">
        <v>2</v>
      </c>
      <c r="R6" s="56">
        <v>2</v>
      </c>
      <c r="S6" s="56">
        <v>2</v>
      </c>
      <c r="T6" s="56">
        <v>1</v>
      </c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>
        <v>0</v>
      </c>
      <c r="AK6" s="56">
        <v>0</v>
      </c>
      <c r="AL6" s="56">
        <v>0</v>
      </c>
      <c r="AM6" s="56">
        <v>0</v>
      </c>
      <c r="AN6" s="56">
        <v>0</v>
      </c>
      <c r="AO6" s="56">
        <v>0</v>
      </c>
      <c r="AP6" s="56">
        <v>0</v>
      </c>
      <c r="AQ6" s="56">
        <v>0</v>
      </c>
      <c r="AR6" s="56">
        <v>0</v>
      </c>
      <c r="AS6" s="56">
        <v>0</v>
      </c>
      <c r="AT6" s="56">
        <v>0</v>
      </c>
      <c r="AU6" s="56">
        <v>0</v>
      </c>
      <c r="AV6" s="56">
        <v>0</v>
      </c>
      <c r="AW6" s="56">
        <v>0</v>
      </c>
      <c r="AX6" s="56">
        <v>0</v>
      </c>
      <c r="AY6" s="56">
        <v>0</v>
      </c>
      <c r="AZ6" s="56">
        <v>0</v>
      </c>
      <c r="BA6" s="56">
        <v>0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  <c r="BG6" s="56">
        <v>0</v>
      </c>
      <c r="BH6" s="56">
        <v>0</v>
      </c>
      <c r="BI6" s="56">
        <v>0</v>
      </c>
      <c r="BJ6" s="56">
        <v>0</v>
      </c>
      <c r="BK6" s="56">
        <v>0</v>
      </c>
      <c r="BL6" s="56">
        <v>0</v>
      </c>
      <c r="BM6" s="56">
        <v>0</v>
      </c>
      <c r="BN6" s="56">
        <v>0</v>
      </c>
      <c r="BO6" s="56">
        <v>0</v>
      </c>
      <c r="BP6" s="56">
        <v>0</v>
      </c>
      <c r="BQ6" s="56">
        <v>0</v>
      </c>
      <c r="BR6" s="56">
        <v>0</v>
      </c>
      <c r="BS6" s="56">
        <v>0</v>
      </c>
      <c r="BT6" s="56">
        <v>0</v>
      </c>
      <c r="BU6" s="56">
        <v>0</v>
      </c>
      <c r="BV6" s="56">
        <v>0</v>
      </c>
      <c r="BW6" s="56">
        <v>0</v>
      </c>
      <c r="BX6" s="56">
        <v>0</v>
      </c>
      <c r="BY6" s="56">
        <v>0</v>
      </c>
      <c r="BZ6" s="56">
        <v>0</v>
      </c>
      <c r="CA6" s="56">
        <v>0</v>
      </c>
      <c r="CB6" s="56">
        <v>0</v>
      </c>
      <c r="CC6" s="56">
        <v>0</v>
      </c>
      <c r="CD6" s="56">
        <v>0</v>
      </c>
      <c r="CE6" s="56">
        <v>0</v>
      </c>
      <c r="CF6" s="56">
        <v>0</v>
      </c>
      <c r="CG6" s="56">
        <v>0</v>
      </c>
      <c r="CH6" s="56">
        <v>0</v>
      </c>
      <c r="CI6" s="56">
        <v>0</v>
      </c>
      <c r="CJ6" s="56">
        <v>0</v>
      </c>
      <c r="CK6" s="56">
        <v>0</v>
      </c>
      <c r="CL6" s="56">
        <v>0</v>
      </c>
      <c r="CM6" s="56">
        <v>0</v>
      </c>
      <c r="CN6" s="56">
        <v>0</v>
      </c>
      <c r="CO6" s="56">
        <v>0</v>
      </c>
      <c r="CP6" s="56">
        <v>0</v>
      </c>
      <c r="CQ6" s="56">
        <v>0</v>
      </c>
      <c r="CR6" s="56">
        <v>0</v>
      </c>
      <c r="CS6" s="56">
        <v>0</v>
      </c>
      <c r="CT6" s="56">
        <v>0</v>
      </c>
      <c r="CU6" s="56">
        <v>0</v>
      </c>
      <c r="CV6" s="56">
        <v>0</v>
      </c>
      <c r="CW6" s="56">
        <v>0</v>
      </c>
      <c r="CX6" s="56">
        <v>0</v>
      </c>
      <c r="CY6" s="56">
        <v>0</v>
      </c>
    </row>
    <row r="7" spans="1:103" ht="22" customHeight="1">
      <c r="A7" s="54" t="s">
        <v>54</v>
      </c>
      <c r="B7" s="55">
        <v>3</v>
      </c>
      <c r="C7" s="55">
        <v>0</v>
      </c>
      <c r="D7" s="56"/>
      <c r="E7" s="56"/>
      <c r="F7" s="56">
        <v>1</v>
      </c>
      <c r="G7" s="56">
        <v>2</v>
      </c>
      <c r="H7" s="56">
        <v>1</v>
      </c>
      <c r="I7" s="56">
        <v>1</v>
      </c>
      <c r="J7" s="56">
        <v>0</v>
      </c>
      <c r="K7" s="56">
        <v>2</v>
      </c>
      <c r="L7" s="56">
        <v>1</v>
      </c>
      <c r="M7" s="56">
        <v>0</v>
      </c>
      <c r="N7" s="56">
        <v>0</v>
      </c>
      <c r="O7" s="56">
        <v>2</v>
      </c>
      <c r="P7" s="56">
        <v>0</v>
      </c>
      <c r="Q7" s="56">
        <v>2</v>
      </c>
      <c r="R7" s="56">
        <v>2</v>
      </c>
      <c r="S7" s="56">
        <v>2</v>
      </c>
      <c r="T7" s="56">
        <v>1</v>
      </c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>
        <v>0</v>
      </c>
      <c r="AK7" s="56">
        <v>0</v>
      </c>
      <c r="AL7" s="56">
        <v>0</v>
      </c>
      <c r="AM7" s="56">
        <v>0</v>
      </c>
      <c r="AN7" s="56">
        <v>0</v>
      </c>
      <c r="AO7" s="56">
        <v>0</v>
      </c>
      <c r="AP7" s="56">
        <v>0</v>
      </c>
      <c r="AQ7" s="56">
        <v>0</v>
      </c>
      <c r="AR7" s="56">
        <v>0</v>
      </c>
      <c r="AS7" s="56">
        <v>0</v>
      </c>
      <c r="AT7" s="56">
        <v>0</v>
      </c>
      <c r="AU7" s="56">
        <v>0</v>
      </c>
      <c r="AV7" s="56">
        <v>0</v>
      </c>
      <c r="AW7" s="56">
        <v>0</v>
      </c>
      <c r="AX7" s="56">
        <v>0</v>
      </c>
      <c r="AY7" s="56">
        <v>0</v>
      </c>
      <c r="AZ7" s="56">
        <v>0</v>
      </c>
      <c r="BA7" s="56">
        <v>0</v>
      </c>
      <c r="BB7" s="56">
        <v>0</v>
      </c>
      <c r="BC7" s="56">
        <v>0</v>
      </c>
      <c r="BD7" s="56">
        <v>0</v>
      </c>
      <c r="BE7" s="56">
        <v>0</v>
      </c>
      <c r="BF7" s="56">
        <v>0</v>
      </c>
      <c r="BG7" s="56">
        <v>0</v>
      </c>
      <c r="BH7" s="56">
        <v>0</v>
      </c>
      <c r="BI7" s="56">
        <v>0</v>
      </c>
      <c r="BJ7" s="56">
        <v>0</v>
      </c>
      <c r="BK7" s="56">
        <v>0</v>
      </c>
      <c r="BL7" s="56">
        <v>0</v>
      </c>
      <c r="BM7" s="56">
        <v>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6">
        <v>0</v>
      </c>
      <c r="BT7" s="56">
        <v>0</v>
      </c>
      <c r="BU7" s="56">
        <v>0</v>
      </c>
      <c r="BV7" s="56">
        <v>0</v>
      </c>
      <c r="BW7" s="56">
        <v>0</v>
      </c>
      <c r="BX7" s="56">
        <v>0</v>
      </c>
      <c r="BY7" s="56">
        <v>0</v>
      </c>
      <c r="BZ7" s="56">
        <v>0</v>
      </c>
      <c r="CA7" s="56">
        <v>0</v>
      </c>
      <c r="CB7" s="56">
        <v>0</v>
      </c>
      <c r="CC7" s="56">
        <v>0</v>
      </c>
      <c r="CD7" s="56">
        <v>0</v>
      </c>
      <c r="CE7" s="56">
        <v>0</v>
      </c>
      <c r="CF7" s="56">
        <v>0</v>
      </c>
      <c r="CG7" s="56">
        <v>0</v>
      </c>
      <c r="CH7" s="56">
        <v>0</v>
      </c>
      <c r="CI7" s="56">
        <v>0</v>
      </c>
      <c r="CJ7" s="56">
        <v>0</v>
      </c>
      <c r="CK7" s="56">
        <v>0</v>
      </c>
      <c r="CL7" s="56">
        <v>0</v>
      </c>
      <c r="CM7" s="56">
        <v>0</v>
      </c>
      <c r="CN7" s="56">
        <v>0</v>
      </c>
      <c r="CO7" s="56">
        <v>0</v>
      </c>
      <c r="CP7" s="56">
        <v>0</v>
      </c>
      <c r="CQ7" s="56">
        <v>0</v>
      </c>
      <c r="CR7" s="56">
        <v>0</v>
      </c>
      <c r="CS7" s="56">
        <v>0</v>
      </c>
      <c r="CT7" s="56">
        <v>0</v>
      </c>
      <c r="CU7" s="56">
        <v>0</v>
      </c>
      <c r="CV7" s="56">
        <v>0</v>
      </c>
      <c r="CW7" s="56">
        <v>0</v>
      </c>
      <c r="CX7" s="56">
        <v>0</v>
      </c>
      <c r="CY7" s="56">
        <v>0</v>
      </c>
    </row>
    <row r="8" spans="1:103" ht="22" customHeight="1">
      <c r="A8" s="54" t="s">
        <v>55</v>
      </c>
      <c r="B8" s="55">
        <v>3</v>
      </c>
      <c r="C8" s="55">
        <v>0</v>
      </c>
      <c r="D8" s="56"/>
      <c r="E8" s="56"/>
      <c r="F8" s="56">
        <v>2</v>
      </c>
      <c r="G8" s="56">
        <v>2</v>
      </c>
      <c r="H8" s="56">
        <v>2</v>
      </c>
      <c r="I8" s="56">
        <v>2</v>
      </c>
      <c r="J8" s="56">
        <v>2</v>
      </c>
      <c r="K8" s="56">
        <v>2</v>
      </c>
      <c r="L8" s="56">
        <v>2</v>
      </c>
      <c r="M8" s="56">
        <v>2</v>
      </c>
      <c r="N8" s="56">
        <v>0</v>
      </c>
      <c r="O8" s="56">
        <v>2</v>
      </c>
      <c r="P8" s="56">
        <v>0</v>
      </c>
      <c r="Q8" s="56">
        <v>2</v>
      </c>
      <c r="R8" s="56">
        <v>2</v>
      </c>
      <c r="S8" s="56">
        <v>2</v>
      </c>
      <c r="T8" s="56">
        <v>2</v>
      </c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>
        <v>0</v>
      </c>
      <c r="AK8" s="56">
        <v>0</v>
      </c>
      <c r="AL8" s="56">
        <v>0</v>
      </c>
      <c r="AM8" s="56">
        <v>0</v>
      </c>
      <c r="AN8" s="56">
        <v>0</v>
      </c>
      <c r="AO8" s="56">
        <v>0</v>
      </c>
      <c r="AP8" s="56">
        <v>0</v>
      </c>
      <c r="AQ8" s="56">
        <v>0</v>
      </c>
      <c r="AR8" s="56">
        <v>0</v>
      </c>
      <c r="AS8" s="56">
        <v>0</v>
      </c>
      <c r="AT8" s="56">
        <v>0</v>
      </c>
      <c r="AU8" s="56">
        <v>0</v>
      </c>
      <c r="AV8" s="56">
        <v>0</v>
      </c>
      <c r="AW8" s="56">
        <v>0</v>
      </c>
      <c r="AX8" s="56">
        <v>0</v>
      </c>
      <c r="AY8" s="56">
        <v>0</v>
      </c>
      <c r="AZ8" s="56">
        <v>0</v>
      </c>
      <c r="BA8" s="56">
        <v>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0</v>
      </c>
      <c r="BH8" s="56">
        <v>0</v>
      </c>
      <c r="BI8" s="56">
        <v>0</v>
      </c>
      <c r="BJ8" s="56">
        <v>0</v>
      </c>
      <c r="BK8" s="56">
        <v>0</v>
      </c>
      <c r="BL8" s="56">
        <v>0</v>
      </c>
      <c r="BM8" s="56">
        <v>0</v>
      </c>
      <c r="BN8" s="56">
        <v>0</v>
      </c>
      <c r="BO8" s="56">
        <v>0</v>
      </c>
      <c r="BP8" s="56">
        <v>0</v>
      </c>
      <c r="BQ8" s="56">
        <v>0</v>
      </c>
      <c r="BR8" s="56">
        <v>0</v>
      </c>
      <c r="BS8" s="56">
        <v>0</v>
      </c>
      <c r="BT8" s="56">
        <v>0</v>
      </c>
      <c r="BU8" s="56">
        <v>0</v>
      </c>
      <c r="BV8" s="56">
        <v>0</v>
      </c>
      <c r="BW8" s="56">
        <v>0</v>
      </c>
      <c r="BX8" s="56">
        <v>0</v>
      </c>
      <c r="BY8" s="56">
        <v>0</v>
      </c>
      <c r="BZ8" s="56">
        <v>0</v>
      </c>
      <c r="CA8" s="56">
        <v>0</v>
      </c>
      <c r="CB8" s="56">
        <v>0</v>
      </c>
      <c r="CC8" s="56">
        <v>0</v>
      </c>
      <c r="CD8" s="56">
        <v>0</v>
      </c>
      <c r="CE8" s="56">
        <v>0</v>
      </c>
      <c r="CF8" s="56">
        <v>0</v>
      </c>
      <c r="CG8" s="56">
        <v>0</v>
      </c>
      <c r="CH8" s="56">
        <v>0</v>
      </c>
      <c r="CI8" s="56">
        <v>0</v>
      </c>
      <c r="CJ8" s="56">
        <v>0</v>
      </c>
      <c r="CK8" s="56">
        <v>0</v>
      </c>
      <c r="CL8" s="56">
        <v>0</v>
      </c>
      <c r="CM8" s="56">
        <v>0</v>
      </c>
      <c r="CN8" s="56">
        <v>0</v>
      </c>
      <c r="CO8" s="56">
        <v>0</v>
      </c>
      <c r="CP8" s="56">
        <v>0</v>
      </c>
      <c r="CQ8" s="56">
        <v>0</v>
      </c>
      <c r="CR8" s="56">
        <v>0</v>
      </c>
      <c r="CS8" s="56">
        <v>0</v>
      </c>
      <c r="CT8" s="56">
        <v>0</v>
      </c>
      <c r="CU8" s="56">
        <v>0</v>
      </c>
      <c r="CV8" s="56">
        <v>0</v>
      </c>
      <c r="CW8" s="56">
        <v>0</v>
      </c>
      <c r="CX8" s="56">
        <v>0</v>
      </c>
      <c r="CY8" s="56">
        <v>0</v>
      </c>
    </row>
    <row r="9" spans="1:103" ht="22" customHeight="1" thickBot="1">
      <c r="A9" s="57" t="s">
        <v>56</v>
      </c>
      <c r="B9" s="55">
        <v>3</v>
      </c>
      <c r="C9" s="55">
        <v>0</v>
      </c>
      <c r="D9" s="56"/>
      <c r="E9" s="56"/>
      <c r="F9" s="56">
        <v>0</v>
      </c>
      <c r="G9" s="56">
        <v>2</v>
      </c>
      <c r="H9" s="56">
        <v>2</v>
      </c>
      <c r="I9" s="56">
        <v>2</v>
      </c>
      <c r="J9" s="56">
        <v>2</v>
      </c>
      <c r="K9" s="56">
        <v>2</v>
      </c>
      <c r="L9" s="56">
        <v>2</v>
      </c>
      <c r="M9" s="56">
        <v>0</v>
      </c>
      <c r="N9" s="56">
        <v>0</v>
      </c>
      <c r="O9" s="56">
        <v>2</v>
      </c>
      <c r="P9" s="56">
        <v>0</v>
      </c>
      <c r="Q9" s="56">
        <v>2</v>
      </c>
      <c r="R9" s="56">
        <v>2</v>
      </c>
      <c r="S9" s="56">
        <v>2</v>
      </c>
      <c r="T9" s="56">
        <v>2</v>
      </c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>
        <v>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0</v>
      </c>
      <c r="AV9" s="56">
        <v>0</v>
      </c>
      <c r="AW9" s="56">
        <v>0</v>
      </c>
      <c r="AX9" s="56">
        <v>0</v>
      </c>
      <c r="AY9" s="56">
        <v>0</v>
      </c>
      <c r="AZ9" s="56">
        <v>0</v>
      </c>
      <c r="BA9" s="56">
        <v>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0</v>
      </c>
      <c r="BH9" s="56">
        <v>0</v>
      </c>
      <c r="BI9" s="56">
        <v>0</v>
      </c>
      <c r="BJ9" s="56">
        <v>0</v>
      </c>
      <c r="BK9" s="56">
        <v>0</v>
      </c>
      <c r="BL9" s="56">
        <v>0</v>
      </c>
      <c r="BM9" s="56">
        <v>0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6">
        <v>0</v>
      </c>
      <c r="BT9" s="56">
        <v>0</v>
      </c>
      <c r="BU9" s="56">
        <v>0</v>
      </c>
      <c r="BV9" s="56">
        <v>0</v>
      </c>
      <c r="BW9" s="56">
        <v>0</v>
      </c>
      <c r="BX9" s="56">
        <v>0</v>
      </c>
      <c r="BY9" s="56">
        <v>0</v>
      </c>
      <c r="BZ9" s="56">
        <v>0</v>
      </c>
      <c r="CA9" s="56">
        <v>0</v>
      </c>
      <c r="CB9" s="56">
        <v>0</v>
      </c>
      <c r="CC9" s="56">
        <v>0</v>
      </c>
      <c r="CD9" s="56">
        <v>0</v>
      </c>
      <c r="CE9" s="56">
        <v>0</v>
      </c>
      <c r="CF9" s="56">
        <v>0</v>
      </c>
      <c r="CG9" s="56">
        <v>0</v>
      </c>
      <c r="CH9" s="56">
        <v>0</v>
      </c>
      <c r="CI9" s="56">
        <v>0</v>
      </c>
      <c r="CJ9" s="56">
        <v>0</v>
      </c>
      <c r="CK9" s="56">
        <v>0</v>
      </c>
      <c r="CL9" s="56">
        <v>0</v>
      </c>
      <c r="CM9" s="56">
        <v>0</v>
      </c>
      <c r="CN9" s="56">
        <v>0</v>
      </c>
      <c r="CO9" s="56">
        <v>0</v>
      </c>
      <c r="CP9" s="56">
        <v>0</v>
      </c>
      <c r="CQ9" s="56">
        <v>0</v>
      </c>
      <c r="CR9" s="56">
        <v>0</v>
      </c>
      <c r="CS9" s="56">
        <v>0</v>
      </c>
      <c r="CT9" s="56">
        <v>0</v>
      </c>
      <c r="CU9" s="56">
        <v>0</v>
      </c>
      <c r="CV9" s="56">
        <v>0</v>
      </c>
      <c r="CW9" s="56">
        <v>0</v>
      </c>
      <c r="CX9" s="56">
        <v>0</v>
      </c>
      <c r="CY9" s="56">
        <v>0</v>
      </c>
    </row>
    <row r="10" spans="1:103" ht="22" customHeight="1" thickTop="1">
      <c r="A10" s="52" t="s">
        <v>627</v>
      </c>
      <c r="B10" s="48"/>
      <c r="C10" s="48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</row>
    <row r="11" spans="1:103" ht="22" customHeight="1">
      <c r="A11" s="54" t="s">
        <v>57</v>
      </c>
      <c r="B11" s="135">
        <v>15</v>
      </c>
      <c r="C11" s="135">
        <v>0</v>
      </c>
      <c r="D11" s="56"/>
      <c r="E11" s="56"/>
      <c r="F11" s="56">
        <v>5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10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5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56">
        <v>0</v>
      </c>
      <c r="AO11" s="56">
        <v>0</v>
      </c>
      <c r="AP11" s="56">
        <v>0</v>
      </c>
      <c r="AQ11" s="56">
        <v>0</v>
      </c>
      <c r="AR11" s="56">
        <v>0</v>
      </c>
      <c r="AS11" s="56">
        <v>0</v>
      </c>
      <c r="AT11" s="56">
        <v>0</v>
      </c>
      <c r="AU11" s="56">
        <v>0</v>
      </c>
      <c r="AV11" s="56">
        <v>0</v>
      </c>
      <c r="AW11" s="56">
        <v>0</v>
      </c>
      <c r="AX11" s="56">
        <v>0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0</v>
      </c>
      <c r="BL11" s="56">
        <v>0</v>
      </c>
      <c r="BM11" s="56">
        <v>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6">
        <v>0</v>
      </c>
      <c r="BT11" s="56">
        <v>0</v>
      </c>
      <c r="BU11" s="56">
        <v>0</v>
      </c>
      <c r="BV11" s="56">
        <v>0</v>
      </c>
      <c r="BW11" s="56">
        <v>0</v>
      </c>
      <c r="BX11" s="56">
        <v>0</v>
      </c>
      <c r="BY11" s="56">
        <v>0</v>
      </c>
      <c r="BZ11" s="56">
        <v>0</v>
      </c>
      <c r="CA11" s="56">
        <v>0</v>
      </c>
      <c r="CB11" s="56">
        <v>0</v>
      </c>
      <c r="CC11" s="56">
        <v>0</v>
      </c>
      <c r="CD11" s="56">
        <v>0</v>
      </c>
      <c r="CE11" s="56">
        <v>0</v>
      </c>
      <c r="CF11" s="56">
        <v>0</v>
      </c>
      <c r="CG11" s="56">
        <v>0</v>
      </c>
      <c r="CH11" s="56">
        <v>0</v>
      </c>
      <c r="CI11" s="56">
        <v>0</v>
      </c>
      <c r="CJ11" s="56">
        <v>0</v>
      </c>
      <c r="CK11" s="56">
        <v>0</v>
      </c>
      <c r="CL11" s="56">
        <v>0</v>
      </c>
      <c r="CM11" s="56">
        <v>0</v>
      </c>
      <c r="CN11" s="56">
        <v>0</v>
      </c>
      <c r="CO11" s="56">
        <v>0</v>
      </c>
      <c r="CP11" s="56">
        <v>0</v>
      </c>
      <c r="CQ11" s="56">
        <v>0</v>
      </c>
      <c r="CR11" s="56">
        <v>0</v>
      </c>
      <c r="CS11" s="56">
        <v>0</v>
      </c>
      <c r="CT11" s="56">
        <v>0</v>
      </c>
      <c r="CU11" s="56">
        <v>0</v>
      </c>
      <c r="CV11" s="56">
        <v>0</v>
      </c>
      <c r="CW11" s="56">
        <v>0</v>
      </c>
      <c r="CX11" s="56">
        <v>0</v>
      </c>
      <c r="CY11" s="56">
        <v>0</v>
      </c>
    </row>
    <row r="12" spans="1:103" ht="22" customHeight="1">
      <c r="A12" s="54" t="s">
        <v>58</v>
      </c>
      <c r="B12" s="136"/>
      <c r="C12" s="136"/>
      <c r="D12" s="56"/>
      <c r="E12" s="56">
        <v>5</v>
      </c>
      <c r="F12" s="56">
        <v>10</v>
      </c>
      <c r="G12" s="56">
        <v>15</v>
      </c>
      <c r="H12" s="56">
        <v>0</v>
      </c>
      <c r="I12" s="56">
        <v>0</v>
      </c>
      <c r="J12" s="56">
        <v>0</v>
      </c>
      <c r="K12" s="56">
        <v>3</v>
      </c>
      <c r="L12" s="56">
        <v>0</v>
      </c>
      <c r="M12" s="56">
        <v>5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10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0</v>
      </c>
      <c r="BK12" s="56">
        <v>0</v>
      </c>
      <c r="BL12" s="56">
        <v>0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6">
        <v>0</v>
      </c>
      <c r="BU12" s="56">
        <v>0</v>
      </c>
      <c r="BV12" s="56">
        <v>0</v>
      </c>
      <c r="BW12" s="56">
        <v>0</v>
      </c>
      <c r="BX12" s="56">
        <v>0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6">
        <v>0</v>
      </c>
      <c r="CE12" s="56">
        <v>0</v>
      </c>
      <c r="CF12" s="56">
        <v>0</v>
      </c>
      <c r="CG12" s="56">
        <v>0</v>
      </c>
      <c r="CH12" s="56">
        <v>0</v>
      </c>
      <c r="CI12" s="56">
        <v>0</v>
      </c>
      <c r="CJ12" s="56">
        <v>0</v>
      </c>
      <c r="CK12" s="56">
        <v>0</v>
      </c>
      <c r="CL12" s="56">
        <v>0</v>
      </c>
      <c r="CM12" s="56">
        <v>0</v>
      </c>
      <c r="CN12" s="56">
        <v>0</v>
      </c>
      <c r="CO12" s="56">
        <v>0</v>
      </c>
      <c r="CP12" s="56">
        <v>0</v>
      </c>
      <c r="CQ12" s="56">
        <v>0</v>
      </c>
      <c r="CR12" s="56">
        <v>0</v>
      </c>
      <c r="CS12" s="56">
        <v>0</v>
      </c>
      <c r="CT12" s="56">
        <v>0</v>
      </c>
      <c r="CU12" s="56">
        <v>0</v>
      </c>
      <c r="CV12" s="56">
        <v>0</v>
      </c>
      <c r="CW12" s="56">
        <v>0</v>
      </c>
      <c r="CX12" s="56">
        <v>0</v>
      </c>
      <c r="CY12" s="56">
        <v>0</v>
      </c>
    </row>
    <row r="13" spans="1:103" ht="22" customHeight="1">
      <c r="A13" s="54" t="s">
        <v>59</v>
      </c>
      <c r="B13" s="136"/>
      <c r="C13" s="136"/>
      <c r="D13" s="56"/>
      <c r="E13" s="56"/>
      <c r="F13" s="56">
        <v>0</v>
      </c>
      <c r="G13" s="56">
        <v>0</v>
      </c>
      <c r="H13" s="56">
        <v>15</v>
      </c>
      <c r="I13" s="56">
        <v>10</v>
      </c>
      <c r="J13" s="56">
        <v>15</v>
      </c>
      <c r="K13" s="56">
        <v>0</v>
      </c>
      <c r="L13" s="56">
        <v>5</v>
      </c>
      <c r="M13" s="56">
        <v>0</v>
      </c>
      <c r="N13" s="56">
        <v>0</v>
      </c>
      <c r="O13" s="56">
        <v>0</v>
      </c>
      <c r="P13" s="56">
        <v>3</v>
      </c>
      <c r="Q13" s="56">
        <v>0</v>
      </c>
      <c r="R13" s="56">
        <v>2</v>
      </c>
      <c r="S13" s="56">
        <v>0</v>
      </c>
      <c r="T13" s="56">
        <v>10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56">
        <v>0</v>
      </c>
      <c r="BM13" s="56">
        <v>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6">
        <v>0</v>
      </c>
      <c r="BT13" s="56">
        <v>0</v>
      </c>
      <c r="BU13" s="56">
        <v>0</v>
      </c>
      <c r="BV13" s="56">
        <v>0</v>
      </c>
      <c r="BW13" s="56">
        <v>0</v>
      </c>
      <c r="BX13" s="56">
        <v>0</v>
      </c>
      <c r="BY13" s="56">
        <v>0</v>
      </c>
      <c r="BZ13" s="56">
        <v>0</v>
      </c>
      <c r="CA13" s="56">
        <v>0</v>
      </c>
      <c r="CB13" s="56">
        <v>0</v>
      </c>
      <c r="CC13" s="56">
        <v>0</v>
      </c>
      <c r="CD13" s="56">
        <v>0</v>
      </c>
      <c r="CE13" s="56">
        <v>0</v>
      </c>
      <c r="CF13" s="56">
        <v>0</v>
      </c>
      <c r="CG13" s="56">
        <v>0</v>
      </c>
      <c r="CH13" s="56">
        <v>0</v>
      </c>
      <c r="CI13" s="56">
        <v>0</v>
      </c>
      <c r="CJ13" s="56">
        <v>0</v>
      </c>
      <c r="CK13" s="56">
        <v>0</v>
      </c>
      <c r="CL13" s="56">
        <v>0</v>
      </c>
      <c r="CM13" s="56">
        <v>0</v>
      </c>
      <c r="CN13" s="56">
        <v>0</v>
      </c>
      <c r="CO13" s="56">
        <v>0</v>
      </c>
      <c r="CP13" s="56">
        <v>0</v>
      </c>
      <c r="CQ13" s="56">
        <v>0</v>
      </c>
      <c r="CR13" s="56">
        <v>0</v>
      </c>
      <c r="CS13" s="56">
        <v>0</v>
      </c>
      <c r="CT13" s="56">
        <v>0</v>
      </c>
      <c r="CU13" s="56">
        <v>0</v>
      </c>
      <c r="CV13" s="56">
        <v>0</v>
      </c>
      <c r="CW13" s="56">
        <v>0</v>
      </c>
      <c r="CX13" s="56">
        <v>0</v>
      </c>
      <c r="CY13" s="56">
        <v>0</v>
      </c>
    </row>
    <row r="14" spans="1:103" ht="22" customHeight="1">
      <c r="A14" s="54" t="s">
        <v>60</v>
      </c>
      <c r="B14" s="136"/>
      <c r="C14" s="136"/>
      <c r="D14" s="56">
        <v>10</v>
      </c>
      <c r="E14" s="56"/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5</v>
      </c>
      <c r="O14" s="56">
        <v>0</v>
      </c>
      <c r="P14" s="56">
        <v>3</v>
      </c>
      <c r="Q14" s="56">
        <v>10</v>
      </c>
      <c r="R14" s="56">
        <v>10</v>
      </c>
      <c r="S14" s="56">
        <v>5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6">
        <v>0</v>
      </c>
      <c r="AX14" s="56">
        <v>0</v>
      </c>
      <c r="AY14" s="56">
        <v>0</v>
      </c>
      <c r="AZ14" s="56">
        <v>0</v>
      </c>
      <c r="BA14" s="56">
        <v>0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0</v>
      </c>
      <c r="BH14" s="56">
        <v>0</v>
      </c>
      <c r="BI14" s="56">
        <v>0</v>
      </c>
      <c r="BJ14" s="56">
        <v>0</v>
      </c>
      <c r="BK14" s="56">
        <v>0</v>
      </c>
      <c r="BL14" s="56">
        <v>0</v>
      </c>
      <c r="BM14" s="56">
        <v>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6">
        <v>0</v>
      </c>
      <c r="BT14" s="56">
        <v>0</v>
      </c>
      <c r="BU14" s="56">
        <v>0</v>
      </c>
      <c r="BV14" s="56">
        <v>0</v>
      </c>
      <c r="BW14" s="56">
        <v>0</v>
      </c>
      <c r="BX14" s="56">
        <v>0</v>
      </c>
      <c r="BY14" s="56">
        <v>0</v>
      </c>
      <c r="BZ14" s="56">
        <v>0</v>
      </c>
      <c r="CA14" s="56">
        <v>0</v>
      </c>
      <c r="CB14" s="56">
        <v>0</v>
      </c>
      <c r="CC14" s="56">
        <v>0</v>
      </c>
      <c r="CD14" s="56">
        <v>0</v>
      </c>
      <c r="CE14" s="56">
        <v>0</v>
      </c>
      <c r="CF14" s="56">
        <v>0</v>
      </c>
      <c r="CG14" s="56">
        <v>0</v>
      </c>
      <c r="CH14" s="56">
        <v>0</v>
      </c>
      <c r="CI14" s="56">
        <v>0</v>
      </c>
      <c r="CJ14" s="56">
        <v>0</v>
      </c>
      <c r="CK14" s="56">
        <v>0</v>
      </c>
      <c r="CL14" s="56">
        <v>0</v>
      </c>
      <c r="CM14" s="56">
        <v>0</v>
      </c>
      <c r="CN14" s="56">
        <v>0</v>
      </c>
      <c r="CO14" s="56">
        <v>0</v>
      </c>
      <c r="CP14" s="56">
        <v>0</v>
      </c>
      <c r="CQ14" s="56">
        <v>0</v>
      </c>
      <c r="CR14" s="56">
        <v>0</v>
      </c>
      <c r="CS14" s="56">
        <v>0</v>
      </c>
      <c r="CT14" s="56">
        <v>0</v>
      </c>
      <c r="CU14" s="56">
        <v>0</v>
      </c>
      <c r="CV14" s="56">
        <v>0</v>
      </c>
      <c r="CW14" s="56">
        <v>0</v>
      </c>
      <c r="CX14" s="56">
        <v>0</v>
      </c>
      <c r="CY14" s="56">
        <v>0</v>
      </c>
    </row>
    <row r="15" spans="1:103" ht="22" customHeight="1">
      <c r="A15" s="54" t="s">
        <v>61</v>
      </c>
      <c r="B15" s="136"/>
      <c r="C15" s="136"/>
      <c r="D15" s="56"/>
      <c r="E15" s="56"/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2</v>
      </c>
      <c r="M15" s="56">
        <v>2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S15" s="56">
        <v>0</v>
      </c>
      <c r="AT15" s="56"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6">
        <v>0</v>
      </c>
      <c r="BU15" s="56">
        <v>0</v>
      </c>
      <c r="BV15" s="56">
        <v>0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>
        <v>0</v>
      </c>
      <c r="CF15" s="56">
        <v>0</v>
      </c>
      <c r="CG15" s="56">
        <v>0</v>
      </c>
      <c r="CH15" s="56">
        <v>0</v>
      </c>
      <c r="CI15" s="56">
        <v>0</v>
      </c>
      <c r="CJ15" s="56">
        <v>0</v>
      </c>
      <c r="CK15" s="56">
        <v>0</v>
      </c>
      <c r="CL15" s="56">
        <v>0</v>
      </c>
      <c r="CM15" s="56">
        <v>0</v>
      </c>
      <c r="CN15" s="56">
        <v>0</v>
      </c>
      <c r="CO15" s="56">
        <v>0</v>
      </c>
      <c r="CP15" s="56">
        <v>0</v>
      </c>
      <c r="CQ15" s="56">
        <v>0</v>
      </c>
      <c r="CR15" s="56">
        <v>0</v>
      </c>
      <c r="CS15" s="56">
        <v>0</v>
      </c>
      <c r="CT15" s="56">
        <v>0</v>
      </c>
      <c r="CU15" s="56">
        <v>0</v>
      </c>
      <c r="CV15" s="56">
        <v>0</v>
      </c>
      <c r="CW15" s="56">
        <v>0</v>
      </c>
      <c r="CX15" s="56">
        <v>0</v>
      </c>
      <c r="CY15" s="56">
        <v>0</v>
      </c>
    </row>
    <row r="16" spans="1:103" ht="22" customHeight="1" thickBot="1">
      <c r="A16" s="57" t="s">
        <v>62</v>
      </c>
      <c r="B16" s="55">
        <v>5</v>
      </c>
      <c r="C16" s="55">
        <v>0</v>
      </c>
      <c r="D16" s="56">
        <v>4</v>
      </c>
      <c r="E16" s="56">
        <v>3</v>
      </c>
      <c r="F16" s="56">
        <v>5</v>
      </c>
      <c r="G16" s="56">
        <v>2</v>
      </c>
      <c r="H16" s="56">
        <v>0</v>
      </c>
      <c r="I16" s="56">
        <v>3</v>
      </c>
      <c r="J16" s="56">
        <v>5</v>
      </c>
      <c r="K16" s="56">
        <v>0</v>
      </c>
      <c r="L16" s="56">
        <v>3</v>
      </c>
      <c r="M16" s="56">
        <v>0</v>
      </c>
      <c r="N16" s="56">
        <v>3</v>
      </c>
      <c r="O16" s="56">
        <v>0</v>
      </c>
      <c r="P16" s="56">
        <v>0</v>
      </c>
      <c r="Q16" s="56">
        <v>4</v>
      </c>
      <c r="R16" s="56">
        <v>5</v>
      </c>
      <c r="S16" s="56">
        <v>5</v>
      </c>
      <c r="T16" s="56">
        <v>5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0</v>
      </c>
      <c r="BH16" s="56">
        <v>0</v>
      </c>
      <c r="BI16" s="56">
        <v>0</v>
      </c>
      <c r="BJ16" s="56">
        <v>0</v>
      </c>
      <c r="BK16" s="56">
        <v>0</v>
      </c>
      <c r="BL16" s="56">
        <v>0</v>
      </c>
      <c r="BM16" s="56">
        <v>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0</v>
      </c>
      <c r="BU16" s="56">
        <v>0</v>
      </c>
      <c r="BV16" s="56">
        <v>0</v>
      </c>
      <c r="BW16" s="56">
        <v>0</v>
      </c>
      <c r="BX16" s="56">
        <v>0</v>
      </c>
      <c r="BY16" s="56">
        <v>0</v>
      </c>
      <c r="BZ16" s="56">
        <v>0</v>
      </c>
      <c r="CA16" s="56">
        <v>0</v>
      </c>
      <c r="CB16" s="56">
        <v>0</v>
      </c>
      <c r="CC16" s="56">
        <v>0</v>
      </c>
      <c r="CD16" s="56">
        <v>0</v>
      </c>
      <c r="CE16" s="56">
        <v>0</v>
      </c>
      <c r="CF16" s="56">
        <v>0</v>
      </c>
      <c r="CG16" s="56">
        <v>0</v>
      </c>
      <c r="CH16" s="56">
        <v>0</v>
      </c>
      <c r="CI16" s="56">
        <v>0</v>
      </c>
      <c r="CJ16" s="56">
        <v>0</v>
      </c>
      <c r="CK16" s="56">
        <v>0</v>
      </c>
      <c r="CL16" s="56">
        <v>0</v>
      </c>
      <c r="CM16" s="56">
        <v>0</v>
      </c>
      <c r="CN16" s="56">
        <v>0</v>
      </c>
      <c r="CO16" s="56">
        <v>0</v>
      </c>
      <c r="CP16" s="56">
        <v>0</v>
      </c>
      <c r="CQ16" s="56">
        <v>0</v>
      </c>
      <c r="CR16" s="56">
        <v>0</v>
      </c>
      <c r="CS16" s="56">
        <v>0</v>
      </c>
      <c r="CT16" s="56">
        <v>0</v>
      </c>
      <c r="CU16" s="56">
        <v>0</v>
      </c>
      <c r="CV16" s="56">
        <v>0</v>
      </c>
      <c r="CW16" s="56">
        <v>0</v>
      </c>
      <c r="CX16" s="56">
        <v>0</v>
      </c>
      <c r="CY16" s="56">
        <v>0</v>
      </c>
    </row>
    <row r="17" spans="1:103" ht="22" customHeight="1" thickTop="1">
      <c r="A17" s="52" t="s">
        <v>628</v>
      </c>
      <c r="B17" s="53"/>
      <c r="C17" s="53"/>
      <c r="D17" s="53">
        <v>10</v>
      </c>
      <c r="E17" s="53">
        <v>9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</row>
    <row r="18" spans="1:103" ht="22" customHeight="1">
      <c r="A18" s="54" t="s">
        <v>63</v>
      </c>
      <c r="B18" s="55">
        <v>7</v>
      </c>
      <c r="C18" s="55">
        <v>0</v>
      </c>
      <c r="D18" s="56">
        <v>4</v>
      </c>
      <c r="E18" s="56">
        <v>3</v>
      </c>
      <c r="F18" s="56">
        <v>6</v>
      </c>
      <c r="G18" s="56">
        <v>0</v>
      </c>
      <c r="H18" s="56">
        <v>0</v>
      </c>
      <c r="I18" s="56">
        <v>0</v>
      </c>
      <c r="J18" s="56">
        <v>3</v>
      </c>
      <c r="K18" s="56">
        <v>3</v>
      </c>
      <c r="L18" s="56">
        <v>1</v>
      </c>
      <c r="M18" s="56">
        <v>6</v>
      </c>
      <c r="N18" s="56">
        <v>5</v>
      </c>
      <c r="O18" s="56">
        <v>4</v>
      </c>
      <c r="P18" s="56">
        <v>3</v>
      </c>
      <c r="Q18" s="56">
        <v>3</v>
      </c>
      <c r="R18" s="56">
        <v>6</v>
      </c>
      <c r="S18" s="56">
        <v>5</v>
      </c>
      <c r="T18" s="56">
        <v>6</v>
      </c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0</v>
      </c>
      <c r="BJ18" s="56">
        <v>0</v>
      </c>
      <c r="BK18" s="56">
        <v>0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  <c r="BT18" s="56">
        <v>0</v>
      </c>
      <c r="BU18" s="56">
        <v>0</v>
      </c>
      <c r="BV18" s="56">
        <v>0</v>
      </c>
      <c r="BW18" s="56">
        <v>0</v>
      </c>
      <c r="BX18" s="56">
        <v>0</v>
      </c>
      <c r="BY18" s="56">
        <v>0</v>
      </c>
      <c r="BZ18" s="56">
        <v>0</v>
      </c>
      <c r="CA18" s="56">
        <v>0</v>
      </c>
      <c r="CB18" s="56">
        <v>0</v>
      </c>
      <c r="CC18" s="56">
        <v>0</v>
      </c>
      <c r="CD18" s="56">
        <v>0</v>
      </c>
      <c r="CE18" s="56">
        <v>0</v>
      </c>
      <c r="CF18" s="56">
        <v>0</v>
      </c>
      <c r="CG18" s="56">
        <v>0</v>
      </c>
      <c r="CH18" s="56">
        <v>0</v>
      </c>
      <c r="CI18" s="56">
        <v>0</v>
      </c>
      <c r="CJ18" s="56">
        <v>0</v>
      </c>
      <c r="CK18" s="56">
        <v>0</v>
      </c>
      <c r="CL18" s="56">
        <v>0</v>
      </c>
      <c r="CM18" s="56">
        <v>0</v>
      </c>
      <c r="CN18" s="56">
        <v>0</v>
      </c>
      <c r="CO18" s="56">
        <v>0</v>
      </c>
      <c r="CP18" s="56">
        <v>0</v>
      </c>
      <c r="CQ18" s="56">
        <v>0</v>
      </c>
      <c r="CR18" s="56">
        <v>0</v>
      </c>
      <c r="CS18" s="56">
        <v>0</v>
      </c>
      <c r="CT18" s="56">
        <v>0</v>
      </c>
      <c r="CU18" s="56">
        <v>0</v>
      </c>
      <c r="CV18" s="56">
        <v>0</v>
      </c>
      <c r="CW18" s="56">
        <v>0</v>
      </c>
      <c r="CX18" s="56">
        <v>0</v>
      </c>
      <c r="CY18" s="56">
        <v>0</v>
      </c>
    </row>
    <row r="19" spans="1:103" ht="22" customHeight="1">
      <c r="A19" s="54" t="s">
        <v>64</v>
      </c>
      <c r="B19" s="55">
        <v>4</v>
      </c>
      <c r="C19" s="55">
        <v>0</v>
      </c>
      <c r="D19" s="56"/>
      <c r="E19" s="56"/>
      <c r="F19" s="56">
        <v>4</v>
      </c>
      <c r="G19" s="56">
        <v>4</v>
      </c>
      <c r="H19" s="56">
        <v>0</v>
      </c>
      <c r="I19" s="56">
        <v>1</v>
      </c>
      <c r="J19" s="56">
        <v>3</v>
      </c>
      <c r="K19" s="56">
        <v>2</v>
      </c>
      <c r="L19" s="56">
        <v>0</v>
      </c>
      <c r="M19" s="56">
        <v>4</v>
      </c>
      <c r="N19" s="56">
        <v>4</v>
      </c>
      <c r="O19" s="56">
        <v>4</v>
      </c>
      <c r="P19" s="56">
        <v>4</v>
      </c>
      <c r="Q19" s="56">
        <v>4</v>
      </c>
      <c r="R19" s="56">
        <v>4</v>
      </c>
      <c r="S19" s="56">
        <v>4</v>
      </c>
      <c r="T19" s="56">
        <v>3</v>
      </c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>
        <v>0</v>
      </c>
      <c r="AX19" s="56">
        <v>0</v>
      </c>
      <c r="AY19" s="56">
        <v>0</v>
      </c>
      <c r="AZ19" s="56">
        <v>0</v>
      </c>
      <c r="BA19" s="56">
        <v>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0</v>
      </c>
      <c r="BH19" s="56">
        <v>0</v>
      </c>
      <c r="BI19" s="56">
        <v>0</v>
      </c>
      <c r="BJ19" s="56">
        <v>0</v>
      </c>
      <c r="BK19" s="56">
        <v>0</v>
      </c>
      <c r="BL19" s="56">
        <v>0</v>
      </c>
      <c r="BM19" s="56">
        <v>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6">
        <v>0</v>
      </c>
      <c r="BT19" s="56">
        <v>0</v>
      </c>
      <c r="BU19" s="56">
        <v>0</v>
      </c>
      <c r="BV19" s="56">
        <v>0</v>
      </c>
      <c r="BW19" s="56">
        <v>0</v>
      </c>
      <c r="BX19" s="56">
        <v>0</v>
      </c>
      <c r="BY19" s="56">
        <v>0</v>
      </c>
      <c r="BZ19" s="56">
        <v>0</v>
      </c>
      <c r="CA19" s="56">
        <v>0</v>
      </c>
      <c r="CB19" s="56">
        <v>0</v>
      </c>
      <c r="CC19" s="56">
        <v>0</v>
      </c>
      <c r="CD19" s="56">
        <v>0</v>
      </c>
      <c r="CE19" s="56">
        <v>0</v>
      </c>
      <c r="CF19" s="56">
        <v>0</v>
      </c>
      <c r="CG19" s="56">
        <v>0</v>
      </c>
      <c r="CH19" s="56">
        <v>0</v>
      </c>
      <c r="CI19" s="56">
        <v>0</v>
      </c>
      <c r="CJ19" s="56">
        <v>0</v>
      </c>
      <c r="CK19" s="56">
        <v>0</v>
      </c>
      <c r="CL19" s="56">
        <v>0</v>
      </c>
      <c r="CM19" s="56">
        <v>0</v>
      </c>
      <c r="CN19" s="56">
        <v>0</v>
      </c>
      <c r="CO19" s="56">
        <v>0</v>
      </c>
      <c r="CP19" s="56">
        <v>0</v>
      </c>
      <c r="CQ19" s="56">
        <v>0</v>
      </c>
      <c r="CR19" s="56">
        <v>0</v>
      </c>
      <c r="CS19" s="56">
        <v>0</v>
      </c>
      <c r="CT19" s="56">
        <v>0</v>
      </c>
      <c r="CU19" s="56">
        <v>0</v>
      </c>
      <c r="CV19" s="56">
        <v>0</v>
      </c>
      <c r="CW19" s="56">
        <v>0</v>
      </c>
      <c r="CX19" s="56">
        <v>0</v>
      </c>
      <c r="CY19" s="56">
        <v>0</v>
      </c>
    </row>
    <row r="20" spans="1:103" ht="22" customHeight="1">
      <c r="A20" s="54" t="s">
        <v>65</v>
      </c>
      <c r="B20" s="55">
        <v>3</v>
      </c>
      <c r="C20" s="55">
        <v>0</v>
      </c>
      <c r="D20" s="56"/>
      <c r="E20" s="56"/>
      <c r="F20" s="56">
        <v>2</v>
      </c>
      <c r="G20" s="56">
        <v>0</v>
      </c>
      <c r="H20" s="56">
        <v>1</v>
      </c>
      <c r="I20" s="56">
        <v>0</v>
      </c>
      <c r="J20" s="56">
        <v>0</v>
      </c>
      <c r="K20" s="56">
        <v>2</v>
      </c>
      <c r="L20" s="56">
        <v>0</v>
      </c>
      <c r="M20" s="56">
        <v>3</v>
      </c>
      <c r="N20" s="56">
        <v>0</v>
      </c>
      <c r="O20" s="56">
        <v>0</v>
      </c>
      <c r="P20" s="56">
        <v>0</v>
      </c>
      <c r="Q20" s="56">
        <v>0</v>
      </c>
      <c r="R20" s="56">
        <v>2</v>
      </c>
      <c r="S20" s="56">
        <v>3</v>
      </c>
      <c r="T20" s="56">
        <v>0</v>
      </c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>
        <v>0</v>
      </c>
      <c r="AX20" s="56">
        <v>0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0</v>
      </c>
      <c r="BH20" s="56">
        <v>0</v>
      </c>
      <c r="BI20" s="56">
        <v>0</v>
      </c>
      <c r="BJ20" s="56">
        <v>0</v>
      </c>
      <c r="BK20" s="56">
        <v>0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6">
        <v>0</v>
      </c>
      <c r="BU20" s="56">
        <v>0</v>
      </c>
      <c r="BV20" s="56">
        <v>0</v>
      </c>
      <c r="BW20" s="56">
        <v>0</v>
      </c>
      <c r="BX20" s="56">
        <v>0</v>
      </c>
      <c r="BY20" s="56">
        <v>0</v>
      </c>
      <c r="BZ20" s="56">
        <v>0</v>
      </c>
      <c r="CA20" s="56">
        <v>0</v>
      </c>
      <c r="CB20" s="56">
        <v>0</v>
      </c>
      <c r="CC20" s="56">
        <v>0</v>
      </c>
      <c r="CD20" s="56">
        <v>0</v>
      </c>
      <c r="CE20" s="56">
        <v>0</v>
      </c>
      <c r="CF20" s="56">
        <v>0</v>
      </c>
      <c r="CG20" s="56">
        <v>0</v>
      </c>
      <c r="CH20" s="56">
        <v>0</v>
      </c>
      <c r="CI20" s="56">
        <v>0</v>
      </c>
      <c r="CJ20" s="56">
        <v>0</v>
      </c>
      <c r="CK20" s="56">
        <v>0</v>
      </c>
      <c r="CL20" s="56">
        <v>0</v>
      </c>
      <c r="CM20" s="56">
        <v>0</v>
      </c>
      <c r="CN20" s="56">
        <v>0</v>
      </c>
      <c r="CO20" s="56">
        <v>0</v>
      </c>
      <c r="CP20" s="56">
        <v>0</v>
      </c>
      <c r="CQ20" s="56">
        <v>0</v>
      </c>
      <c r="CR20" s="56">
        <v>0</v>
      </c>
      <c r="CS20" s="56">
        <v>0</v>
      </c>
      <c r="CT20" s="56">
        <v>0</v>
      </c>
      <c r="CU20" s="56">
        <v>0</v>
      </c>
      <c r="CV20" s="56">
        <v>0</v>
      </c>
      <c r="CW20" s="56">
        <v>0</v>
      </c>
      <c r="CX20" s="56">
        <v>0</v>
      </c>
      <c r="CY20" s="56">
        <v>0</v>
      </c>
    </row>
    <row r="21" spans="1:103" ht="22" customHeight="1" thickBot="1">
      <c r="A21" s="57" t="s">
        <v>66</v>
      </c>
      <c r="B21" s="55">
        <v>4</v>
      </c>
      <c r="C21" s="55">
        <v>0</v>
      </c>
      <c r="D21" s="56"/>
      <c r="E21" s="56"/>
      <c r="F21" s="56">
        <v>4</v>
      </c>
      <c r="G21" s="56">
        <v>1</v>
      </c>
      <c r="H21" s="56">
        <v>1</v>
      </c>
      <c r="I21" s="56">
        <v>1</v>
      </c>
      <c r="J21" s="56">
        <v>4</v>
      </c>
      <c r="K21" s="56">
        <v>1</v>
      </c>
      <c r="L21" s="56">
        <v>1</v>
      </c>
      <c r="M21" s="56">
        <v>1</v>
      </c>
      <c r="N21" s="56">
        <v>1</v>
      </c>
      <c r="O21" s="56">
        <v>1</v>
      </c>
      <c r="P21" s="56">
        <v>1</v>
      </c>
      <c r="Q21" s="56">
        <v>2</v>
      </c>
      <c r="R21" s="56">
        <v>2</v>
      </c>
      <c r="S21" s="56">
        <v>0</v>
      </c>
      <c r="T21" s="56">
        <v>2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>
        <v>0</v>
      </c>
      <c r="AX21" s="56">
        <v>0</v>
      </c>
      <c r="AY21" s="56">
        <v>0</v>
      </c>
      <c r="AZ21" s="56">
        <v>0</v>
      </c>
      <c r="BA21" s="56">
        <v>0</v>
      </c>
      <c r="BB21" s="56">
        <v>0</v>
      </c>
      <c r="BC21" s="56">
        <v>0</v>
      </c>
      <c r="BD21" s="56">
        <v>0</v>
      </c>
      <c r="BE21" s="56">
        <v>0</v>
      </c>
      <c r="BF21" s="56">
        <v>0</v>
      </c>
      <c r="BG21" s="56">
        <v>0</v>
      </c>
      <c r="BH21" s="56">
        <v>0</v>
      </c>
      <c r="BI21" s="56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6">
        <v>0</v>
      </c>
      <c r="BT21" s="56">
        <v>0</v>
      </c>
      <c r="BU21" s="56">
        <v>0</v>
      </c>
      <c r="BV21" s="56">
        <v>0</v>
      </c>
      <c r="BW21" s="56">
        <v>0</v>
      </c>
      <c r="BX21" s="56">
        <v>0</v>
      </c>
      <c r="BY21" s="56">
        <v>0</v>
      </c>
      <c r="BZ21" s="56">
        <v>0</v>
      </c>
      <c r="CA21" s="56">
        <v>0</v>
      </c>
      <c r="CB21" s="56">
        <v>0</v>
      </c>
      <c r="CC21" s="56">
        <v>0</v>
      </c>
      <c r="CD21" s="56">
        <v>0</v>
      </c>
      <c r="CE21" s="56">
        <v>0</v>
      </c>
      <c r="CF21" s="56">
        <v>0</v>
      </c>
      <c r="CG21" s="56">
        <v>0</v>
      </c>
      <c r="CH21" s="56">
        <v>0</v>
      </c>
      <c r="CI21" s="56">
        <v>0</v>
      </c>
      <c r="CJ21" s="56">
        <v>0</v>
      </c>
      <c r="CK21" s="56">
        <v>0</v>
      </c>
      <c r="CL21" s="56">
        <v>0</v>
      </c>
      <c r="CM21" s="56">
        <v>0</v>
      </c>
      <c r="CN21" s="56">
        <v>0</v>
      </c>
      <c r="CO21" s="56">
        <v>0</v>
      </c>
      <c r="CP21" s="56">
        <v>0</v>
      </c>
      <c r="CQ21" s="56">
        <v>0</v>
      </c>
      <c r="CR21" s="56">
        <v>0</v>
      </c>
      <c r="CS21" s="56">
        <v>0</v>
      </c>
      <c r="CT21" s="56">
        <v>0</v>
      </c>
      <c r="CU21" s="56">
        <v>0</v>
      </c>
      <c r="CV21" s="56">
        <v>0</v>
      </c>
      <c r="CW21" s="56">
        <v>0</v>
      </c>
      <c r="CX21" s="56">
        <v>0</v>
      </c>
      <c r="CY21" s="56">
        <v>0</v>
      </c>
    </row>
    <row r="22" spans="1:103" ht="22" customHeight="1" thickTop="1">
      <c r="A22" s="52" t="s">
        <v>629</v>
      </c>
      <c r="B22" s="48"/>
      <c r="C22" s="48"/>
      <c r="D22" s="53">
        <v>6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</row>
    <row r="23" spans="1:103" ht="22" customHeight="1">
      <c r="A23" s="54" t="s">
        <v>67</v>
      </c>
      <c r="B23" s="55">
        <v>5</v>
      </c>
      <c r="C23" s="55">
        <v>0</v>
      </c>
      <c r="D23" s="56"/>
      <c r="E23" s="56"/>
      <c r="F23" s="56">
        <v>2</v>
      </c>
      <c r="G23" s="56">
        <v>2</v>
      </c>
      <c r="H23" s="56">
        <v>4</v>
      </c>
      <c r="I23" s="56">
        <v>5</v>
      </c>
      <c r="J23" s="56">
        <v>3</v>
      </c>
      <c r="K23" s="56">
        <v>1</v>
      </c>
      <c r="L23" s="56">
        <v>4</v>
      </c>
      <c r="M23" s="56">
        <v>1</v>
      </c>
      <c r="N23" s="56">
        <v>1</v>
      </c>
      <c r="O23" s="56">
        <v>3</v>
      </c>
      <c r="P23" s="56">
        <v>2</v>
      </c>
      <c r="Q23" s="56">
        <v>1</v>
      </c>
      <c r="R23" s="56">
        <v>2</v>
      </c>
      <c r="S23" s="56">
        <v>0</v>
      </c>
      <c r="T23" s="56">
        <v>3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0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0</v>
      </c>
      <c r="BL23" s="56">
        <v>0</v>
      </c>
      <c r="BM23" s="56">
        <v>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6">
        <v>0</v>
      </c>
      <c r="BT23" s="56">
        <v>0</v>
      </c>
      <c r="BU23" s="56">
        <v>0</v>
      </c>
      <c r="BV23" s="56">
        <v>0</v>
      </c>
      <c r="BW23" s="56">
        <v>0</v>
      </c>
      <c r="BX23" s="56">
        <v>0</v>
      </c>
      <c r="BY23" s="56">
        <v>0</v>
      </c>
      <c r="BZ23" s="56">
        <v>0</v>
      </c>
      <c r="CA23" s="56">
        <v>0</v>
      </c>
      <c r="CB23" s="56">
        <v>0</v>
      </c>
      <c r="CC23" s="56">
        <v>0</v>
      </c>
      <c r="CD23" s="56">
        <v>0</v>
      </c>
      <c r="CE23" s="56">
        <v>0</v>
      </c>
      <c r="CF23" s="56">
        <v>0</v>
      </c>
      <c r="CG23" s="56">
        <v>0</v>
      </c>
      <c r="CH23" s="56">
        <v>0</v>
      </c>
      <c r="CI23" s="56">
        <v>0</v>
      </c>
      <c r="CJ23" s="56">
        <v>0</v>
      </c>
      <c r="CK23" s="56">
        <v>0</v>
      </c>
      <c r="CL23" s="56">
        <v>0</v>
      </c>
      <c r="CM23" s="56">
        <v>0</v>
      </c>
      <c r="CN23" s="56">
        <v>0</v>
      </c>
      <c r="CO23" s="56">
        <v>0</v>
      </c>
      <c r="CP23" s="56">
        <v>0</v>
      </c>
      <c r="CQ23" s="56">
        <v>0</v>
      </c>
      <c r="CR23" s="56">
        <v>0</v>
      </c>
      <c r="CS23" s="56">
        <v>0</v>
      </c>
      <c r="CT23" s="56">
        <v>0</v>
      </c>
      <c r="CU23" s="56">
        <v>0</v>
      </c>
      <c r="CV23" s="56">
        <v>0</v>
      </c>
      <c r="CW23" s="56">
        <v>0</v>
      </c>
      <c r="CX23" s="56">
        <v>0</v>
      </c>
      <c r="CY23" s="56">
        <v>0</v>
      </c>
    </row>
    <row r="24" spans="1:103" ht="22" customHeight="1" thickBot="1">
      <c r="A24" s="57" t="s">
        <v>68</v>
      </c>
      <c r="B24" s="55">
        <v>5</v>
      </c>
      <c r="C24" s="55">
        <v>0</v>
      </c>
      <c r="D24" s="56"/>
      <c r="E24" s="56"/>
      <c r="F24" s="56">
        <v>3</v>
      </c>
      <c r="G24" s="56">
        <v>2</v>
      </c>
      <c r="H24" s="56">
        <v>1</v>
      </c>
      <c r="I24" s="56">
        <v>1</v>
      </c>
      <c r="J24" s="56">
        <v>2</v>
      </c>
      <c r="K24" s="56">
        <v>2</v>
      </c>
      <c r="L24" s="56">
        <v>2</v>
      </c>
      <c r="M24" s="56">
        <v>3</v>
      </c>
      <c r="N24" s="56">
        <v>5</v>
      </c>
      <c r="O24" s="56">
        <v>1</v>
      </c>
      <c r="P24" s="56">
        <v>2</v>
      </c>
      <c r="Q24" s="56">
        <v>3</v>
      </c>
      <c r="R24" s="56">
        <v>4</v>
      </c>
      <c r="S24" s="56">
        <v>3</v>
      </c>
      <c r="T24" s="56">
        <v>3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0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  <c r="AS24" s="56">
        <v>0</v>
      </c>
      <c r="AT24" s="56">
        <v>0</v>
      </c>
      <c r="AU24" s="56">
        <v>0</v>
      </c>
      <c r="AV24" s="56">
        <v>0</v>
      </c>
      <c r="AW24" s="56">
        <v>0</v>
      </c>
      <c r="AX24" s="56">
        <v>0</v>
      </c>
      <c r="AY24" s="56">
        <v>0</v>
      </c>
      <c r="AZ24" s="56">
        <v>0</v>
      </c>
      <c r="BA24" s="56">
        <v>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0</v>
      </c>
      <c r="BH24" s="56">
        <v>0</v>
      </c>
      <c r="BI24" s="56">
        <v>0</v>
      </c>
      <c r="BJ24" s="56">
        <v>0</v>
      </c>
      <c r="BK24" s="56">
        <v>0</v>
      </c>
      <c r="BL24" s="56">
        <v>0</v>
      </c>
      <c r="BM24" s="56">
        <v>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6">
        <v>0</v>
      </c>
      <c r="BT24" s="56">
        <v>0</v>
      </c>
      <c r="BU24" s="56">
        <v>0</v>
      </c>
      <c r="BV24" s="56">
        <v>0</v>
      </c>
      <c r="BW24" s="56">
        <v>0</v>
      </c>
      <c r="BX24" s="56">
        <v>0</v>
      </c>
      <c r="BY24" s="56">
        <v>0</v>
      </c>
      <c r="BZ24" s="56">
        <v>0</v>
      </c>
      <c r="CA24" s="56">
        <v>0</v>
      </c>
      <c r="CB24" s="56">
        <v>0</v>
      </c>
      <c r="CC24" s="56">
        <v>0</v>
      </c>
      <c r="CD24" s="56">
        <v>0</v>
      </c>
      <c r="CE24" s="56">
        <v>0</v>
      </c>
      <c r="CF24" s="56">
        <v>0</v>
      </c>
      <c r="CG24" s="56">
        <v>0</v>
      </c>
      <c r="CH24" s="56">
        <v>0</v>
      </c>
      <c r="CI24" s="56">
        <v>0</v>
      </c>
      <c r="CJ24" s="56">
        <v>0</v>
      </c>
      <c r="CK24" s="56">
        <v>0</v>
      </c>
      <c r="CL24" s="56">
        <v>0</v>
      </c>
      <c r="CM24" s="56">
        <v>0</v>
      </c>
      <c r="CN24" s="56">
        <v>0</v>
      </c>
      <c r="CO24" s="56">
        <v>0</v>
      </c>
      <c r="CP24" s="56">
        <v>0</v>
      </c>
      <c r="CQ24" s="56">
        <v>0</v>
      </c>
      <c r="CR24" s="56">
        <v>0</v>
      </c>
      <c r="CS24" s="56">
        <v>0</v>
      </c>
      <c r="CT24" s="56">
        <v>0</v>
      </c>
      <c r="CU24" s="56">
        <v>0</v>
      </c>
      <c r="CV24" s="56">
        <v>0</v>
      </c>
      <c r="CW24" s="56">
        <v>0</v>
      </c>
      <c r="CX24" s="56">
        <v>0</v>
      </c>
      <c r="CY24" s="56">
        <v>0</v>
      </c>
    </row>
    <row r="25" spans="1:103" ht="22" customHeight="1" thickTop="1">
      <c r="A25" s="52" t="s">
        <v>630</v>
      </c>
      <c r="B25" s="48"/>
      <c r="C25" s="48"/>
      <c r="D25" s="53">
        <v>5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</row>
    <row r="26" spans="1:103" ht="22" customHeight="1">
      <c r="A26" s="54" t="s">
        <v>69</v>
      </c>
      <c r="B26" s="55">
        <v>5</v>
      </c>
      <c r="C26" s="55">
        <v>0</v>
      </c>
      <c r="D26" s="56"/>
      <c r="E26" s="56">
        <v>5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0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0</v>
      </c>
      <c r="AW26" s="56">
        <v>0</v>
      </c>
      <c r="AX26" s="56">
        <v>0</v>
      </c>
      <c r="AY26" s="56">
        <v>0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0</v>
      </c>
      <c r="BH26" s="56">
        <v>0</v>
      </c>
      <c r="BI26" s="56">
        <v>0</v>
      </c>
      <c r="BJ26" s="56">
        <v>0</v>
      </c>
      <c r="BK26" s="56">
        <v>0</v>
      </c>
      <c r="BL26" s="56">
        <v>0</v>
      </c>
      <c r="BM26" s="56">
        <v>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6">
        <v>0</v>
      </c>
      <c r="BT26" s="56">
        <v>0</v>
      </c>
      <c r="BU26" s="56">
        <v>0</v>
      </c>
      <c r="BV26" s="56">
        <v>0</v>
      </c>
      <c r="BW26" s="56">
        <v>0</v>
      </c>
      <c r="BX26" s="56">
        <v>0</v>
      </c>
      <c r="BY26" s="56">
        <v>0</v>
      </c>
      <c r="BZ26" s="56">
        <v>0</v>
      </c>
      <c r="CA26" s="56">
        <v>0</v>
      </c>
      <c r="CB26" s="56">
        <v>0</v>
      </c>
      <c r="CC26" s="56">
        <v>0</v>
      </c>
      <c r="CD26" s="56">
        <v>0</v>
      </c>
      <c r="CE26" s="56">
        <v>0</v>
      </c>
      <c r="CF26" s="56">
        <v>0</v>
      </c>
      <c r="CG26" s="56">
        <v>0</v>
      </c>
      <c r="CH26" s="56">
        <v>0</v>
      </c>
      <c r="CI26" s="56">
        <v>0</v>
      </c>
      <c r="CJ26" s="56">
        <v>0</v>
      </c>
      <c r="CK26" s="56">
        <v>0</v>
      </c>
      <c r="CL26" s="56">
        <v>0</v>
      </c>
      <c r="CM26" s="56">
        <v>0</v>
      </c>
      <c r="CN26" s="56">
        <v>0</v>
      </c>
      <c r="CO26" s="56">
        <v>0</v>
      </c>
      <c r="CP26" s="56">
        <v>0</v>
      </c>
      <c r="CQ26" s="56">
        <v>0</v>
      </c>
      <c r="CR26" s="56">
        <v>0</v>
      </c>
      <c r="CS26" s="56">
        <v>0</v>
      </c>
      <c r="CT26" s="56">
        <v>0</v>
      </c>
      <c r="CU26" s="56">
        <v>0</v>
      </c>
      <c r="CV26" s="56">
        <v>0</v>
      </c>
      <c r="CW26" s="56">
        <v>0</v>
      </c>
      <c r="CX26" s="56">
        <v>0</v>
      </c>
      <c r="CY26" s="56">
        <v>0</v>
      </c>
    </row>
    <row r="27" spans="1:103" ht="22" customHeight="1" thickBot="1">
      <c r="A27" s="54" t="s">
        <v>70</v>
      </c>
      <c r="B27" s="55">
        <v>5</v>
      </c>
      <c r="C27" s="55">
        <v>0</v>
      </c>
      <c r="D27" s="56"/>
      <c r="E27" s="56">
        <v>5</v>
      </c>
      <c r="F27" s="56">
        <v>5</v>
      </c>
      <c r="G27" s="56">
        <v>4</v>
      </c>
      <c r="H27" s="56">
        <v>1</v>
      </c>
      <c r="I27" s="56">
        <v>1</v>
      </c>
      <c r="J27" s="56">
        <v>4</v>
      </c>
      <c r="K27" s="56">
        <v>4</v>
      </c>
      <c r="L27" s="56">
        <v>4</v>
      </c>
      <c r="M27" s="56">
        <v>5</v>
      </c>
      <c r="N27" s="56">
        <v>4</v>
      </c>
      <c r="O27" s="56">
        <v>5</v>
      </c>
      <c r="P27" s="56">
        <v>0</v>
      </c>
      <c r="Q27" s="56">
        <v>5</v>
      </c>
      <c r="R27" s="56">
        <v>5</v>
      </c>
      <c r="S27" s="56">
        <v>0</v>
      </c>
      <c r="T27" s="56">
        <v>4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0</v>
      </c>
      <c r="BH27" s="56">
        <v>0</v>
      </c>
      <c r="BI27" s="56">
        <v>0</v>
      </c>
      <c r="BJ27" s="56">
        <v>0</v>
      </c>
      <c r="BK27" s="56">
        <v>0</v>
      </c>
      <c r="BL27" s="56">
        <v>0</v>
      </c>
      <c r="BM27" s="56">
        <v>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6">
        <v>0</v>
      </c>
      <c r="BT27" s="56">
        <v>0</v>
      </c>
      <c r="BU27" s="56">
        <v>0</v>
      </c>
      <c r="BV27" s="56">
        <v>0</v>
      </c>
      <c r="BW27" s="56">
        <v>0</v>
      </c>
      <c r="BX27" s="56">
        <v>0</v>
      </c>
      <c r="BY27" s="56">
        <v>0</v>
      </c>
      <c r="BZ27" s="56">
        <v>0</v>
      </c>
      <c r="CA27" s="56">
        <v>0</v>
      </c>
      <c r="CB27" s="56">
        <v>0</v>
      </c>
      <c r="CC27" s="56">
        <v>0</v>
      </c>
      <c r="CD27" s="56">
        <v>0</v>
      </c>
      <c r="CE27" s="56">
        <v>0</v>
      </c>
      <c r="CF27" s="56">
        <v>0</v>
      </c>
      <c r="CG27" s="56">
        <v>0</v>
      </c>
      <c r="CH27" s="56">
        <v>0</v>
      </c>
      <c r="CI27" s="56">
        <v>0</v>
      </c>
      <c r="CJ27" s="56">
        <v>0</v>
      </c>
      <c r="CK27" s="56">
        <v>0</v>
      </c>
      <c r="CL27" s="56">
        <v>0</v>
      </c>
      <c r="CM27" s="56">
        <v>0</v>
      </c>
      <c r="CN27" s="56">
        <v>0</v>
      </c>
      <c r="CO27" s="56">
        <v>0</v>
      </c>
      <c r="CP27" s="56">
        <v>0</v>
      </c>
      <c r="CQ27" s="56">
        <v>0</v>
      </c>
      <c r="CR27" s="56">
        <v>0</v>
      </c>
      <c r="CS27" s="56">
        <v>0</v>
      </c>
      <c r="CT27" s="56">
        <v>0</v>
      </c>
      <c r="CU27" s="56">
        <v>0</v>
      </c>
      <c r="CV27" s="56">
        <v>0</v>
      </c>
      <c r="CW27" s="56">
        <v>0</v>
      </c>
      <c r="CX27" s="56">
        <v>0</v>
      </c>
      <c r="CY27" s="56">
        <v>0</v>
      </c>
    </row>
    <row r="28" spans="1:103" ht="22" customHeight="1" thickTop="1">
      <c r="A28" s="52" t="s">
        <v>631</v>
      </c>
      <c r="B28" s="48"/>
      <c r="C28" s="48"/>
      <c r="D28" s="53">
        <v>0</v>
      </c>
      <c r="E28" s="53"/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</row>
    <row r="29" spans="1:103" ht="22" customHeight="1">
      <c r="A29" s="54" t="s">
        <v>71</v>
      </c>
      <c r="B29" s="55">
        <v>4</v>
      </c>
      <c r="C29" s="55">
        <v>0</v>
      </c>
      <c r="D29" s="56">
        <v>4</v>
      </c>
      <c r="E29" s="56">
        <v>4</v>
      </c>
      <c r="F29" s="56">
        <v>4</v>
      </c>
      <c r="G29" s="56">
        <v>0</v>
      </c>
      <c r="H29" s="56">
        <v>0</v>
      </c>
      <c r="I29" s="56">
        <v>1</v>
      </c>
      <c r="J29" s="56">
        <v>1</v>
      </c>
      <c r="K29" s="56">
        <v>4</v>
      </c>
      <c r="L29" s="56">
        <v>2</v>
      </c>
      <c r="M29" s="56">
        <v>1</v>
      </c>
      <c r="N29" s="56">
        <v>3</v>
      </c>
      <c r="O29" s="56">
        <v>2</v>
      </c>
      <c r="P29" s="56">
        <v>0</v>
      </c>
      <c r="Q29" s="56">
        <v>0</v>
      </c>
      <c r="R29" s="56">
        <v>4</v>
      </c>
      <c r="S29" s="56">
        <v>3</v>
      </c>
      <c r="T29" s="56">
        <v>2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</v>
      </c>
      <c r="AV29" s="56">
        <v>0</v>
      </c>
      <c r="AW29" s="56">
        <v>0</v>
      </c>
      <c r="AX29" s="56">
        <v>0</v>
      </c>
      <c r="AY29" s="56">
        <v>0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0</v>
      </c>
      <c r="BH29" s="56">
        <v>0</v>
      </c>
      <c r="BI29" s="56">
        <v>0</v>
      </c>
      <c r="BJ29" s="56">
        <v>0</v>
      </c>
      <c r="BK29" s="56">
        <v>0</v>
      </c>
      <c r="BL29" s="56">
        <v>0</v>
      </c>
      <c r="BM29" s="56">
        <v>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6">
        <v>0</v>
      </c>
      <c r="BT29" s="56">
        <v>0</v>
      </c>
      <c r="BU29" s="56">
        <v>0</v>
      </c>
      <c r="BV29" s="56">
        <v>0</v>
      </c>
      <c r="BW29" s="56">
        <v>0</v>
      </c>
      <c r="BX29" s="56">
        <v>0</v>
      </c>
      <c r="BY29" s="56">
        <v>0</v>
      </c>
      <c r="BZ29" s="56">
        <v>0</v>
      </c>
      <c r="CA29" s="56">
        <v>0</v>
      </c>
      <c r="CB29" s="56">
        <v>0</v>
      </c>
      <c r="CC29" s="56">
        <v>0</v>
      </c>
      <c r="CD29" s="56">
        <v>0</v>
      </c>
      <c r="CE29" s="56">
        <v>0</v>
      </c>
      <c r="CF29" s="56">
        <v>0</v>
      </c>
      <c r="CG29" s="56">
        <v>0</v>
      </c>
      <c r="CH29" s="56">
        <v>0</v>
      </c>
      <c r="CI29" s="56">
        <v>0</v>
      </c>
      <c r="CJ29" s="56">
        <v>0</v>
      </c>
      <c r="CK29" s="56">
        <v>0</v>
      </c>
      <c r="CL29" s="56">
        <v>0</v>
      </c>
      <c r="CM29" s="56">
        <v>0</v>
      </c>
      <c r="CN29" s="56">
        <v>0</v>
      </c>
      <c r="CO29" s="56">
        <v>0</v>
      </c>
      <c r="CP29" s="56">
        <v>0</v>
      </c>
      <c r="CQ29" s="56">
        <v>0</v>
      </c>
      <c r="CR29" s="56">
        <v>0</v>
      </c>
      <c r="CS29" s="56">
        <v>0</v>
      </c>
      <c r="CT29" s="56">
        <v>0</v>
      </c>
      <c r="CU29" s="56">
        <v>0</v>
      </c>
      <c r="CV29" s="56">
        <v>0</v>
      </c>
      <c r="CW29" s="56">
        <v>0</v>
      </c>
      <c r="CX29" s="56">
        <v>0</v>
      </c>
      <c r="CY29" s="56">
        <v>0</v>
      </c>
    </row>
    <row r="30" spans="1:103" ht="22" customHeight="1">
      <c r="A30" s="54" t="s">
        <v>72</v>
      </c>
      <c r="B30" s="55">
        <v>3</v>
      </c>
      <c r="C30" s="55">
        <v>0</v>
      </c>
      <c r="D30" s="56">
        <v>2</v>
      </c>
      <c r="E30" s="56">
        <v>2</v>
      </c>
      <c r="F30" s="56">
        <v>2</v>
      </c>
      <c r="G30" s="56">
        <v>1</v>
      </c>
      <c r="H30" s="56">
        <v>1</v>
      </c>
      <c r="I30" s="56">
        <v>1</v>
      </c>
      <c r="J30" s="56">
        <v>0</v>
      </c>
      <c r="K30" s="56">
        <v>3</v>
      </c>
      <c r="L30" s="56">
        <v>1</v>
      </c>
      <c r="M30" s="56">
        <v>2</v>
      </c>
      <c r="N30" s="56">
        <v>2</v>
      </c>
      <c r="O30" s="56">
        <v>2</v>
      </c>
      <c r="P30" s="56">
        <v>0</v>
      </c>
      <c r="Q30" s="56">
        <v>2</v>
      </c>
      <c r="R30" s="56">
        <v>2</v>
      </c>
      <c r="S30" s="56">
        <v>2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6">
        <v>0</v>
      </c>
      <c r="AF30" s="56">
        <v>0</v>
      </c>
      <c r="AG30" s="56">
        <v>0</v>
      </c>
      <c r="AH30" s="56">
        <v>0</v>
      </c>
      <c r="AI30" s="56">
        <v>0</v>
      </c>
      <c r="AJ30" s="56">
        <v>0</v>
      </c>
      <c r="AK30" s="56">
        <v>0</v>
      </c>
      <c r="AL30" s="56">
        <v>0</v>
      </c>
      <c r="AM30" s="56">
        <v>0</v>
      </c>
      <c r="AN30" s="56">
        <v>0</v>
      </c>
      <c r="AO30" s="56">
        <v>0</v>
      </c>
      <c r="AP30" s="56">
        <v>0</v>
      </c>
      <c r="AQ30" s="56">
        <v>0</v>
      </c>
      <c r="AR30" s="56">
        <v>0</v>
      </c>
      <c r="AS30" s="56">
        <v>0</v>
      </c>
      <c r="AT30" s="56">
        <v>0</v>
      </c>
      <c r="AU30" s="56">
        <v>0</v>
      </c>
      <c r="AV30" s="56">
        <v>0</v>
      </c>
      <c r="AW30" s="56">
        <v>0</v>
      </c>
      <c r="AX30" s="56">
        <v>0</v>
      </c>
      <c r="AY30" s="56">
        <v>0</v>
      </c>
      <c r="AZ30" s="56">
        <v>0</v>
      </c>
      <c r="BA30" s="56">
        <v>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0</v>
      </c>
      <c r="BH30" s="56">
        <v>0</v>
      </c>
      <c r="BI30" s="56">
        <v>0</v>
      </c>
      <c r="BJ30" s="56">
        <v>0</v>
      </c>
      <c r="BK30" s="56">
        <v>0</v>
      </c>
      <c r="BL30" s="56">
        <v>0</v>
      </c>
      <c r="BM30" s="56">
        <v>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6">
        <v>0</v>
      </c>
      <c r="BT30" s="56">
        <v>0</v>
      </c>
      <c r="BU30" s="56">
        <v>0</v>
      </c>
      <c r="BV30" s="56">
        <v>0</v>
      </c>
      <c r="BW30" s="56">
        <v>0</v>
      </c>
      <c r="BX30" s="56">
        <v>0</v>
      </c>
      <c r="BY30" s="56">
        <v>0</v>
      </c>
      <c r="BZ30" s="56">
        <v>0</v>
      </c>
      <c r="CA30" s="56">
        <v>0</v>
      </c>
      <c r="CB30" s="56">
        <v>0</v>
      </c>
      <c r="CC30" s="56">
        <v>0</v>
      </c>
      <c r="CD30" s="56">
        <v>0</v>
      </c>
      <c r="CE30" s="56">
        <v>0</v>
      </c>
      <c r="CF30" s="56">
        <v>0</v>
      </c>
      <c r="CG30" s="56">
        <v>0</v>
      </c>
      <c r="CH30" s="56">
        <v>0</v>
      </c>
      <c r="CI30" s="56">
        <v>0</v>
      </c>
      <c r="CJ30" s="56">
        <v>0</v>
      </c>
      <c r="CK30" s="56">
        <v>0</v>
      </c>
      <c r="CL30" s="56">
        <v>0</v>
      </c>
      <c r="CM30" s="56">
        <v>0</v>
      </c>
      <c r="CN30" s="56">
        <v>0</v>
      </c>
      <c r="CO30" s="56">
        <v>0</v>
      </c>
      <c r="CP30" s="56">
        <v>0</v>
      </c>
      <c r="CQ30" s="56">
        <v>0</v>
      </c>
      <c r="CR30" s="56">
        <v>0</v>
      </c>
      <c r="CS30" s="56">
        <v>0</v>
      </c>
      <c r="CT30" s="56">
        <v>0</v>
      </c>
      <c r="CU30" s="56">
        <v>0</v>
      </c>
      <c r="CV30" s="56">
        <v>0</v>
      </c>
      <c r="CW30" s="56">
        <v>0</v>
      </c>
      <c r="CX30" s="56">
        <v>0</v>
      </c>
      <c r="CY30" s="56">
        <v>0</v>
      </c>
    </row>
    <row r="31" spans="1:103" ht="22" customHeight="1">
      <c r="A31" s="54" t="s">
        <v>73</v>
      </c>
      <c r="B31" s="55">
        <v>4</v>
      </c>
      <c r="C31" s="55">
        <v>0</v>
      </c>
      <c r="D31" s="56">
        <v>4</v>
      </c>
      <c r="E31" s="56">
        <v>4</v>
      </c>
      <c r="F31" s="56">
        <v>2</v>
      </c>
      <c r="G31" s="56">
        <v>1</v>
      </c>
      <c r="H31" s="56">
        <v>1</v>
      </c>
      <c r="I31" s="56">
        <v>1</v>
      </c>
      <c r="J31" s="56">
        <v>1</v>
      </c>
      <c r="K31" s="56">
        <v>2</v>
      </c>
      <c r="L31" s="56">
        <v>2</v>
      </c>
      <c r="M31" s="56">
        <v>3</v>
      </c>
      <c r="N31" s="56">
        <v>3</v>
      </c>
      <c r="O31" s="56">
        <v>1</v>
      </c>
      <c r="P31" s="56">
        <v>0</v>
      </c>
      <c r="Q31" s="56">
        <v>4</v>
      </c>
      <c r="R31" s="56">
        <v>4</v>
      </c>
      <c r="S31" s="56">
        <v>3</v>
      </c>
      <c r="T31" s="56">
        <v>4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6">
        <v>0</v>
      </c>
      <c r="AK31" s="56">
        <v>0</v>
      </c>
      <c r="AL31" s="56">
        <v>0</v>
      </c>
      <c r="AM31" s="56">
        <v>0</v>
      </c>
      <c r="AN31" s="56">
        <v>0</v>
      </c>
      <c r="AO31" s="56">
        <v>0</v>
      </c>
      <c r="AP31" s="56">
        <v>0</v>
      </c>
      <c r="AQ31" s="56">
        <v>0</v>
      </c>
      <c r="AR31" s="56">
        <v>0</v>
      </c>
      <c r="AS31" s="56">
        <v>0</v>
      </c>
      <c r="AT31" s="56">
        <v>0</v>
      </c>
      <c r="AU31" s="56">
        <v>0</v>
      </c>
      <c r="AV31" s="56">
        <v>0</v>
      </c>
      <c r="AW31" s="56">
        <v>0</v>
      </c>
      <c r="AX31" s="56">
        <v>0</v>
      </c>
      <c r="AY31" s="56">
        <v>0</v>
      </c>
      <c r="AZ31" s="56">
        <v>0</v>
      </c>
      <c r="BA31" s="56">
        <v>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0</v>
      </c>
      <c r="BH31" s="56">
        <v>0</v>
      </c>
      <c r="BI31" s="56">
        <v>0</v>
      </c>
      <c r="BJ31" s="56">
        <v>0</v>
      </c>
      <c r="BK31" s="56">
        <v>0</v>
      </c>
      <c r="BL31" s="56">
        <v>0</v>
      </c>
      <c r="BM31" s="56">
        <v>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6">
        <v>0</v>
      </c>
      <c r="BT31" s="56">
        <v>0</v>
      </c>
      <c r="BU31" s="56">
        <v>0</v>
      </c>
      <c r="BV31" s="56">
        <v>0</v>
      </c>
      <c r="BW31" s="56">
        <v>0</v>
      </c>
      <c r="BX31" s="56">
        <v>0</v>
      </c>
      <c r="BY31" s="56">
        <v>0</v>
      </c>
      <c r="BZ31" s="56">
        <v>0</v>
      </c>
      <c r="CA31" s="56">
        <v>0</v>
      </c>
      <c r="CB31" s="56">
        <v>0</v>
      </c>
      <c r="CC31" s="56">
        <v>0</v>
      </c>
      <c r="CD31" s="56">
        <v>0</v>
      </c>
      <c r="CE31" s="56">
        <v>0</v>
      </c>
      <c r="CF31" s="56">
        <v>0</v>
      </c>
      <c r="CG31" s="56">
        <v>0</v>
      </c>
      <c r="CH31" s="56">
        <v>0</v>
      </c>
      <c r="CI31" s="56">
        <v>0</v>
      </c>
      <c r="CJ31" s="56">
        <v>0</v>
      </c>
      <c r="CK31" s="56">
        <v>0</v>
      </c>
      <c r="CL31" s="56">
        <v>0</v>
      </c>
      <c r="CM31" s="56">
        <v>0</v>
      </c>
      <c r="CN31" s="56">
        <v>0</v>
      </c>
      <c r="CO31" s="56">
        <v>0</v>
      </c>
      <c r="CP31" s="56">
        <v>0</v>
      </c>
      <c r="CQ31" s="56">
        <v>0</v>
      </c>
      <c r="CR31" s="56">
        <v>0</v>
      </c>
      <c r="CS31" s="56">
        <v>0</v>
      </c>
      <c r="CT31" s="56">
        <v>0</v>
      </c>
      <c r="CU31" s="56">
        <v>0</v>
      </c>
      <c r="CV31" s="56">
        <v>0</v>
      </c>
      <c r="CW31" s="56">
        <v>0</v>
      </c>
      <c r="CX31" s="56">
        <v>0</v>
      </c>
      <c r="CY31" s="56">
        <v>0</v>
      </c>
    </row>
    <row r="32" spans="1:103" ht="22" customHeight="1" thickBot="1">
      <c r="A32" s="57" t="s">
        <v>74</v>
      </c>
      <c r="B32" s="55">
        <v>3</v>
      </c>
      <c r="C32" s="55">
        <v>0</v>
      </c>
      <c r="D32" s="56">
        <v>3</v>
      </c>
      <c r="E32" s="56">
        <v>1</v>
      </c>
      <c r="F32" s="56">
        <v>2</v>
      </c>
      <c r="G32" s="56">
        <v>1</v>
      </c>
      <c r="H32" s="56">
        <v>1</v>
      </c>
      <c r="I32" s="56">
        <v>1</v>
      </c>
      <c r="J32" s="56">
        <v>1</v>
      </c>
      <c r="K32" s="56">
        <v>3</v>
      </c>
      <c r="L32" s="56">
        <v>1</v>
      </c>
      <c r="M32" s="56">
        <v>3</v>
      </c>
      <c r="N32" s="56">
        <v>3</v>
      </c>
      <c r="O32" s="56">
        <v>3</v>
      </c>
      <c r="P32" s="56">
        <v>1</v>
      </c>
      <c r="Q32" s="56">
        <v>3</v>
      </c>
      <c r="R32" s="56">
        <v>3</v>
      </c>
      <c r="S32" s="56">
        <v>2</v>
      </c>
      <c r="T32" s="56">
        <v>3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0</v>
      </c>
      <c r="AI32" s="56">
        <v>0</v>
      </c>
      <c r="AJ32" s="56">
        <v>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0</v>
      </c>
      <c r="AV32" s="56">
        <v>0</v>
      </c>
      <c r="AW32" s="56">
        <v>0</v>
      </c>
      <c r="AX32" s="56">
        <v>0</v>
      </c>
      <c r="AY32" s="56">
        <v>0</v>
      </c>
      <c r="AZ32" s="56">
        <v>0</v>
      </c>
      <c r="BA32" s="56">
        <v>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0</v>
      </c>
      <c r="BH32" s="56">
        <v>0</v>
      </c>
      <c r="BI32" s="56">
        <v>0</v>
      </c>
      <c r="BJ32" s="56">
        <v>0</v>
      </c>
      <c r="BK32" s="56">
        <v>0</v>
      </c>
      <c r="BL32" s="56">
        <v>0</v>
      </c>
      <c r="BM32" s="56">
        <v>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6">
        <v>0</v>
      </c>
      <c r="BT32" s="56">
        <v>0</v>
      </c>
      <c r="BU32" s="56">
        <v>0</v>
      </c>
      <c r="BV32" s="56">
        <v>0</v>
      </c>
      <c r="BW32" s="56">
        <v>0</v>
      </c>
      <c r="BX32" s="56">
        <v>0</v>
      </c>
      <c r="BY32" s="56">
        <v>0</v>
      </c>
      <c r="BZ32" s="56">
        <v>0</v>
      </c>
      <c r="CA32" s="56">
        <v>0</v>
      </c>
      <c r="CB32" s="56">
        <v>0</v>
      </c>
      <c r="CC32" s="56">
        <v>0</v>
      </c>
      <c r="CD32" s="56">
        <v>0</v>
      </c>
      <c r="CE32" s="56">
        <v>0</v>
      </c>
      <c r="CF32" s="56">
        <v>0</v>
      </c>
      <c r="CG32" s="56">
        <v>0</v>
      </c>
      <c r="CH32" s="56">
        <v>0</v>
      </c>
      <c r="CI32" s="56">
        <v>0</v>
      </c>
      <c r="CJ32" s="56">
        <v>0</v>
      </c>
      <c r="CK32" s="56">
        <v>0</v>
      </c>
      <c r="CL32" s="56">
        <v>0</v>
      </c>
      <c r="CM32" s="56">
        <v>0</v>
      </c>
      <c r="CN32" s="56">
        <v>0</v>
      </c>
      <c r="CO32" s="56">
        <v>0</v>
      </c>
      <c r="CP32" s="56">
        <v>0</v>
      </c>
      <c r="CQ32" s="56">
        <v>0</v>
      </c>
      <c r="CR32" s="56">
        <v>0</v>
      </c>
      <c r="CS32" s="56">
        <v>0</v>
      </c>
      <c r="CT32" s="56">
        <v>0</v>
      </c>
      <c r="CU32" s="56">
        <v>0</v>
      </c>
      <c r="CV32" s="56">
        <v>0</v>
      </c>
      <c r="CW32" s="56">
        <v>0</v>
      </c>
      <c r="CX32" s="56">
        <v>0</v>
      </c>
      <c r="CY32" s="56">
        <v>0</v>
      </c>
    </row>
    <row r="33" spans="1:103" ht="22" customHeight="1" thickTop="1">
      <c r="A33" s="52" t="s">
        <v>632</v>
      </c>
      <c r="B33" s="48"/>
      <c r="C33" s="48"/>
      <c r="D33" s="53"/>
      <c r="E33" s="53">
        <v>4</v>
      </c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</row>
    <row r="34" spans="1:103" ht="22" customHeight="1">
      <c r="A34" s="54" t="s">
        <v>75</v>
      </c>
      <c r="B34" s="55">
        <v>4</v>
      </c>
      <c r="C34" s="55">
        <v>0</v>
      </c>
      <c r="D34" s="56">
        <v>0</v>
      </c>
      <c r="E34" s="56"/>
      <c r="F34" s="56">
        <v>4</v>
      </c>
      <c r="G34" s="56">
        <v>3</v>
      </c>
      <c r="H34" s="56">
        <v>3</v>
      </c>
      <c r="I34" s="56">
        <v>4</v>
      </c>
      <c r="J34" s="56">
        <v>4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2</v>
      </c>
      <c r="T34" s="56">
        <v>0</v>
      </c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>
        <v>0</v>
      </c>
      <c r="BQ34" s="56">
        <v>0</v>
      </c>
      <c r="BR34" s="56">
        <v>0</v>
      </c>
      <c r="BS34" s="56">
        <v>0</v>
      </c>
      <c r="BT34" s="56">
        <v>0</v>
      </c>
      <c r="BU34" s="56">
        <v>0</v>
      </c>
      <c r="BV34" s="56">
        <v>0</v>
      </c>
      <c r="BW34" s="56">
        <v>0</v>
      </c>
      <c r="BX34" s="56">
        <v>0</v>
      </c>
      <c r="BY34" s="56">
        <v>0</v>
      </c>
      <c r="BZ34" s="56">
        <v>0</v>
      </c>
      <c r="CA34" s="56">
        <v>0</v>
      </c>
      <c r="CB34" s="56">
        <v>0</v>
      </c>
      <c r="CC34" s="56">
        <v>0</v>
      </c>
      <c r="CD34" s="56">
        <v>0</v>
      </c>
      <c r="CE34" s="56">
        <v>0</v>
      </c>
      <c r="CF34" s="56">
        <v>0</v>
      </c>
      <c r="CG34" s="56">
        <v>0</v>
      </c>
      <c r="CH34" s="56">
        <v>0</v>
      </c>
      <c r="CI34" s="56">
        <v>0</v>
      </c>
      <c r="CJ34" s="56">
        <v>0</v>
      </c>
      <c r="CK34" s="56">
        <v>0</v>
      </c>
      <c r="CL34" s="56">
        <v>0</v>
      </c>
      <c r="CM34" s="56">
        <v>0</v>
      </c>
      <c r="CN34" s="56">
        <v>0</v>
      </c>
      <c r="CO34" s="56">
        <v>0</v>
      </c>
      <c r="CP34" s="56">
        <v>0</v>
      </c>
      <c r="CQ34" s="56">
        <v>0</v>
      </c>
      <c r="CR34" s="56">
        <v>0</v>
      </c>
      <c r="CS34" s="56">
        <v>0</v>
      </c>
      <c r="CT34" s="56">
        <v>0</v>
      </c>
      <c r="CU34" s="56">
        <v>0</v>
      </c>
      <c r="CV34" s="56">
        <v>0</v>
      </c>
      <c r="CW34" s="56">
        <v>0</v>
      </c>
      <c r="CX34" s="56">
        <v>0</v>
      </c>
      <c r="CY34" s="56">
        <v>0</v>
      </c>
    </row>
    <row r="35" spans="1:103" ht="22" customHeight="1">
      <c r="A35" s="54" t="s">
        <v>76</v>
      </c>
      <c r="B35" s="55">
        <v>3</v>
      </c>
      <c r="C35" s="55">
        <v>0</v>
      </c>
      <c r="D35" s="56">
        <v>1</v>
      </c>
      <c r="E35" s="56"/>
      <c r="F35" s="56">
        <v>0</v>
      </c>
      <c r="G35" s="56">
        <v>2</v>
      </c>
      <c r="H35" s="56">
        <v>3</v>
      </c>
      <c r="I35" s="56">
        <v>3</v>
      </c>
      <c r="J35" s="56">
        <v>2</v>
      </c>
      <c r="K35" s="56">
        <v>1</v>
      </c>
      <c r="L35" s="56">
        <v>1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1</v>
      </c>
      <c r="T35" s="56">
        <v>2</v>
      </c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>
        <v>0</v>
      </c>
      <c r="BQ35" s="56">
        <v>0</v>
      </c>
      <c r="BR35" s="56">
        <v>0</v>
      </c>
      <c r="BS35" s="56">
        <v>0</v>
      </c>
      <c r="BT35" s="56">
        <v>0</v>
      </c>
      <c r="BU35" s="56">
        <v>0</v>
      </c>
      <c r="BV35" s="56">
        <v>0</v>
      </c>
      <c r="BW35" s="56">
        <v>0</v>
      </c>
      <c r="BX35" s="56">
        <v>0</v>
      </c>
      <c r="BY35" s="56">
        <v>0</v>
      </c>
      <c r="BZ35" s="56">
        <v>0</v>
      </c>
      <c r="CA35" s="56">
        <v>0</v>
      </c>
      <c r="CB35" s="56">
        <v>0</v>
      </c>
      <c r="CC35" s="56">
        <v>0</v>
      </c>
      <c r="CD35" s="56">
        <v>0</v>
      </c>
      <c r="CE35" s="56">
        <v>0</v>
      </c>
      <c r="CF35" s="56">
        <v>0</v>
      </c>
      <c r="CG35" s="56">
        <v>0</v>
      </c>
      <c r="CH35" s="56">
        <v>0</v>
      </c>
      <c r="CI35" s="56">
        <v>0</v>
      </c>
      <c r="CJ35" s="56">
        <v>0</v>
      </c>
      <c r="CK35" s="56">
        <v>0</v>
      </c>
      <c r="CL35" s="56">
        <v>0</v>
      </c>
      <c r="CM35" s="56">
        <v>0</v>
      </c>
      <c r="CN35" s="56">
        <v>0</v>
      </c>
      <c r="CO35" s="56">
        <v>0</v>
      </c>
      <c r="CP35" s="56">
        <v>0</v>
      </c>
      <c r="CQ35" s="56">
        <v>0</v>
      </c>
      <c r="CR35" s="56">
        <v>0</v>
      </c>
      <c r="CS35" s="56">
        <v>0</v>
      </c>
      <c r="CT35" s="56">
        <v>0</v>
      </c>
      <c r="CU35" s="56">
        <v>0</v>
      </c>
      <c r="CV35" s="56">
        <v>0</v>
      </c>
      <c r="CW35" s="56">
        <v>0</v>
      </c>
      <c r="CX35" s="56">
        <v>0</v>
      </c>
      <c r="CY35" s="56">
        <v>0</v>
      </c>
    </row>
    <row r="36" spans="1:103" ht="22" customHeight="1" thickBot="1">
      <c r="A36" s="57" t="s">
        <v>77</v>
      </c>
      <c r="B36" s="55">
        <v>4</v>
      </c>
      <c r="C36" s="55">
        <v>0</v>
      </c>
      <c r="D36" s="56">
        <v>2</v>
      </c>
      <c r="E36" s="56"/>
      <c r="F36" s="56">
        <v>3</v>
      </c>
      <c r="G36" s="56">
        <v>1</v>
      </c>
      <c r="H36" s="56">
        <v>2</v>
      </c>
      <c r="I36" s="56">
        <v>4</v>
      </c>
      <c r="J36" s="56">
        <v>0</v>
      </c>
      <c r="K36" s="56">
        <v>0</v>
      </c>
      <c r="L36" s="56">
        <v>0</v>
      </c>
      <c r="M36" s="56">
        <v>4</v>
      </c>
      <c r="N36" s="56">
        <v>2</v>
      </c>
      <c r="O36" s="56">
        <v>0</v>
      </c>
      <c r="P36" s="56">
        <v>0</v>
      </c>
      <c r="Q36" s="56">
        <v>3</v>
      </c>
      <c r="R36" s="56">
        <v>0</v>
      </c>
      <c r="S36" s="56">
        <v>1</v>
      </c>
      <c r="T36" s="56">
        <v>3</v>
      </c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>
        <v>0</v>
      </c>
      <c r="BQ36" s="56">
        <v>0</v>
      </c>
      <c r="BR36" s="56">
        <v>0</v>
      </c>
      <c r="BS36" s="56">
        <v>0</v>
      </c>
      <c r="BT36" s="56">
        <v>0</v>
      </c>
      <c r="BU36" s="56">
        <v>0</v>
      </c>
      <c r="BV36" s="56">
        <v>0</v>
      </c>
      <c r="BW36" s="56">
        <v>0</v>
      </c>
      <c r="BX36" s="56">
        <v>0</v>
      </c>
      <c r="BY36" s="56">
        <v>0</v>
      </c>
      <c r="BZ36" s="56">
        <v>0</v>
      </c>
      <c r="CA36" s="56">
        <v>0</v>
      </c>
      <c r="CB36" s="56">
        <v>0</v>
      </c>
      <c r="CC36" s="56">
        <v>0</v>
      </c>
      <c r="CD36" s="56">
        <v>0</v>
      </c>
      <c r="CE36" s="56">
        <v>0</v>
      </c>
      <c r="CF36" s="56">
        <v>0</v>
      </c>
      <c r="CG36" s="56">
        <v>0</v>
      </c>
      <c r="CH36" s="56">
        <v>0</v>
      </c>
      <c r="CI36" s="56">
        <v>0</v>
      </c>
      <c r="CJ36" s="56">
        <v>0</v>
      </c>
      <c r="CK36" s="56">
        <v>0</v>
      </c>
      <c r="CL36" s="56">
        <v>0</v>
      </c>
      <c r="CM36" s="56">
        <v>0</v>
      </c>
      <c r="CN36" s="56">
        <v>0</v>
      </c>
      <c r="CO36" s="56">
        <v>0</v>
      </c>
      <c r="CP36" s="56">
        <v>0</v>
      </c>
      <c r="CQ36" s="56">
        <v>0</v>
      </c>
      <c r="CR36" s="56">
        <v>0</v>
      </c>
      <c r="CS36" s="56">
        <v>0</v>
      </c>
      <c r="CT36" s="56">
        <v>0</v>
      </c>
      <c r="CU36" s="56">
        <v>0</v>
      </c>
      <c r="CV36" s="56">
        <v>0</v>
      </c>
      <c r="CW36" s="56">
        <v>0</v>
      </c>
      <c r="CX36" s="56">
        <v>0</v>
      </c>
      <c r="CY36" s="56">
        <v>0</v>
      </c>
    </row>
    <row r="37" spans="1:103" ht="22" customHeight="1" thickTop="1" thickBot="1">
      <c r="A37" s="50" t="s">
        <v>78</v>
      </c>
      <c r="B37" s="2">
        <f t="shared" ref="B37:AG37" si="3">SUM(B5:B36)</f>
        <v>100</v>
      </c>
      <c r="C37" s="2">
        <f t="shared" si="3"/>
        <v>0</v>
      </c>
      <c r="D37" s="51">
        <f>SUM(D4:D36)</f>
        <v>69</v>
      </c>
      <c r="E37" s="51">
        <f>SUM(E4:E36)</f>
        <v>52</v>
      </c>
      <c r="F37" s="51">
        <f t="shared" ref="E37:BP37" si="4">SUM(F4:F36)</f>
        <v>74</v>
      </c>
      <c r="G37" s="51">
        <f t="shared" si="4"/>
        <v>49</v>
      </c>
      <c r="H37" s="51">
        <f t="shared" si="4"/>
        <v>44</v>
      </c>
      <c r="I37" s="51">
        <f t="shared" si="4"/>
        <v>47</v>
      </c>
      <c r="J37" s="51">
        <f t="shared" si="4"/>
        <v>57</v>
      </c>
      <c r="K37" s="51">
        <f t="shared" si="4"/>
        <v>45</v>
      </c>
      <c r="L37" s="51">
        <f t="shared" si="4"/>
        <v>39</v>
      </c>
      <c r="M37" s="51">
        <f t="shared" si="4"/>
        <v>60</v>
      </c>
      <c r="N37" s="51">
        <f t="shared" si="4"/>
        <v>46</v>
      </c>
      <c r="O37" s="51">
        <f t="shared" si="4"/>
        <v>37</v>
      </c>
      <c r="P37" s="51">
        <f t="shared" si="4"/>
        <v>28</v>
      </c>
      <c r="Q37" s="51">
        <f t="shared" si="4"/>
        <v>58</v>
      </c>
      <c r="R37" s="51">
        <f t="shared" si="4"/>
        <v>67</v>
      </c>
      <c r="S37" s="51">
        <f t="shared" si="4"/>
        <v>60</v>
      </c>
      <c r="T37" s="51">
        <f t="shared" si="4"/>
        <v>64</v>
      </c>
      <c r="U37" s="51">
        <f t="shared" si="4"/>
        <v>0</v>
      </c>
      <c r="V37" s="51">
        <f t="shared" si="4"/>
        <v>0</v>
      </c>
      <c r="W37" s="51">
        <f t="shared" si="4"/>
        <v>0</v>
      </c>
      <c r="X37" s="51">
        <f t="shared" si="4"/>
        <v>0</v>
      </c>
      <c r="Y37" s="51">
        <f t="shared" si="4"/>
        <v>0</v>
      </c>
      <c r="Z37" s="51">
        <f t="shared" si="4"/>
        <v>0</v>
      </c>
      <c r="AA37" s="51">
        <f t="shared" si="4"/>
        <v>0</v>
      </c>
      <c r="AB37" s="51">
        <f t="shared" si="4"/>
        <v>0</v>
      </c>
      <c r="AC37" s="51">
        <f t="shared" si="4"/>
        <v>0</v>
      </c>
      <c r="AD37" s="51">
        <f t="shared" si="4"/>
        <v>0</v>
      </c>
      <c r="AE37" s="51">
        <f t="shared" si="4"/>
        <v>0</v>
      </c>
      <c r="AF37" s="51">
        <f t="shared" si="4"/>
        <v>0</v>
      </c>
      <c r="AG37" s="51">
        <f t="shared" si="4"/>
        <v>0</v>
      </c>
      <c r="AH37" s="51">
        <f t="shared" si="4"/>
        <v>0</v>
      </c>
      <c r="AI37" s="51">
        <f t="shared" si="4"/>
        <v>0</v>
      </c>
      <c r="AJ37" s="51">
        <f t="shared" si="4"/>
        <v>0</v>
      </c>
      <c r="AK37" s="51">
        <f t="shared" si="4"/>
        <v>0</v>
      </c>
      <c r="AL37" s="51">
        <f t="shared" si="4"/>
        <v>0</v>
      </c>
      <c r="AM37" s="51">
        <f t="shared" si="4"/>
        <v>0</v>
      </c>
      <c r="AN37" s="51">
        <f t="shared" si="4"/>
        <v>0</v>
      </c>
      <c r="AO37" s="51">
        <f t="shared" si="4"/>
        <v>0</v>
      </c>
      <c r="AP37" s="51">
        <f t="shared" si="4"/>
        <v>0</v>
      </c>
      <c r="AQ37" s="51">
        <f t="shared" si="4"/>
        <v>0</v>
      </c>
      <c r="AR37" s="51">
        <f t="shared" si="4"/>
        <v>0</v>
      </c>
      <c r="AS37" s="51">
        <f t="shared" si="4"/>
        <v>0</v>
      </c>
      <c r="AT37" s="51">
        <f t="shared" si="4"/>
        <v>0</v>
      </c>
      <c r="AU37" s="51">
        <f t="shared" si="4"/>
        <v>0</v>
      </c>
      <c r="AV37" s="51">
        <f t="shared" si="4"/>
        <v>0</v>
      </c>
      <c r="AW37" s="51">
        <f t="shared" si="4"/>
        <v>0</v>
      </c>
      <c r="AX37" s="51">
        <f t="shared" si="4"/>
        <v>0</v>
      </c>
      <c r="AY37" s="51">
        <f t="shared" si="4"/>
        <v>0</v>
      </c>
      <c r="AZ37" s="51">
        <f t="shared" si="4"/>
        <v>0</v>
      </c>
      <c r="BA37" s="51">
        <f t="shared" si="4"/>
        <v>0</v>
      </c>
      <c r="BB37" s="51">
        <f t="shared" si="4"/>
        <v>0</v>
      </c>
      <c r="BC37" s="51">
        <f t="shared" si="4"/>
        <v>0</v>
      </c>
      <c r="BD37" s="51">
        <f t="shared" si="4"/>
        <v>0</v>
      </c>
      <c r="BE37" s="51">
        <f t="shared" si="4"/>
        <v>0</v>
      </c>
      <c r="BF37" s="51">
        <f t="shared" si="4"/>
        <v>0</v>
      </c>
      <c r="BG37" s="51">
        <f t="shared" si="4"/>
        <v>0</v>
      </c>
      <c r="BH37" s="51">
        <f t="shared" si="4"/>
        <v>0</v>
      </c>
      <c r="BI37" s="51">
        <f t="shared" si="4"/>
        <v>0</v>
      </c>
      <c r="BJ37" s="51">
        <f t="shared" si="4"/>
        <v>0</v>
      </c>
      <c r="BK37" s="51">
        <f t="shared" si="4"/>
        <v>0</v>
      </c>
      <c r="BL37" s="51">
        <f t="shared" si="4"/>
        <v>0</v>
      </c>
      <c r="BM37" s="51">
        <f t="shared" si="4"/>
        <v>0</v>
      </c>
      <c r="BN37" s="51">
        <f t="shared" si="4"/>
        <v>0</v>
      </c>
      <c r="BO37" s="51">
        <f t="shared" si="4"/>
        <v>0</v>
      </c>
      <c r="BP37" s="51">
        <f t="shared" si="4"/>
        <v>0</v>
      </c>
      <c r="BQ37" s="51">
        <f t="shared" ref="BQ37:CR37" si="5">SUM(BQ4:BQ36)</f>
        <v>0</v>
      </c>
      <c r="BR37" s="51">
        <f t="shared" si="5"/>
        <v>0</v>
      </c>
      <c r="BS37" s="51">
        <f t="shared" si="5"/>
        <v>0</v>
      </c>
      <c r="BT37" s="51">
        <f t="shared" si="5"/>
        <v>0</v>
      </c>
      <c r="BU37" s="51">
        <f t="shared" si="5"/>
        <v>0</v>
      </c>
      <c r="BV37" s="51">
        <f t="shared" si="5"/>
        <v>0</v>
      </c>
      <c r="BW37" s="51">
        <f t="shared" si="5"/>
        <v>0</v>
      </c>
      <c r="BX37" s="51">
        <f t="shared" si="5"/>
        <v>0</v>
      </c>
      <c r="BY37" s="51">
        <f t="shared" si="5"/>
        <v>0</v>
      </c>
      <c r="BZ37" s="51">
        <f t="shared" si="5"/>
        <v>0</v>
      </c>
      <c r="CA37" s="51">
        <f t="shared" si="5"/>
        <v>0</v>
      </c>
      <c r="CB37" s="51">
        <f t="shared" si="5"/>
        <v>0</v>
      </c>
      <c r="CC37" s="51">
        <f t="shared" si="5"/>
        <v>0</v>
      </c>
      <c r="CD37" s="51">
        <f t="shared" si="5"/>
        <v>0</v>
      </c>
      <c r="CE37" s="51">
        <f t="shared" si="5"/>
        <v>0</v>
      </c>
      <c r="CF37" s="51">
        <f t="shared" si="5"/>
        <v>0</v>
      </c>
      <c r="CG37" s="51">
        <f t="shared" si="5"/>
        <v>0</v>
      </c>
      <c r="CH37" s="51">
        <f t="shared" si="5"/>
        <v>0</v>
      </c>
      <c r="CI37" s="51">
        <f t="shared" si="5"/>
        <v>0</v>
      </c>
      <c r="CJ37" s="51">
        <f t="shared" si="5"/>
        <v>0</v>
      </c>
      <c r="CK37" s="51">
        <f t="shared" si="5"/>
        <v>0</v>
      </c>
      <c r="CL37" s="51">
        <f t="shared" si="5"/>
        <v>0</v>
      </c>
      <c r="CM37" s="51">
        <f t="shared" si="5"/>
        <v>0</v>
      </c>
      <c r="CN37" s="51">
        <f t="shared" si="5"/>
        <v>0</v>
      </c>
      <c r="CO37" s="51">
        <f t="shared" si="5"/>
        <v>0</v>
      </c>
      <c r="CP37" s="51">
        <f t="shared" si="5"/>
        <v>0</v>
      </c>
      <c r="CQ37" s="51">
        <f t="shared" si="5"/>
        <v>0</v>
      </c>
      <c r="CR37" s="51">
        <f t="shared" si="5"/>
        <v>0</v>
      </c>
      <c r="CS37" s="51">
        <f t="shared" ref="AH37:CS37" si="6">SUM(CS5:CS36)</f>
        <v>0</v>
      </c>
      <c r="CT37" s="51">
        <f t="shared" ref="CT37:CY37" si="7">SUM(CT5:CT36)</f>
        <v>0</v>
      </c>
      <c r="CU37" s="51">
        <f t="shared" si="7"/>
        <v>0</v>
      </c>
      <c r="CV37" s="51">
        <f t="shared" si="7"/>
        <v>0</v>
      </c>
      <c r="CW37" s="51">
        <f t="shared" si="7"/>
        <v>0</v>
      </c>
      <c r="CX37" s="51">
        <f t="shared" si="7"/>
        <v>0</v>
      </c>
      <c r="CY37" s="51">
        <f t="shared" si="7"/>
        <v>0</v>
      </c>
    </row>
    <row r="38" spans="1:103" ht="22" customHeight="1" thickTop="1">
      <c r="A38" s="52" t="s">
        <v>79</v>
      </c>
      <c r="B38" s="4"/>
      <c r="C38" s="4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</row>
    <row r="39" spans="1:103" ht="22" customHeight="1">
      <c r="A39" s="54" t="s">
        <v>80</v>
      </c>
      <c r="B39" s="55">
        <v>0</v>
      </c>
      <c r="C39" s="55">
        <v>-10</v>
      </c>
      <c r="D39" s="56"/>
      <c r="E39" s="56"/>
      <c r="F39" s="56">
        <v>0</v>
      </c>
      <c r="G39" s="56">
        <v>0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6">
        <v>0</v>
      </c>
      <c r="AK39" s="56">
        <v>0</v>
      </c>
      <c r="AL39" s="56">
        <v>0</v>
      </c>
      <c r="AM39" s="56">
        <v>0</v>
      </c>
      <c r="AN39" s="56">
        <v>0</v>
      </c>
      <c r="AO39" s="56">
        <v>0</v>
      </c>
      <c r="AP39" s="56">
        <v>0</v>
      </c>
      <c r="AQ39" s="56">
        <v>0</v>
      </c>
      <c r="AR39" s="56">
        <v>0</v>
      </c>
      <c r="AS39" s="56">
        <v>0</v>
      </c>
      <c r="AT39" s="56">
        <v>0</v>
      </c>
      <c r="AU39" s="56">
        <v>0</v>
      </c>
      <c r="AV39" s="56">
        <v>0</v>
      </c>
      <c r="AW39" s="56">
        <v>0</v>
      </c>
      <c r="AX39" s="56">
        <v>0</v>
      </c>
      <c r="AY39" s="56">
        <v>0</v>
      </c>
      <c r="AZ39" s="56">
        <v>0</v>
      </c>
      <c r="BA39" s="56">
        <v>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0</v>
      </c>
      <c r="BH39" s="56">
        <v>0</v>
      </c>
      <c r="BI39" s="56">
        <v>0</v>
      </c>
      <c r="BJ39" s="56">
        <v>0</v>
      </c>
      <c r="BK39" s="56">
        <v>0</v>
      </c>
      <c r="BL39" s="56">
        <v>0</v>
      </c>
      <c r="BM39" s="56">
        <v>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6">
        <v>0</v>
      </c>
      <c r="BT39" s="56">
        <v>0</v>
      </c>
      <c r="BU39" s="56">
        <v>0</v>
      </c>
      <c r="BV39" s="56">
        <v>0</v>
      </c>
      <c r="BW39" s="56">
        <v>0</v>
      </c>
      <c r="BX39" s="56">
        <v>0</v>
      </c>
      <c r="BY39" s="56">
        <v>0</v>
      </c>
      <c r="BZ39" s="56">
        <v>0</v>
      </c>
      <c r="CA39" s="56">
        <v>0</v>
      </c>
      <c r="CB39" s="56">
        <v>0</v>
      </c>
      <c r="CC39" s="56">
        <v>0</v>
      </c>
      <c r="CD39" s="56">
        <v>0</v>
      </c>
      <c r="CE39" s="56">
        <v>0</v>
      </c>
      <c r="CF39" s="56">
        <v>0</v>
      </c>
      <c r="CG39" s="56">
        <v>0</v>
      </c>
      <c r="CH39" s="56">
        <v>0</v>
      </c>
      <c r="CI39" s="56">
        <v>0</v>
      </c>
      <c r="CJ39" s="56">
        <v>0</v>
      </c>
      <c r="CK39" s="56">
        <v>0</v>
      </c>
      <c r="CL39" s="56">
        <v>0</v>
      </c>
      <c r="CM39" s="56">
        <v>0</v>
      </c>
      <c r="CN39" s="56">
        <v>0</v>
      </c>
      <c r="CO39" s="56">
        <v>0</v>
      </c>
      <c r="CP39" s="56">
        <v>0</v>
      </c>
      <c r="CQ39" s="56">
        <v>0</v>
      </c>
      <c r="CR39" s="56">
        <v>0</v>
      </c>
      <c r="CS39" s="56">
        <v>0</v>
      </c>
      <c r="CT39" s="56">
        <v>0</v>
      </c>
      <c r="CU39" s="56">
        <v>0</v>
      </c>
      <c r="CV39" s="56">
        <v>0</v>
      </c>
      <c r="CW39" s="56">
        <v>0</v>
      </c>
      <c r="CX39" s="56">
        <v>0</v>
      </c>
      <c r="CY39" s="56">
        <v>0</v>
      </c>
    </row>
    <row r="40" spans="1:103" ht="22" customHeight="1">
      <c r="A40" s="54" t="s">
        <v>81</v>
      </c>
      <c r="B40" s="55">
        <v>0</v>
      </c>
      <c r="C40" s="55">
        <v>-5</v>
      </c>
      <c r="D40" s="56"/>
      <c r="E40" s="56"/>
      <c r="F40" s="56">
        <v>-1</v>
      </c>
      <c r="G40" s="56">
        <v>-1</v>
      </c>
      <c r="H40" s="56">
        <v>0</v>
      </c>
      <c r="I40" s="56">
        <v>-1</v>
      </c>
      <c r="J40" s="56">
        <v>0</v>
      </c>
      <c r="K40" s="56">
        <v>0</v>
      </c>
      <c r="L40" s="56">
        <v>0</v>
      </c>
      <c r="M40" s="56">
        <v>-3</v>
      </c>
      <c r="N40" s="56">
        <v>0</v>
      </c>
      <c r="O40" s="56">
        <v>-1</v>
      </c>
      <c r="P40" s="56">
        <v>0</v>
      </c>
      <c r="Q40" s="56">
        <v>0</v>
      </c>
      <c r="R40" s="56">
        <v>-1</v>
      </c>
      <c r="S40" s="56">
        <v>-1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0</v>
      </c>
      <c r="Z40" s="56">
        <v>0</v>
      </c>
      <c r="AA40" s="56">
        <v>0</v>
      </c>
      <c r="AB40" s="56">
        <v>0</v>
      </c>
      <c r="AC40" s="56">
        <v>0</v>
      </c>
      <c r="AD40" s="56">
        <v>0</v>
      </c>
      <c r="AE40" s="56">
        <v>0</v>
      </c>
      <c r="AF40" s="56">
        <v>0</v>
      </c>
      <c r="AG40" s="56">
        <v>0</v>
      </c>
      <c r="AH40" s="56">
        <v>0</v>
      </c>
      <c r="AI40" s="56">
        <v>0</v>
      </c>
      <c r="AJ40" s="56">
        <v>0</v>
      </c>
      <c r="AK40" s="56">
        <v>0</v>
      </c>
      <c r="AL40" s="56">
        <v>0</v>
      </c>
      <c r="AM40" s="56">
        <v>0</v>
      </c>
      <c r="AN40" s="56">
        <v>0</v>
      </c>
      <c r="AO40" s="56">
        <v>0</v>
      </c>
      <c r="AP40" s="56">
        <v>0</v>
      </c>
      <c r="AQ40" s="56">
        <v>0</v>
      </c>
      <c r="AR40" s="56">
        <v>0</v>
      </c>
      <c r="AS40" s="56">
        <v>0</v>
      </c>
      <c r="AT40" s="56">
        <v>0</v>
      </c>
      <c r="AU40" s="56">
        <v>0</v>
      </c>
      <c r="AV40" s="56">
        <v>0</v>
      </c>
      <c r="AW40" s="56">
        <v>0</v>
      </c>
      <c r="AX40" s="56">
        <v>0</v>
      </c>
      <c r="AY40" s="56">
        <v>0</v>
      </c>
      <c r="AZ40" s="56">
        <v>0</v>
      </c>
      <c r="BA40" s="56">
        <v>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0</v>
      </c>
      <c r="BH40" s="56">
        <v>0</v>
      </c>
      <c r="BI40" s="56">
        <v>0</v>
      </c>
      <c r="BJ40" s="56">
        <v>0</v>
      </c>
      <c r="BK40" s="56">
        <v>0</v>
      </c>
      <c r="BL40" s="56">
        <v>0</v>
      </c>
      <c r="BM40" s="56">
        <v>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6">
        <v>0</v>
      </c>
      <c r="BT40" s="56">
        <v>0</v>
      </c>
      <c r="BU40" s="56">
        <v>0</v>
      </c>
      <c r="BV40" s="56">
        <v>0</v>
      </c>
      <c r="BW40" s="56">
        <v>0</v>
      </c>
      <c r="BX40" s="56">
        <v>0</v>
      </c>
      <c r="BY40" s="56">
        <v>0</v>
      </c>
      <c r="BZ40" s="56">
        <v>0</v>
      </c>
      <c r="CA40" s="56">
        <v>0</v>
      </c>
      <c r="CB40" s="56">
        <v>0</v>
      </c>
      <c r="CC40" s="56">
        <v>0</v>
      </c>
      <c r="CD40" s="56">
        <v>0</v>
      </c>
      <c r="CE40" s="56">
        <v>0</v>
      </c>
      <c r="CF40" s="56">
        <v>0</v>
      </c>
      <c r="CG40" s="56">
        <v>0</v>
      </c>
      <c r="CH40" s="56">
        <v>0</v>
      </c>
      <c r="CI40" s="56">
        <v>0</v>
      </c>
      <c r="CJ40" s="56">
        <v>0</v>
      </c>
      <c r="CK40" s="56">
        <v>0</v>
      </c>
      <c r="CL40" s="56">
        <v>0</v>
      </c>
      <c r="CM40" s="56">
        <v>0</v>
      </c>
      <c r="CN40" s="56">
        <v>0</v>
      </c>
      <c r="CO40" s="56">
        <v>0</v>
      </c>
      <c r="CP40" s="56">
        <v>0</v>
      </c>
      <c r="CQ40" s="56">
        <v>0</v>
      </c>
      <c r="CR40" s="56">
        <v>0</v>
      </c>
      <c r="CS40" s="56">
        <v>0</v>
      </c>
      <c r="CT40" s="56">
        <v>0</v>
      </c>
      <c r="CU40" s="56">
        <v>0</v>
      </c>
      <c r="CV40" s="56">
        <v>0</v>
      </c>
      <c r="CW40" s="56">
        <v>0</v>
      </c>
      <c r="CX40" s="56">
        <v>0</v>
      </c>
      <c r="CY40" s="56">
        <v>0</v>
      </c>
    </row>
    <row r="41" spans="1:103" ht="22" customHeight="1">
      <c r="A41" s="54" t="s">
        <v>82</v>
      </c>
      <c r="B41" s="55">
        <v>0</v>
      </c>
      <c r="C41" s="55">
        <v>-5</v>
      </c>
      <c r="D41" s="56"/>
      <c r="E41" s="56"/>
      <c r="F41" s="56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6">
        <v>-1</v>
      </c>
      <c r="P41" s="56">
        <v>0</v>
      </c>
      <c r="Q41" s="56">
        <v>0</v>
      </c>
      <c r="R41" s="56">
        <v>-5</v>
      </c>
      <c r="S41" s="56">
        <v>-1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0</v>
      </c>
      <c r="Z41" s="56">
        <v>0</v>
      </c>
      <c r="AA41" s="56">
        <v>0</v>
      </c>
      <c r="AB41" s="56">
        <v>0</v>
      </c>
      <c r="AC41" s="56">
        <v>0</v>
      </c>
      <c r="AD41" s="56">
        <v>0</v>
      </c>
      <c r="AE41" s="56">
        <v>0</v>
      </c>
      <c r="AF41" s="56">
        <v>0</v>
      </c>
      <c r="AG41" s="56">
        <v>0</v>
      </c>
      <c r="AH41" s="56">
        <v>0</v>
      </c>
      <c r="AI41" s="56">
        <v>0</v>
      </c>
      <c r="AJ41" s="56">
        <v>0</v>
      </c>
      <c r="AK41" s="56">
        <v>0</v>
      </c>
      <c r="AL41" s="56">
        <v>0</v>
      </c>
      <c r="AM41" s="56">
        <v>0</v>
      </c>
      <c r="AN41" s="56">
        <v>0</v>
      </c>
      <c r="AO41" s="56">
        <v>0</v>
      </c>
      <c r="AP41" s="56">
        <v>0</v>
      </c>
      <c r="AQ41" s="56">
        <v>0</v>
      </c>
      <c r="AR41" s="56">
        <v>0</v>
      </c>
      <c r="AS41" s="56">
        <v>0</v>
      </c>
      <c r="AT41" s="56">
        <v>0</v>
      </c>
      <c r="AU41" s="56">
        <v>0</v>
      </c>
      <c r="AV41" s="56">
        <v>0</v>
      </c>
      <c r="AW41" s="56">
        <v>0</v>
      </c>
      <c r="AX41" s="56">
        <v>0</v>
      </c>
      <c r="AY41" s="56">
        <v>0</v>
      </c>
      <c r="AZ41" s="56">
        <v>0</v>
      </c>
      <c r="BA41" s="56">
        <v>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0</v>
      </c>
      <c r="BH41" s="56">
        <v>0</v>
      </c>
      <c r="BI41" s="56">
        <v>0</v>
      </c>
      <c r="BJ41" s="56">
        <v>0</v>
      </c>
      <c r="BK41" s="56">
        <v>0</v>
      </c>
      <c r="BL41" s="56">
        <v>0</v>
      </c>
      <c r="BM41" s="56">
        <v>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6">
        <v>0</v>
      </c>
      <c r="BT41" s="56">
        <v>0</v>
      </c>
      <c r="BU41" s="56">
        <v>0</v>
      </c>
      <c r="BV41" s="56">
        <v>0</v>
      </c>
      <c r="BW41" s="56">
        <v>0</v>
      </c>
      <c r="BX41" s="56">
        <v>0</v>
      </c>
      <c r="BY41" s="56">
        <v>0</v>
      </c>
      <c r="BZ41" s="56">
        <v>0</v>
      </c>
      <c r="CA41" s="56">
        <v>0</v>
      </c>
      <c r="CB41" s="56">
        <v>0</v>
      </c>
      <c r="CC41" s="56">
        <v>0</v>
      </c>
      <c r="CD41" s="56">
        <v>0</v>
      </c>
      <c r="CE41" s="56">
        <v>0</v>
      </c>
      <c r="CF41" s="56">
        <v>0</v>
      </c>
      <c r="CG41" s="56">
        <v>0</v>
      </c>
      <c r="CH41" s="56">
        <v>0</v>
      </c>
      <c r="CI41" s="56">
        <v>0</v>
      </c>
      <c r="CJ41" s="56">
        <v>0</v>
      </c>
      <c r="CK41" s="56">
        <v>0</v>
      </c>
      <c r="CL41" s="56">
        <v>0</v>
      </c>
      <c r="CM41" s="56">
        <v>0</v>
      </c>
      <c r="CN41" s="56">
        <v>0</v>
      </c>
      <c r="CO41" s="56">
        <v>0</v>
      </c>
      <c r="CP41" s="56">
        <v>0</v>
      </c>
      <c r="CQ41" s="56">
        <v>0</v>
      </c>
      <c r="CR41" s="56">
        <v>0</v>
      </c>
      <c r="CS41" s="56">
        <v>0</v>
      </c>
      <c r="CT41" s="56">
        <v>0</v>
      </c>
      <c r="CU41" s="56">
        <v>0</v>
      </c>
      <c r="CV41" s="56">
        <v>0</v>
      </c>
      <c r="CW41" s="56">
        <v>0</v>
      </c>
      <c r="CX41" s="56">
        <v>0</v>
      </c>
      <c r="CY41" s="56">
        <v>0</v>
      </c>
    </row>
    <row r="42" spans="1:103" ht="22" customHeight="1">
      <c r="A42" s="54" t="s">
        <v>83</v>
      </c>
      <c r="B42" s="55">
        <v>0</v>
      </c>
      <c r="C42" s="55">
        <v>-5</v>
      </c>
      <c r="D42" s="56"/>
      <c r="E42" s="56"/>
      <c r="F42" s="56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0</v>
      </c>
      <c r="Z42" s="56">
        <v>0</v>
      </c>
      <c r="AA42" s="56">
        <v>0</v>
      </c>
      <c r="AB42" s="56">
        <v>0</v>
      </c>
      <c r="AC42" s="56">
        <v>0</v>
      </c>
      <c r="AD42" s="56">
        <v>0</v>
      </c>
      <c r="AE42" s="56">
        <v>0</v>
      </c>
      <c r="AF42" s="56">
        <v>0</v>
      </c>
      <c r="AG42" s="56">
        <v>0</v>
      </c>
      <c r="AH42" s="56">
        <v>0</v>
      </c>
      <c r="AI42" s="56">
        <v>0</v>
      </c>
      <c r="AJ42" s="56">
        <v>0</v>
      </c>
      <c r="AK42" s="56">
        <v>0</v>
      </c>
      <c r="AL42" s="56">
        <v>0</v>
      </c>
      <c r="AM42" s="56">
        <v>0</v>
      </c>
      <c r="AN42" s="56">
        <v>0</v>
      </c>
      <c r="AO42" s="56">
        <v>0</v>
      </c>
      <c r="AP42" s="56">
        <v>0</v>
      </c>
      <c r="AQ42" s="56">
        <v>0</v>
      </c>
      <c r="AR42" s="56">
        <v>0</v>
      </c>
      <c r="AS42" s="56">
        <v>0</v>
      </c>
      <c r="AT42" s="56">
        <v>0</v>
      </c>
      <c r="AU42" s="56">
        <v>0</v>
      </c>
      <c r="AV42" s="56">
        <v>0</v>
      </c>
      <c r="AW42" s="56">
        <v>0</v>
      </c>
      <c r="AX42" s="56">
        <v>0</v>
      </c>
      <c r="AY42" s="56">
        <v>0</v>
      </c>
      <c r="AZ42" s="56">
        <v>0</v>
      </c>
      <c r="BA42" s="56">
        <v>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0</v>
      </c>
      <c r="BH42" s="56">
        <v>0</v>
      </c>
      <c r="BI42" s="56">
        <v>0</v>
      </c>
      <c r="BJ42" s="56">
        <v>0</v>
      </c>
      <c r="BK42" s="56">
        <v>0</v>
      </c>
      <c r="BL42" s="56">
        <v>0</v>
      </c>
      <c r="BM42" s="56">
        <v>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6">
        <v>0</v>
      </c>
      <c r="BT42" s="56">
        <v>0</v>
      </c>
      <c r="BU42" s="56">
        <v>0</v>
      </c>
      <c r="BV42" s="56">
        <v>0</v>
      </c>
      <c r="BW42" s="56">
        <v>0</v>
      </c>
      <c r="BX42" s="56">
        <v>0</v>
      </c>
      <c r="BY42" s="56">
        <v>0</v>
      </c>
      <c r="BZ42" s="56">
        <v>0</v>
      </c>
      <c r="CA42" s="56">
        <v>0</v>
      </c>
      <c r="CB42" s="56">
        <v>0</v>
      </c>
      <c r="CC42" s="56">
        <v>0</v>
      </c>
      <c r="CD42" s="56">
        <v>0</v>
      </c>
      <c r="CE42" s="56">
        <v>0</v>
      </c>
      <c r="CF42" s="56">
        <v>0</v>
      </c>
      <c r="CG42" s="56">
        <v>0</v>
      </c>
      <c r="CH42" s="56">
        <v>0</v>
      </c>
      <c r="CI42" s="56">
        <v>0</v>
      </c>
      <c r="CJ42" s="56">
        <v>0</v>
      </c>
      <c r="CK42" s="56">
        <v>0</v>
      </c>
      <c r="CL42" s="56">
        <v>0</v>
      </c>
      <c r="CM42" s="56">
        <v>0</v>
      </c>
      <c r="CN42" s="56">
        <v>0</v>
      </c>
      <c r="CO42" s="56">
        <v>0</v>
      </c>
      <c r="CP42" s="56">
        <v>0</v>
      </c>
      <c r="CQ42" s="56">
        <v>0</v>
      </c>
      <c r="CR42" s="56">
        <v>0</v>
      </c>
      <c r="CS42" s="56">
        <v>0</v>
      </c>
      <c r="CT42" s="56">
        <v>0</v>
      </c>
      <c r="CU42" s="56">
        <v>0</v>
      </c>
      <c r="CV42" s="56">
        <v>0</v>
      </c>
      <c r="CW42" s="56">
        <v>0</v>
      </c>
      <c r="CX42" s="56">
        <v>0</v>
      </c>
      <c r="CY42" s="56">
        <v>0</v>
      </c>
    </row>
    <row r="43" spans="1:103" ht="22" customHeight="1">
      <c r="A43" s="134" t="s">
        <v>84</v>
      </c>
      <c r="B43" s="55">
        <v>0</v>
      </c>
      <c r="C43" s="55">
        <v>-5</v>
      </c>
      <c r="D43" s="56">
        <v>-3</v>
      </c>
      <c r="E43" s="56">
        <v>-3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-5</v>
      </c>
      <c r="L43" s="56">
        <v>-5</v>
      </c>
      <c r="M43" s="56">
        <v>-5</v>
      </c>
      <c r="N43" s="56">
        <v>-5</v>
      </c>
      <c r="O43" s="56">
        <v>-5</v>
      </c>
      <c r="P43" s="56">
        <v>-5</v>
      </c>
      <c r="Q43" s="56">
        <v>-5</v>
      </c>
      <c r="R43" s="56">
        <v>-5</v>
      </c>
      <c r="S43" s="56">
        <v>0</v>
      </c>
      <c r="T43" s="56">
        <v>-5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>
        <v>0</v>
      </c>
      <c r="AG43" s="56">
        <v>0</v>
      </c>
      <c r="AH43" s="56">
        <v>0</v>
      </c>
      <c r="AI43" s="56">
        <v>0</v>
      </c>
      <c r="AJ43" s="56">
        <v>0</v>
      </c>
      <c r="AK43" s="56">
        <v>0</v>
      </c>
      <c r="AL43" s="56">
        <v>0</v>
      </c>
      <c r="AM43" s="56">
        <v>0</v>
      </c>
      <c r="AN43" s="56">
        <v>0</v>
      </c>
      <c r="AO43" s="56">
        <v>0</v>
      </c>
      <c r="AP43" s="56">
        <v>0</v>
      </c>
      <c r="AQ43" s="56">
        <v>0</v>
      </c>
      <c r="AR43" s="56">
        <v>0</v>
      </c>
      <c r="AS43" s="56">
        <v>0</v>
      </c>
      <c r="AT43" s="56">
        <v>0</v>
      </c>
      <c r="AU43" s="56">
        <v>0</v>
      </c>
      <c r="AV43" s="56">
        <v>0</v>
      </c>
      <c r="AW43" s="56">
        <v>0</v>
      </c>
      <c r="AX43" s="56">
        <v>0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0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6">
        <v>0</v>
      </c>
      <c r="BT43" s="56">
        <v>0</v>
      </c>
      <c r="BU43" s="56">
        <v>0</v>
      </c>
      <c r="BV43" s="56">
        <v>0</v>
      </c>
      <c r="BW43" s="56">
        <v>0</v>
      </c>
      <c r="BX43" s="56">
        <v>0</v>
      </c>
      <c r="BY43" s="56">
        <v>0</v>
      </c>
      <c r="BZ43" s="56">
        <v>0</v>
      </c>
      <c r="CA43" s="56">
        <v>0</v>
      </c>
      <c r="CB43" s="56">
        <v>0</v>
      </c>
      <c r="CC43" s="56">
        <v>0</v>
      </c>
      <c r="CD43" s="56">
        <v>0</v>
      </c>
      <c r="CE43" s="56">
        <v>0</v>
      </c>
      <c r="CF43" s="56">
        <v>0</v>
      </c>
      <c r="CG43" s="56">
        <v>0</v>
      </c>
      <c r="CH43" s="56">
        <v>0</v>
      </c>
      <c r="CI43" s="56">
        <v>0</v>
      </c>
      <c r="CJ43" s="56">
        <v>0</v>
      </c>
      <c r="CK43" s="56">
        <v>0</v>
      </c>
      <c r="CL43" s="56">
        <v>0</v>
      </c>
      <c r="CM43" s="56">
        <v>0</v>
      </c>
      <c r="CN43" s="56">
        <v>0</v>
      </c>
      <c r="CO43" s="56">
        <v>0</v>
      </c>
      <c r="CP43" s="56">
        <v>0</v>
      </c>
      <c r="CQ43" s="56">
        <v>0</v>
      </c>
      <c r="CR43" s="56">
        <v>0</v>
      </c>
      <c r="CS43" s="56">
        <v>0</v>
      </c>
      <c r="CT43" s="56">
        <v>0</v>
      </c>
      <c r="CU43" s="56">
        <v>0</v>
      </c>
      <c r="CV43" s="56">
        <v>0</v>
      </c>
      <c r="CW43" s="56">
        <v>0</v>
      </c>
      <c r="CX43" s="56">
        <v>0</v>
      </c>
      <c r="CY43" s="56">
        <v>0</v>
      </c>
    </row>
    <row r="44" spans="1:103" ht="22" customHeight="1">
      <c r="A44" s="54" t="s">
        <v>85</v>
      </c>
      <c r="B44" s="55">
        <v>0</v>
      </c>
      <c r="C44" s="55">
        <v>-5</v>
      </c>
      <c r="D44" s="56"/>
      <c r="E44" s="56"/>
      <c r="F44" s="56">
        <v>0</v>
      </c>
      <c r="G44" s="56">
        <v>0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  <c r="AD44" s="56">
        <v>0</v>
      </c>
      <c r="AE44" s="56">
        <v>0</v>
      </c>
      <c r="AF44" s="56">
        <v>0</v>
      </c>
      <c r="AG44" s="56">
        <v>0</v>
      </c>
      <c r="AH44" s="56">
        <v>0</v>
      </c>
      <c r="AI44" s="56">
        <v>0</v>
      </c>
      <c r="AJ44" s="56">
        <v>0</v>
      </c>
      <c r="AK44" s="56">
        <v>0</v>
      </c>
      <c r="AL44" s="56">
        <v>0</v>
      </c>
      <c r="AM44" s="56">
        <v>0</v>
      </c>
      <c r="AN44" s="56">
        <v>0</v>
      </c>
      <c r="AO44" s="56">
        <v>0</v>
      </c>
      <c r="AP44" s="56">
        <v>0</v>
      </c>
      <c r="AQ44" s="56">
        <v>0</v>
      </c>
      <c r="AR44" s="56">
        <v>0</v>
      </c>
      <c r="AS44" s="56">
        <v>0</v>
      </c>
      <c r="AT44" s="56">
        <v>0</v>
      </c>
      <c r="AU44" s="56">
        <v>0</v>
      </c>
      <c r="AV44" s="56">
        <v>0</v>
      </c>
      <c r="AW44" s="56">
        <v>0</v>
      </c>
      <c r="AX44" s="56">
        <v>0</v>
      </c>
      <c r="AY44" s="56">
        <v>0</v>
      </c>
      <c r="AZ44" s="56">
        <v>0</v>
      </c>
      <c r="BA44" s="56">
        <v>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0</v>
      </c>
      <c r="BH44" s="56">
        <v>0</v>
      </c>
      <c r="BI44" s="56">
        <v>0</v>
      </c>
      <c r="BJ44" s="56">
        <v>0</v>
      </c>
      <c r="BK44" s="56">
        <v>0</v>
      </c>
      <c r="BL44" s="56">
        <v>0</v>
      </c>
      <c r="BM44" s="56">
        <v>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6">
        <v>0</v>
      </c>
      <c r="BT44" s="56">
        <v>0</v>
      </c>
      <c r="BU44" s="56">
        <v>0</v>
      </c>
      <c r="BV44" s="56">
        <v>0</v>
      </c>
      <c r="BW44" s="56">
        <v>0</v>
      </c>
      <c r="BX44" s="56">
        <v>0</v>
      </c>
      <c r="BY44" s="56">
        <v>0</v>
      </c>
      <c r="BZ44" s="56">
        <v>0</v>
      </c>
      <c r="CA44" s="56">
        <v>0</v>
      </c>
      <c r="CB44" s="56">
        <v>0</v>
      </c>
      <c r="CC44" s="56">
        <v>0</v>
      </c>
      <c r="CD44" s="56">
        <v>0</v>
      </c>
      <c r="CE44" s="56">
        <v>0</v>
      </c>
      <c r="CF44" s="56">
        <v>0</v>
      </c>
      <c r="CG44" s="56">
        <v>0</v>
      </c>
      <c r="CH44" s="56">
        <v>0</v>
      </c>
      <c r="CI44" s="56">
        <v>0</v>
      </c>
      <c r="CJ44" s="56">
        <v>0</v>
      </c>
      <c r="CK44" s="56">
        <v>0</v>
      </c>
      <c r="CL44" s="56">
        <v>0</v>
      </c>
      <c r="CM44" s="56">
        <v>0</v>
      </c>
      <c r="CN44" s="56">
        <v>0</v>
      </c>
      <c r="CO44" s="56">
        <v>0</v>
      </c>
      <c r="CP44" s="56">
        <v>0</v>
      </c>
      <c r="CQ44" s="56">
        <v>0</v>
      </c>
      <c r="CR44" s="56">
        <v>0</v>
      </c>
      <c r="CS44" s="56">
        <v>0</v>
      </c>
      <c r="CT44" s="56">
        <v>0</v>
      </c>
      <c r="CU44" s="56">
        <v>0</v>
      </c>
      <c r="CV44" s="56">
        <v>0</v>
      </c>
      <c r="CW44" s="56">
        <v>0</v>
      </c>
      <c r="CX44" s="56">
        <v>0</v>
      </c>
      <c r="CY44" s="56">
        <v>0</v>
      </c>
    </row>
    <row r="45" spans="1:103" ht="22" customHeight="1">
      <c r="A45" s="54" t="s">
        <v>86</v>
      </c>
      <c r="B45" s="55">
        <v>0</v>
      </c>
      <c r="C45" s="55">
        <v>-4</v>
      </c>
      <c r="D45" s="56"/>
      <c r="E45" s="56"/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6">
        <v>0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  <c r="AS45" s="56">
        <v>0</v>
      </c>
      <c r="AT45" s="56">
        <v>0</v>
      </c>
      <c r="AU45" s="56">
        <v>0</v>
      </c>
      <c r="AV45" s="56">
        <v>0</v>
      </c>
      <c r="AW45" s="56">
        <v>0</v>
      </c>
      <c r="AX45" s="56">
        <v>0</v>
      </c>
      <c r="AY45" s="56">
        <v>0</v>
      </c>
      <c r="AZ45" s="56">
        <v>0</v>
      </c>
      <c r="BA45" s="56">
        <v>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0</v>
      </c>
      <c r="BH45" s="56">
        <v>0</v>
      </c>
      <c r="BI45" s="56">
        <v>0</v>
      </c>
      <c r="BJ45" s="56">
        <v>0</v>
      </c>
      <c r="BK45" s="56">
        <v>0</v>
      </c>
      <c r="BL45" s="56">
        <v>0</v>
      </c>
      <c r="BM45" s="56">
        <v>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6">
        <v>0</v>
      </c>
      <c r="BT45" s="56">
        <v>0</v>
      </c>
      <c r="BU45" s="56">
        <v>0</v>
      </c>
      <c r="BV45" s="56">
        <v>0</v>
      </c>
      <c r="BW45" s="56">
        <v>0</v>
      </c>
      <c r="BX45" s="56">
        <v>0</v>
      </c>
      <c r="BY45" s="56">
        <v>0</v>
      </c>
      <c r="BZ45" s="56">
        <v>0</v>
      </c>
      <c r="CA45" s="56">
        <v>0</v>
      </c>
      <c r="CB45" s="56">
        <v>0</v>
      </c>
      <c r="CC45" s="56">
        <v>0</v>
      </c>
      <c r="CD45" s="56">
        <v>0</v>
      </c>
      <c r="CE45" s="56">
        <v>0</v>
      </c>
      <c r="CF45" s="56">
        <v>0</v>
      </c>
      <c r="CG45" s="56">
        <v>0</v>
      </c>
      <c r="CH45" s="56">
        <v>0</v>
      </c>
      <c r="CI45" s="56">
        <v>0</v>
      </c>
      <c r="CJ45" s="56">
        <v>0</v>
      </c>
      <c r="CK45" s="56">
        <v>0</v>
      </c>
      <c r="CL45" s="56">
        <v>0</v>
      </c>
      <c r="CM45" s="56">
        <v>0</v>
      </c>
      <c r="CN45" s="56">
        <v>0</v>
      </c>
      <c r="CO45" s="56">
        <v>0</v>
      </c>
      <c r="CP45" s="56">
        <v>0</v>
      </c>
      <c r="CQ45" s="56">
        <v>0</v>
      </c>
      <c r="CR45" s="56">
        <v>0</v>
      </c>
      <c r="CS45" s="56">
        <v>0</v>
      </c>
      <c r="CT45" s="56">
        <v>0</v>
      </c>
      <c r="CU45" s="56">
        <v>0</v>
      </c>
      <c r="CV45" s="56">
        <v>0</v>
      </c>
      <c r="CW45" s="56">
        <v>0</v>
      </c>
      <c r="CX45" s="56">
        <v>0</v>
      </c>
      <c r="CY45" s="56">
        <v>0</v>
      </c>
    </row>
    <row r="46" spans="1:103" ht="22" customHeight="1">
      <c r="A46" s="54" t="s">
        <v>87</v>
      </c>
      <c r="B46" s="55">
        <v>0</v>
      </c>
      <c r="C46" s="55">
        <v>-4</v>
      </c>
      <c r="D46" s="56"/>
      <c r="E46" s="56"/>
      <c r="F46" s="56">
        <v>0</v>
      </c>
      <c r="G46" s="56">
        <v>-4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-2</v>
      </c>
      <c r="N46" s="56">
        <v>0</v>
      </c>
      <c r="O46" s="56">
        <v>-1</v>
      </c>
      <c r="P46" s="56">
        <v>0</v>
      </c>
      <c r="Q46" s="56">
        <v>0</v>
      </c>
      <c r="R46" s="56">
        <v>0</v>
      </c>
      <c r="S46" s="56">
        <v>-1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0</v>
      </c>
      <c r="Z46" s="56">
        <v>0</v>
      </c>
      <c r="AA46" s="56">
        <v>0</v>
      </c>
      <c r="AB46" s="56">
        <v>0</v>
      </c>
      <c r="AC46" s="56">
        <v>0</v>
      </c>
      <c r="AD46" s="56">
        <v>0</v>
      </c>
      <c r="AE46" s="56">
        <v>0</v>
      </c>
      <c r="AF46" s="56">
        <v>0</v>
      </c>
      <c r="AG46" s="56">
        <v>0</v>
      </c>
      <c r="AH46" s="56">
        <v>0</v>
      </c>
      <c r="AI46" s="56">
        <v>0</v>
      </c>
      <c r="AJ46" s="56">
        <v>0</v>
      </c>
      <c r="AK46" s="56">
        <v>0</v>
      </c>
      <c r="AL46" s="56">
        <v>0</v>
      </c>
      <c r="AM46" s="56">
        <v>0</v>
      </c>
      <c r="AN46" s="56">
        <v>0</v>
      </c>
      <c r="AO46" s="56">
        <v>0</v>
      </c>
      <c r="AP46" s="56">
        <v>0</v>
      </c>
      <c r="AQ46" s="56">
        <v>0</v>
      </c>
      <c r="AR46" s="56">
        <v>0</v>
      </c>
      <c r="AS46" s="56">
        <v>0</v>
      </c>
      <c r="AT46" s="56">
        <v>0</v>
      </c>
      <c r="AU46" s="56">
        <v>0</v>
      </c>
      <c r="AV46" s="56">
        <v>0</v>
      </c>
      <c r="AW46" s="56">
        <v>0</v>
      </c>
      <c r="AX46" s="56">
        <v>0</v>
      </c>
      <c r="AY46" s="56">
        <v>0</v>
      </c>
      <c r="AZ46" s="56">
        <v>0</v>
      </c>
      <c r="BA46" s="56">
        <v>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0</v>
      </c>
      <c r="BH46" s="56">
        <v>0</v>
      </c>
      <c r="BI46" s="56">
        <v>0</v>
      </c>
      <c r="BJ46" s="56">
        <v>0</v>
      </c>
      <c r="BK46" s="56">
        <v>0</v>
      </c>
      <c r="BL46" s="56">
        <v>0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6">
        <v>0</v>
      </c>
      <c r="BT46" s="56">
        <v>0</v>
      </c>
      <c r="BU46" s="56">
        <v>0</v>
      </c>
      <c r="BV46" s="56">
        <v>0</v>
      </c>
      <c r="BW46" s="56">
        <v>0</v>
      </c>
      <c r="BX46" s="56">
        <v>0</v>
      </c>
      <c r="BY46" s="56">
        <v>0</v>
      </c>
      <c r="BZ46" s="56">
        <v>0</v>
      </c>
      <c r="CA46" s="56">
        <v>0</v>
      </c>
      <c r="CB46" s="56">
        <v>0</v>
      </c>
      <c r="CC46" s="56">
        <v>0</v>
      </c>
      <c r="CD46" s="56">
        <v>0</v>
      </c>
      <c r="CE46" s="56">
        <v>0</v>
      </c>
      <c r="CF46" s="56">
        <v>0</v>
      </c>
      <c r="CG46" s="56">
        <v>0</v>
      </c>
      <c r="CH46" s="56">
        <v>0</v>
      </c>
      <c r="CI46" s="56">
        <v>0</v>
      </c>
      <c r="CJ46" s="56">
        <v>0</v>
      </c>
      <c r="CK46" s="56">
        <v>0</v>
      </c>
      <c r="CL46" s="56">
        <v>0</v>
      </c>
      <c r="CM46" s="56">
        <v>0</v>
      </c>
      <c r="CN46" s="56">
        <v>0</v>
      </c>
      <c r="CO46" s="56">
        <v>0</v>
      </c>
      <c r="CP46" s="56">
        <v>0</v>
      </c>
      <c r="CQ46" s="56">
        <v>0</v>
      </c>
      <c r="CR46" s="56">
        <v>0</v>
      </c>
      <c r="CS46" s="56">
        <v>0</v>
      </c>
      <c r="CT46" s="56">
        <v>0</v>
      </c>
      <c r="CU46" s="56">
        <v>0</v>
      </c>
      <c r="CV46" s="56">
        <v>0</v>
      </c>
      <c r="CW46" s="56">
        <v>0</v>
      </c>
      <c r="CX46" s="56">
        <v>0</v>
      </c>
      <c r="CY46" s="56">
        <v>0</v>
      </c>
    </row>
    <row r="47" spans="1:103" ht="22" customHeight="1">
      <c r="A47" s="54" t="s">
        <v>88</v>
      </c>
      <c r="B47" s="55">
        <v>0</v>
      </c>
      <c r="C47" s="55">
        <v>-3</v>
      </c>
      <c r="D47" s="56"/>
      <c r="E47" s="56"/>
      <c r="F47" s="56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0</v>
      </c>
      <c r="M47" s="56">
        <v>0</v>
      </c>
      <c r="N47" s="56">
        <v>0</v>
      </c>
      <c r="O47" s="56">
        <v>0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0</v>
      </c>
      <c r="Z47" s="56">
        <v>0</v>
      </c>
      <c r="AA47" s="56">
        <v>0</v>
      </c>
      <c r="AB47" s="56">
        <v>0</v>
      </c>
      <c r="AC47" s="56">
        <v>0</v>
      </c>
      <c r="AD47" s="56">
        <v>0</v>
      </c>
      <c r="AE47" s="56">
        <v>0</v>
      </c>
      <c r="AF47" s="56">
        <v>0</v>
      </c>
      <c r="AG47" s="56">
        <v>0</v>
      </c>
      <c r="AH47" s="56">
        <v>0</v>
      </c>
      <c r="AI47" s="56">
        <v>0</v>
      </c>
      <c r="AJ47" s="56">
        <v>0</v>
      </c>
      <c r="AK47" s="56">
        <v>0</v>
      </c>
      <c r="AL47" s="56">
        <v>0</v>
      </c>
      <c r="AM47" s="56">
        <v>0</v>
      </c>
      <c r="AN47" s="56">
        <v>0</v>
      </c>
      <c r="AO47" s="56">
        <v>0</v>
      </c>
      <c r="AP47" s="56">
        <v>0</v>
      </c>
      <c r="AQ47" s="56">
        <v>0</v>
      </c>
      <c r="AR47" s="56">
        <v>0</v>
      </c>
      <c r="AS47" s="56">
        <v>0</v>
      </c>
      <c r="AT47" s="56">
        <v>0</v>
      </c>
      <c r="AU47" s="56">
        <v>0</v>
      </c>
      <c r="AV47" s="56">
        <v>0</v>
      </c>
      <c r="AW47" s="56">
        <v>0</v>
      </c>
      <c r="AX47" s="56">
        <v>0</v>
      </c>
      <c r="AY47" s="56">
        <v>0</v>
      </c>
      <c r="AZ47" s="56">
        <v>0</v>
      </c>
      <c r="BA47" s="56">
        <v>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0</v>
      </c>
      <c r="BH47" s="56">
        <v>0</v>
      </c>
      <c r="BI47" s="56">
        <v>0</v>
      </c>
      <c r="BJ47" s="56">
        <v>0</v>
      </c>
      <c r="BK47" s="56">
        <v>0</v>
      </c>
      <c r="BL47" s="56">
        <v>0</v>
      </c>
      <c r="BM47" s="56">
        <v>0</v>
      </c>
      <c r="BN47" s="56">
        <v>0</v>
      </c>
      <c r="BO47" s="56">
        <v>0</v>
      </c>
      <c r="BP47" s="56">
        <v>0</v>
      </c>
      <c r="BQ47" s="56">
        <v>0</v>
      </c>
      <c r="BR47" s="56">
        <v>0</v>
      </c>
      <c r="BS47" s="56">
        <v>0</v>
      </c>
      <c r="BT47" s="56">
        <v>0</v>
      </c>
      <c r="BU47" s="56">
        <v>0</v>
      </c>
      <c r="BV47" s="56">
        <v>0</v>
      </c>
      <c r="BW47" s="56">
        <v>0</v>
      </c>
      <c r="BX47" s="56">
        <v>0</v>
      </c>
      <c r="BY47" s="56">
        <v>0</v>
      </c>
      <c r="BZ47" s="56">
        <v>0</v>
      </c>
      <c r="CA47" s="56">
        <v>0</v>
      </c>
      <c r="CB47" s="56">
        <v>0</v>
      </c>
      <c r="CC47" s="56">
        <v>0</v>
      </c>
      <c r="CD47" s="56">
        <v>0</v>
      </c>
      <c r="CE47" s="56">
        <v>0</v>
      </c>
      <c r="CF47" s="56">
        <v>0</v>
      </c>
      <c r="CG47" s="56">
        <v>0</v>
      </c>
      <c r="CH47" s="56">
        <v>0</v>
      </c>
      <c r="CI47" s="56">
        <v>0</v>
      </c>
      <c r="CJ47" s="56">
        <v>0</v>
      </c>
      <c r="CK47" s="56">
        <v>0</v>
      </c>
      <c r="CL47" s="56">
        <v>0</v>
      </c>
      <c r="CM47" s="56">
        <v>0</v>
      </c>
      <c r="CN47" s="56">
        <v>0</v>
      </c>
      <c r="CO47" s="56">
        <v>0</v>
      </c>
      <c r="CP47" s="56">
        <v>0</v>
      </c>
      <c r="CQ47" s="56">
        <v>0</v>
      </c>
      <c r="CR47" s="56">
        <v>0</v>
      </c>
      <c r="CS47" s="56">
        <v>0</v>
      </c>
      <c r="CT47" s="56">
        <v>0</v>
      </c>
      <c r="CU47" s="56">
        <v>0</v>
      </c>
      <c r="CV47" s="56">
        <v>0</v>
      </c>
      <c r="CW47" s="56">
        <v>0</v>
      </c>
      <c r="CX47" s="56">
        <v>0</v>
      </c>
      <c r="CY47" s="56">
        <v>0</v>
      </c>
    </row>
    <row r="48" spans="1:103" ht="22" customHeight="1">
      <c r="A48" s="54" t="s">
        <v>89</v>
      </c>
      <c r="B48" s="55">
        <v>0</v>
      </c>
      <c r="C48" s="55">
        <v>-3</v>
      </c>
      <c r="D48" s="56"/>
      <c r="E48" s="56"/>
      <c r="F48" s="56">
        <v>0</v>
      </c>
      <c r="G48" s="56">
        <v>0</v>
      </c>
      <c r="H48" s="56">
        <v>0</v>
      </c>
      <c r="I48" s="56">
        <v>0</v>
      </c>
      <c r="J48" s="56">
        <v>0</v>
      </c>
      <c r="K48" s="56">
        <v>-3</v>
      </c>
      <c r="L48" s="56">
        <v>0</v>
      </c>
      <c r="M48" s="56">
        <v>0</v>
      </c>
      <c r="N48" s="56">
        <v>0</v>
      </c>
      <c r="O48" s="56">
        <v>0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0</v>
      </c>
      <c r="Z48" s="56">
        <v>0</v>
      </c>
      <c r="AA48" s="56">
        <v>0</v>
      </c>
      <c r="AB48" s="56">
        <v>0</v>
      </c>
      <c r="AC48" s="56">
        <v>0</v>
      </c>
      <c r="AD48" s="56">
        <v>0</v>
      </c>
      <c r="AE48" s="56">
        <v>0</v>
      </c>
      <c r="AF48" s="56">
        <v>0</v>
      </c>
      <c r="AG48" s="56">
        <v>0</v>
      </c>
      <c r="AH48" s="56">
        <v>0</v>
      </c>
      <c r="AI48" s="56">
        <v>0</v>
      </c>
      <c r="AJ48" s="56">
        <v>0</v>
      </c>
      <c r="AK48" s="56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0</v>
      </c>
      <c r="AQ48" s="56">
        <v>0</v>
      </c>
      <c r="AR48" s="56">
        <v>0</v>
      </c>
      <c r="AS48" s="56">
        <v>0</v>
      </c>
      <c r="AT48" s="56">
        <v>0</v>
      </c>
      <c r="AU48" s="56">
        <v>0</v>
      </c>
      <c r="AV48" s="56">
        <v>0</v>
      </c>
      <c r="AW48" s="56">
        <v>0</v>
      </c>
      <c r="AX48" s="56">
        <v>0</v>
      </c>
      <c r="AY48" s="56">
        <v>0</v>
      </c>
      <c r="AZ48" s="56">
        <v>0</v>
      </c>
      <c r="BA48" s="56">
        <v>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0</v>
      </c>
      <c r="BH48" s="56">
        <v>0</v>
      </c>
      <c r="BI48" s="56">
        <v>0</v>
      </c>
      <c r="BJ48" s="56">
        <v>0</v>
      </c>
      <c r="BK48" s="56">
        <v>0</v>
      </c>
      <c r="BL48" s="56">
        <v>0</v>
      </c>
      <c r="BM48" s="56">
        <v>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6">
        <v>0</v>
      </c>
      <c r="BT48" s="56">
        <v>0</v>
      </c>
      <c r="BU48" s="56">
        <v>0</v>
      </c>
      <c r="BV48" s="56">
        <v>0</v>
      </c>
      <c r="BW48" s="56">
        <v>0</v>
      </c>
      <c r="BX48" s="56">
        <v>0</v>
      </c>
      <c r="BY48" s="56">
        <v>0</v>
      </c>
      <c r="BZ48" s="56">
        <v>0</v>
      </c>
      <c r="CA48" s="56">
        <v>0</v>
      </c>
      <c r="CB48" s="56">
        <v>0</v>
      </c>
      <c r="CC48" s="56">
        <v>0</v>
      </c>
      <c r="CD48" s="56">
        <v>0</v>
      </c>
      <c r="CE48" s="56">
        <v>0</v>
      </c>
      <c r="CF48" s="56">
        <v>0</v>
      </c>
      <c r="CG48" s="56">
        <v>0</v>
      </c>
      <c r="CH48" s="56">
        <v>0</v>
      </c>
      <c r="CI48" s="56">
        <v>0</v>
      </c>
      <c r="CJ48" s="56">
        <v>0</v>
      </c>
      <c r="CK48" s="56">
        <v>0</v>
      </c>
      <c r="CL48" s="56">
        <v>0</v>
      </c>
      <c r="CM48" s="56">
        <v>0</v>
      </c>
      <c r="CN48" s="56">
        <v>0</v>
      </c>
      <c r="CO48" s="56">
        <v>0</v>
      </c>
      <c r="CP48" s="56">
        <v>0</v>
      </c>
      <c r="CQ48" s="56">
        <v>0</v>
      </c>
      <c r="CR48" s="56">
        <v>0</v>
      </c>
      <c r="CS48" s="56">
        <v>0</v>
      </c>
      <c r="CT48" s="56">
        <v>0</v>
      </c>
      <c r="CU48" s="56">
        <v>0</v>
      </c>
      <c r="CV48" s="56">
        <v>0</v>
      </c>
      <c r="CW48" s="56">
        <v>0</v>
      </c>
      <c r="CX48" s="56">
        <v>0</v>
      </c>
      <c r="CY48" s="56">
        <v>0</v>
      </c>
    </row>
    <row r="49" spans="1:103" ht="22" customHeight="1">
      <c r="A49" s="54" t="s">
        <v>90</v>
      </c>
      <c r="B49" s="55">
        <v>0</v>
      </c>
      <c r="C49" s="55">
        <v>-3</v>
      </c>
      <c r="D49" s="56"/>
      <c r="E49" s="56"/>
      <c r="F49" s="56">
        <v>0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-2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6">
        <v>0</v>
      </c>
      <c r="AF49" s="56">
        <v>0</v>
      </c>
      <c r="AG49" s="56">
        <v>0</v>
      </c>
      <c r="AH49" s="56">
        <v>0</v>
      </c>
      <c r="AI49" s="56">
        <v>0</v>
      </c>
      <c r="AJ49" s="56">
        <v>0</v>
      </c>
      <c r="AK49" s="56">
        <v>0</v>
      </c>
      <c r="AL49" s="56">
        <v>0</v>
      </c>
      <c r="AM49" s="56">
        <v>0</v>
      </c>
      <c r="AN49" s="56">
        <v>0</v>
      </c>
      <c r="AO49" s="56">
        <v>0</v>
      </c>
      <c r="AP49" s="56">
        <v>0</v>
      </c>
      <c r="AQ49" s="56">
        <v>0</v>
      </c>
      <c r="AR49" s="56">
        <v>0</v>
      </c>
      <c r="AS49" s="56">
        <v>0</v>
      </c>
      <c r="AT49" s="56">
        <v>0</v>
      </c>
      <c r="AU49" s="56">
        <v>0</v>
      </c>
      <c r="AV49" s="56">
        <v>0</v>
      </c>
      <c r="AW49" s="56">
        <v>0</v>
      </c>
      <c r="AX49" s="56">
        <v>0</v>
      </c>
      <c r="AY49" s="56">
        <v>0</v>
      </c>
      <c r="AZ49" s="56">
        <v>0</v>
      </c>
      <c r="BA49" s="56">
        <v>0</v>
      </c>
      <c r="BB49" s="56">
        <v>0</v>
      </c>
      <c r="BC49" s="56">
        <v>0</v>
      </c>
      <c r="BD49" s="56">
        <v>0</v>
      </c>
      <c r="BE49" s="56">
        <v>0</v>
      </c>
      <c r="BF49" s="56">
        <v>0</v>
      </c>
      <c r="BG49" s="56">
        <v>0</v>
      </c>
      <c r="BH49" s="56">
        <v>0</v>
      </c>
      <c r="BI49" s="56">
        <v>0</v>
      </c>
      <c r="BJ49" s="56">
        <v>0</v>
      </c>
      <c r="BK49" s="56">
        <v>0</v>
      </c>
      <c r="BL49" s="56">
        <v>0</v>
      </c>
      <c r="BM49" s="56">
        <v>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6">
        <v>0</v>
      </c>
      <c r="BT49" s="56">
        <v>0</v>
      </c>
      <c r="BU49" s="56">
        <v>0</v>
      </c>
      <c r="BV49" s="56">
        <v>0</v>
      </c>
      <c r="BW49" s="56">
        <v>0</v>
      </c>
      <c r="BX49" s="56">
        <v>0</v>
      </c>
      <c r="BY49" s="56">
        <v>0</v>
      </c>
      <c r="BZ49" s="56">
        <v>0</v>
      </c>
      <c r="CA49" s="56">
        <v>0</v>
      </c>
      <c r="CB49" s="56">
        <v>0</v>
      </c>
      <c r="CC49" s="56">
        <v>0</v>
      </c>
      <c r="CD49" s="56">
        <v>0</v>
      </c>
      <c r="CE49" s="56">
        <v>0</v>
      </c>
      <c r="CF49" s="56">
        <v>0</v>
      </c>
      <c r="CG49" s="56">
        <v>0</v>
      </c>
      <c r="CH49" s="56">
        <v>0</v>
      </c>
      <c r="CI49" s="56">
        <v>0</v>
      </c>
      <c r="CJ49" s="56">
        <v>0</v>
      </c>
      <c r="CK49" s="56">
        <v>0</v>
      </c>
      <c r="CL49" s="56">
        <v>0</v>
      </c>
      <c r="CM49" s="56">
        <v>0</v>
      </c>
      <c r="CN49" s="56">
        <v>0</v>
      </c>
      <c r="CO49" s="56">
        <v>0</v>
      </c>
      <c r="CP49" s="56">
        <v>0</v>
      </c>
      <c r="CQ49" s="56">
        <v>0</v>
      </c>
      <c r="CR49" s="56">
        <v>0</v>
      </c>
      <c r="CS49" s="56">
        <v>0</v>
      </c>
      <c r="CT49" s="56">
        <v>0</v>
      </c>
      <c r="CU49" s="56">
        <v>0</v>
      </c>
      <c r="CV49" s="56">
        <v>0</v>
      </c>
      <c r="CW49" s="56">
        <v>0</v>
      </c>
      <c r="CX49" s="56">
        <v>0</v>
      </c>
      <c r="CY49" s="56">
        <v>0</v>
      </c>
    </row>
    <row r="50" spans="1:103" ht="22" customHeight="1">
      <c r="A50" s="54" t="s">
        <v>91</v>
      </c>
      <c r="B50" s="55">
        <v>0</v>
      </c>
      <c r="C50" s="55">
        <v>-2</v>
      </c>
      <c r="D50" s="56"/>
      <c r="E50" s="56"/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6">
        <v>0</v>
      </c>
      <c r="AK50" s="56">
        <v>0</v>
      </c>
      <c r="AL50" s="56">
        <v>0</v>
      </c>
      <c r="AM50" s="56">
        <v>0</v>
      </c>
      <c r="AN50" s="56">
        <v>0</v>
      </c>
      <c r="AO50" s="56">
        <v>0</v>
      </c>
      <c r="AP50" s="56">
        <v>0</v>
      </c>
      <c r="AQ50" s="56">
        <v>0</v>
      </c>
      <c r="AR50" s="56">
        <v>0</v>
      </c>
      <c r="AS50" s="56">
        <v>0</v>
      </c>
      <c r="AT50" s="56">
        <v>0</v>
      </c>
      <c r="AU50" s="56">
        <v>0</v>
      </c>
      <c r="AV50" s="56">
        <v>0</v>
      </c>
      <c r="AW50" s="56">
        <v>0</v>
      </c>
      <c r="AX50" s="56">
        <v>0</v>
      </c>
      <c r="AY50" s="56">
        <v>0</v>
      </c>
      <c r="AZ50" s="56">
        <v>0</v>
      </c>
      <c r="BA50" s="56">
        <v>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0</v>
      </c>
      <c r="BH50" s="56">
        <v>0</v>
      </c>
      <c r="BI50" s="56">
        <v>0</v>
      </c>
      <c r="BJ50" s="56">
        <v>0</v>
      </c>
      <c r="BK50" s="56">
        <v>0</v>
      </c>
      <c r="BL50" s="56">
        <v>0</v>
      </c>
      <c r="BM50" s="56">
        <v>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6">
        <v>0</v>
      </c>
      <c r="BT50" s="56">
        <v>0</v>
      </c>
      <c r="BU50" s="56">
        <v>0</v>
      </c>
      <c r="BV50" s="56">
        <v>0</v>
      </c>
      <c r="BW50" s="56">
        <v>0</v>
      </c>
      <c r="BX50" s="56">
        <v>0</v>
      </c>
      <c r="BY50" s="56">
        <v>0</v>
      </c>
      <c r="BZ50" s="56">
        <v>0</v>
      </c>
      <c r="CA50" s="56">
        <v>0</v>
      </c>
      <c r="CB50" s="56">
        <v>0</v>
      </c>
      <c r="CC50" s="56">
        <v>0</v>
      </c>
      <c r="CD50" s="56">
        <v>0</v>
      </c>
      <c r="CE50" s="56">
        <v>0</v>
      </c>
      <c r="CF50" s="56">
        <v>0</v>
      </c>
      <c r="CG50" s="56">
        <v>0</v>
      </c>
      <c r="CH50" s="56">
        <v>0</v>
      </c>
      <c r="CI50" s="56">
        <v>0</v>
      </c>
      <c r="CJ50" s="56">
        <v>0</v>
      </c>
      <c r="CK50" s="56">
        <v>0</v>
      </c>
      <c r="CL50" s="56">
        <v>0</v>
      </c>
      <c r="CM50" s="56">
        <v>0</v>
      </c>
      <c r="CN50" s="56">
        <v>0</v>
      </c>
      <c r="CO50" s="56">
        <v>0</v>
      </c>
      <c r="CP50" s="56">
        <v>0</v>
      </c>
      <c r="CQ50" s="56">
        <v>0</v>
      </c>
      <c r="CR50" s="56">
        <v>0</v>
      </c>
      <c r="CS50" s="56">
        <v>0</v>
      </c>
      <c r="CT50" s="56">
        <v>0</v>
      </c>
      <c r="CU50" s="56">
        <v>0</v>
      </c>
      <c r="CV50" s="56">
        <v>0</v>
      </c>
      <c r="CW50" s="56">
        <v>0</v>
      </c>
      <c r="CX50" s="56">
        <v>0</v>
      </c>
      <c r="CY50" s="56">
        <v>0</v>
      </c>
    </row>
    <row r="51" spans="1:103" ht="22" customHeight="1" thickBot="1">
      <c r="A51" s="58" t="s">
        <v>92</v>
      </c>
      <c r="B51" s="55">
        <v>0</v>
      </c>
      <c r="C51" s="55">
        <f t="shared" ref="C51:BN51" si="8">SUM(C39:C50)</f>
        <v>-54</v>
      </c>
      <c r="D51" s="51">
        <f t="shared" si="8"/>
        <v>-3</v>
      </c>
      <c r="E51" s="51">
        <f t="shared" si="8"/>
        <v>-3</v>
      </c>
      <c r="F51" s="51">
        <f t="shared" si="8"/>
        <v>-1</v>
      </c>
      <c r="G51" s="51">
        <f t="shared" si="8"/>
        <v>-5</v>
      </c>
      <c r="H51" s="51">
        <f t="shared" si="8"/>
        <v>0</v>
      </c>
      <c r="I51" s="51">
        <f t="shared" si="8"/>
        <v>-1</v>
      </c>
      <c r="J51" s="51">
        <f t="shared" si="8"/>
        <v>0</v>
      </c>
      <c r="K51" s="51">
        <f t="shared" si="8"/>
        <v>-8</v>
      </c>
      <c r="L51" s="51">
        <f t="shared" si="8"/>
        <v>-5</v>
      </c>
      <c r="M51" s="51">
        <f t="shared" si="8"/>
        <v>-10</v>
      </c>
      <c r="N51" s="51">
        <f t="shared" si="8"/>
        <v>-5</v>
      </c>
      <c r="O51" s="51">
        <f t="shared" si="8"/>
        <v>-8</v>
      </c>
      <c r="P51" s="51">
        <f t="shared" si="8"/>
        <v>-5</v>
      </c>
      <c r="Q51" s="51">
        <f t="shared" si="8"/>
        <v>-5</v>
      </c>
      <c r="R51" s="51">
        <f t="shared" si="8"/>
        <v>-11</v>
      </c>
      <c r="S51" s="51">
        <f t="shared" si="8"/>
        <v>-3</v>
      </c>
      <c r="T51" s="51">
        <f t="shared" si="8"/>
        <v>-7</v>
      </c>
      <c r="U51" s="51">
        <f t="shared" si="8"/>
        <v>0</v>
      </c>
      <c r="V51" s="51">
        <f t="shared" si="8"/>
        <v>0</v>
      </c>
      <c r="W51" s="51">
        <f t="shared" si="8"/>
        <v>0</v>
      </c>
      <c r="X51" s="51">
        <f t="shared" si="8"/>
        <v>0</v>
      </c>
      <c r="Y51" s="51">
        <f t="shared" si="8"/>
        <v>0</v>
      </c>
      <c r="Z51" s="51">
        <f t="shared" si="8"/>
        <v>0</v>
      </c>
      <c r="AA51" s="51">
        <f t="shared" si="8"/>
        <v>0</v>
      </c>
      <c r="AB51" s="51">
        <f t="shared" si="8"/>
        <v>0</v>
      </c>
      <c r="AC51" s="51">
        <f t="shared" si="8"/>
        <v>0</v>
      </c>
      <c r="AD51" s="51">
        <f t="shared" si="8"/>
        <v>0</v>
      </c>
      <c r="AE51" s="51">
        <f t="shared" si="8"/>
        <v>0</v>
      </c>
      <c r="AF51" s="51">
        <f t="shared" si="8"/>
        <v>0</v>
      </c>
      <c r="AG51" s="51">
        <f t="shared" si="8"/>
        <v>0</v>
      </c>
      <c r="AH51" s="51">
        <f t="shared" si="8"/>
        <v>0</v>
      </c>
      <c r="AI51" s="51">
        <f t="shared" si="8"/>
        <v>0</v>
      </c>
      <c r="AJ51" s="51">
        <f t="shared" si="8"/>
        <v>0</v>
      </c>
      <c r="AK51" s="51">
        <f t="shared" si="8"/>
        <v>0</v>
      </c>
      <c r="AL51" s="51">
        <f t="shared" si="8"/>
        <v>0</v>
      </c>
      <c r="AM51" s="51">
        <f t="shared" si="8"/>
        <v>0</v>
      </c>
      <c r="AN51" s="51">
        <f t="shared" si="8"/>
        <v>0</v>
      </c>
      <c r="AO51" s="51">
        <f t="shared" si="8"/>
        <v>0</v>
      </c>
      <c r="AP51" s="51">
        <f t="shared" si="8"/>
        <v>0</v>
      </c>
      <c r="AQ51" s="51">
        <f t="shared" si="8"/>
        <v>0</v>
      </c>
      <c r="AR51" s="51">
        <f t="shared" si="8"/>
        <v>0</v>
      </c>
      <c r="AS51" s="51">
        <f t="shared" si="8"/>
        <v>0</v>
      </c>
      <c r="AT51" s="51">
        <f t="shared" si="8"/>
        <v>0</v>
      </c>
      <c r="AU51" s="51">
        <f t="shared" si="8"/>
        <v>0</v>
      </c>
      <c r="AV51" s="51">
        <f t="shared" si="8"/>
        <v>0</v>
      </c>
      <c r="AW51" s="51">
        <f t="shared" si="8"/>
        <v>0</v>
      </c>
      <c r="AX51" s="51">
        <f t="shared" si="8"/>
        <v>0</v>
      </c>
      <c r="AY51" s="51">
        <f t="shared" si="8"/>
        <v>0</v>
      </c>
      <c r="AZ51" s="51">
        <f t="shared" si="8"/>
        <v>0</v>
      </c>
      <c r="BA51" s="51">
        <f t="shared" si="8"/>
        <v>0</v>
      </c>
      <c r="BB51" s="51">
        <f t="shared" si="8"/>
        <v>0</v>
      </c>
      <c r="BC51" s="51">
        <f t="shared" si="8"/>
        <v>0</v>
      </c>
      <c r="BD51" s="51">
        <f t="shared" si="8"/>
        <v>0</v>
      </c>
      <c r="BE51" s="51">
        <f t="shared" si="8"/>
        <v>0</v>
      </c>
      <c r="BF51" s="51">
        <f t="shared" si="8"/>
        <v>0</v>
      </c>
      <c r="BG51" s="51">
        <f t="shared" si="8"/>
        <v>0</v>
      </c>
      <c r="BH51" s="51">
        <f t="shared" si="8"/>
        <v>0</v>
      </c>
      <c r="BI51" s="51">
        <f t="shared" si="8"/>
        <v>0</v>
      </c>
      <c r="BJ51" s="51">
        <f t="shared" si="8"/>
        <v>0</v>
      </c>
      <c r="BK51" s="51">
        <f t="shared" si="8"/>
        <v>0</v>
      </c>
      <c r="BL51" s="51">
        <f t="shared" si="8"/>
        <v>0</v>
      </c>
      <c r="BM51" s="51">
        <f t="shared" si="8"/>
        <v>0</v>
      </c>
      <c r="BN51" s="51">
        <f t="shared" si="8"/>
        <v>0</v>
      </c>
      <c r="BO51" s="51">
        <f t="shared" ref="BO51:CY51" si="9">SUM(BO39:BO50)</f>
        <v>0</v>
      </c>
      <c r="BP51" s="51">
        <f t="shared" si="9"/>
        <v>0</v>
      </c>
      <c r="BQ51" s="51">
        <f t="shared" si="9"/>
        <v>0</v>
      </c>
      <c r="BR51" s="51">
        <f t="shared" si="9"/>
        <v>0</v>
      </c>
      <c r="BS51" s="51">
        <f t="shared" si="9"/>
        <v>0</v>
      </c>
      <c r="BT51" s="51">
        <f t="shared" si="9"/>
        <v>0</v>
      </c>
      <c r="BU51" s="51">
        <f t="shared" si="9"/>
        <v>0</v>
      </c>
      <c r="BV51" s="51">
        <f t="shared" si="9"/>
        <v>0</v>
      </c>
      <c r="BW51" s="51">
        <f t="shared" si="9"/>
        <v>0</v>
      </c>
      <c r="BX51" s="51">
        <f t="shared" si="9"/>
        <v>0</v>
      </c>
      <c r="BY51" s="51">
        <f t="shared" si="9"/>
        <v>0</v>
      </c>
      <c r="BZ51" s="51">
        <f t="shared" si="9"/>
        <v>0</v>
      </c>
      <c r="CA51" s="51">
        <f t="shared" si="9"/>
        <v>0</v>
      </c>
      <c r="CB51" s="51">
        <f t="shared" si="9"/>
        <v>0</v>
      </c>
      <c r="CC51" s="51">
        <f t="shared" si="9"/>
        <v>0</v>
      </c>
      <c r="CD51" s="51">
        <f t="shared" si="9"/>
        <v>0</v>
      </c>
      <c r="CE51" s="51">
        <f t="shared" si="9"/>
        <v>0</v>
      </c>
      <c r="CF51" s="51">
        <f t="shared" si="9"/>
        <v>0</v>
      </c>
      <c r="CG51" s="51">
        <f t="shared" si="9"/>
        <v>0</v>
      </c>
      <c r="CH51" s="51">
        <f t="shared" si="9"/>
        <v>0</v>
      </c>
      <c r="CI51" s="51">
        <f t="shared" si="9"/>
        <v>0</v>
      </c>
      <c r="CJ51" s="51">
        <f t="shared" si="9"/>
        <v>0</v>
      </c>
      <c r="CK51" s="51">
        <f t="shared" si="9"/>
        <v>0</v>
      </c>
      <c r="CL51" s="51">
        <f t="shared" si="9"/>
        <v>0</v>
      </c>
      <c r="CM51" s="51">
        <f t="shared" si="9"/>
        <v>0</v>
      </c>
      <c r="CN51" s="51">
        <f t="shared" si="9"/>
        <v>0</v>
      </c>
      <c r="CO51" s="51">
        <f t="shared" si="9"/>
        <v>0</v>
      </c>
      <c r="CP51" s="51">
        <f t="shared" si="9"/>
        <v>0</v>
      </c>
      <c r="CQ51" s="51">
        <f t="shared" si="9"/>
        <v>0</v>
      </c>
      <c r="CR51" s="51">
        <f t="shared" si="9"/>
        <v>0</v>
      </c>
      <c r="CS51" s="51">
        <f t="shared" si="9"/>
        <v>0</v>
      </c>
      <c r="CT51" s="51">
        <f t="shared" si="9"/>
        <v>0</v>
      </c>
      <c r="CU51" s="51">
        <f t="shared" si="9"/>
        <v>0</v>
      </c>
      <c r="CV51" s="51">
        <f t="shared" si="9"/>
        <v>0</v>
      </c>
      <c r="CW51" s="51">
        <f t="shared" si="9"/>
        <v>0</v>
      </c>
      <c r="CX51" s="51">
        <f t="shared" si="9"/>
        <v>0</v>
      </c>
      <c r="CY51" s="51">
        <f t="shared" si="9"/>
        <v>0</v>
      </c>
    </row>
    <row r="52" spans="1:103" ht="22" customHeight="1" thickTop="1">
      <c r="A52" s="50"/>
      <c r="B52" s="2"/>
      <c r="C52" s="2"/>
    </row>
    <row r="53" spans="1:103" ht="22" customHeight="1">
      <c r="A53" s="59" t="s">
        <v>93</v>
      </c>
      <c r="B53" s="60">
        <f>SUM(B5:B50)-B37</f>
        <v>100</v>
      </c>
      <c r="C53" s="60">
        <f>SUM(C5:C50)-C37</f>
        <v>-54</v>
      </c>
      <c r="D53" s="51">
        <f t="shared" ref="D53:BO53" si="10">D37+D51</f>
        <v>66</v>
      </c>
      <c r="E53" s="51">
        <f t="shared" si="10"/>
        <v>49</v>
      </c>
      <c r="F53" s="51">
        <f t="shared" si="10"/>
        <v>73</v>
      </c>
      <c r="G53" s="51">
        <f t="shared" si="10"/>
        <v>44</v>
      </c>
      <c r="H53" s="51">
        <f t="shared" si="10"/>
        <v>44</v>
      </c>
      <c r="I53" s="51">
        <f t="shared" si="10"/>
        <v>46</v>
      </c>
      <c r="J53" s="51">
        <f t="shared" si="10"/>
        <v>57</v>
      </c>
      <c r="K53" s="51">
        <f t="shared" si="10"/>
        <v>37</v>
      </c>
      <c r="L53" s="51">
        <f t="shared" si="10"/>
        <v>34</v>
      </c>
      <c r="M53" s="51">
        <f t="shared" si="10"/>
        <v>50</v>
      </c>
      <c r="N53" s="51">
        <f t="shared" si="10"/>
        <v>41</v>
      </c>
      <c r="O53" s="51">
        <f t="shared" si="10"/>
        <v>29</v>
      </c>
      <c r="P53" s="51">
        <f t="shared" si="10"/>
        <v>23</v>
      </c>
      <c r="Q53" s="51">
        <f t="shared" si="10"/>
        <v>53</v>
      </c>
      <c r="R53" s="51">
        <f t="shared" si="10"/>
        <v>56</v>
      </c>
      <c r="S53" s="51">
        <f t="shared" si="10"/>
        <v>57</v>
      </c>
      <c r="T53" s="51">
        <f t="shared" si="10"/>
        <v>57</v>
      </c>
      <c r="U53" s="51">
        <f t="shared" si="10"/>
        <v>0</v>
      </c>
      <c r="V53" s="51">
        <f t="shared" si="10"/>
        <v>0</v>
      </c>
      <c r="W53" s="51">
        <f t="shared" si="10"/>
        <v>0</v>
      </c>
      <c r="X53" s="51">
        <f t="shared" si="10"/>
        <v>0</v>
      </c>
      <c r="Y53" s="51">
        <f t="shared" si="10"/>
        <v>0</v>
      </c>
      <c r="Z53" s="51">
        <f t="shared" si="10"/>
        <v>0</v>
      </c>
      <c r="AA53" s="51">
        <f t="shared" si="10"/>
        <v>0</v>
      </c>
      <c r="AB53" s="51">
        <f t="shared" si="10"/>
        <v>0</v>
      </c>
      <c r="AC53" s="51">
        <f t="shared" si="10"/>
        <v>0</v>
      </c>
      <c r="AD53" s="51">
        <f t="shared" si="10"/>
        <v>0</v>
      </c>
      <c r="AE53" s="51">
        <f t="shared" si="10"/>
        <v>0</v>
      </c>
      <c r="AF53" s="51">
        <f t="shared" si="10"/>
        <v>0</v>
      </c>
      <c r="AG53" s="51">
        <f t="shared" si="10"/>
        <v>0</v>
      </c>
      <c r="AH53" s="51">
        <f t="shared" si="10"/>
        <v>0</v>
      </c>
      <c r="AI53" s="51">
        <f t="shared" si="10"/>
        <v>0</v>
      </c>
      <c r="AJ53" s="51">
        <f t="shared" si="10"/>
        <v>0</v>
      </c>
      <c r="AK53" s="51">
        <f t="shared" si="10"/>
        <v>0</v>
      </c>
      <c r="AL53" s="51">
        <f t="shared" si="10"/>
        <v>0</v>
      </c>
      <c r="AM53" s="51">
        <f t="shared" si="10"/>
        <v>0</v>
      </c>
      <c r="AN53" s="51">
        <f t="shared" si="10"/>
        <v>0</v>
      </c>
      <c r="AO53" s="51">
        <f t="shared" si="10"/>
        <v>0</v>
      </c>
      <c r="AP53" s="51">
        <f t="shared" si="10"/>
        <v>0</v>
      </c>
      <c r="AQ53" s="51">
        <f t="shared" si="10"/>
        <v>0</v>
      </c>
      <c r="AR53" s="51">
        <f t="shared" si="10"/>
        <v>0</v>
      </c>
      <c r="AS53" s="51">
        <f t="shared" si="10"/>
        <v>0</v>
      </c>
      <c r="AT53" s="51">
        <f t="shared" si="10"/>
        <v>0</v>
      </c>
      <c r="AU53" s="51">
        <f t="shared" si="10"/>
        <v>0</v>
      </c>
      <c r="AV53" s="51">
        <f t="shared" si="10"/>
        <v>0</v>
      </c>
      <c r="AW53" s="51">
        <f t="shared" si="10"/>
        <v>0</v>
      </c>
      <c r="AX53" s="51">
        <f t="shared" si="10"/>
        <v>0</v>
      </c>
      <c r="AY53" s="51">
        <f t="shared" si="10"/>
        <v>0</v>
      </c>
      <c r="AZ53" s="51">
        <f t="shared" si="10"/>
        <v>0</v>
      </c>
      <c r="BA53" s="51">
        <f t="shared" si="10"/>
        <v>0</v>
      </c>
      <c r="BB53" s="51">
        <f t="shared" si="10"/>
        <v>0</v>
      </c>
      <c r="BC53" s="51">
        <f t="shared" si="10"/>
        <v>0</v>
      </c>
      <c r="BD53" s="51">
        <f t="shared" si="10"/>
        <v>0</v>
      </c>
      <c r="BE53" s="51">
        <f t="shared" si="10"/>
        <v>0</v>
      </c>
      <c r="BF53" s="51">
        <f t="shared" si="10"/>
        <v>0</v>
      </c>
      <c r="BG53" s="51">
        <f t="shared" si="10"/>
        <v>0</v>
      </c>
      <c r="BH53" s="51">
        <f t="shared" si="10"/>
        <v>0</v>
      </c>
      <c r="BI53" s="51">
        <f t="shared" si="10"/>
        <v>0</v>
      </c>
      <c r="BJ53" s="51">
        <f t="shared" si="10"/>
        <v>0</v>
      </c>
      <c r="BK53" s="51">
        <f t="shared" si="10"/>
        <v>0</v>
      </c>
      <c r="BL53" s="51">
        <f t="shared" si="10"/>
        <v>0</v>
      </c>
      <c r="BM53" s="51">
        <f t="shared" si="10"/>
        <v>0</v>
      </c>
      <c r="BN53" s="51">
        <f t="shared" si="10"/>
        <v>0</v>
      </c>
      <c r="BO53" s="51">
        <f t="shared" si="10"/>
        <v>0</v>
      </c>
      <c r="BP53" s="51">
        <f t="shared" ref="BP53:CY53" si="11">BP37+BP51</f>
        <v>0</v>
      </c>
      <c r="BQ53" s="51">
        <f t="shared" si="11"/>
        <v>0</v>
      </c>
      <c r="BR53" s="51">
        <f t="shared" si="11"/>
        <v>0</v>
      </c>
      <c r="BS53" s="51">
        <f t="shared" si="11"/>
        <v>0</v>
      </c>
      <c r="BT53" s="51">
        <f t="shared" si="11"/>
        <v>0</v>
      </c>
      <c r="BU53" s="51">
        <f t="shared" si="11"/>
        <v>0</v>
      </c>
      <c r="BV53" s="51">
        <f t="shared" si="11"/>
        <v>0</v>
      </c>
      <c r="BW53" s="51">
        <f t="shared" si="11"/>
        <v>0</v>
      </c>
      <c r="BX53" s="51">
        <f t="shared" si="11"/>
        <v>0</v>
      </c>
      <c r="BY53" s="51">
        <f t="shared" si="11"/>
        <v>0</v>
      </c>
      <c r="BZ53" s="51">
        <f t="shared" si="11"/>
        <v>0</v>
      </c>
      <c r="CA53" s="51">
        <f t="shared" si="11"/>
        <v>0</v>
      </c>
      <c r="CB53" s="51">
        <f t="shared" si="11"/>
        <v>0</v>
      </c>
      <c r="CC53" s="51">
        <f t="shared" si="11"/>
        <v>0</v>
      </c>
      <c r="CD53" s="51">
        <f t="shared" si="11"/>
        <v>0</v>
      </c>
      <c r="CE53" s="51">
        <f t="shared" si="11"/>
        <v>0</v>
      </c>
      <c r="CF53" s="51">
        <f t="shared" si="11"/>
        <v>0</v>
      </c>
      <c r="CG53" s="51">
        <f t="shared" si="11"/>
        <v>0</v>
      </c>
      <c r="CH53" s="51">
        <f t="shared" si="11"/>
        <v>0</v>
      </c>
      <c r="CI53" s="51">
        <f t="shared" si="11"/>
        <v>0</v>
      </c>
      <c r="CJ53" s="51">
        <f t="shared" si="11"/>
        <v>0</v>
      </c>
      <c r="CK53" s="51">
        <f t="shared" si="11"/>
        <v>0</v>
      </c>
      <c r="CL53" s="51">
        <f t="shared" si="11"/>
        <v>0</v>
      </c>
      <c r="CM53" s="51">
        <f t="shared" si="11"/>
        <v>0</v>
      </c>
      <c r="CN53" s="51">
        <f t="shared" si="11"/>
        <v>0</v>
      </c>
      <c r="CO53" s="51">
        <f t="shared" si="11"/>
        <v>0</v>
      </c>
      <c r="CP53" s="51">
        <f t="shared" si="11"/>
        <v>0</v>
      </c>
      <c r="CQ53" s="51">
        <f t="shared" si="11"/>
        <v>0</v>
      </c>
      <c r="CR53" s="51">
        <f t="shared" si="11"/>
        <v>0</v>
      </c>
      <c r="CS53" s="51">
        <f t="shared" si="11"/>
        <v>0</v>
      </c>
      <c r="CT53" s="51">
        <f t="shared" si="11"/>
        <v>0</v>
      </c>
      <c r="CU53" s="51">
        <f t="shared" si="11"/>
        <v>0</v>
      </c>
      <c r="CV53" s="51">
        <f t="shared" si="11"/>
        <v>0</v>
      </c>
      <c r="CW53" s="51">
        <f t="shared" si="11"/>
        <v>0</v>
      </c>
      <c r="CX53" s="51">
        <f t="shared" si="11"/>
        <v>0</v>
      </c>
      <c r="CY53" s="51">
        <f t="shared" si="11"/>
        <v>0</v>
      </c>
    </row>
    <row r="54" spans="1:103" ht="22" customHeight="1">
      <c r="A54" s="4"/>
      <c r="B54" s="4"/>
      <c r="C54" s="4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61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</row>
    <row r="55" spans="1:103" ht="13" customHeight="1">
      <c r="A55" s="4"/>
      <c r="B55" s="4"/>
      <c r="C55" s="4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61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</row>
    <row r="56" spans="1:103" ht="13" customHeight="1">
      <c r="A56" s="62"/>
      <c r="B56" s="4"/>
      <c r="C56" s="4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61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</row>
    <row r="57" spans="1:103" ht="13" customHeight="1">
      <c r="A57" s="53"/>
      <c r="B57" s="4"/>
      <c r="C57" s="4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61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</row>
    <row r="58" spans="1:103" ht="13" customHeight="1">
      <c r="A58" s="53"/>
      <c r="B58" s="4"/>
      <c r="C58" s="4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61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</row>
    <row r="59" spans="1:103" ht="13" customHeight="1">
      <c r="A59" s="53"/>
      <c r="B59" s="4"/>
      <c r="C59" s="4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61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</row>
    <row r="60" spans="1:103" ht="13" customHeight="1">
      <c r="A60" s="53"/>
      <c r="B60" s="4"/>
      <c r="C60" s="4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61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</row>
    <row r="61" spans="1:103" ht="13" customHeight="1">
      <c r="A61" s="53"/>
      <c r="B61" s="4"/>
      <c r="C61" s="4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61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</row>
    <row r="62" spans="1:103" ht="13" customHeight="1">
      <c r="A62" s="53"/>
      <c r="B62" s="4"/>
      <c r="C62" s="4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61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</row>
    <row r="63" spans="1:103" ht="13" customHeight="1">
      <c r="A63" s="53"/>
      <c r="B63" s="4"/>
      <c r="C63" s="4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61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</row>
    <row r="64" spans="1:103" ht="13" customHeight="1">
      <c r="A64" s="53"/>
      <c r="B64" s="4"/>
      <c r="C64" s="4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61"/>
      <c r="CM64" s="53"/>
      <c r="CN64" s="53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</row>
    <row r="65" spans="1:103" ht="13" customHeight="1">
      <c r="A65" s="53"/>
      <c r="B65" s="4"/>
      <c r="C65" s="4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61"/>
      <c r="CM65" s="53"/>
      <c r="CN65" s="53"/>
      <c r="CO65" s="53"/>
      <c r="CP65" s="53"/>
      <c r="CQ65" s="53"/>
      <c r="CR65" s="53"/>
      <c r="CS65" s="53"/>
      <c r="CT65" s="53"/>
      <c r="CU65" s="53"/>
      <c r="CV65" s="53"/>
      <c r="CW65" s="53"/>
      <c r="CX65" s="53"/>
      <c r="CY65" s="53"/>
    </row>
    <row r="66" spans="1:103" ht="13" customHeight="1">
      <c r="A66" s="53"/>
      <c r="B66" s="4"/>
      <c r="C66" s="4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  <c r="CK66" s="53"/>
      <c r="CL66" s="61"/>
      <c r="CM66" s="53"/>
      <c r="CN66" s="53"/>
      <c r="CO66" s="53"/>
      <c r="CP66" s="53"/>
      <c r="CQ66" s="53"/>
      <c r="CR66" s="53"/>
      <c r="CS66" s="53"/>
      <c r="CT66" s="53"/>
      <c r="CU66" s="53"/>
      <c r="CV66" s="53"/>
      <c r="CW66" s="53"/>
      <c r="CX66" s="53"/>
      <c r="CY66" s="53"/>
    </row>
    <row r="67" spans="1:103" ht="13" customHeight="1">
      <c r="A67" s="53"/>
      <c r="B67" s="4"/>
      <c r="C67" s="4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  <c r="CK67" s="53"/>
      <c r="CL67" s="61"/>
      <c r="CM67" s="53"/>
      <c r="CN67" s="53"/>
      <c r="CO67" s="53"/>
      <c r="CP67" s="53"/>
      <c r="CQ67" s="53"/>
      <c r="CR67" s="53"/>
      <c r="CS67" s="53"/>
      <c r="CT67" s="53"/>
      <c r="CU67" s="53"/>
      <c r="CV67" s="53"/>
      <c r="CW67" s="53"/>
      <c r="CX67" s="53"/>
      <c r="CY67" s="53"/>
    </row>
    <row r="68" spans="1:103" ht="13" customHeight="1">
      <c r="A68" s="53"/>
      <c r="B68" s="4"/>
      <c r="C68" s="4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61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</row>
    <row r="69" spans="1:103" ht="13" customHeight="1">
      <c r="A69" s="53"/>
      <c r="B69" s="4"/>
      <c r="C69" s="4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  <c r="CK69" s="53"/>
      <c r="CL69" s="61"/>
      <c r="CM69" s="53"/>
      <c r="CN69" s="53"/>
      <c r="CO69" s="53"/>
      <c r="CP69" s="53"/>
      <c r="CQ69" s="53"/>
      <c r="CR69" s="53"/>
      <c r="CS69" s="53"/>
      <c r="CT69" s="53"/>
      <c r="CU69" s="53"/>
      <c r="CV69" s="53"/>
      <c r="CW69" s="53"/>
      <c r="CX69" s="53"/>
      <c r="CY69" s="53"/>
    </row>
    <row r="70" spans="1:103" ht="13" customHeight="1">
      <c r="A70" s="53"/>
      <c r="B70" s="4"/>
      <c r="C70" s="4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  <c r="CE70" s="53"/>
      <c r="CF70" s="53"/>
      <c r="CG70" s="53"/>
      <c r="CH70" s="53"/>
      <c r="CI70" s="53"/>
      <c r="CJ70" s="53"/>
      <c r="CK70" s="53"/>
      <c r="CL70" s="61"/>
      <c r="CM70" s="53"/>
      <c r="CN70" s="53"/>
      <c r="CO70" s="53"/>
      <c r="CP70" s="53"/>
      <c r="CQ70" s="53"/>
      <c r="CR70" s="53"/>
      <c r="CS70" s="53"/>
      <c r="CT70" s="53"/>
      <c r="CU70" s="53"/>
      <c r="CV70" s="53"/>
      <c r="CW70" s="53"/>
      <c r="CX70" s="53"/>
      <c r="CY70" s="53"/>
    </row>
    <row r="71" spans="1:103" ht="13" customHeight="1">
      <c r="A71" s="53"/>
      <c r="B71" s="4"/>
      <c r="C71" s="4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61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</row>
    <row r="72" spans="1:103" ht="13" customHeight="1">
      <c r="A72" s="4"/>
      <c r="B72" s="4"/>
      <c r="C72" s="4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61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53"/>
    </row>
    <row r="73" spans="1:103" ht="13" customHeight="1">
      <c r="A73" s="4"/>
      <c r="B73" s="4"/>
      <c r="C73" s="4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  <c r="CE73" s="53"/>
      <c r="CF73" s="53"/>
      <c r="CG73" s="53"/>
      <c r="CH73" s="53"/>
      <c r="CI73" s="53"/>
      <c r="CJ73" s="53"/>
      <c r="CK73" s="53"/>
      <c r="CL73" s="61"/>
      <c r="CM73" s="53"/>
      <c r="CN73" s="53"/>
      <c r="CO73" s="53"/>
      <c r="CP73" s="53"/>
      <c r="CQ73" s="53"/>
      <c r="CR73" s="53"/>
      <c r="CS73" s="53"/>
      <c r="CT73" s="53"/>
      <c r="CU73" s="53"/>
      <c r="CV73" s="53"/>
      <c r="CW73" s="53"/>
      <c r="CX73" s="53"/>
      <c r="CY73" s="53"/>
    </row>
    <row r="74" spans="1:103" ht="13" customHeight="1">
      <c r="A74" s="4"/>
      <c r="B74" s="4"/>
      <c r="C74" s="4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61"/>
      <c r="CM74" s="53"/>
      <c r="CN74" s="53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</row>
    <row r="75" spans="1:103" ht="13" customHeight="1">
      <c r="A75" s="4"/>
      <c r="B75" s="4"/>
      <c r="C75" s="4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61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</row>
    <row r="76" spans="1:103" ht="13" customHeight="1">
      <c r="A76" s="4"/>
      <c r="B76" s="4"/>
      <c r="C76" s="4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61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</row>
    <row r="77" spans="1:103" ht="13" customHeight="1">
      <c r="A77" s="4"/>
      <c r="B77" s="4"/>
      <c r="C77" s="4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61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</row>
    <row r="78" spans="1:103" ht="13" customHeight="1">
      <c r="A78" s="4"/>
      <c r="B78" s="4"/>
      <c r="C78" s="4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61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</row>
    <row r="79" spans="1:103" ht="13" customHeight="1">
      <c r="A79" s="4"/>
      <c r="B79" s="4"/>
      <c r="C79" s="4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61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</row>
    <row r="80" spans="1:103" ht="13" customHeight="1">
      <c r="A80" s="4"/>
      <c r="B80" s="4"/>
      <c r="C80" s="4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61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</row>
    <row r="81" spans="1:103" ht="13" customHeight="1">
      <c r="A81" s="4"/>
      <c r="B81" s="4"/>
      <c r="C81" s="4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61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</row>
    <row r="82" spans="1:103" ht="13" customHeight="1">
      <c r="A82" s="4"/>
      <c r="B82" s="4"/>
      <c r="C82" s="4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61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</row>
    <row r="83" spans="1:103" ht="13" customHeight="1">
      <c r="A83" s="4"/>
      <c r="B83" s="4"/>
      <c r="C83" s="4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61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</row>
    <row r="84" spans="1:103" ht="13" customHeight="1">
      <c r="A84" s="4"/>
      <c r="B84" s="4"/>
      <c r="C84" s="4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61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</row>
    <row r="85" spans="1:103" ht="13" customHeight="1">
      <c r="A85" s="4"/>
      <c r="B85" s="4"/>
      <c r="C85" s="4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61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</row>
    <row r="86" spans="1:103" ht="13" customHeight="1">
      <c r="A86" s="4"/>
      <c r="B86" s="4"/>
      <c r="C86" s="4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61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</row>
    <row r="87" spans="1:103" ht="13" customHeight="1">
      <c r="A87" s="4"/>
      <c r="B87" s="4"/>
      <c r="C87" s="4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61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</row>
    <row r="88" spans="1:103" ht="13" customHeight="1">
      <c r="A88" s="4"/>
      <c r="B88" s="4"/>
      <c r="C88" s="4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61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</row>
    <row r="89" spans="1:103" ht="13" customHeight="1">
      <c r="A89" s="4"/>
      <c r="B89" s="4"/>
      <c r="C89" s="4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61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</row>
    <row r="90" spans="1:103" ht="13" customHeight="1">
      <c r="A90" s="4"/>
      <c r="B90" s="4"/>
      <c r="C90" s="4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61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</row>
    <row r="91" spans="1:103" ht="13" customHeight="1">
      <c r="A91" s="4"/>
      <c r="B91" s="4"/>
      <c r="C91" s="4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61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</row>
    <row r="92" spans="1:103" ht="13" customHeight="1">
      <c r="A92" s="4"/>
      <c r="B92" s="4"/>
      <c r="C92" s="4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61"/>
      <c r="CM92" s="53"/>
      <c r="CN92" s="53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</row>
    <row r="93" spans="1:103" ht="13" customHeight="1">
      <c r="A93" s="4"/>
      <c r="B93" s="4"/>
      <c r="C93" s="4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61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</row>
    <row r="94" spans="1:103" ht="13" customHeight="1">
      <c r="A94" s="4"/>
      <c r="B94" s="4"/>
      <c r="C94" s="4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61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</row>
    <row r="95" spans="1:103" ht="13" customHeight="1">
      <c r="A95" s="4"/>
      <c r="B95" s="4"/>
      <c r="C95" s="4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61"/>
      <c r="CM95" s="53"/>
      <c r="CN95" s="53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</row>
    <row r="96" spans="1:103" ht="13" customHeight="1">
      <c r="A96" s="4"/>
      <c r="B96" s="4"/>
      <c r="C96" s="4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61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</row>
    <row r="97" spans="1:103" ht="13" customHeight="1">
      <c r="A97" s="4"/>
      <c r="B97" s="4"/>
      <c r="C97" s="4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61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</row>
    <row r="98" spans="1:103" ht="13" customHeight="1">
      <c r="A98" s="4"/>
      <c r="B98" s="4"/>
      <c r="C98" s="4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61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</row>
    <row r="99" spans="1:103" ht="13" customHeight="1">
      <c r="A99" s="4"/>
      <c r="B99" s="4"/>
      <c r="C99" s="4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61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</row>
    <row r="100" spans="1:103" ht="13" customHeight="1">
      <c r="A100" s="4"/>
      <c r="B100" s="4"/>
      <c r="C100" s="4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61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</row>
    <row r="101" spans="1:103" ht="13" customHeight="1">
      <c r="A101" s="4"/>
      <c r="B101" s="4"/>
      <c r="C101" s="4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61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</row>
    <row r="102" spans="1:103" ht="13" customHeight="1">
      <c r="A102" s="4"/>
      <c r="B102" s="4"/>
      <c r="C102" s="4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61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</row>
    <row r="103" spans="1:103" ht="13" customHeight="1">
      <c r="A103" s="4"/>
      <c r="B103" s="4"/>
      <c r="C103" s="4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61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</row>
    <row r="104" spans="1:103" ht="13" customHeight="1">
      <c r="A104" s="4"/>
      <c r="B104" s="4"/>
      <c r="C104" s="4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61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</row>
    <row r="105" spans="1:103" ht="13" customHeight="1">
      <c r="A105" s="4"/>
      <c r="B105" s="4"/>
      <c r="C105" s="4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61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</row>
    <row r="106" spans="1:103" ht="13" customHeight="1">
      <c r="A106" s="4"/>
      <c r="B106" s="4"/>
      <c r="C106" s="4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61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</row>
    <row r="107" spans="1:103" ht="13" customHeight="1">
      <c r="A107" s="4"/>
      <c r="B107" s="4"/>
      <c r="C107" s="4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61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</row>
    <row r="108" spans="1:103" ht="13" customHeight="1">
      <c r="A108" s="4"/>
      <c r="B108" s="4"/>
      <c r="C108" s="4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61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</row>
    <row r="109" spans="1:103" ht="13" customHeight="1">
      <c r="A109" s="4"/>
      <c r="B109" s="4"/>
      <c r="C109" s="4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61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</row>
    <row r="110" spans="1:103" ht="13" customHeight="1">
      <c r="A110" s="4"/>
      <c r="B110" s="4"/>
      <c r="C110" s="4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61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</row>
    <row r="111" spans="1:103" ht="13" customHeight="1">
      <c r="A111" s="4"/>
      <c r="B111" s="4"/>
      <c r="C111" s="4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61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</row>
    <row r="112" spans="1:103" ht="13" customHeight="1">
      <c r="A112" s="4"/>
      <c r="B112" s="4"/>
      <c r="C112" s="4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61"/>
      <c r="CM112" s="53"/>
      <c r="CN112" s="53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</row>
    <row r="113" spans="1:103" ht="13" customHeight="1">
      <c r="A113" s="4"/>
      <c r="B113" s="4"/>
      <c r="C113" s="4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61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</row>
    <row r="114" spans="1:103" ht="13" customHeight="1">
      <c r="A114" s="4"/>
      <c r="B114" s="4"/>
      <c r="C114" s="4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3"/>
      <c r="CI114" s="53"/>
      <c r="CJ114" s="53"/>
      <c r="CK114" s="53"/>
      <c r="CL114" s="61"/>
      <c r="CM114" s="53"/>
      <c r="CN114" s="53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</row>
    <row r="115" spans="1:103" ht="13" customHeight="1">
      <c r="A115" s="4"/>
      <c r="B115" s="4"/>
      <c r="C115" s="4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61"/>
      <c r="CM115" s="53"/>
      <c r="CN115" s="53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</row>
    <row r="116" spans="1:103" ht="13" customHeight="1">
      <c r="A116" s="4"/>
      <c r="B116" s="4"/>
      <c r="C116" s="4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61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</row>
    <row r="117" spans="1:103" ht="13" customHeight="1">
      <c r="A117" s="4"/>
      <c r="B117" s="4"/>
      <c r="C117" s="4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61"/>
      <c r="CM117" s="53"/>
      <c r="CN117" s="53"/>
      <c r="CO117" s="53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</row>
    <row r="118" spans="1:103" ht="13" customHeight="1">
      <c r="A118" s="4"/>
      <c r="B118" s="4"/>
      <c r="C118" s="4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61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</row>
    <row r="119" spans="1:103" ht="13" customHeight="1">
      <c r="A119" s="4"/>
      <c r="B119" s="4"/>
      <c r="C119" s="4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3"/>
      <c r="CI119" s="53"/>
      <c r="CJ119" s="53"/>
      <c r="CK119" s="53"/>
      <c r="CL119" s="61"/>
      <c r="CM119" s="53"/>
      <c r="CN119" s="53"/>
      <c r="CO119" s="53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</row>
    <row r="120" spans="1:103" ht="13" customHeight="1">
      <c r="A120" s="4"/>
      <c r="B120" s="4"/>
      <c r="C120" s="4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61"/>
      <c r="CM120" s="53"/>
      <c r="CN120" s="53"/>
      <c r="CO120" s="53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</row>
    <row r="121" spans="1:103" ht="13" customHeight="1">
      <c r="A121" s="4"/>
      <c r="B121" s="4"/>
      <c r="C121" s="4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3"/>
      <c r="CI121" s="53"/>
      <c r="CJ121" s="53"/>
      <c r="CK121" s="53"/>
      <c r="CL121" s="61"/>
      <c r="CM121" s="53"/>
      <c r="CN121" s="53"/>
      <c r="CO121" s="53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</row>
    <row r="122" spans="1:103" ht="13" customHeight="1">
      <c r="A122" s="4"/>
      <c r="B122" s="4"/>
      <c r="C122" s="4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61"/>
      <c r="CM122" s="53"/>
      <c r="CN122" s="53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</row>
    <row r="123" spans="1:103" ht="13" customHeight="1">
      <c r="A123" s="4"/>
      <c r="B123" s="4"/>
      <c r="C123" s="4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3"/>
      <c r="CI123" s="53"/>
      <c r="CJ123" s="53"/>
      <c r="CK123" s="53"/>
      <c r="CL123" s="61"/>
      <c r="CM123" s="53"/>
      <c r="CN123" s="53"/>
      <c r="CO123" s="53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</row>
    <row r="124" spans="1:103" ht="13" customHeight="1">
      <c r="A124" s="4"/>
      <c r="B124" s="4"/>
      <c r="C124" s="4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61"/>
      <c r="CM124" s="53"/>
      <c r="CN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</row>
    <row r="125" spans="1:103" ht="13" customHeight="1">
      <c r="A125" s="4"/>
      <c r="B125" s="4"/>
      <c r="C125" s="4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61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</row>
    <row r="126" spans="1:103" ht="13" customHeight="1">
      <c r="A126" s="4"/>
      <c r="B126" s="4"/>
      <c r="C126" s="4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3"/>
      <c r="CI126" s="53"/>
      <c r="CJ126" s="53"/>
      <c r="CK126" s="53"/>
      <c r="CL126" s="61"/>
      <c r="CM126" s="53"/>
      <c r="CN126" s="53"/>
      <c r="CO126" s="53"/>
      <c r="CP126" s="53"/>
      <c r="CQ126" s="53"/>
      <c r="CR126" s="53"/>
      <c r="CS126" s="53"/>
      <c r="CT126" s="53"/>
      <c r="CU126" s="53"/>
      <c r="CV126" s="53"/>
      <c r="CW126" s="53"/>
      <c r="CX126" s="53"/>
      <c r="CY126" s="53"/>
    </row>
    <row r="127" spans="1:103" ht="13" customHeight="1">
      <c r="A127" s="4"/>
      <c r="B127" s="4"/>
      <c r="C127" s="4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  <c r="CE127" s="53"/>
      <c r="CF127" s="53"/>
      <c r="CG127" s="53"/>
      <c r="CH127" s="53"/>
      <c r="CI127" s="53"/>
      <c r="CJ127" s="53"/>
      <c r="CK127" s="53"/>
      <c r="CL127" s="61"/>
      <c r="CM127" s="53"/>
      <c r="CN127" s="53"/>
      <c r="CO127" s="53"/>
      <c r="CP127" s="53"/>
      <c r="CQ127" s="53"/>
      <c r="CR127" s="53"/>
      <c r="CS127" s="53"/>
      <c r="CT127" s="53"/>
      <c r="CU127" s="53"/>
      <c r="CV127" s="53"/>
      <c r="CW127" s="53"/>
      <c r="CX127" s="53"/>
      <c r="CY127" s="53"/>
    </row>
    <row r="128" spans="1:103" ht="13" customHeight="1">
      <c r="A128" s="4"/>
      <c r="B128" s="4"/>
      <c r="C128" s="4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  <c r="CE128" s="53"/>
      <c r="CF128" s="53"/>
      <c r="CG128" s="53"/>
      <c r="CH128" s="53"/>
      <c r="CI128" s="53"/>
      <c r="CJ128" s="53"/>
      <c r="CK128" s="53"/>
      <c r="CL128" s="61"/>
      <c r="CM128" s="53"/>
      <c r="CN128" s="53"/>
      <c r="CO128" s="53"/>
      <c r="CP128" s="53"/>
      <c r="CQ128" s="53"/>
      <c r="CR128" s="53"/>
      <c r="CS128" s="53"/>
      <c r="CT128" s="53"/>
      <c r="CU128" s="53"/>
      <c r="CV128" s="53"/>
      <c r="CW128" s="53"/>
      <c r="CX128" s="53"/>
      <c r="CY128" s="53"/>
    </row>
    <row r="129" spans="1:103" ht="13" customHeight="1">
      <c r="A129" s="4"/>
      <c r="B129" s="4"/>
      <c r="C129" s="4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  <c r="CE129" s="53"/>
      <c r="CF129" s="53"/>
      <c r="CG129" s="53"/>
      <c r="CH129" s="53"/>
      <c r="CI129" s="53"/>
      <c r="CJ129" s="53"/>
      <c r="CK129" s="53"/>
      <c r="CL129" s="61"/>
      <c r="CM129" s="53"/>
      <c r="CN129" s="53"/>
      <c r="CO129" s="53"/>
      <c r="CP129" s="53"/>
      <c r="CQ129" s="53"/>
      <c r="CR129" s="53"/>
      <c r="CS129" s="53"/>
      <c r="CT129" s="53"/>
      <c r="CU129" s="53"/>
      <c r="CV129" s="53"/>
      <c r="CW129" s="53"/>
      <c r="CX129" s="53"/>
      <c r="CY129" s="53"/>
    </row>
    <row r="130" spans="1:103" ht="13" customHeight="1">
      <c r="A130" s="4"/>
      <c r="B130" s="4"/>
      <c r="C130" s="4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/>
      <c r="CF130" s="53"/>
      <c r="CG130" s="53"/>
      <c r="CH130" s="53"/>
      <c r="CI130" s="53"/>
      <c r="CJ130" s="53"/>
      <c r="CK130" s="53"/>
      <c r="CL130" s="61"/>
      <c r="CM130" s="53"/>
      <c r="CN130" s="53"/>
      <c r="CO130" s="53"/>
      <c r="CP130" s="53"/>
      <c r="CQ130" s="53"/>
      <c r="CR130" s="53"/>
      <c r="CS130" s="53"/>
      <c r="CT130" s="53"/>
      <c r="CU130" s="53"/>
      <c r="CV130" s="53"/>
      <c r="CW130" s="53"/>
      <c r="CX130" s="53"/>
      <c r="CY130" s="53"/>
    </row>
    <row r="131" spans="1:103" ht="13" customHeight="1">
      <c r="A131" s="4"/>
      <c r="B131" s="4"/>
      <c r="C131" s="4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3"/>
      <c r="CI131" s="53"/>
      <c r="CJ131" s="53"/>
      <c r="CK131" s="53"/>
      <c r="CL131" s="61"/>
      <c r="CM131" s="53"/>
      <c r="CN131" s="53"/>
      <c r="CO131" s="53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</row>
    <row r="132" spans="1:103" ht="13" customHeight="1">
      <c r="A132" s="4"/>
      <c r="B132" s="4"/>
      <c r="C132" s="4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61"/>
      <c r="CM132" s="53"/>
      <c r="CN132" s="53"/>
      <c r="CO132" s="53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</row>
    <row r="133" spans="1:103" ht="13" customHeight="1">
      <c r="A133" s="4"/>
      <c r="B133" s="4"/>
      <c r="C133" s="4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  <c r="CE133" s="53"/>
      <c r="CF133" s="53"/>
      <c r="CG133" s="53"/>
      <c r="CH133" s="53"/>
      <c r="CI133" s="53"/>
      <c r="CJ133" s="53"/>
      <c r="CK133" s="53"/>
      <c r="CL133" s="61"/>
      <c r="CM133" s="53"/>
      <c r="CN133" s="53"/>
      <c r="CO133" s="53"/>
      <c r="CP133" s="53"/>
      <c r="CQ133" s="53"/>
      <c r="CR133" s="53"/>
      <c r="CS133" s="53"/>
      <c r="CT133" s="53"/>
      <c r="CU133" s="53"/>
      <c r="CV133" s="53"/>
      <c r="CW133" s="53"/>
      <c r="CX133" s="53"/>
      <c r="CY133" s="53"/>
    </row>
    <row r="134" spans="1:103" ht="13" customHeight="1">
      <c r="A134" s="4"/>
      <c r="B134" s="4"/>
      <c r="C134" s="4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53"/>
      <c r="CE134" s="53"/>
      <c r="CF134" s="53"/>
      <c r="CG134" s="53"/>
      <c r="CH134" s="53"/>
      <c r="CI134" s="53"/>
      <c r="CJ134" s="53"/>
      <c r="CK134" s="53"/>
      <c r="CL134" s="61"/>
      <c r="CM134" s="53"/>
      <c r="CN134" s="53"/>
      <c r="CO134" s="53"/>
      <c r="CP134" s="53"/>
      <c r="CQ134" s="53"/>
      <c r="CR134" s="53"/>
      <c r="CS134" s="53"/>
      <c r="CT134" s="53"/>
      <c r="CU134" s="53"/>
      <c r="CV134" s="53"/>
      <c r="CW134" s="53"/>
      <c r="CX134" s="53"/>
      <c r="CY134" s="53"/>
    </row>
    <row r="135" spans="1:103" ht="13" customHeight="1">
      <c r="A135" s="4"/>
      <c r="B135" s="4"/>
      <c r="C135" s="4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61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</row>
    <row r="136" spans="1:103" ht="13" customHeight="1">
      <c r="A136" s="4"/>
      <c r="B136" s="4"/>
      <c r="C136" s="4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61"/>
      <c r="CM136" s="53"/>
      <c r="CN136" s="53"/>
      <c r="CO136" s="53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</row>
    <row r="137" spans="1:103" ht="13" customHeight="1">
      <c r="A137" s="4"/>
      <c r="B137" s="4"/>
      <c r="C137" s="4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53"/>
      <c r="CE137" s="53"/>
      <c r="CF137" s="53"/>
      <c r="CG137" s="53"/>
      <c r="CH137" s="53"/>
      <c r="CI137" s="53"/>
      <c r="CJ137" s="53"/>
      <c r="CK137" s="53"/>
      <c r="CL137" s="61"/>
      <c r="CM137" s="53"/>
      <c r="CN137" s="53"/>
      <c r="CO137" s="53"/>
      <c r="CP137" s="53"/>
      <c r="CQ137" s="53"/>
      <c r="CR137" s="53"/>
      <c r="CS137" s="53"/>
      <c r="CT137" s="53"/>
      <c r="CU137" s="53"/>
      <c r="CV137" s="53"/>
      <c r="CW137" s="53"/>
      <c r="CX137" s="53"/>
      <c r="CY137" s="53"/>
    </row>
    <row r="138" spans="1:103" ht="13" customHeight="1">
      <c r="A138" s="4"/>
      <c r="B138" s="4"/>
      <c r="C138" s="4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61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</row>
    <row r="139" spans="1:103" ht="13" customHeight="1">
      <c r="A139" s="4"/>
      <c r="B139" s="4"/>
      <c r="C139" s="4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3"/>
      <c r="CI139" s="53"/>
      <c r="CJ139" s="53"/>
      <c r="CK139" s="53"/>
      <c r="CL139" s="61"/>
      <c r="CM139" s="53"/>
      <c r="CN139" s="53"/>
      <c r="CO139" s="53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</row>
    <row r="140" spans="1:103" ht="13" customHeight="1">
      <c r="A140" s="4"/>
      <c r="B140" s="4"/>
      <c r="C140" s="4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3"/>
      <c r="CI140" s="53"/>
      <c r="CJ140" s="53"/>
      <c r="CK140" s="53"/>
      <c r="CL140" s="61"/>
      <c r="CM140" s="53"/>
      <c r="CN140" s="53"/>
      <c r="CO140" s="53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</row>
    <row r="141" spans="1:103" ht="13" customHeight="1">
      <c r="A141" s="4"/>
      <c r="B141" s="4"/>
      <c r="C141" s="4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  <c r="CE141" s="53"/>
      <c r="CF141" s="53"/>
      <c r="CG141" s="53"/>
      <c r="CH141" s="53"/>
      <c r="CI141" s="53"/>
      <c r="CJ141" s="53"/>
      <c r="CK141" s="53"/>
      <c r="CL141" s="61"/>
      <c r="CM141" s="53"/>
      <c r="CN141" s="53"/>
      <c r="CO141" s="53"/>
      <c r="CP141" s="53"/>
      <c r="CQ141" s="53"/>
      <c r="CR141" s="53"/>
      <c r="CS141" s="53"/>
      <c r="CT141" s="53"/>
      <c r="CU141" s="53"/>
      <c r="CV141" s="53"/>
      <c r="CW141" s="53"/>
      <c r="CX141" s="53"/>
      <c r="CY141" s="53"/>
    </row>
    <row r="142" spans="1:103" ht="13" customHeight="1">
      <c r="A142" s="4"/>
      <c r="B142" s="4"/>
      <c r="C142" s="4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61"/>
      <c r="CM142" s="53"/>
      <c r="CN142" s="53"/>
      <c r="CO142" s="53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</row>
    <row r="143" spans="1:103" ht="13" customHeight="1">
      <c r="A143" s="4"/>
      <c r="B143" s="4"/>
      <c r="C143" s="4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  <c r="CE143" s="53"/>
      <c r="CF143" s="53"/>
      <c r="CG143" s="53"/>
      <c r="CH143" s="53"/>
      <c r="CI143" s="53"/>
      <c r="CJ143" s="53"/>
      <c r="CK143" s="53"/>
      <c r="CL143" s="61"/>
      <c r="CM143" s="53"/>
      <c r="CN143" s="53"/>
      <c r="CO143" s="53"/>
      <c r="CP143" s="53"/>
      <c r="CQ143" s="53"/>
      <c r="CR143" s="53"/>
      <c r="CS143" s="53"/>
      <c r="CT143" s="53"/>
      <c r="CU143" s="53"/>
      <c r="CV143" s="53"/>
      <c r="CW143" s="53"/>
      <c r="CX143" s="53"/>
      <c r="CY143" s="53"/>
    </row>
    <row r="144" spans="1:103" ht="13" customHeight="1">
      <c r="A144" s="4"/>
      <c r="B144" s="4"/>
      <c r="C144" s="4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61"/>
      <c r="CM144" s="53"/>
      <c r="CN144" s="53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</row>
    <row r="145" spans="1:103" ht="13" customHeight="1">
      <c r="A145" s="4"/>
      <c r="B145" s="4"/>
      <c r="C145" s="4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61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</row>
    <row r="146" spans="1:103" ht="13" customHeight="1">
      <c r="A146" s="4"/>
      <c r="B146" s="4"/>
      <c r="C146" s="4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61"/>
      <c r="CM146" s="53"/>
      <c r="CN146" s="53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</row>
    <row r="147" spans="1:103" ht="13" customHeight="1">
      <c r="A147" s="4"/>
      <c r="B147" s="4"/>
      <c r="C147" s="4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61"/>
      <c r="CM147" s="53"/>
      <c r="CN147" s="53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</row>
    <row r="148" spans="1:103" ht="13" customHeight="1">
      <c r="A148" s="4"/>
      <c r="B148" s="4"/>
      <c r="C148" s="4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61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</row>
    <row r="149" spans="1:103" ht="13" customHeight="1">
      <c r="A149" s="4"/>
      <c r="B149" s="4"/>
      <c r="C149" s="4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61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</row>
    <row r="150" spans="1:103" ht="13" customHeight="1">
      <c r="A150" s="4"/>
      <c r="B150" s="4"/>
      <c r="C150" s="4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61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</row>
    <row r="151" spans="1:103" ht="13" customHeight="1">
      <c r="A151" s="4"/>
      <c r="B151" s="4"/>
      <c r="C151" s="4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61"/>
      <c r="CM151" s="53"/>
      <c r="CN151" s="53"/>
      <c r="CO151" s="53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</row>
    <row r="152" spans="1:103" ht="13" customHeight="1">
      <c r="A152" s="4"/>
      <c r="B152" s="4"/>
      <c r="C152" s="4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61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</row>
    <row r="153" spans="1:103" ht="13" customHeight="1">
      <c r="A153" s="4"/>
      <c r="B153" s="4"/>
      <c r="C153" s="4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3"/>
      <c r="CI153" s="53"/>
      <c r="CJ153" s="53"/>
      <c r="CK153" s="53"/>
      <c r="CL153" s="61"/>
      <c r="CM153" s="53"/>
      <c r="CN153" s="53"/>
      <c r="CO153" s="53"/>
      <c r="CP153" s="53"/>
      <c r="CQ153" s="53"/>
      <c r="CR153" s="53"/>
      <c r="CS153" s="53"/>
      <c r="CT153" s="53"/>
      <c r="CU153" s="53"/>
      <c r="CV153" s="53"/>
      <c r="CW153" s="53"/>
      <c r="CX153" s="53"/>
      <c r="CY153" s="53"/>
    </row>
    <row r="154" spans="1:103" ht="13" customHeight="1">
      <c r="A154" s="4"/>
      <c r="B154" s="4"/>
      <c r="C154" s="4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61"/>
      <c r="CM154" s="53"/>
      <c r="CN154" s="53"/>
      <c r="CO154" s="53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</row>
    <row r="155" spans="1:103" ht="13" customHeight="1">
      <c r="A155" s="4"/>
      <c r="B155" s="4"/>
      <c r="C155" s="4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61"/>
      <c r="CM155" s="53"/>
      <c r="CN155" s="53"/>
      <c r="CO155" s="53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</row>
    <row r="156" spans="1:103" ht="13" customHeight="1">
      <c r="A156" s="4"/>
      <c r="B156" s="4"/>
      <c r="C156" s="4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3"/>
      <c r="CI156" s="53"/>
      <c r="CJ156" s="53"/>
      <c r="CK156" s="53"/>
      <c r="CL156" s="61"/>
      <c r="CM156" s="53"/>
      <c r="CN156" s="53"/>
      <c r="CO156" s="53"/>
      <c r="CP156" s="53"/>
      <c r="CQ156" s="53"/>
      <c r="CR156" s="53"/>
      <c r="CS156" s="53"/>
      <c r="CT156" s="53"/>
      <c r="CU156" s="53"/>
      <c r="CV156" s="53"/>
      <c r="CW156" s="53"/>
      <c r="CX156" s="53"/>
      <c r="CY156" s="53"/>
    </row>
    <row r="157" spans="1:103" ht="13" customHeight="1">
      <c r="A157" s="4"/>
      <c r="B157" s="4"/>
      <c r="C157" s="4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3"/>
      <c r="CI157" s="53"/>
      <c r="CJ157" s="53"/>
      <c r="CK157" s="53"/>
      <c r="CL157" s="61"/>
      <c r="CM157" s="53"/>
      <c r="CN157" s="53"/>
      <c r="CO157" s="53"/>
      <c r="CP157" s="53"/>
      <c r="CQ157" s="53"/>
      <c r="CR157" s="53"/>
      <c r="CS157" s="53"/>
      <c r="CT157" s="53"/>
      <c r="CU157" s="53"/>
      <c r="CV157" s="53"/>
      <c r="CW157" s="53"/>
      <c r="CX157" s="53"/>
      <c r="CY157" s="53"/>
    </row>
    <row r="158" spans="1:103" ht="13" customHeight="1">
      <c r="A158" s="4"/>
      <c r="B158" s="4"/>
      <c r="C158" s="4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3"/>
      <c r="CI158" s="53"/>
      <c r="CJ158" s="53"/>
      <c r="CK158" s="53"/>
      <c r="CL158" s="61"/>
      <c r="CM158" s="53"/>
      <c r="CN158" s="53"/>
      <c r="CO158" s="53"/>
      <c r="CP158" s="53"/>
      <c r="CQ158" s="53"/>
      <c r="CR158" s="53"/>
      <c r="CS158" s="53"/>
      <c r="CT158" s="53"/>
      <c r="CU158" s="53"/>
      <c r="CV158" s="53"/>
      <c r="CW158" s="53"/>
      <c r="CX158" s="53"/>
      <c r="CY158" s="53"/>
    </row>
    <row r="159" spans="1:103" ht="13" customHeight="1">
      <c r="A159" s="4"/>
      <c r="B159" s="4"/>
      <c r="C159" s="4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61"/>
      <c r="CM159" s="53"/>
      <c r="CN159" s="53"/>
      <c r="CO159" s="53"/>
      <c r="CP159" s="53"/>
      <c r="CQ159" s="53"/>
      <c r="CR159" s="53"/>
      <c r="CS159" s="53"/>
      <c r="CT159" s="53"/>
      <c r="CU159" s="53"/>
      <c r="CV159" s="53"/>
      <c r="CW159" s="53"/>
      <c r="CX159" s="53"/>
      <c r="CY159" s="53"/>
    </row>
    <row r="160" spans="1:103" ht="13" customHeight="1">
      <c r="A160" s="4"/>
      <c r="B160" s="4"/>
      <c r="C160" s="4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61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</row>
    <row r="161" spans="1:103" ht="13" customHeight="1">
      <c r="A161" s="4"/>
      <c r="B161" s="4"/>
      <c r="C161" s="4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61"/>
      <c r="CM161" s="53"/>
      <c r="CN161" s="53"/>
      <c r="CO161" s="53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</row>
    <row r="162" spans="1:103" ht="13" customHeight="1">
      <c r="A162" s="4"/>
      <c r="B162" s="4"/>
      <c r="C162" s="4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61"/>
      <c r="CM162" s="53"/>
      <c r="CN162" s="53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</row>
    <row r="163" spans="1:103" ht="13" customHeight="1">
      <c r="A163" s="4"/>
      <c r="B163" s="4"/>
      <c r="C163" s="4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3"/>
      <c r="CI163" s="53"/>
      <c r="CJ163" s="53"/>
      <c r="CK163" s="53"/>
      <c r="CL163" s="61"/>
      <c r="CM163" s="53"/>
      <c r="CN163" s="53"/>
      <c r="CO163" s="53"/>
      <c r="CP163" s="53"/>
      <c r="CQ163" s="53"/>
      <c r="CR163" s="53"/>
      <c r="CS163" s="53"/>
      <c r="CT163" s="53"/>
      <c r="CU163" s="53"/>
      <c r="CV163" s="53"/>
      <c r="CW163" s="53"/>
      <c r="CX163" s="53"/>
      <c r="CY163" s="53"/>
    </row>
    <row r="164" spans="1:103" ht="13" customHeight="1">
      <c r="A164" s="4"/>
      <c r="B164" s="4"/>
      <c r="C164" s="4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3"/>
      <c r="CI164" s="53"/>
      <c r="CJ164" s="53"/>
      <c r="CK164" s="53"/>
      <c r="CL164" s="61"/>
      <c r="CM164" s="53"/>
      <c r="CN164" s="53"/>
      <c r="CO164" s="53"/>
      <c r="CP164" s="53"/>
      <c r="CQ164" s="53"/>
      <c r="CR164" s="53"/>
      <c r="CS164" s="53"/>
      <c r="CT164" s="53"/>
      <c r="CU164" s="53"/>
      <c r="CV164" s="53"/>
      <c r="CW164" s="53"/>
      <c r="CX164" s="53"/>
      <c r="CY164" s="53"/>
    </row>
    <row r="165" spans="1:103" ht="13" customHeight="1">
      <c r="A165" s="4"/>
      <c r="B165" s="4"/>
      <c r="C165" s="4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3"/>
      <c r="CI165" s="53"/>
      <c r="CJ165" s="53"/>
      <c r="CK165" s="53"/>
      <c r="CL165" s="61"/>
      <c r="CM165" s="53"/>
      <c r="CN165" s="53"/>
      <c r="CO165" s="53"/>
      <c r="CP165" s="53"/>
      <c r="CQ165" s="53"/>
      <c r="CR165" s="53"/>
      <c r="CS165" s="53"/>
      <c r="CT165" s="53"/>
      <c r="CU165" s="53"/>
      <c r="CV165" s="53"/>
      <c r="CW165" s="53"/>
      <c r="CX165" s="53"/>
      <c r="CY165" s="53"/>
    </row>
    <row r="166" spans="1:103" ht="13" customHeight="1">
      <c r="A166" s="4"/>
      <c r="B166" s="4"/>
      <c r="C166" s="4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3"/>
      <c r="CI166" s="53"/>
      <c r="CJ166" s="53"/>
      <c r="CK166" s="53"/>
      <c r="CL166" s="61"/>
      <c r="CM166" s="53"/>
      <c r="CN166" s="53"/>
      <c r="CO166" s="53"/>
      <c r="CP166" s="53"/>
      <c r="CQ166" s="53"/>
      <c r="CR166" s="53"/>
      <c r="CS166" s="53"/>
      <c r="CT166" s="53"/>
      <c r="CU166" s="53"/>
      <c r="CV166" s="53"/>
      <c r="CW166" s="53"/>
      <c r="CX166" s="53"/>
      <c r="CY166" s="53"/>
    </row>
    <row r="167" spans="1:103" ht="13" customHeight="1">
      <c r="A167" s="4"/>
      <c r="B167" s="4"/>
      <c r="C167" s="4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61"/>
      <c r="CM167" s="53"/>
      <c r="CN167" s="53"/>
      <c r="CO167" s="53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</row>
    <row r="168" spans="1:103" ht="13" customHeight="1">
      <c r="A168" s="4"/>
      <c r="B168" s="4"/>
      <c r="C168" s="4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61"/>
      <c r="CM168" s="53"/>
      <c r="CN168" s="53"/>
      <c r="CO168" s="53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</row>
    <row r="169" spans="1:103" ht="13" customHeight="1">
      <c r="A169" s="4"/>
      <c r="B169" s="4"/>
      <c r="C169" s="4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3"/>
      <c r="CI169" s="53"/>
      <c r="CJ169" s="53"/>
      <c r="CK169" s="53"/>
      <c r="CL169" s="61"/>
      <c r="CM169" s="53"/>
      <c r="CN169" s="53"/>
      <c r="CO169" s="53"/>
      <c r="CP169" s="53"/>
      <c r="CQ169" s="53"/>
      <c r="CR169" s="53"/>
      <c r="CS169" s="53"/>
      <c r="CT169" s="53"/>
      <c r="CU169" s="53"/>
      <c r="CV169" s="53"/>
      <c r="CW169" s="53"/>
      <c r="CX169" s="53"/>
      <c r="CY169" s="53"/>
    </row>
    <row r="170" spans="1:103" ht="13" customHeight="1">
      <c r="A170" s="4"/>
      <c r="B170" s="4"/>
      <c r="C170" s="4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61"/>
      <c r="CM170" s="53"/>
      <c r="CN170" s="53"/>
      <c r="CO170" s="53"/>
      <c r="CP170" s="53"/>
      <c r="CQ170" s="53"/>
      <c r="CR170" s="53"/>
      <c r="CS170" s="53"/>
      <c r="CT170" s="53"/>
      <c r="CU170" s="53"/>
      <c r="CV170" s="53"/>
      <c r="CW170" s="53"/>
      <c r="CX170" s="53"/>
      <c r="CY170" s="53"/>
    </row>
    <row r="171" spans="1:103" ht="13" customHeight="1">
      <c r="A171" s="4"/>
      <c r="B171" s="4"/>
      <c r="C171" s="4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61"/>
      <c r="CM171" s="53"/>
      <c r="CN171" s="53"/>
      <c r="CO171" s="53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</row>
    <row r="172" spans="1:103" ht="13" customHeight="1">
      <c r="A172" s="4"/>
      <c r="B172" s="4"/>
      <c r="C172" s="4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61"/>
      <c r="CM172" s="53"/>
      <c r="CN172" s="53"/>
      <c r="CO172" s="53"/>
      <c r="CP172" s="53"/>
      <c r="CQ172" s="53"/>
      <c r="CR172" s="53"/>
      <c r="CS172" s="53"/>
      <c r="CT172" s="53"/>
      <c r="CU172" s="53"/>
      <c r="CV172" s="53"/>
      <c r="CW172" s="53"/>
      <c r="CX172" s="53"/>
      <c r="CY172" s="53"/>
    </row>
    <row r="173" spans="1:103" ht="13" customHeight="1">
      <c r="A173" s="4"/>
      <c r="B173" s="4"/>
      <c r="C173" s="4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61"/>
      <c r="CM173" s="53"/>
      <c r="CN173" s="53"/>
      <c r="CO173" s="53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</row>
    <row r="174" spans="1:103" ht="13" customHeight="1">
      <c r="A174" s="4"/>
      <c r="B174" s="4"/>
      <c r="C174" s="4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3"/>
      <c r="CI174" s="53"/>
      <c r="CJ174" s="53"/>
      <c r="CK174" s="53"/>
      <c r="CL174" s="61"/>
      <c r="CM174" s="53"/>
      <c r="CN174" s="53"/>
      <c r="CO174" s="53"/>
      <c r="CP174" s="53"/>
      <c r="CQ174" s="53"/>
      <c r="CR174" s="53"/>
      <c r="CS174" s="53"/>
      <c r="CT174" s="53"/>
      <c r="CU174" s="53"/>
      <c r="CV174" s="53"/>
      <c r="CW174" s="53"/>
      <c r="CX174" s="53"/>
      <c r="CY174" s="53"/>
    </row>
    <row r="175" spans="1:103" ht="13" customHeight="1">
      <c r="A175" s="4"/>
      <c r="B175" s="4"/>
      <c r="C175" s="4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61"/>
      <c r="CM175" s="53"/>
      <c r="CN175" s="53"/>
      <c r="CO175" s="53"/>
      <c r="CP175" s="53"/>
      <c r="CQ175" s="53"/>
      <c r="CR175" s="53"/>
      <c r="CS175" s="53"/>
      <c r="CT175" s="53"/>
      <c r="CU175" s="53"/>
      <c r="CV175" s="53"/>
      <c r="CW175" s="53"/>
      <c r="CX175" s="53"/>
      <c r="CY175" s="53"/>
    </row>
    <row r="176" spans="1:103" ht="13" customHeight="1">
      <c r="A176" s="4"/>
      <c r="B176" s="4"/>
      <c r="C176" s="4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61"/>
      <c r="CM176" s="53"/>
      <c r="CN176" s="53"/>
      <c r="CO176" s="53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</row>
    <row r="177" spans="1:103" ht="13" customHeight="1">
      <c r="A177" s="4"/>
      <c r="B177" s="4"/>
      <c r="C177" s="4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3"/>
      <c r="CI177" s="53"/>
      <c r="CJ177" s="53"/>
      <c r="CK177" s="53"/>
      <c r="CL177" s="61"/>
      <c r="CM177" s="53"/>
      <c r="CN177" s="53"/>
      <c r="CO177" s="53"/>
      <c r="CP177" s="53"/>
      <c r="CQ177" s="53"/>
      <c r="CR177" s="53"/>
      <c r="CS177" s="53"/>
      <c r="CT177" s="53"/>
      <c r="CU177" s="53"/>
      <c r="CV177" s="53"/>
      <c r="CW177" s="53"/>
      <c r="CX177" s="53"/>
      <c r="CY177" s="53"/>
    </row>
    <row r="178" spans="1:103" ht="13" customHeight="1">
      <c r="A178" s="4"/>
      <c r="B178" s="4"/>
      <c r="C178" s="4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3"/>
      <c r="CI178" s="53"/>
      <c r="CJ178" s="53"/>
      <c r="CK178" s="53"/>
      <c r="CL178" s="61"/>
      <c r="CM178" s="53"/>
      <c r="CN178" s="53"/>
      <c r="CO178" s="53"/>
      <c r="CP178" s="53"/>
      <c r="CQ178" s="53"/>
      <c r="CR178" s="53"/>
      <c r="CS178" s="53"/>
      <c r="CT178" s="53"/>
      <c r="CU178" s="53"/>
      <c r="CV178" s="53"/>
      <c r="CW178" s="53"/>
      <c r="CX178" s="53"/>
      <c r="CY178" s="53"/>
    </row>
    <row r="179" spans="1:103" ht="13" customHeight="1">
      <c r="A179" s="4"/>
      <c r="B179" s="4"/>
      <c r="C179" s="4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61"/>
      <c r="CM179" s="53"/>
      <c r="CN179" s="53"/>
      <c r="CO179" s="53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</row>
    <row r="180" spans="1:103" ht="13" customHeight="1">
      <c r="A180" s="4"/>
      <c r="B180" s="4"/>
      <c r="C180" s="4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61"/>
      <c r="CM180" s="53"/>
      <c r="CN180" s="53"/>
      <c r="CO180" s="53"/>
      <c r="CP180" s="53"/>
      <c r="CQ180" s="53"/>
      <c r="CR180" s="53"/>
      <c r="CS180" s="53"/>
      <c r="CT180" s="53"/>
      <c r="CU180" s="53"/>
      <c r="CV180" s="53"/>
      <c r="CW180" s="53"/>
      <c r="CX180" s="53"/>
      <c r="CY180" s="53"/>
    </row>
    <row r="181" spans="1:103" ht="13" customHeight="1">
      <c r="A181" s="4"/>
      <c r="B181" s="4"/>
      <c r="C181" s="4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3"/>
      <c r="CI181" s="53"/>
      <c r="CJ181" s="53"/>
      <c r="CK181" s="53"/>
      <c r="CL181" s="61"/>
      <c r="CM181" s="53"/>
      <c r="CN181" s="53"/>
      <c r="CO181" s="53"/>
      <c r="CP181" s="53"/>
      <c r="CQ181" s="53"/>
      <c r="CR181" s="53"/>
      <c r="CS181" s="53"/>
      <c r="CT181" s="53"/>
      <c r="CU181" s="53"/>
      <c r="CV181" s="53"/>
      <c r="CW181" s="53"/>
      <c r="CX181" s="53"/>
      <c r="CY181" s="53"/>
    </row>
    <row r="182" spans="1:103" ht="13" customHeight="1">
      <c r="A182" s="4"/>
      <c r="B182" s="4"/>
      <c r="C182" s="4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3"/>
      <c r="CI182" s="53"/>
      <c r="CJ182" s="53"/>
      <c r="CK182" s="53"/>
      <c r="CL182" s="61"/>
      <c r="CM182" s="53"/>
      <c r="CN182" s="53"/>
      <c r="CO182" s="53"/>
      <c r="CP182" s="53"/>
      <c r="CQ182" s="53"/>
      <c r="CR182" s="53"/>
      <c r="CS182" s="53"/>
      <c r="CT182" s="53"/>
      <c r="CU182" s="53"/>
      <c r="CV182" s="53"/>
      <c r="CW182" s="53"/>
      <c r="CX182" s="53"/>
      <c r="CY182" s="53"/>
    </row>
    <row r="183" spans="1:103" ht="13" customHeight="1">
      <c r="A183" s="4"/>
      <c r="B183" s="4"/>
      <c r="C183" s="4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61"/>
      <c r="CM183" s="53"/>
      <c r="CN183" s="53"/>
      <c r="CO183" s="53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</row>
    <row r="184" spans="1:103" ht="13" customHeight="1">
      <c r="A184" s="4"/>
      <c r="B184" s="4"/>
      <c r="C184" s="4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3"/>
      <c r="CI184" s="53"/>
      <c r="CJ184" s="53"/>
      <c r="CK184" s="53"/>
      <c r="CL184" s="61"/>
      <c r="CM184" s="53"/>
      <c r="CN184" s="53"/>
      <c r="CO184" s="53"/>
      <c r="CP184" s="53"/>
      <c r="CQ184" s="53"/>
      <c r="CR184" s="53"/>
      <c r="CS184" s="53"/>
      <c r="CT184" s="53"/>
      <c r="CU184" s="53"/>
      <c r="CV184" s="53"/>
      <c r="CW184" s="53"/>
      <c r="CX184" s="53"/>
      <c r="CY184" s="53"/>
    </row>
    <row r="185" spans="1:103" ht="13" customHeight="1">
      <c r="A185" s="4"/>
      <c r="B185" s="4"/>
      <c r="C185" s="4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3"/>
      <c r="CI185" s="53"/>
      <c r="CJ185" s="53"/>
      <c r="CK185" s="53"/>
      <c r="CL185" s="61"/>
      <c r="CM185" s="53"/>
      <c r="CN185" s="53"/>
      <c r="CO185" s="53"/>
      <c r="CP185" s="53"/>
      <c r="CQ185" s="53"/>
      <c r="CR185" s="53"/>
      <c r="CS185" s="53"/>
      <c r="CT185" s="53"/>
      <c r="CU185" s="53"/>
      <c r="CV185" s="53"/>
      <c r="CW185" s="53"/>
      <c r="CX185" s="53"/>
      <c r="CY185" s="53"/>
    </row>
    <row r="186" spans="1:103" ht="13" customHeight="1">
      <c r="A186" s="4"/>
      <c r="B186" s="4"/>
      <c r="C186" s="4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61"/>
      <c r="CM186" s="53"/>
      <c r="CN186" s="53"/>
      <c r="CO186" s="53"/>
      <c r="CP186" s="53"/>
      <c r="CQ186" s="53"/>
      <c r="CR186" s="53"/>
      <c r="CS186" s="53"/>
      <c r="CT186" s="53"/>
      <c r="CU186" s="53"/>
      <c r="CV186" s="53"/>
      <c r="CW186" s="53"/>
      <c r="CX186" s="53"/>
      <c r="CY186" s="53"/>
    </row>
    <row r="187" spans="1:103" ht="13" customHeight="1">
      <c r="A187" s="4"/>
      <c r="B187" s="4"/>
      <c r="C187" s="4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61"/>
      <c r="CM187" s="53"/>
      <c r="CN187" s="53"/>
      <c r="CO187" s="53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</row>
    <row r="188" spans="1:103" ht="13" customHeight="1">
      <c r="A188" s="4"/>
      <c r="B188" s="4"/>
      <c r="C188" s="4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61"/>
      <c r="CM188" s="53"/>
      <c r="CN188" s="53"/>
      <c r="CO188" s="53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</row>
    <row r="189" spans="1:103" ht="13" customHeight="1">
      <c r="A189" s="4"/>
      <c r="B189" s="4"/>
      <c r="C189" s="4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61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</row>
    <row r="190" spans="1:103" ht="13" customHeight="1">
      <c r="A190" s="4"/>
      <c r="B190" s="4"/>
      <c r="C190" s="4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61"/>
      <c r="CM190" s="53"/>
      <c r="CN190" s="53"/>
      <c r="CO190" s="53"/>
      <c r="CP190" s="53"/>
      <c r="CQ190" s="53"/>
      <c r="CR190" s="53"/>
      <c r="CS190" s="53"/>
      <c r="CT190" s="53"/>
      <c r="CU190" s="53"/>
      <c r="CV190" s="53"/>
      <c r="CW190" s="53"/>
      <c r="CX190" s="53"/>
      <c r="CY190" s="53"/>
    </row>
    <row r="191" spans="1:103" ht="13" customHeight="1">
      <c r="A191" s="4"/>
      <c r="B191" s="4"/>
      <c r="C191" s="4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61"/>
      <c r="CM191" s="53"/>
      <c r="CN191" s="53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</row>
    <row r="192" spans="1:103" ht="13" customHeight="1">
      <c r="A192" s="4"/>
      <c r="B192" s="4"/>
      <c r="C192" s="4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61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</row>
    <row r="193" spans="1:103" ht="13" customHeight="1">
      <c r="A193" s="4"/>
      <c r="B193" s="4"/>
      <c r="C193" s="4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61"/>
      <c r="CM193" s="53"/>
      <c r="CN193" s="53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</row>
    <row r="194" spans="1:103" ht="13" customHeight="1">
      <c r="A194" s="4"/>
      <c r="B194" s="4"/>
      <c r="C194" s="4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61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</row>
    <row r="195" spans="1:103" ht="13" customHeight="1">
      <c r="A195" s="4"/>
      <c r="B195" s="4"/>
      <c r="C195" s="4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61"/>
      <c r="CM195" s="53"/>
      <c r="CN195" s="53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</row>
    <row r="196" spans="1:103" ht="13" customHeight="1">
      <c r="A196" s="4"/>
      <c r="B196" s="4"/>
      <c r="C196" s="4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61"/>
      <c r="CM196" s="53"/>
      <c r="CN196" s="53"/>
      <c r="CO196" s="53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</row>
    <row r="197" spans="1:103" ht="13" customHeight="1">
      <c r="A197" s="4"/>
      <c r="B197" s="4"/>
      <c r="C197" s="4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61"/>
      <c r="CM197" s="53"/>
      <c r="CN197" s="53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</row>
    <row r="198" spans="1:103" ht="13" customHeight="1">
      <c r="A198" s="4"/>
      <c r="B198" s="4"/>
      <c r="C198" s="4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61"/>
      <c r="CM198" s="53"/>
      <c r="CN198" s="53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</row>
    <row r="199" spans="1:103" ht="13" customHeight="1">
      <c r="A199" s="4"/>
      <c r="B199" s="4"/>
      <c r="C199" s="4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61"/>
      <c r="CM199" s="53"/>
      <c r="CN199" s="53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</row>
    <row r="200" spans="1:103" ht="13" customHeight="1">
      <c r="A200" s="4"/>
      <c r="B200" s="4"/>
      <c r="C200" s="4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61"/>
      <c r="CM200" s="53"/>
      <c r="CN200" s="53"/>
      <c r="CO200" s="53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</row>
    <row r="201" spans="1:103" ht="13" customHeight="1">
      <c r="A201" s="4"/>
      <c r="B201" s="4"/>
      <c r="C201" s="4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61"/>
      <c r="CM201" s="53"/>
      <c r="CN201" s="53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</row>
    <row r="202" spans="1:103" ht="13" customHeight="1">
      <c r="A202" s="4"/>
      <c r="B202" s="4"/>
      <c r="C202" s="4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61"/>
      <c r="CM202" s="53"/>
      <c r="CN202" s="53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</row>
    <row r="203" spans="1:103" ht="13" customHeight="1">
      <c r="A203" s="4"/>
      <c r="B203" s="4"/>
      <c r="C203" s="4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61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</row>
    <row r="204" spans="1:103" ht="13" customHeight="1">
      <c r="A204" s="4"/>
      <c r="B204" s="4"/>
      <c r="C204" s="4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3"/>
      <c r="CI204" s="53"/>
      <c r="CJ204" s="53"/>
      <c r="CK204" s="53"/>
      <c r="CL204" s="61"/>
      <c r="CM204" s="53"/>
      <c r="CN204" s="53"/>
      <c r="CO204" s="53"/>
      <c r="CP204" s="53"/>
      <c r="CQ204" s="53"/>
      <c r="CR204" s="53"/>
      <c r="CS204" s="53"/>
      <c r="CT204" s="53"/>
      <c r="CU204" s="53"/>
      <c r="CV204" s="53"/>
      <c r="CW204" s="53"/>
      <c r="CX204" s="53"/>
      <c r="CY204" s="53"/>
    </row>
    <row r="205" spans="1:103" ht="13" customHeight="1">
      <c r="A205" s="4"/>
      <c r="B205" s="4"/>
      <c r="C205" s="4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61"/>
      <c r="CM205" s="53"/>
      <c r="CN205" s="53"/>
      <c r="CO205" s="53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</row>
    <row r="206" spans="1:103" ht="13" customHeight="1">
      <c r="A206" s="4"/>
      <c r="B206" s="4"/>
      <c r="C206" s="4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61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</row>
    <row r="207" spans="1:103" ht="13" customHeight="1">
      <c r="A207" s="4"/>
      <c r="B207" s="4"/>
      <c r="C207" s="4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61"/>
      <c r="CM207" s="53"/>
      <c r="CN207" s="53"/>
      <c r="CO207" s="53"/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</row>
    <row r="208" spans="1:103" ht="13" customHeight="1">
      <c r="A208" s="4"/>
      <c r="B208" s="4"/>
      <c r="C208" s="4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61"/>
      <c r="CM208" s="53"/>
      <c r="CN208" s="53"/>
      <c r="CO208" s="53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</row>
    <row r="209" spans="1:103" ht="13" customHeight="1">
      <c r="A209" s="4"/>
      <c r="B209" s="4"/>
      <c r="C209" s="4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61"/>
      <c r="CM209" s="53"/>
      <c r="CN209" s="53"/>
      <c r="CO209" s="53"/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</row>
    <row r="210" spans="1:103" ht="13" customHeight="1">
      <c r="A210" s="4"/>
      <c r="B210" s="4"/>
      <c r="C210" s="4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61"/>
      <c r="CM210" s="53"/>
      <c r="CN210" s="53"/>
      <c r="CO210" s="53"/>
      <c r="CP210" s="53"/>
      <c r="CQ210" s="53"/>
      <c r="CR210" s="53"/>
      <c r="CS210" s="53"/>
      <c r="CT210" s="53"/>
      <c r="CU210" s="53"/>
      <c r="CV210" s="53"/>
      <c r="CW210" s="53"/>
      <c r="CX210" s="53"/>
      <c r="CY210" s="53"/>
    </row>
    <row r="211" spans="1:103" ht="13" customHeight="1">
      <c r="A211" s="4"/>
      <c r="B211" s="4"/>
      <c r="C211" s="4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3"/>
      <c r="CI211" s="53"/>
      <c r="CJ211" s="53"/>
      <c r="CK211" s="53"/>
      <c r="CL211" s="61"/>
      <c r="CM211" s="53"/>
      <c r="CN211" s="53"/>
      <c r="CO211" s="53"/>
      <c r="CP211" s="53"/>
      <c r="CQ211" s="53"/>
      <c r="CR211" s="53"/>
      <c r="CS211" s="53"/>
      <c r="CT211" s="53"/>
      <c r="CU211" s="53"/>
      <c r="CV211" s="53"/>
      <c r="CW211" s="53"/>
      <c r="CX211" s="53"/>
      <c r="CY211" s="53"/>
    </row>
    <row r="212" spans="1:103" ht="13" customHeight="1">
      <c r="A212" s="4"/>
      <c r="B212" s="4"/>
      <c r="C212" s="4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3"/>
      <c r="CI212" s="53"/>
      <c r="CJ212" s="53"/>
      <c r="CK212" s="53"/>
      <c r="CL212" s="61"/>
      <c r="CM212" s="53"/>
      <c r="CN212" s="53"/>
      <c r="CO212" s="53"/>
      <c r="CP212" s="53"/>
      <c r="CQ212" s="53"/>
      <c r="CR212" s="53"/>
      <c r="CS212" s="53"/>
      <c r="CT212" s="53"/>
      <c r="CU212" s="53"/>
      <c r="CV212" s="53"/>
      <c r="CW212" s="53"/>
      <c r="CX212" s="53"/>
      <c r="CY212" s="53"/>
    </row>
    <row r="213" spans="1:103" ht="13" customHeight="1">
      <c r="A213" s="4"/>
      <c r="B213" s="4"/>
      <c r="C213" s="4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3"/>
      <c r="CI213" s="53"/>
      <c r="CJ213" s="53"/>
      <c r="CK213" s="53"/>
      <c r="CL213" s="61"/>
      <c r="CM213" s="53"/>
      <c r="CN213" s="53"/>
      <c r="CO213" s="53"/>
      <c r="CP213" s="53"/>
      <c r="CQ213" s="53"/>
      <c r="CR213" s="53"/>
      <c r="CS213" s="53"/>
      <c r="CT213" s="53"/>
      <c r="CU213" s="53"/>
      <c r="CV213" s="53"/>
      <c r="CW213" s="53"/>
      <c r="CX213" s="53"/>
      <c r="CY213" s="53"/>
    </row>
    <row r="214" spans="1:103" ht="13" customHeight="1">
      <c r="A214" s="4"/>
      <c r="B214" s="4"/>
      <c r="C214" s="4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61"/>
      <c r="CM214" s="53"/>
      <c r="CN214" s="53"/>
      <c r="CO214" s="53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</row>
    <row r="215" spans="1:103" ht="13" customHeight="1">
      <c r="A215" s="4"/>
      <c r="B215" s="4"/>
      <c r="C215" s="4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61"/>
      <c r="CM215" s="53"/>
      <c r="CN215" s="53"/>
      <c r="CO215" s="53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</row>
    <row r="216" spans="1:103" ht="13" customHeight="1">
      <c r="A216" s="4"/>
      <c r="B216" s="4"/>
      <c r="C216" s="4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3"/>
      <c r="CI216" s="53"/>
      <c r="CJ216" s="53"/>
      <c r="CK216" s="53"/>
      <c r="CL216" s="61"/>
      <c r="CM216" s="53"/>
      <c r="CN216" s="53"/>
      <c r="CO216" s="53"/>
      <c r="CP216" s="53"/>
      <c r="CQ216" s="53"/>
      <c r="CR216" s="53"/>
      <c r="CS216" s="53"/>
      <c r="CT216" s="53"/>
      <c r="CU216" s="53"/>
      <c r="CV216" s="53"/>
      <c r="CW216" s="53"/>
      <c r="CX216" s="53"/>
      <c r="CY216" s="53"/>
    </row>
    <row r="217" spans="1:103" ht="13" customHeight="1">
      <c r="A217" s="4"/>
      <c r="B217" s="4"/>
      <c r="C217" s="4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3"/>
      <c r="CI217" s="53"/>
      <c r="CJ217" s="53"/>
      <c r="CK217" s="53"/>
      <c r="CL217" s="61"/>
      <c r="CM217" s="53"/>
      <c r="CN217" s="53"/>
      <c r="CO217" s="53"/>
      <c r="CP217" s="53"/>
      <c r="CQ217" s="53"/>
      <c r="CR217" s="53"/>
      <c r="CS217" s="53"/>
      <c r="CT217" s="53"/>
      <c r="CU217" s="53"/>
      <c r="CV217" s="53"/>
      <c r="CW217" s="53"/>
      <c r="CX217" s="53"/>
      <c r="CY217" s="53"/>
    </row>
    <row r="218" spans="1:103" ht="13" customHeight="1">
      <c r="A218" s="4"/>
      <c r="B218" s="4"/>
      <c r="C218" s="4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61"/>
      <c r="CM218" s="53"/>
      <c r="CN218" s="53"/>
      <c r="CO218" s="53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</row>
    <row r="219" spans="1:103" ht="13" customHeight="1">
      <c r="A219" s="4"/>
      <c r="B219" s="4"/>
      <c r="C219" s="4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3"/>
      <c r="CI219" s="53"/>
      <c r="CJ219" s="53"/>
      <c r="CK219" s="53"/>
      <c r="CL219" s="61"/>
      <c r="CM219" s="53"/>
      <c r="CN219" s="53"/>
      <c r="CO219" s="53"/>
      <c r="CP219" s="53"/>
      <c r="CQ219" s="53"/>
      <c r="CR219" s="53"/>
      <c r="CS219" s="53"/>
      <c r="CT219" s="53"/>
      <c r="CU219" s="53"/>
      <c r="CV219" s="53"/>
      <c r="CW219" s="53"/>
      <c r="CX219" s="53"/>
      <c r="CY219" s="53"/>
    </row>
    <row r="220" spans="1:103" ht="13" customHeight="1">
      <c r="A220" s="4"/>
      <c r="B220" s="4"/>
      <c r="C220" s="4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61"/>
      <c r="CM220" s="53"/>
      <c r="CN220" s="53"/>
      <c r="CO220" s="53"/>
      <c r="CP220" s="53"/>
      <c r="CQ220" s="53"/>
      <c r="CR220" s="53"/>
      <c r="CS220" s="53"/>
      <c r="CT220" s="53"/>
      <c r="CU220" s="53"/>
      <c r="CV220" s="53"/>
      <c r="CW220" s="53"/>
      <c r="CX220" s="53"/>
      <c r="CY220" s="53"/>
    </row>
    <row r="221" spans="1:103" ht="13" customHeight="1">
      <c r="A221" s="4"/>
      <c r="B221" s="4"/>
      <c r="C221" s="4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61"/>
      <c r="CM221" s="53"/>
      <c r="CN221" s="53"/>
      <c r="CO221" s="53"/>
      <c r="CP221" s="53"/>
      <c r="CQ221" s="53"/>
      <c r="CR221" s="53"/>
      <c r="CS221" s="53"/>
      <c r="CT221" s="53"/>
      <c r="CU221" s="53"/>
      <c r="CV221" s="53"/>
      <c r="CW221" s="53"/>
      <c r="CX221" s="53"/>
      <c r="CY221" s="53"/>
    </row>
    <row r="222" spans="1:103" ht="13" customHeight="1">
      <c r="A222" s="4"/>
      <c r="B222" s="4"/>
      <c r="C222" s="4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61"/>
      <c r="CM222" s="53"/>
      <c r="CN222" s="53"/>
      <c r="CO222" s="53"/>
      <c r="CP222" s="53"/>
      <c r="CQ222" s="53"/>
      <c r="CR222" s="53"/>
      <c r="CS222" s="53"/>
      <c r="CT222" s="53"/>
      <c r="CU222" s="53"/>
      <c r="CV222" s="53"/>
      <c r="CW222" s="53"/>
      <c r="CX222" s="53"/>
      <c r="CY222" s="53"/>
    </row>
    <row r="223" spans="1:103" ht="13" customHeight="1">
      <c r="A223" s="4"/>
      <c r="B223" s="4"/>
      <c r="C223" s="4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61"/>
      <c r="CM223" s="53"/>
      <c r="CN223" s="53"/>
      <c r="CO223" s="53"/>
      <c r="CP223" s="53"/>
      <c r="CQ223" s="53"/>
      <c r="CR223" s="53"/>
      <c r="CS223" s="53"/>
      <c r="CT223" s="53"/>
      <c r="CU223" s="53"/>
      <c r="CV223" s="53"/>
      <c r="CW223" s="53"/>
      <c r="CX223" s="53"/>
      <c r="CY223" s="53"/>
    </row>
    <row r="224" spans="1:103" ht="13" customHeight="1">
      <c r="A224" s="4"/>
      <c r="B224" s="4"/>
      <c r="C224" s="4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61"/>
      <c r="CM224" s="53"/>
      <c r="CN224" s="53"/>
      <c r="CO224" s="53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</row>
    <row r="225" spans="1:103" ht="13" customHeight="1">
      <c r="A225" s="4"/>
      <c r="B225" s="4"/>
      <c r="C225" s="4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61"/>
      <c r="CM225" s="53"/>
      <c r="CN225" s="53"/>
      <c r="CO225" s="53"/>
      <c r="CP225" s="53"/>
      <c r="CQ225" s="53"/>
      <c r="CR225" s="53"/>
      <c r="CS225" s="53"/>
      <c r="CT225" s="53"/>
      <c r="CU225" s="53"/>
      <c r="CV225" s="53"/>
      <c r="CW225" s="53"/>
      <c r="CX225" s="53"/>
      <c r="CY225" s="53"/>
    </row>
    <row r="226" spans="1:103" ht="13" customHeight="1">
      <c r="A226" s="4"/>
      <c r="B226" s="4"/>
      <c r="C226" s="4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61"/>
      <c r="CM226" s="53"/>
      <c r="CN226" s="53"/>
      <c r="CO226" s="53"/>
      <c r="CP226" s="53"/>
      <c r="CQ226" s="53"/>
      <c r="CR226" s="53"/>
      <c r="CS226" s="53"/>
      <c r="CT226" s="53"/>
      <c r="CU226" s="53"/>
      <c r="CV226" s="53"/>
      <c r="CW226" s="53"/>
      <c r="CX226" s="53"/>
      <c r="CY226" s="53"/>
    </row>
    <row r="227" spans="1:103" ht="13" customHeight="1">
      <c r="A227" s="4"/>
      <c r="B227" s="4"/>
      <c r="C227" s="4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61"/>
      <c r="CM227" s="53"/>
      <c r="CN227" s="53"/>
      <c r="CO227" s="53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</row>
    <row r="228" spans="1:103" ht="13" customHeight="1">
      <c r="A228" s="4"/>
      <c r="B228" s="4"/>
      <c r="C228" s="4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61"/>
      <c r="CM228" s="53"/>
      <c r="CN228" s="53"/>
      <c r="CO228" s="53"/>
      <c r="CP228" s="53"/>
      <c r="CQ228" s="53"/>
      <c r="CR228" s="53"/>
      <c r="CS228" s="53"/>
      <c r="CT228" s="53"/>
      <c r="CU228" s="53"/>
      <c r="CV228" s="53"/>
      <c r="CW228" s="53"/>
      <c r="CX228" s="53"/>
      <c r="CY228" s="53"/>
    </row>
    <row r="229" spans="1:103" ht="13" customHeight="1">
      <c r="A229" s="4"/>
      <c r="B229" s="4"/>
      <c r="C229" s="4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61"/>
      <c r="CM229" s="53"/>
      <c r="CN229" s="53"/>
      <c r="CO229" s="53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</row>
    <row r="230" spans="1:103" ht="13" customHeight="1">
      <c r="A230" s="4"/>
      <c r="B230" s="4"/>
      <c r="C230" s="4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61"/>
      <c r="CM230" s="53"/>
      <c r="CN230" s="53"/>
      <c r="CO230" s="53"/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</row>
    <row r="231" spans="1:103" ht="13" customHeight="1">
      <c r="A231" s="4"/>
      <c r="B231" s="4"/>
      <c r="C231" s="4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61"/>
      <c r="CM231" s="53"/>
      <c r="CN231" s="53"/>
      <c r="CO231" s="53"/>
      <c r="CP231" s="53"/>
      <c r="CQ231" s="53"/>
      <c r="CR231" s="53"/>
      <c r="CS231" s="53"/>
      <c r="CT231" s="53"/>
      <c r="CU231" s="53"/>
      <c r="CV231" s="53"/>
      <c r="CW231" s="53"/>
      <c r="CX231" s="53"/>
      <c r="CY231" s="53"/>
    </row>
    <row r="232" spans="1:103" ht="13" customHeight="1">
      <c r="A232" s="4"/>
      <c r="B232" s="4"/>
      <c r="C232" s="4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61"/>
      <c r="CM232" s="53"/>
      <c r="CN232" s="53"/>
      <c r="CO232" s="53"/>
      <c r="CP232" s="53"/>
      <c r="CQ232" s="53"/>
      <c r="CR232" s="53"/>
      <c r="CS232" s="53"/>
      <c r="CT232" s="53"/>
      <c r="CU232" s="53"/>
      <c r="CV232" s="53"/>
      <c r="CW232" s="53"/>
      <c r="CX232" s="53"/>
      <c r="CY232" s="53"/>
    </row>
    <row r="233" spans="1:103" ht="13" customHeight="1">
      <c r="A233" s="4"/>
      <c r="B233" s="4"/>
      <c r="C233" s="4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61"/>
      <c r="CM233" s="53"/>
      <c r="CN233" s="53"/>
      <c r="CO233" s="53"/>
      <c r="CP233" s="53"/>
      <c r="CQ233" s="53"/>
      <c r="CR233" s="53"/>
      <c r="CS233" s="53"/>
      <c r="CT233" s="53"/>
      <c r="CU233" s="53"/>
      <c r="CV233" s="53"/>
      <c r="CW233" s="53"/>
      <c r="CX233" s="53"/>
      <c r="CY233" s="53"/>
    </row>
    <row r="234" spans="1:103" ht="13" customHeight="1">
      <c r="A234" s="4"/>
      <c r="B234" s="4"/>
      <c r="C234" s="4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61"/>
      <c r="CM234" s="53"/>
      <c r="CN234" s="53"/>
      <c r="CO234" s="53"/>
      <c r="CP234" s="53"/>
      <c r="CQ234" s="53"/>
      <c r="CR234" s="53"/>
      <c r="CS234" s="53"/>
      <c r="CT234" s="53"/>
      <c r="CU234" s="53"/>
      <c r="CV234" s="53"/>
      <c r="CW234" s="53"/>
      <c r="CX234" s="53"/>
      <c r="CY234" s="53"/>
    </row>
    <row r="235" spans="1:103" ht="13" customHeight="1">
      <c r="A235" s="4"/>
      <c r="B235" s="4"/>
      <c r="C235" s="4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61"/>
      <c r="CM235" s="53"/>
      <c r="CN235" s="53"/>
      <c r="CO235" s="53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</row>
    <row r="236" spans="1:103" ht="13" customHeight="1">
      <c r="A236" s="4"/>
      <c r="B236" s="4"/>
      <c r="C236" s="4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61"/>
      <c r="CM236" s="53"/>
      <c r="CN236" s="53"/>
      <c r="CO236" s="53"/>
      <c r="CP236" s="53"/>
      <c r="CQ236" s="53"/>
      <c r="CR236" s="53"/>
      <c r="CS236" s="53"/>
      <c r="CT236" s="53"/>
      <c r="CU236" s="53"/>
      <c r="CV236" s="53"/>
      <c r="CW236" s="53"/>
      <c r="CX236" s="53"/>
      <c r="CY236" s="53"/>
    </row>
    <row r="237" spans="1:103" ht="13" customHeight="1">
      <c r="A237" s="4"/>
      <c r="B237" s="4"/>
      <c r="C237" s="4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61"/>
      <c r="CM237" s="53"/>
      <c r="CN237" s="53"/>
      <c r="CO237" s="53"/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</row>
    <row r="238" spans="1:103" ht="13" customHeight="1">
      <c r="A238" s="4"/>
      <c r="B238" s="4"/>
      <c r="C238" s="4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61"/>
      <c r="CM238" s="53"/>
      <c r="CN238" s="53"/>
      <c r="CO238" s="53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</row>
    <row r="239" spans="1:103" ht="13" customHeight="1">
      <c r="A239" s="4"/>
      <c r="B239" s="4"/>
      <c r="C239" s="4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61"/>
      <c r="CM239" s="53"/>
      <c r="CN239" s="53"/>
      <c r="CO239" s="53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</row>
    <row r="240" spans="1:103" ht="13" customHeight="1">
      <c r="A240" s="4"/>
      <c r="B240" s="4"/>
      <c r="C240" s="4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61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</row>
    <row r="241" spans="1:103" ht="13" customHeight="1">
      <c r="A241" s="4"/>
      <c r="B241" s="4"/>
      <c r="C241" s="4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61"/>
      <c r="CM241" s="53"/>
      <c r="CN241" s="53"/>
      <c r="CO241" s="53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</row>
    <row r="242" spans="1:103" ht="13" customHeight="1">
      <c r="A242" s="4"/>
      <c r="B242" s="4"/>
      <c r="C242" s="4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61"/>
      <c r="CM242" s="53"/>
      <c r="CN242" s="53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</row>
    <row r="243" spans="1:103" ht="13" customHeight="1">
      <c r="A243" s="4"/>
      <c r="B243" s="4"/>
      <c r="C243" s="4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61"/>
      <c r="CM243" s="53"/>
      <c r="CN243" s="53"/>
      <c r="CO243" s="53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</row>
    <row r="244" spans="1:103" ht="13" customHeight="1">
      <c r="A244" s="4"/>
      <c r="B244" s="4"/>
      <c r="C244" s="4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61"/>
      <c r="CM244" s="53"/>
      <c r="CN244" s="53"/>
      <c r="CO244" s="53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</row>
    <row r="245" spans="1:103" ht="13" customHeight="1">
      <c r="A245" s="4"/>
      <c r="B245" s="4"/>
      <c r="C245" s="4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61"/>
      <c r="CM245" s="53"/>
      <c r="CN245" s="53"/>
      <c r="CO245" s="53"/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</row>
    <row r="246" spans="1:103" ht="13" customHeight="1">
      <c r="A246" s="4"/>
      <c r="B246" s="4"/>
      <c r="C246" s="4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61"/>
      <c r="CM246" s="53"/>
      <c r="CN246" s="53"/>
      <c r="CO246" s="53"/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</row>
    <row r="247" spans="1:103" ht="13" customHeight="1">
      <c r="A247" s="4"/>
      <c r="B247" s="4"/>
      <c r="C247" s="4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61"/>
      <c r="CM247" s="53"/>
      <c r="CN247" s="53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</row>
    <row r="248" spans="1:103" ht="13" customHeight="1">
      <c r="A248" s="4"/>
      <c r="B248" s="4"/>
      <c r="C248" s="4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61"/>
      <c r="CM248" s="53"/>
      <c r="CN248" s="53"/>
      <c r="CO248" s="53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</row>
    <row r="249" spans="1:103" ht="13" customHeight="1">
      <c r="A249" s="4"/>
      <c r="B249" s="4"/>
      <c r="C249" s="4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61"/>
      <c r="CM249" s="53"/>
      <c r="CN249" s="53"/>
      <c r="CO249" s="53"/>
      <c r="CP249" s="53"/>
      <c r="CQ249" s="53"/>
      <c r="CR249" s="53"/>
      <c r="CS249" s="53"/>
      <c r="CT249" s="53"/>
      <c r="CU249" s="53"/>
      <c r="CV249" s="53"/>
      <c r="CW249" s="53"/>
      <c r="CX249" s="53"/>
      <c r="CY249" s="53"/>
    </row>
    <row r="250" spans="1:103" ht="13" customHeight="1">
      <c r="A250" s="4"/>
      <c r="B250" s="4"/>
      <c r="C250" s="4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61"/>
      <c r="CM250" s="53"/>
      <c r="CN250" s="53"/>
      <c r="CO250" s="53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</row>
    <row r="251" spans="1:103" ht="13" customHeight="1">
      <c r="A251" s="4"/>
      <c r="B251" s="4"/>
      <c r="C251" s="4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61"/>
      <c r="CM251" s="53"/>
      <c r="CN251" s="53"/>
      <c r="CO251" s="53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</row>
    <row r="252" spans="1:103" ht="13" customHeight="1">
      <c r="A252" s="4"/>
      <c r="B252" s="4"/>
      <c r="C252" s="4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61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</row>
    <row r="253" spans="1:103" ht="13" customHeight="1">
      <c r="A253" s="4"/>
      <c r="B253" s="4"/>
      <c r="C253" s="4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61"/>
      <c r="CM253" s="53"/>
      <c r="CN253" s="53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</row>
    <row r="254" spans="1:103" ht="13" customHeight="1">
      <c r="A254" s="4"/>
      <c r="B254" s="4"/>
      <c r="C254" s="4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61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</row>
    <row r="255" spans="1:103" ht="13" customHeight="1">
      <c r="A255" s="4"/>
      <c r="B255" s="4"/>
      <c r="C255" s="4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61"/>
      <c r="CM255" s="53"/>
      <c r="CN255" s="53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</row>
    <row r="256" spans="1:103" ht="13" customHeight="1">
      <c r="A256" s="4"/>
      <c r="B256" s="4"/>
      <c r="C256" s="4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61"/>
      <c r="CM256" s="53"/>
      <c r="CN256" s="53"/>
      <c r="CO256" s="53"/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</row>
    <row r="257" spans="1:103" ht="13" customHeight="1">
      <c r="A257" s="4"/>
      <c r="B257" s="4"/>
      <c r="C257" s="4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61"/>
      <c r="CM257" s="53"/>
      <c r="CN257" s="53"/>
      <c r="CO257" s="53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</row>
    <row r="258" spans="1:103" ht="13" customHeight="1">
      <c r="A258" s="4"/>
      <c r="B258" s="4"/>
      <c r="C258" s="4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61"/>
      <c r="CM258" s="53"/>
      <c r="CN258" s="53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</row>
    <row r="259" spans="1:103" ht="13" customHeight="1">
      <c r="A259" s="4"/>
      <c r="B259" s="4"/>
      <c r="C259" s="4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61"/>
      <c r="CM259" s="53"/>
      <c r="CN259" s="53"/>
      <c r="CO259" s="53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</row>
    <row r="260" spans="1:103" ht="13" customHeight="1">
      <c r="A260" s="4"/>
      <c r="B260" s="4"/>
      <c r="C260" s="4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61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</row>
    <row r="261" spans="1:103" ht="13" customHeight="1">
      <c r="A261" s="4"/>
      <c r="B261" s="4"/>
      <c r="C261" s="4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61"/>
      <c r="CM261" s="53"/>
      <c r="CN261" s="53"/>
      <c r="CO261" s="53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</row>
    <row r="262" spans="1:103" ht="13" customHeight="1">
      <c r="A262" s="4"/>
      <c r="B262" s="4"/>
      <c r="C262" s="4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61"/>
      <c r="CM262" s="53"/>
      <c r="CN262" s="53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</row>
    <row r="263" spans="1:103" ht="13" customHeight="1">
      <c r="A263" s="4"/>
      <c r="B263" s="4"/>
      <c r="C263" s="4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61"/>
      <c r="CM263" s="53"/>
      <c r="CN263" s="53"/>
      <c r="CO263" s="53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</row>
    <row r="264" spans="1:103" ht="13" customHeight="1">
      <c r="A264" s="4"/>
      <c r="B264" s="4"/>
      <c r="C264" s="4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61"/>
      <c r="CM264" s="53"/>
      <c r="CN264" s="53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</row>
    <row r="265" spans="1:103" ht="13" customHeight="1">
      <c r="A265" s="4"/>
      <c r="B265" s="4"/>
      <c r="C265" s="4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61"/>
      <c r="CM265" s="53"/>
      <c r="CN265" s="53"/>
      <c r="CO265" s="53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</row>
    <row r="266" spans="1:103" ht="13" customHeight="1">
      <c r="A266" s="4"/>
      <c r="B266" s="4"/>
      <c r="C266" s="4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61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</row>
    <row r="267" spans="1:103" ht="13" customHeight="1">
      <c r="A267" s="4"/>
      <c r="B267" s="4"/>
      <c r="C267" s="4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61"/>
      <c r="CM267" s="53"/>
      <c r="CN267" s="53"/>
      <c r="CO267" s="53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</row>
    <row r="268" spans="1:103" ht="13" customHeight="1">
      <c r="A268" s="4"/>
      <c r="B268" s="4"/>
      <c r="C268" s="4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61"/>
      <c r="CM268" s="53"/>
      <c r="CN268" s="53"/>
      <c r="CO268" s="53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</row>
    <row r="269" spans="1:103" ht="13" customHeight="1">
      <c r="A269" s="4"/>
      <c r="B269" s="4"/>
      <c r="C269" s="4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61"/>
      <c r="CM269" s="53"/>
      <c r="CN269" s="53"/>
      <c r="CO269" s="53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</row>
    <row r="270" spans="1:103" ht="13" customHeight="1">
      <c r="A270" s="4"/>
      <c r="B270" s="4"/>
      <c r="C270" s="4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61"/>
      <c r="CM270" s="53"/>
      <c r="CN270" s="53"/>
      <c r="CO270" s="53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</row>
    <row r="271" spans="1:103" ht="13" customHeight="1">
      <c r="A271" s="4"/>
      <c r="B271" s="4"/>
      <c r="C271" s="4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3"/>
      <c r="CI271" s="53"/>
      <c r="CJ271" s="53"/>
      <c r="CK271" s="53"/>
      <c r="CL271" s="61"/>
      <c r="CM271" s="53"/>
      <c r="CN271" s="53"/>
      <c r="CO271" s="53"/>
      <c r="CP271" s="53"/>
      <c r="CQ271" s="53"/>
      <c r="CR271" s="53"/>
      <c r="CS271" s="53"/>
      <c r="CT271" s="53"/>
      <c r="CU271" s="53"/>
      <c r="CV271" s="53"/>
      <c r="CW271" s="53"/>
      <c r="CX271" s="53"/>
      <c r="CY271" s="53"/>
    </row>
    <row r="272" spans="1:103" ht="13" customHeight="1">
      <c r="A272" s="4"/>
      <c r="B272" s="4"/>
      <c r="C272" s="4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61"/>
      <c r="CM272" s="53"/>
      <c r="CN272" s="53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</row>
    <row r="273" spans="1:103" ht="13" customHeight="1">
      <c r="A273" s="4"/>
      <c r="B273" s="4"/>
      <c r="C273" s="4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  <c r="CE273" s="53"/>
      <c r="CF273" s="53"/>
      <c r="CG273" s="53"/>
      <c r="CH273" s="53"/>
      <c r="CI273" s="53"/>
      <c r="CJ273" s="53"/>
      <c r="CK273" s="53"/>
      <c r="CL273" s="61"/>
      <c r="CM273" s="53"/>
      <c r="CN273" s="53"/>
      <c r="CO273" s="53"/>
      <c r="CP273" s="53"/>
      <c r="CQ273" s="53"/>
      <c r="CR273" s="53"/>
      <c r="CS273" s="53"/>
      <c r="CT273" s="53"/>
      <c r="CU273" s="53"/>
      <c r="CV273" s="53"/>
      <c r="CW273" s="53"/>
      <c r="CX273" s="53"/>
      <c r="CY273" s="53"/>
    </row>
    <row r="274" spans="1:103" ht="13" customHeight="1">
      <c r="A274" s="4"/>
      <c r="B274" s="4"/>
      <c r="C274" s="4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53"/>
      <c r="CE274" s="53"/>
      <c r="CF274" s="53"/>
      <c r="CG274" s="53"/>
      <c r="CH274" s="53"/>
      <c r="CI274" s="53"/>
      <c r="CJ274" s="53"/>
      <c r="CK274" s="53"/>
      <c r="CL274" s="61"/>
      <c r="CM274" s="53"/>
      <c r="CN274" s="53"/>
      <c r="CO274" s="53"/>
      <c r="CP274" s="53"/>
      <c r="CQ274" s="53"/>
      <c r="CR274" s="53"/>
      <c r="CS274" s="53"/>
      <c r="CT274" s="53"/>
      <c r="CU274" s="53"/>
      <c r="CV274" s="53"/>
      <c r="CW274" s="53"/>
      <c r="CX274" s="53"/>
      <c r="CY274" s="53"/>
    </row>
    <row r="275" spans="1:103" ht="13" customHeight="1">
      <c r="A275" s="4"/>
      <c r="B275" s="4"/>
      <c r="C275" s="4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53"/>
      <c r="CC275" s="53"/>
      <c r="CD275" s="53"/>
      <c r="CE275" s="53"/>
      <c r="CF275" s="53"/>
      <c r="CG275" s="53"/>
      <c r="CH275" s="53"/>
      <c r="CI275" s="53"/>
      <c r="CJ275" s="53"/>
      <c r="CK275" s="53"/>
      <c r="CL275" s="61"/>
      <c r="CM275" s="53"/>
      <c r="CN275" s="53"/>
      <c r="CO275" s="53"/>
      <c r="CP275" s="53"/>
      <c r="CQ275" s="53"/>
      <c r="CR275" s="53"/>
      <c r="CS275" s="53"/>
      <c r="CT275" s="53"/>
      <c r="CU275" s="53"/>
      <c r="CV275" s="53"/>
      <c r="CW275" s="53"/>
      <c r="CX275" s="53"/>
      <c r="CY275" s="53"/>
    </row>
    <row r="276" spans="1:103" ht="13" customHeight="1">
      <c r="A276" s="4"/>
      <c r="B276" s="4"/>
      <c r="C276" s="4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53"/>
      <c r="CE276" s="53"/>
      <c r="CF276" s="53"/>
      <c r="CG276" s="53"/>
      <c r="CH276" s="53"/>
      <c r="CI276" s="53"/>
      <c r="CJ276" s="53"/>
      <c r="CK276" s="53"/>
      <c r="CL276" s="61"/>
      <c r="CM276" s="53"/>
      <c r="CN276" s="53"/>
      <c r="CO276" s="53"/>
      <c r="CP276" s="53"/>
      <c r="CQ276" s="53"/>
      <c r="CR276" s="53"/>
      <c r="CS276" s="53"/>
      <c r="CT276" s="53"/>
      <c r="CU276" s="53"/>
      <c r="CV276" s="53"/>
      <c r="CW276" s="53"/>
      <c r="CX276" s="53"/>
      <c r="CY276" s="53"/>
    </row>
    <row r="277" spans="1:103" ht="13" customHeight="1">
      <c r="A277" s="4"/>
      <c r="B277" s="4"/>
      <c r="C277" s="4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53"/>
      <c r="CE277" s="53"/>
      <c r="CF277" s="53"/>
      <c r="CG277" s="53"/>
      <c r="CH277" s="53"/>
      <c r="CI277" s="53"/>
      <c r="CJ277" s="53"/>
      <c r="CK277" s="53"/>
      <c r="CL277" s="61"/>
      <c r="CM277" s="53"/>
      <c r="CN277" s="53"/>
      <c r="CO277" s="53"/>
      <c r="CP277" s="53"/>
      <c r="CQ277" s="53"/>
      <c r="CR277" s="53"/>
      <c r="CS277" s="53"/>
      <c r="CT277" s="53"/>
      <c r="CU277" s="53"/>
      <c r="CV277" s="53"/>
      <c r="CW277" s="53"/>
      <c r="CX277" s="53"/>
      <c r="CY277" s="53"/>
    </row>
    <row r="278" spans="1:103" ht="13" customHeight="1">
      <c r="A278" s="4"/>
      <c r="B278" s="4"/>
      <c r="C278" s="4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61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</row>
    <row r="279" spans="1:103" ht="13" customHeight="1">
      <c r="A279" s="4"/>
      <c r="B279" s="4"/>
      <c r="C279" s="4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53"/>
      <c r="CE279" s="53"/>
      <c r="CF279" s="53"/>
      <c r="CG279" s="53"/>
      <c r="CH279" s="53"/>
      <c r="CI279" s="53"/>
      <c r="CJ279" s="53"/>
      <c r="CK279" s="53"/>
      <c r="CL279" s="61"/>
      <c r="CM279" s="53"/>
      <c r="CN279" s="53"/>
      <c r="CO279" s="53"/>
      <c r="CP279" s="53"/>
      <c r="CQ279" s="53"/>
      <c r="CR279" s="53"/>
      <c r="CS279" s="53"/>
      <c r="CT279" s="53"/>
      <c r="CU279" s="53"/>
      <c r="CV279" s="53"/>
      <c r="CW279" s="53"/>
      <c r="CX279" s="53"/>
      <c r="CY279" s="53"/>
    </row>
    <row r="280" spans="1:103" ht="13" customHeight="1">
      <c r="A280" s="4"/>
      <c r="B280" s="4"/>
      <c r="C280" s="4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3"/>
      <c r="CI280" s="53"/>
      <c r="CJ280" s="53"/>
      <c r="CK280" s="53"/>
      <c r="CL280" s="61"/>
      <c r="CM280" s="53"/>
      <c r="CN280" s="53"/>
      <c r="CO280" s="53"/>
      <c r="CP280" s="53"/>
      <c r="CQ280" s="53"/>
      <c r="CR280" s="53"/>
      <c r="CS280" s="53"/>
      <c r="CT280" s="53"/>
      <c r="CU280" s="53"/>
      <c r="CV280" s="53"/>
      <c r="CW280" s="53"/>
      <c r="CX280" s="53"/>
      <c r="CY280" s="53"/>
    </row>
    <row r="281" spans="1:103" ht="13" customHeight="1">
      <c r="A281" s="4"/>
      <c r="B281" s="4"/>
      <c r="C281" s="4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  <c r="CE281" s="53"/>
      <c r="CF281" s="53"/>
      <c r="CG281" s="53"/>
      <c r="CH281" s="53"/>
      <c r="CI281" s="53"/>
      <c r="CJ281" s="53"/>
      <c r="CK281" s="53"/>
      <c r="CL281" s="61"/>
      <c r="CM281" s="53"/>
      <c r="CN281" s="53"/>
      <c r="CO281" s="53"/>
      <c r="CP281" s="53"/>
      <c r="CQ281" s="53"/>
      <c r="CR281" s="53"/>
      <c r="CS281" s="53"/>
      <c r="CT281" s="53"/>
      <c r="CU281" s="53"/>
      <c r="CV281" s="53"/>
      <c r="CW281" s="53"/>
      <c r="CX281" s="53"/>
      <c r="CY281" s="53"/>
    </row>
    <row r="282" spans="1:103" ht="13" customHeight="1">
      <c r="A282" s="4"/>
      <c r="B282" s="4"/>
      <c r="C282" s="4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61"/>
      <c r="CM282" s="53"/>
      <c r="CN282" s="53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</row>
    <row r="283" spans="1:103" ht="13" customHeight="1">
      <c r="A283" s="4"/>
      <c r="B283" s="4"/>
      <c r="C283" s="4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  <c r="CE283" s="53"/>
      <c r="CF283" s="53"/>
      <c r="CG283" s="53"/>
      <c r="CH283" s="53"/>
      <c r="CI283" s="53"/>
      <c r="CJ283" s="53"/>
      <c r="CK283" s="53"/>
      <c r="CL283" s="61"/>
      <c r="CM283" s="53"/>
      <c r="CN283" s="53"/>
      <c r="CO283" s="53"/>
      <c r="CP283" s="53"/>
      <c r="CQ283" s="53"/>
      <c r="CR283" s="53"/>
      <c r="CS283" s="53"/>
      <c r="CT283" s="53"/>
      <c r="CU283" s="53"/>
      <c r="CV283" s="53"/>
      <c r="CW283" s="53"/>
      <c r="CX283" s="53"/>
      <c r="CY283" s="53"/>
    </row>
    <row r="284" spans="1:103" ht="13" customHeight="1">
      <c r="A284" s="4"/>
      <c r="B284" s="4"/>
      <c r="C284" s="4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3"/>
      <c r="CI284" s="53"/>
      <c r="CJ284" s="53"/>
      <c r="CK284" s="53"/>
      <c r="CL284" s="61"/>
      <c r="CM284" s="53"/>
      <c r="CN284" s="53"/>
      <c r="CO284" s="53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</row>
    <row r="285" spans="1:103" ht="13" customHeight="1">
      <c r="A285" s="4"/>
      <c r="B285" s="4"/>
      <c r="C285" s="4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  <c r="CE285" s="53"/>
      <c r="CF285" s="53"/>
      <c r="CG285" s="53"/>
      <c r="CH285" s="53"/>
      <c r="CI285" s="53"/>
      <c r="CJ285" s="53"/>
      <c r="CK285" s="53"/>
      <c r="CL285" s="61"/>
      <c r="CM285" s="53"/>
      <c r="CN285" s="53"/>
      <c r="CO285" s="53"/>
      <c r="CP285" s="53"/>
      <c r="CQ285" s="53"/>
      <c r="CR285" s="53"/>
      <c r="CS285" s="53"/>
      <c r="CT285" s="53"/>
      <c r="CU285" s="53"/>
      <c r="CV285" s="53"/>
      <c r="CW285" s="53"/>
      <c r="CX285" s="53"/>
      <c r="CY285" s="53"/>
    </row>
    <row r="286" spans="1:103" ht="13" customHeight="1">
      <c r="A286" s="4"/>
      <c r="B286" s="4"/>
      <c r="C286" s="4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  <c r="CE286" s="53"/>
      <c r="CF286" s="53"/>
      <c r="CG286" s="53"/>
      <c r="CH286" s="53"/>
      <c r="CI286" s="53"/>
      <c r="CJ286" s="53"/>
      <c r="CK286" s="53"/>
      <c r="CL286" s="61"/>
      <c r="CM286" s="53"/>
      <c r="CN286" s="53"/>
      <c r="CO286" s="53"/>
      <c r="CP286" s="53"/>
      <c r="CQ286" s="53"/>
      <c r="CR286" s="53"/>
      <c r="CS286" s="53"/>
      <c r="CT286" s="53"/>
      <c r="CU286" s="53"/>
      <c r="CV286" s="53"/>
      <c r="CW286" s="53"/>
      <c r="CX286" s="53"/>
      <c r="CY286" s="53"/>
    </row>
    <row r="287" spans="1:103" ht="13" customHeight="1">
      <c r="A287" s="4"/>
      <c r="B287" s="4"/>
      <c r="C287" s="4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61"/>
      <c r="CM287" s="53"/>
      <c r="CN287" s="53"/>
      <c r="CO287" s="53"/>
      <c r="CP287" s="53"/>
      <c r="CQ287" s="53"/>
      <c r="CR287" s="53"/>
      <c r="CS287" s="53"/>
      <c r="CT287" s="53"/>
      <c r="CU287" s="53"/>
      <c r="CV287" s="53"/>
      <c r="CW287" s="53"/>
      <c r="CX287" s="53"/>
      <c r="CY287" s="53"/>
    </row>
    <row r="288" spans="1:103" ht="13" customHeight="1">
      <c r="A288" s="4"/>
      <c r="B288" s="4"/>
      <c r="C288" s="4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/>
      <c r="CA288" s="53"/>
      <c r="CB288" s="53"/>
      <c r="CC288" s="53"/>
      <c r="CD288" s="53"/>
      <c r="CE288" s="53"/>
      <c r="CF288" s="53"/>
      <c r="CG288" s="53"/>
      <c r="CH288" s="53"/>
      <c r="CI288" s="53"/>
      <c r="CJ288" s="53"/>
      <c r="CK288" s="53"/>
      <c r="CL288" s="61"/>
      <c r="CM288" s="53"/>
      <c r="CN288" s="53"/>
      <c r="CO288" s="53"/>
      <c r="CP288" s="53"/>
      <c r="CQ288" s="53"/>
      <c r="CR288" s="53"/>
      <c r="CS288" s="53"/>
      <c r="CT288" s="53"/>
      <c r="CU288" s="53"/>
      <c r="CV288" s="53"/>
      <c r="CW288" s="53"/>
      <c r="CX288" s="53"/>
      <c r="CY288" s="53"/>
    </row>
    <row r="289" spans="1:103" ht="13" customHeight="1">
      <c r="A289" s="4"/>
      <c r="B289" s="4"/>
      <c r="C289" s="4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53"/>
      <c r="CC289" s="53"/>
      <c r="CD289" s="53"/>
      <c r="CE289" s="53"/>
      <c r="CF289" s="53"/>
      <c r="CG289" s="53"/>
      <c r="CH289" s="53"/>
      <c r="CI289" s="53"/>
      <c r="CJ289" s="53"/>
      <c r="CK289" s="53"/>
      <c r="CL289" s="61"/>
      <c r="CM289" s="53"/>
      <c r="CN289" s="53"/>
      <c r="CO289" s="53"/>
      <c r="CP289" s="53"/>
      <c r="CQ289" s="53"/>
      <c r="CR289" s="53"/>
      <c r="CS289" s="53"/>
      <c r="CT289" s="53"/>
      <c r="CU289" s="53"/>
      <c r="CV289" s="53"/>
      <c r="CW289" s="53"/>
      <c r="CX289" s="53"/>
      <c r="CY289" s="53"/>
    </row>
    <row r="290" spans="1:103" ht="13" customHeight="1">
      <c r="A290" s="4"/>
      <c r="B290" s="4"/>
      <c r="C290" s="4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53"/>
      <c r="CE290" s="53"/>
      <c r="CF290" s="53"/>
      <c r="CG290" s="53"/>
      <c r="CH290" s="53"/>
      <c r="CI290" s="53"/>
      <c r="CJ290" s="53"/>
      <c r="CK290" s="53"/>
      <c r="CL290" s="61"/>
      <c r="CM290" s="53"/>
      <c r="CN290" s="53"/>
      <c r="CO290" s="53"/>
      <c r="CP290" s="53"/>
      <c r="CQ290" s="53"/>
      <c r="CR290" s="53"/>
      <c r="CS290" s="53"/>
      <c r="CT290" s="53"/>
      <c r="CU290" s="53"/>
      <c r="CV290" s="53"/>
      <c r="CW290" s="53"/>
      <c r="CX290" s="53"/>
      <c r="CY290" s="53"/>
    </row>
    <row r="291" spans="1:103" ht="13" customHeight="1">
      <c r="A291" s="4"/>
      <c r="B291" s="4"/>
      <c r="C291" s="4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/>
      <c r="CA291" s="53"/>
      <c r="CB291" s="53"/>
      <c r="CC291" s="53"/>
      <c r="CD291" s="53"/>
      <c r="CE291" s="53"/>
      <c r="CF291" s="53"/>
      <c r="CG291" s="53"/>
      <c r="CH291" s="53"/>
      <c r="CI291" s="53"/>
      <c r="CJ291" s="53"/>
      <c r="CK291" s="53"/>
      <c r="CL291" s="61"/>
      <c r="CM291" s="53"/>
      <c r="CN291" s="53"/>
      <c r="CO291" s="53"/>
      <c r="CP291" s="53"/>
      <c r="CQ291" s="53"/>
      <c r="CR291" s="53"/>
      <c r="CS291" s="53"/>
      <c r="CT291" s="53"/>
      <c r="CU291" s="53"/>
      <c r="CV291" s="53"/>
      <c r="CW291" s="53"/>
      <c r="CX291" s="53"/>
      <c r="CY291" s="53"/>
    </row>
    <row r="292" spans="1:103" ht="13" customHeight="1">
      <c r="A292" s="4"/>
      <c r="B292" s="4"/>
      <c r="C292" s="4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53"/>
      <c r="CC292" s="53"/>
      <c r="CD292" s="53"/>
      <c r="CE292" s="53"/>
      <c r="CF292" s="53"/>
      <c r="CG292" s="53"/>
      <c r="CH292" s="53"/>
      <c r="CI292" s="53"/>
      <c r="CJ292" s="53"/>
      <c r="CK292" s="53"/>
      <c r="CL292" s="61"/>
      <c r="CM292" s="53"/>
      <c r="CN292" s="53"/>
      <c r="CO292" s="53"/>
      <c r="CP292" s="53"/>
      <c r="CQ292" s="53"/>
      <c r="CR292" s="53"/>
      <c r="CS292" s="53"/>
      <c r="CT292" s="53"/>
      <c r="CU292" s="53"/>
      <c r="CV292" s="53"/>
      <c r="CW292" s="53"/>
      <c r="CX292" s="53"/>
      <c r="CY292" s="53"/>
    </row>
    <row r="293" spans="1:103" ht="13" customHeight="1">
      <c r="A293" s="4"/>
      <c r="B293" s="4"/>
      <c r="C293" s="4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53"/>
      <c r="CC293" s="53"/>
      <c r="CD293" s="53"/>
      <c r="CE293" s="53"/>
      <c r="CF293" s="53"/>
      <c r="CG293" s="53"/>
      <c r="CH293" s="53"/>
      <c r="CI293" s="53"/>
      <c r="CJ293" s="53"/>
      <c r="CK293" s="53"/>
      <c r="CL293" s="61"/>
      <c r="CM293" s="53"/>
      <c r="CN293" s="53"/>
      <c r="CO293" s="53"/>
      <c r="CP293" s="53"/>
      <c r="CQ293" s="53"/>
      <c r="CR293" s="53"/>
      <c r="CS293" s="53"/>
      <c r="CT293" s="53"/>
      <c r="CU293" s="53"/>
      <c r="CV293" s="53"/>
      <c r="CW293" s="53"/>
      <c r="CX293" s="53"/>
      <c r="CY293" s="53"/>
    </row>
    <row r="294" spans="1:103" ht="13" customHeight="1">
      <c r="A294" s="4"/>
      <c r="B294" s="4"/>
      <c r="C294" s="4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53"/>
      <c r="CE294" s="53"/>
      <c r="CF294" s="53"/>
      <c r="CG294" s="53"/>
      <c r="CH294" s="53"/>
      <c r="CI294" s="53"/>
      <c r="CJ294" s="53"/>
      <c r="CK294" s="53"/>
      <c r="CL294" s="61"/>
      <c r="CM294" s="53"/>
      <c r="CN294" s="53"/>
      <c r="CO294" s="53"/>
      <c r="CP294" s="53"/>
      <c r="CQ294" s="53"/>
      <c r="CR294" s="53"/>
      <c r="CS294" s="53"/>
      <c r="CT294" s="53"/>
      <c r="CU294" s="53"/>
      <c r="CV294" s="53"/>
      <c r="CW294" s="53"/>
      <c r="CX294" s="53"/>
      <c r="CY294" s="53"/>
    </row>
    <row r="295" spans="1:103" ht="13" customHeight="1">
      <c r="A295" s="4"/>
      <c r="B295" s="4"/>
      <c r="C295" s="4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53"/>
      <c r="CE295" s="53"/>
      <c r="CF295" s="53"/>
      <c r="CG295" s="53"/>
      <c r="CH295" s="53"/>
      <c r="CI295" s="53"/>
      <c r="CJ295" s="53"/>
      <c r="CK295" s="53"/>
      <c r="CL295" s="61"/>
      <c r="CM295" s="53"/>
      <c r="CN295" s="53"/>
      <c r="CO295" s="53"/>
      <c r="CP295" s="53"/>
      <c r="CQ295" s="53"/>
      <c r="CR295" s="53"/>
      <c r="CS295" s="53"/>
      <c r="CT295" s="53"/>
      <c r="CU295" s="53"/>
      <c r="CV295" s="53"/>
      <c r="CW295" s="53"/>
      <c r="CX295" s="53"/>
      <c r="CY295" s="53"/>
    </row>
    <row r="296" spans="1:103" ht="13" customHeight="1">
      <c r="A296" s="4"/>
      <c r="B296" s="4"/>
      <c r="C296" s="4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  <c r="CA296" s="53"/>
      <c r="CB296" s="53"/>
      <c r="CC296" s="53"/>
      <c r="CD296" s="53"/>
      <c r="CE296" s="53"/>
      <c r="CF296" s="53"/>
      <c r="CG296" s="53"/>
      <c r="CH296" s="53"/>
      <c r="CI296" s="53"/>
      <c r="CJ296" s="53"/>
      <c r="CK296" s="53"/>
      <c r="CL296" s="61"/>
      <c r="CM296" s="53"/>
      <c r="CN296" s="53"/>
      <c r="CO296" s="53"/>
      <c r="CP296" s="53"/>
      <c r="CQ296" s="53"/>
      <c r="CR296" s="53"/>
      <c r="CS296" s="53"/>
      <c r="CT296" s="53"/>
      <c r="CU296" s="53"/>
      <c r="CV296" s="53"/>
      <c r="CW296" s="53"/>
      <c r="CX296" s="53"/>
      <c r="CY296" s="53"/>
    </row>
    <row r="297" spans="1:103" ht="13" customHeight="1">
      <c r="A297" s="4"/>
      <c r="B297" s="4"/>
      <c r="C297" s="4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61"/>
      <c r="CM297" s="53"/>
      <c r="CN297" s="53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</row>
    <row r="298" spans="1:103" ht="13" customHeight="1">
      <c r="A298" s="4"/>
      <c r="B298" s="4"/>
      <c r="C298" s="4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  <c r="CA298" s="53"/>
      <c r="CB298" s="53"/>
      <c r="CC298" s="53"/>
      <c r="CD298" s="53"/>
      <c r="CE298" s="53"/>
      <c r="CF298" s="53"/>
      <c r="CG298" s="53"/>
      <c r="CH298" s="53"/>
      <c r="CI298" s="53"/>
      <c r="CJ298" s="53"/>
      <c r="CK298" s="53"/>
      <c r="CL298" s="61"/>
      <c r="CM298" s="53"/>
      <c r="CN298" s="53"/>
      <c r="CO298" s="53"/>
      <c r="CP298" s="53"/>
      <c r="CQ298" s="53"/>
      <c r="CR298" s="53"/>
      <c r="CS298" s="53"/>
      <c r="CT298" s="53"/>
      <c r="CU298" s="53"/>
      <c r="CV298" s="53"/>
      <c r="CW298" s="53"/>
      <c r="CX298" s="53"/>
      <c r="CY298" s="53"/>
    </row>
    <row r="299" spans="1:103" ht="13" customHeight="1">
      <c r="A299" s="4"/>
      <c r="B299" s="4"/>
      <c r="C299" s="4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3"/>
      <c r="CI299" s="53"/>
      <c r="CJ299" s="53"/>
      <c r="CK299" s="53"/>
      <c r="CL299" s="61"/>
      <c r="CM299" s="53"/>
      <c r="CN299" s="53"/>
      <c r="CO299" s="53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</row>
    <row r="300" spans="1:103" ht="13" customHeight="1">
      <c r="A300" s="4"/>
      <c r="B300" s="4"/>
      <c r="C300" s="4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61"/>
      <c r="CM300" s="53"/>
      <c r="CN300" s="53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</row>
    <row r="301" spans="1:103" ht="13" customHeight="1">
      <c r="A301" s="4"/>
      <c r="B301" s="4"/>
      <c r="C301" s="4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53"/>
      <c r="CE301" s="53"/>
      <c r="CF301" s="53"/>
      <c r="CG301" s="53"/>
      <c r="CH301" s="53"/>
      <c r="CI301" s="53"/>
      <c r="CJ301" s="53"/>
      <c r="CK301" s="53"/>
      <c r="CL301" s="61"/>
      <c r="CM301" s="53"/>
      <c r="CN301" s="53"/>
      <c r="CO301" s="53"/>
      <c r="CP301" s="53"/>
      <c r="CQ301" s="53"/>
      <c r="CR301" s="53"/>
      <c r="CS301" s="53"/>
      <c r="CT301" s="53"/>
      <c r="CU301" s="53"/>
      <c r="CV301" s="53"/>
      <c r="CW301" s="53"/>
      <c r="CX301" s="53"/>
      <c r="CY301" s="53"/>
    </row>
    <row r="302" spans="1:103" ht="13" customHeight="1">
      <c r="A302" s="4"/>
      <c r="B302" s="4"/>
      <c r="C302" s="4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53"/>
      <c r="CE302" s="53"/>
      <c r="CF302" s="53"/>
      <c r="CG302" s="53"/>
      <c r="CH302" s="53"/>
      <c r="CI302" s="53"/>
      <c r="CJ302" s="53"/>
      <c r="CK302" s="53"/>
      <c r="CL302" s="61"/>
      <c r="CM302" s="53"/>
      <c r="CN302" s="53"/>
      <c r="CO302" s="53"/>
      <c r="CP302" s="53"/>
      <c r="CQ302" s="53"/>
      <c r="CR302" s="53"/>
      <c r="CS302" s="53"/>
      <c r="CT302" s="53"/>
      <c r="CU302" s="53"/>
      <c r="CV302" s="53"/>
      <c r="CW302" s="53"/>
      <c r="CX302" s="53"/>
      <c r="CY302" s="53"/>
    </row>
    <row r="303" spans="1:103" ht="13" customHeight="1">
      <c r="A303" s="4"/>
      <c r="B303" s="4"/>
      <c r="C303" s="4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  <c r="BW303" s="53"/>
      <c r="BX303" s="53"/>
      <c r="BY303" s="53"/>
      <c r="BZ303" s="53"/>
      <c r="CA303" s="53"/>
      <c r="CB303" s="53"/>
      <c r="CC303" s="53"/>
      <c r="CD303" s="53"/>
      <c r="CE303" s="53"/>
      <c r="CF303" s="53"/>
      <c r="CG303" s="53"/>
      <c r="CH303" s="53"/>
      <c r="CI303" s="53"/>
      <c r="CJ303" s="53"/>
      <c r="CK303" s="53"/>
      <c r="CL303" s="61"/>
      <c r="CM303" s="53"/>
      <c r="CN303" s="53"/>
      <c r="CO303" s="53"/>
      <c r="CP303" s="53"/>
      <c r="CQ303" s="53"/>
      <c r="CR303" s="53"/>
      <c r="CS303" s="53"/>
      <c r="CT303" s="53"/>
      <c r="CU303" s="53"/>
      <c r="CV303" s="53"/>
      <c r="CW303" s="53"/>
      <c r="CX303" s="53"/>
      <c r="CY303" s="53"/>
    </row>
    <row r="304" spans="1:103" ht="13" customHeight="1">
      <c r="A304" s="4"/>
      <c r="B304" s="4"/>
      <c r="C304" s="4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  <c r="CA304" s="53"/>
      <c r="CB304" s="53"/>
      <c r="CC304" s="53"/>
      <c r="CD304" s="53"/>
      <c r="CE304" s="53"/>
      <c r="CF304" s="53"/>
      <c r="CG304" s="53"/>
      <c r="CH304" s="53"/>
      <c r="CI304" s="53"/>
      <c r="CJ304" s="53"/>
      <c r="CK304" s="53"/>
      <c r="CL304" s="61"/>
      <c r="CM304" s="53"/>
      <c r="CN304" s="53"/>
      <c r="CO304" s="53"/>
      <c r="CP304" s="53"/>
      <c r="CQ304" s="53"/>
      <c r="CR304" s="53"/>
      <c r="CS304" s="53"/>
      <c r="CT304" s="53"/>
      <c r="CU304" s="53"/>
      <c r="CV304" s="53"/>
      <c r="CW304" s="53"/>
      <c r="CX304" s="53"/>
      <c r="CY304" s="53"/>
    </row>
    <row r="305" spans="1:103" ht="13" customHeight="1">
      <c r="A305" s="4"/>
      <c r="B305" s="4"/>
      <c r="C305" s="4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53"/>
      <c r="CE305" s="53"/>
      <c r="CF305" s="53"/>
      <c r="CG305" s="53"/>
      <c r="CH305" s="53"/>
      <c r="CI305" s="53"/>
      <c r="CJ305" s="53"/>
      <c r="CK305" s="53"/>
      <c r="CL305" s="61"/>
      <c r="CM305" s="53"/>
      <c r="CN305" s="53"/>
      <c r="CO305" s="53"/>
      <c r="CP305" s="53"/>
      <c r="CQ305" s="53"/>
      <c r="CR305" s="53"/>
      <c r="CS305" s="53"/>
      <c r="CT305" s="53"/>
      <c r="CU305" s="53"/>
      <c r="CV305" s="53"/>
      <c r="CW305" s="53"/>
      <c r="CX305" s="53"/>
      <c r="CY305" s="53"/>
    </row>
    <row r="306" spans="1:103" ht="13" customHeight="1">
      <c r="A306" s="4"/>
      <c r="B306" s="4"/>
      <c r="C306" s="4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53"/>
      <c r="CE306" s="53"/>
      <c r="CF306" s="53"/>
      <c r="CG306" s="53"/>
      <c r="CH306" s="53"/>
      <c r="CI306" s="53"/>
      <c r="CJ306" s="53"/>
      <c r="CK306" s="53"/>
      <c r="CL306" s="61"/>
      <c r="CM306" s="53"/>
      <c r="CN306" s="53"/>
      <c r="CO306" s="53"/>
      <c r="CP306" s="53"/>
      <c r="CQ306" s="53"/>
      <c r="CR306" s="53"/>
      <c r="CS306" s="53"/>
      <c r="CT306" s="53"/>
      <c r="CU306" s="53"/>
      <c r="CV306" s="53"/>
      <c r="CW306" s="53"/>
      <c r="CX306" s="53"/>
      <c r="CY306" s="53"/>
    </row>
    <row r="307" spans="1:103" ht="13" customHeight="1">
      <c r="A307" s="4"/>
      <c r="B307" s="4"/>
      <c r="C307" s="4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53"/>
      <c r="CE307" s="53"/>
      <c r="CF307" s="53"/>
      <c r="CG307" s="53"/>
      <c r="CH307" s="53"/>
      <c r="CI307" s="53"/>
      <c r="CJ307" s="53"/>
      <c r="CK307" s="53"/>
      <c r="CL307" s="61"/>
      <c r="CM307" s="53"/>
      <c r="CN307" s="53"/>
      <c r="CO307" s="53"/>
      <c r="CP307" s="53"/>
      <c r="CQ307" s="53"/>
      <c r="CR307" s="53"/>
      <c r="CS307" s="53"/>
      <c r="CT307" s="53"/>
      <c r="CU307" s="53"/>
      <c r="CV307" s="53"/>
      <c r="CW307" s="53"/>
      <c r="CX307" s="53"/>
      <c r="CY307" s="53"/>
    </row>
    <row r="308" spans="1:103" ht="13" customHeight="1">
      <c r="A308" s="4"/>
      <c r="B308" s="4"/>
      <c r="C308" s="4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53"/>
      <c r="CE308" s="53"/>
      <c r="CF308" s="53"/>
      <c r="CG308" s="53"/>
      <c r="CH308" s="53"/>
      <c r="CI308" s="53"/>
      <c r="CJ308" s="53"/>
      <c r="CK308" s="53"/>
      <c r="CL308" s="61"/>
      <c r="CM308" s="53"/>
      <c r="CN308" s="53"/>
      <c r="CO308" s="53"/>
      <c r="CP308" s="53"/>
      <c r="CQ308" s="53"/>
      <c r="CR308" s="53"/>
      <c r="CS308" s="53"/>
      <c r="CT308" s="53"/>
      <c r="CU308" s="53"/>
      <c r="CV308" s="53"/>
      <c r="CW308" s="53"/>
      <c r="CX308" s="53"/>
      <c r="CY308" s="53"/>
    </row>
    <row r="309" spans="1:103" ht="13" customHeight="1">
      <c r="A309" s="4"/>
      <c r="B309" s="4"/>
      <c r="C309" s="4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61"/>
      <c r="CM309" s="53"/>
      <c r="CN309" s="53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</row>
    <row r="310" spans="1:103" ht="13" customHeight="1">
      <c r="A310" s="4"/>
      <c r="B310" s="4"/>
      <c r="C310" s="4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53"/>
      <c r="CE310" s="53"/>
      <c r="CF310" s="53"/>
      <c r="CG310" s="53"/>
      <c r="CH310" s="53"/>
      <c r="CI310" s="53"/>
      <c r="CJ310" s="53"/>
      <c r="CK310" s="53"/>
      <c r="CL310" s="61"/>
      <c r="CM310" s="53"/>
      <c r="CN310" s="53"/>
      <c r="CO310" s="53"/>
      <c r="CP310" s="53"/>
      <c r="CQ310" s="53"/>
      <c r="CR310" s="53"/>
      <c r="CS310" s="53"/>
      <c r="CT310" s="53"/>
      <c r="CU310" s="53"/>
      <c r="CV310" s="53"/>
      <c r="CW310" s="53"/>
      <c r="CX310" s="53"/>
      <c r="CY310" s="53"/>
    </row>
    <row r="311" spans="1:103" ht="13" customHeight="1">
      <c r="A311" s="4"/>
      <c r="B311" s="4"/>
      <c r="C311" s="4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61"/>
      <c r="CM311" s="53"/>
      <c r="CN311" s="53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</row>
    <row r="312" spans="1:103" ht="13" customHeight="1">
      <c r="A312" s="4"/>
      <c r="B312" s="4"/>
      <c r="C312" s="4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  <c r="CA312" s="53"/>
      <c r="CB312" s="53"/>
      <c r="CC312" s="53"/>
      <c r="CD312" s="53"/>
      <c r="CE312" s="53"/>
      <c r="CF312" s="53"/>
      <c r="CG312" s="53"/>
      <c r="CH312" s="53"/>
      <c r="CI312" s="53"/>
      <c r="CJ312" s="53"/>
      <c r="CK312" s="53"/>
      <c r="CL312" s="61"/>
      <c r="CM312" s="53"/>
      <c r="CN312" s="53"/>
      <c r="CO312" s="53"/>
      <c r="CP312" s="53"/>
      <c r="CQ312" s="53"/>
      <c r="CR312" s="53"/>
      <c r="CS312" s="53"/>
      <c r="CT312" s="53"/>
      <c r="CU312" s="53"/>
      <c r="CV312" s="53"/>
      <c r="CW312" s="53"/>
      <c r="CX312" s="53"/>
      <c r="CY312" s="53"/>
    </row>
    <row r="313" spans="1:103" ht="13" customHeight="1">
      <c r="A313" s="4"/>
      <c r="B313" s="4"/>
      <c r="C313" s="4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3"/>
      <c r="CI313" s="53"/>
      <c r="CJ313" s="53"/>
      <c r="CK313" s="53"/>
      <c r="CL313" s="61"/>
      <c r="CM313" s="53"/>
      <c r="CN313" s="53"/>
      <c r="CO313" s="53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</row>
    <row r="314" spans="1:103" ht="13" customHeight="1">
      <c r="A314" s="4"/>
      <c r="B314" s="4"/>
      <c r="C314" s="4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3"/>
      <c r="CI314" s="53"/>
      <c r="CJ314" s="53"/>
      <c r="CK314" s="53"/>
      <c r="CL314" s="61"/>
      <c r="CM314" s="53"/>
      <c r="CN314" s="53"/>
      <c r="CO314" s="53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</row>
    <row r="315" spans="1:103" ht="13" customHeight="1">
      <c r="A315" s="4"/>
      <c r="B315" s="4"/>
      <c r="C315" s="4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3"/>
      <c r="CI315" s="53"/>
      <c r="CJ315" s="53"/>
      <c r="CK315" s="53"/>
      <c r="CL315" s="61"/>
      <c r="CM315" s="53"/>
      <c r="CN315" s="53"/>
      <c r="CO315" s="53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</row>
    <row r="316" spans="1:103" ht="13" customHeight="1">
      <c r="A316" s="4"/>
      <c r="B316" s="4"/>
      <c r="C316" s="4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3"/>
      <c r="CI316" s="53"/>
      <c r="CJ316" s="53"/>
      <c r="CK316" s="53"/>
      <c r="CL316" s="61"/>
      <c r="CM316" s="53"/>
      <c r="CN316" s="53"/>
      <c r="CO316" s="53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</row>
    <row r="317" spans="1:103" ht="13" customHeight="1">
      <c r="A317" s="4"/>
      <c r="B317" s="4"/>
      <c r="C317" s="4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61"/>
      <c r="CM317" s="53"/>
      <c r="CN317" s="53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</row>
    <row r="318" spans="1:103" ht="13" customHeight="1">
      <c r="A318" s="4"/>
      <c r="B318" s="4"/>
      <c r="C318" s="4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3"/>
      <c r="CI318" s="53"/>
      <c r="CJ318" s="53"/>
      <c r="CK318" s="53"/>
      <c r="CL318" s="61"/>
      <c r="CM318" s="53"/>
      <c r="CN318" s="53"/>
      <c r="CO318" s="53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</row>
    <row r="319" spans="1:103" ht="13" customHeight="1">
      <c r="A319" s="4"/>
      <c r="B319" s="4"/>
      <c r="C319" s="4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61"/>
      <c r="CM319" s="53"/>
      <c r="CN319" s="53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</row>
    <row r="320" spans="1:103" ht="13" customHeight="1">
      <c r="A320" s="4"/>
      <c r="B320" s="4"/>
      <c r="C320" s="4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3"/>
      <c r="CI320" s="53"/>
      <c r="CJ320" s="53"/>
      <c r="CK320" s="53"/>
      <c r="CL320" s="61"/>
      <c r="CM320" s="53"/>
      <c r="CN320" s="53"/>
      <c r="CO320" s="53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</row>
    <row r="321" spans="1:103" ht="13" customHeight="1">
      <c r="A321" s="4"/>
      <c r="B321" s="4"/>
      <c r="C321" s="4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3"/>
      <c r="CI321" s="53"/>
      <c r="CJ321" s="53"/>
      <c r="CK321" s="53"/>
      <c r="CL321" s="61"/>
      <c r="CM321" s="53"/>
      <c r="CN321" s="53"/>
      <c r="CO321" s="53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</row>
    <row r="322" spans="1:103" ht="13" customHeight="1">
      <c r="A322" s="4"/>
      <c r="B322" s="4"/>
      <c r="C322" s="4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3"/>
      <c r="CI322" s="53"/>
      <c r="CJ322" s="53"/>
      <c r="CK322" s="53"/>
      <c r="CL322" s="61"/>
      <c r="CM322" s="53"/>
      <c r="CN322" s="53"/>
      <c r="CO322" s="53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</row>
    <row r="323" spans="1:103" ht="13" customHeight="1">
      <c r="A323" s="4"/>
      <c r="B323" s="4"/>
      <c r="C323" s="4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3"/>
      <c r="CI323" s="53"/>
      <c r="CJ323" s="53"/>
      <c r="CK323" s="53"/>
      <c r="CL323" s="61"/>
      <c r="CM323" s="53"/>
      <c r="CN323" s="53"/>
      <c r="CO323" s="53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</row>
    <row r="324" spans="1:103" ht="13" customHeight="1">
      <c r="A324" s="4"/>
      <c r="B324" s="4"/>
      <c r="C324" s="4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61"/>
      <c r="CM324" s="53"/>
      <c r="CN324" s="53"/>
      <c r="CO324" s="53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</row>
    <row r="325" spans="1:103" ht="13" customHeight="1">
      <c r="A325" s="4"/>
      <c r="B325" s="4"/>
      <c r="C325" s="4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3"/>
      <c r="CI325" s="53"/>
      <c r="CJ325" s="53"/>
      <c r="CK325" s="53"/>
      <c r="CL325" s="61"/>
      <c r="CM325" s="53"/>
      <c r="CN325" s="53"/>
      <c r="CO325" s="53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</row>
    <row r="326" spans="1:103" ht="13" customHeight="1">
      <c r="A326" s="4"/>
      <c r="B326" s="4"/>
      <c r="C326" s="4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53"/>
      <c r="CE326" s="53"/>
      <c r="CF326" s="53"/>
      <c r="CG326" s="53"/>
      <c r="CH326" s="53"/>
      <c r="CI326" s="53"/>
      <c r="CJ326" s="53"/>
      <c r="CK326" s="53"/>
      <c r="CL326" s="61"/>
      <c r="CM326" s="53"/>
      <c r="CN326" s="53"/>
      <c r="CO326" s="53"/>
      <c r="CP326" s="53"/>
      <c r="CQ326" s="53"/>
      <c r="CR326" s="53"/>
      <c r="CS326" s="53"/>
      <c r="CT326" s="53"/>
      <c r="CU326" s="53"/>
      <c r="CV326" s="53"/>
      <c r="CW326" s="53"/>
      <c r="CX326" s="53"/>
      <c r="CY326" s="53"/>
    </row>
    <row r="327" spans="1:103" ht="13" customHeight="1">
      <c r="A327" s="4"/>
      <c r="B327" s="4"/>
      <c r="C327" s="4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53"/>
      <c r="CE327" s="53"/>
      <c r="CF327" s="53"/>
      <c r="CG327" s="53"/>
      <c r="CH327" s="53"/>
      <c r="CI327" s="53"/>
      <c r="CJ327" s="53"/>
      <c r="CK327" s="53"/>
      <c r="CL327" s="61"/>
      <c r="CM327" s="53"/>
      <c r="CN327" s="53"/>
      <c r="CO327" s="53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</row>
    <row r="328" spans="1:103" ht="13" customHeight="1">
      <c r="A328" s="4"/>
      <c r="B328" s="4"/>
      <c r="C328" s="4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61"/>
      <c r="CM328" s="53"/>
      <c r="CN328" s="53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</row>
    <row r="329" spans="1:103" ht="13" customHeight="1">
      <c r="A329" s="4"/>
      <c r="B329" s="4"/>
      <c r="C329" s="4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3"/>
      <c r="CI329" s="53"/>
      <c r="CJ329" s="53"/>
      <c r="CK329" s="53"/>
      <c r="CL329" s="61"/>
      <c r="CM329" s="53"/>
      <c r="CN329" s="53"/>
      <c r="CO329" s="53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</row>
    <row r="330" spans="1:103" ht="13" customHeight="1">
      <c r="A330" s="4"/>
      <c r="B330" s="4"/>
      <c r="C330" s="4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3"/>
      <c r="CI330" s="53"/>
      <c r="CJ330" s="53"/>
      <c r="CK330" s="53"/>
      <c r="CL330" s="61"/>
      <c r="CM330" s="53"/>
      <c r="CN330" s="53"/>
      <c r="CO330" s="53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</row>
    <row r="331" spans="1:103" ht="13" customHeight="1">
      <c r="A331" s="4"/>
      <c r="B331" s="4"/>
      <c r="C331" s="4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61"/>
      <c r="CM331" s="53"/>
      <c r="CN331" s="53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</row>
    <row r="332" spans="1:103" ht="13" customHeight="1">
      <c r="A332" s="4"/>
      <c r="B332" s="4"/>
      <c r="C332" s="4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3"/>
      <c r="CI332" s="53"/>
      <c r="CJ332" s="53"/>
      <c r="CK332" s="53"/>
      <c r="CL332" s="61"/>
      <c r="CM332" s="53"/>
      <c r="CN332" s="53"/>
      <c r="CO332" s="53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</row>
    <row r="333" spans="1:103" ht="13" customHeight="1">
      <c r="A333" s="4"/>
      <c r="B333" s="4"/>
      <c r="C333" s="4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61"/>
      <c r="CM333" s="53"/>
      <c r="CN333" s="53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</row>
    <row r="334" spans="1:103" ht="13" customHeight="1">
      <c r="A334" s="4"/>
      <c r="B334" s="4"/>
      <c r="C334" s="4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3"/>
      <c r="CI334" s="53"/>
      <c r="CJ334" s="53"/>
      <c r="CK334" s="53"/>
      <c r="CL334" s="61"/>
      <c r="CM334" s="53"/>
      <c r="CN334" s="53"/>
      <c r="CO334" s="53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</row>
    <row r="335" spans="1:103" ht="13" customHeight="1">
      <c r="A335" s="4"/>
      <c r="B335" s="4"/>
      <c r="C335" s="4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3"/>
      <c r="CE335" s="53"/>
      <c r="CF335" s="53"/>
      <c r="CG335" s="53"/>
      <c r="CH335" s="53"/>
      <c r="CI335" s="53"/>
      <c r="CJ335" s="53"/>
      <c r="CK335" s="53"/>
      <c r="CL335" s="61"/>
      <c r="CM335" s="53"/>
      <c r="CN335" s="53"/>
      <c r="CO335" s="53"/>
      <c r="CP335" s="53"/>
      <c r="CQ335" s="53"/>
      <c r="CR335" s="53"/>
      <c r="CS335" s="53"/>
      <c r="CT335" s="53"/>
      <c r="CU335" s="53"/>
      <c r="CV335" s="53"/>
      <c r="CW335" s="53"/>
      <c r="CX335" s="53"/>
      <c r="CY335" s="53"/>
    </row>
    <row r="336" spans="1:103" ht="13" customHeight="1">
      <c r="A336" s="4"/>
      <c r="B336" s="4"/>
      <c r="C336" s="4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3"/>
      <c r="CI336" s="53"/>
      <c r="CJ336" s="53"/>
      <c r="CK336" s="53"/>
      <c r="CL336" s="61"/>
      <c r="CM336" s="53"/>
      <c r="CN336" s="53"/>
      <c r="CO336" s="53"/>
      <c r="CP336" s="53"/>
      <c r="CQ336" s="53"/>
      <c r="CR336" s="53"/>
      <c r="CS336" s="53"/>
      <c r="CT336" s="53"/>
      <c r="CU336" s="53"/>
      <c r="CV336" s="53"/>
      <c r="CW336" s="53"/>
      <c r="CX336" s="53"/>
      <c r="CY336" s="53"/>
    </row>
    <row r="337" spans="1:103" ht="13" customHeight="1">
      <c r="A337" s="4"/>
      <c r="B337" s="4"/>
      <c r="C337" s="4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3"/>
      <c r="CI337" s="53"/>
      <c r="CJ337" s="53"/>
      <c r="CK337" s="53"/>
      <c r="CL337" s="61"/>
      <c r="CM337" s="53"/>
      <c r="CN337" s="53"/>
      <c r="CO337" s="53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</row>
    <row r="338" spans="1:103" ht="13" customHeight="1">
      <c r="A338" s="4"/>
      <c r="B338" s="4"/>
      <c r="C338" s="4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3"/>
      <c r="CI338" s="53"/>
      <c r="CJ338" s="53"/>
      <c r="CK338" s="53"/>
      <c r="CL338" s="61"/>
      <c r="CM338" s="53"/>
      <c r="CN338" s="53"/>
      <c r="CO338" s="53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</row>
    <row r="339" spans="1:103" ht="13" customHeight="1">
      <c r="A339" s="4"/>
      <c r="B339" s="4"/>
      <c r="C339" s="4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3"/>
      <c r="CI339" s="53"/>
      <c r="CJ339" s="53"/>
      <c r="CK339" s="53"/>
      <c r="CL339" s="61"/>
      <c r="CM339" s="53"/>
      <c r="CN339" s="53"/>
      <c r="CO339" s="53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</row>
    <row r="340" spans="1:103" ht="13" customHeight="1">
      <c r="A340" s="4"/>
      <c r="B340" s="4"/>
      <c r="C340" s="4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53"/>
      <c r="CE340" s="53"/>
      <c r="CF340" s="53"/>
      <c r="CG340" s="53"/>
      <c r="CH340" s="53"/>
      <c r="CI340" s="53"/>
      <c r="CJ340" s="53"/>
      <c r="CK340" s="53"/>
      <c r="CL340" s="61"/>
      <c r="CM340" s="53"/>
      <c r="CN340" s="53"/>
      <c r="CO340" s="53"/>
      <c r="CP340" s="53"/>
      <c r="CQ340" s="53"/>
      <c r="CR340" s="53"/>
      <c r="CS340" s="53"/>
      <c r="CT340" s="53"/>
      <c r="CU340" s="53"/>
      <c r="CV340" s="53"/>
      <c r="CW340" s="53"/>
      <c r="CX340" s="53"/>
      <c r="CY340" s="53"/>
    </row>
    <row r="341" spans="1:103" ht="13" customHeight="1">
      <c r="A341" s="4"/>
      <c r="B341" s="4"/>
      <c r="C341" s="4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53"/>
      <c r="CE341" s="53"/>
      <c r="CF341" s="53"/>
      <c r="CG341" s="53"/>
      <c r="CH341" s="53"/>
      <c r="CI341" s="53"/>
      <c r="CJ341" s="53"/>
      <c r="CK341" s="53"/>
      <c r="CL341" s="61"/>
      <c r="CM341" s="53"/>
      <c r="CN341" s="53"/>
      <c r="CO341" s="53"/>
      <c r="CP341" s="53"/>
      <c r="CQ341" s="53"/>
      <c r="CR341" s="53"/>
      <c r="CS341" s="53"/>
      <c r="CT341" s="53"/>
      <c r="CU341" s="53"/>
      <c r="CV341" s="53"/>
      <c r="CW341" s="53"/>
      <c r="CX341" s="53"/>
      <c r="CY341" s="53"/>
    </row>
    <row r="342" spans="1:103" ht="13" customHeight="1">
      <c r="A342" s="4"/>
      <c r="B342" s="4"/>
      <c r="C342" s="4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3"/>
      <c r="CI342" s="53"/>
      <c r="CJ342" s="53"/>
      <c r="CK342" s="53"/>
      <c r="CL342" s="61"/>
      <c r="CM342" s="53"/>
      <c r="CN342" s="53"/>
      <c r="CO342" s="53"/>
      <c r="CP342" s="53"/>
      <c r="CQ342" s="53"/>
      <c r="CR342" s="53"/>
      <c r="CS342" s="53"/>
      <c r="CT342" s="53"/>
      <c r="CU342" s="53"/>
      <c r="CV342" s="53"/>
      <c r="CW342" s="53"/>
      <c r="CX342" s="53"/>
      <c r="CY342" s="53"/>
    </row>
    <row r="343" spans="1:103" ht="13" customHeight="1">
      <c r="A343" s="4"/>
      <c r="B343" s="4"/>
      <c r="C343" s="4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3"/>
      <c r="CI343" s="53"/>
      <c r="CJ343" s="53"/>
      <c r="CK343" s="53"/>
      <c r="CL343" s="61"/>
      <c r="CM343" s="53"/>
      <c r="CN343" s="53"/>
      <c r="CO343" s="53"/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</row>
    <row r="344" spans="1:103" ht="13" customHeight="1">
      <c r="A344" s="4"/>
      <c r="B344" s="4"/>
      <c r="C344" s="4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/>
      <c r="CG344" s="53"/>
      <c r="CH344" s="53"/>
      <c r="CI344" s="53"/>
      <c r="CJ344" s="53"/>
      <c r="CK344" s="53"/>
      <c r="CL344" s="61"/>
      <c r="CM344" s="53"/>
      <c r="CN344" s="53"/>
      <c r="CO344" s="53"/>
      <c r="CP344" s="53"/>
      <c r="CQ344" s="53"/>
      <c r="CR344" s="53"/>
      <c r="CS344" s="53"/>
      <c r="CT344" s="53"/>
      <c r="CU344" s="53"/>
      <c r="CV344" s="53"/>
      <c r="CW344" s="53"/>
      <c r="CX344" s="53"/>
      <c r="CY344" s="53"/>
    </row>
    <row r="345" spans="1:103" ht="13" customHeight="1">
      <c r="A345" s="4"/>
      <c r="B345" s="4"/>
      <c r="C345" s="4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3"/>
      <c r="CI345" s="53"/>
      <c r="CJ345" s="53"/>
      <c r="CK345" s="53"/>
      <c r="CL345" s="61"/>
      <c r="CM345" s="53"/>
      <c r="CN345" s="53"/>
      <c r="CO345" s="53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</row>
    <row r="346" spans="1:103" ht="13" customHeight="1">
      <c r="A346" s="4"/>
      <c r="B346" s="4"/>
      <c r="C346" s="4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3"/>
      <c r="CI346" s="53"/>
      <c r="CJ346" s="53"/>
      <c r="CK346" s="53"/>
      <c r="CL346" s="61"/>
      <c r="CM346" s="53"/>
      <c r="CN346" s="53"/>
      <c r="CO346" s="53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</row>
    <row r="347" spans="1:103" ht="13" customHeight="1">
      <c r="A347" s="4"/>
      <c r="B347" s="4"/>
      <c r="C347" s="4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3"/>
      <c r="CI347" s="53"/>
      <c r="CJ347" s="53"/>
      <c r="CK347" s="53"/>
      <c r="CL347" s="61"/>
      <c r="CM347" s="53"/>
      <c r="CN347" s="53"/>
      <c r="CO347" s="53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</row>
    <row r="348" spans="1:103" ht="13" customHeight="1">
      <c r="A348" s="4"/>
      <c r="B348" s="4"/>
      <c r="C348" s="4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3"/>
      <c r="CI348" s="53"/>
      <c r="CJ348" s="53"/>
      <c r="CK348" s="53"/>
      <c r="CL348" s="61"/>
      <c r="CM348" s="53"/>
      <c r="CN348" s="53"/>
      <c r="CO348" s="53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</row>
    <row r="349" spans="1:103" ht="13" customHeight="1">
      <c r="A349" s="4"/>
      <c r="B349" s="4"/>
      <c r="C349" s="4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53"/>
      <c r="CE349" s="53"/>
      <c r="CF349" s="53"/>
      <c r="CG349" s="53"/>
      <c r="CH349" s="53"/>
      <c r="CI349" s="53"/>
      <c r="CJ349" s="53"/>
      <c r="CK349" s="53"/>
      <c r="CL349" s="61"/>
      <c r="CM349" s="53"/>
      <c r="CN349" s="53"/>
      <c r="CO349" s="53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</row>
    <row r="350" spans="1:103" ht="13" customHeight="1">
      <c r="A350" s="4"/>
      <c r="B350" s="4"/>
      <c r="C350" s="4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3"/>
      <c r="CI350" s="53"/>
      <c r="CJ350" s="53"/>
      <c r="CK350" s="53"/>
      <c r="CL350" s="61"/>
      <c r="CM350" s="53"/>
      <c r="CN350" s="53"/>
      <c r="CO350" s="53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</row>
    <row r="351" spans="1:103" ht="13" customHeight="1">
      <c r="A351" s="4"/>
      <c r="B351" s="4"/>
      <c r="C351" s="4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53"/>
      <c r="CE351" s="53"/>
      <c r="CF351" s="53"/>
      <c r="CG351" s="53"/>
      <c r="CH351" s="53"/>
      <c r="CI351" s="53"/>
      <c r="CJ351" s="53"/>
      <c r="CK351" s="53"/>
      <c r="CL351" s="61"/>
      <c r="CM351" s="53"/>
      <c r="CN351" s="53"/>
      <c r="CO351" s="53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</row>
    <row r="352" spans="1:103" ht="13" customHeight="1">
      <c r="A352" s="4"/>
      <c r="B352" s="4"/>
      <c r="C352" s="4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3"/>
      <c r="CI352" s="53"/>
      <c r="CJ352" s="53"/>
      <c r="CK352" s="53"/>
      <c r="CL352" s="61"/>
      <c r="CM352" s="53"/>
      <c r="CN352" s="53"/>
      <c r="CO352" s="53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</row>
    <row r="353" spans="1:103" ht="13" customHeight="1">
      <c r="A353" s="4"/>
      <c r="B353" s="4"/>
      <c r="C353" s="4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53"/>
      <c r="CE353" s="53"/>
      <c r="CF353" s="53"/>
      <c r="CG353" s="53"/>
      <c r="CH353" s="53"/>
      <c r="CI353" s="53"/>
      <c r="CJ353" s="53"/>
      <c r="CK353" s="53"/>
      <c r="CL353" s="61"/>
      <c r="CM353" s="53"/>
      <c r="CN353" s="53"/>
      <c r="CO353" s="53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</row>
    <row r="354" spans="1:103" ht="13" customHeight="1">
      <c r="A354" s="4"/>
      <c r="B354" s="4"/>
      <c r="C354" s="4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3"/>
      <c r="CI354" s="53"/>
      <c r="CJ354" s="53"/>
      <c r="CK354" s="53"/>
      <c r="CL354" s="61"/>
      <c r="CM354" s="53"/>
      <c r="CN354" s="53"/>
      <c r="CO354" s="53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</row>
    <row r="355" spans="1:103" ht="13" customHeight="1">
      <c r="A355" s="4"/>
      <c r="B355" s="4"/>
      <c r="C355" s="4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61"/>
      <c r="CM355" s="53"/>
      <c r="CN355" s="53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</row>
    <row r="356" spans="1:103" ht="13" customHeight="1">
      <c r="A356" s="4"/>
      <c r="B356" s="4"/>
      <c r="C356" s="4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61"/>
      <c r="CM356" s="53"/>
      <c r="CN356" s="53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</row>
    <row r="357" spans="1:103" ht="13" customHeight="1">
      <c r="A357" s="4"/>
      <c r="B357" s="4"/>
      <c r="C357" s="4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61"/>
      <c r="CM357" s="53"/>
      <c r="CN357" s="53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</row>
    <row r="358" spans="1:103" ht="13" customHeight="1">
      <c r="A358" s="4"/>
      <c r="B358" s="4"/>
      <c r="C358" s="4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61"/>
      <c r="CM358" s="53"/>
      <c r="CN358" s="53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</row>
    <row r="359" spans="1:103" ht="13" customHeight="1">
      <c r="A359" s="4"/>
      <c r="B359" s="4"/>
      <c r="C359" s="4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61"/>
      <c r="CM359" s="53"/>
      <c r="CN359" s="53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</row>
    <row r="360" spans="1:103" ht="13" customHeight="1">
      <c r="A360" s="4"/>
      <c r="B360" s="4"/>
      <c r="C360" s="4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61"/>
      <c r="CM360" s="53"/>
      <c r="CN360" s="53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</row>
    <row r="361" spans="1:103" ht="13" customHeight="1">
      <c r="A361" s="4"/>
      <c r="B361" s="4"/>
      <c r="C361" s="4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61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</row>
    <row r="362" spans="1:103" ht="13" customHeight="1">
      <c r="A362" s="4"/>
      <c r="B362" s="4"/>
      <c r="C362" s="4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61"/>
      <c r="CM362" s="53"/>
      <c r="CN362" s="53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</row>
    <row r="363" spans="1:103" ht="13" customHeight="1">
      <c r="A363" s="4"/>
      <c r="B363" s="4"/>
      <c r="C363" s="4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61"/>
      <c r="CM363" s="53"/>
      <c r="CN363" s="53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</row>
    <row r="364" spans="1:103" ht="13" customHeight="1">
      <c r="A364" s="4"/>
      <c r="B364" s="4"/>
      <c r="C364" s="4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61"/>
      <c r="CM364" s="53"/>
      <c r="CN364" s="53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</row>
    <row r="365" spans="1:103" ht="13" customHeight="1">
      <c r="A365" s="4"/>
      <c r="B365" s="4"/>
      <c r="C365" s="4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61"/>
      <c r="CM365" s="53"/>
      <c r="CN365" s="53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</row>
    <row r="366" spans="1:103" ht="13" customHeight="1">
      <c r="A366" s="4"/>
      <c r="B366" s="4"/>
      <c r="C366" s="4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61"/>
      <c r="CM366" s="53"/>
      <c r="CN366" s="53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</row>
    <row r="367" spans="1:103" ht="13" customHeight="1">
      <c r="A367" s="4"/>
      <c r="B367" s="4"/>
      <c r="C367" s="4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61"/>
      <c r="CM367" s="53"/>
      <c r="CN367" s="53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</row>
    <row r="368" spans="1:103" ht="13" customHeight="1">
      <c r="A368" s="4"/>
      <c r="B368" s="4"/>
      <c r="C368" s="4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61"/>
      <c r="CM368" s="53"/>
      <c r="CN368" s="53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</row>
    <row r="369" spans="1:103" ht="13" customHeight="1">
      <c r="A369" s="4"/>
      <c r="B369" s="4"/>
      <c r="C369" s="4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61"/>
      <c r="CM369" s="53"/>
      <c r="CN369" s="53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</row>
    <row r="370" spans="1:103" ht="13" customHeight="1">
      <c r="A370" s="4"/>
      <c r="B370" s="4"/>
      <c r="C370" s="4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61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</row>
    <row r="371" spans="1:103" ht="13" customHeight="1">
      <c r="A371" s="4"/>
      <c r="B371" s="4"/>
      <c r="C371" s="4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61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</row>
    <row r="372" spans="1:103" ht="13" customHeight="1">
      <c r="A372" s="4"/>
      <c r="B372" s="4"/>
      <c r="C372" s="4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61"/>
      <c r="CM372" s="53"/>
      <c r="CN372" s="53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</row>
    <row r="373" spans="1:103" ht="13" customHeight="1">
      <c r="A373" s="4"/>
      <c r="B373" s="4"/>
      <c r="C373" s="4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61"/>
      <c r="CM373" s="53"/>
      <c r="CN373" s="53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</row>
    <row r="374" spans="1:103" ht="13" customHeight="1">
      <c r="A374" s="4"/>
      <c r="B374" s="4"/>
      <c r="C374" s="4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61"/>
      <c r="CM374" s="53"/>
      <c r="CN374" s="53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</row>
    <row r="375" spans="1:103" ht="13" customHeight="1">
      <c r="A375" s="4"/>
      <c r="B375" s="4"/>
      <c r="C375" s="4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53"/>
      <c r="CE375" s="53"/>
      <c r="CF375" s="53"/>
      <c r="CG375" s="53"/>
      <c r="CH375" s="53"/>
      <c r="CI375" s="53"/>
      <c r="CJ375" s="53"/>
      <c r="CK375" s="53"/>
      <c r="CL375" s="61"/>
      <c r="CM375" s="53"/>
      <c r="CN375" s="53"/>
      <c r="CO375" s="53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</row>
    <row r="376" spans="1:103" ht="13" customHeight="1">
      <c r="A376" s="4"/>
      <c r="B376" s="4"/>
      <c r="C376" s="4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3"/>
      <c r="CI376" s="53"/>
      <c r="CJ376" s="53"/>
      <c r="CK376" s="53"/>
      <c r="CL376" s="61"/>
      <c r="CM376" s="53"/>
      <c r="CN376" s="53"/>
      <c r="CO376" s="53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</row>
    <row r="377" spans="1:103" ht="13" customHeight="1">
      <c r="A377" s="4"/>
      <c r="B377" s="4"/>
      <c r="C377" s="4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61"/>
      <c r="CM377" s="53"/>
      <c r="CN377" s="53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</row>
    <row r="378" spans="1:103" ht="13" customHeight="1">
      <c r="A378" s="4"/>
      <c r="B378" s="4"/>
      <c r="C378" s="4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3"/>
      <c r="CI378" s="53"/>
      <c r="CJ378" s="53"/>
      <c r="CK378" s="53"/>
      <c r="CL378" s="61"/>
      <c r="CM378" s="53"/>
      <c r="CN378" s="53"/>
      <c r="CO378" s="53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</row>
    <row r="379" spans="1:103" ht="13" customHeight="1">
      <c r="A379" s="4"/>
      <c r="B379" s="4"/>
      <c r="C379" s="4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3"/>
      <c r="CI379" s="53"/>
      <c r="CJ379" s="53"/>
      <c r="CK379" s="53"/>
      <c r="CL379" s="61"/>
      <c r="CM379" s="53"/>
      <c r="CN379" s="53"/>
      <c r="CO379" s="53"/>
      <c r="CP379" s="53"/>
      <c r="CQ379" s="53"/>
      <c r="CR379" s="53"/>
      <c r="CS379" s="53"/>
      <c r="CT379" s="53"/>
      <c r="CU379" s="53"/>
      <c r="CV379" s="53"/>
      <c r="CW379" s="53"/>
      <c r="CX379" s="53"/>
      <c r="CY379" s="53"/>
    </row>
    <row r="380" spans="1:103" ht="13" customHeight="1">
      <c r="A380" s="4"/>
      <c r="B380" s="4"/>
      <c r="C380" s="4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53"/>
      <c r="CE380" s="53"/>
      <c r="CF380" s="53"/>
      <c r="CG380" s="53"/>
      <c r="CH380" s="53"/>
      <c r="CI380" s="53"/>
      <c r="CJ380" s="53"/>
      <c r="CK380" s="53"/>
      <c r="CL380" s="61"/>
      <c r="CM380" s="53"/>
      <c r="CN380" s="53"/>
      <c r="CO380" s="53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</row>
    <row r="381" spans="1:103" ht="13" customHeight="1">
      <c r="A381" s="4"/>
      <c r="B381" s="4"/>
      <c r="C381" s="4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53"/>
      <c r="CE381" s="53"/>
      <c r="CF381" s="53"/>
      <c r="CG381" s="53"/>
      <c r="CH381" s="53"/>
      <c r="CI381" s="53"/>
      <c r="CJ381" s="53"/>
      <c r="CK381" s="53"/>
      <c r="CL381" s="61"/>
      <c r="CM381" s="53"/>
      <c r="CN381" s="53"/>
      <c r="CO381" s="53"/>
      <c r="CP381" s="53"/>
      <c r="CQ381" s="53"/>
      <c r="CR381" s="53"/>
      <c r="CS381" s="53"/>
      <c r="CT381" s="53"/>
      <c r="CU381" s="53"/>
      <c r="CV381" s="53"/>
      <c r="CW381" s="53"/>
      <c r="CX381" s="53"/>
      <c r="CY381" s="53"/>
    </row>
    <row r="382" spans="1:103" ht="13" customHeight="1">
      <c r="A382" s="4"/>
      <c r="B382" s="4"/>
      <c r="C382" s="4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61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</row>
    <row r="383" spans="1:103" ht="13" customHeight="1">
      <c r="A383" s="4"/>
      <c r="B383" s="4"/>
      <c r="C383" s="4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3"/>
      <c r="CI383" s="53"/>
      <c r="CJ383" s="53"/>
      <c r="CK383" s="53"/>
      <c r="CL383" s="61"/>
      <c r="CM383" s="53"/>
      <c r="CN383" s="53"/>
      <c r="CO383" s="53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</row>
    <row r="384" spans="1:103" ht="13" customHeight="1">
      <c r="A384" s="4"/>
      <c r="B384" s="4"/>
      <c r="C384" s="4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3"/>
      <c r="CI384" s="53"/>
      <c r="CJ384" s="53"/>
      <c r="CK384" s="53"/>
      <c r="CL384" s="61"/>
      <c r="CM384" s="53"/>
      <c r="CN384" s="53"/>
      <c r="CO384" s="53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</row>
    <row r="385" spans="1:103" ht="13" customHeight="1">
      <c r="A385" s="4"/>
      <c r="B385" s="4"/>
      <c r="C385" s="4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3"/>
      <c r="CI385" s="53"/>
      <c r="CJ385" s="53"/>
      <c r="CK385" s="53"/>
      <c r="CL385" s="61"/>
      <c r="CM385" s="53"/>
      <c r="CN385" s="53"/>
      <c r="CO385" s="53"/>
      <c r="CP385" s="53"/>
      <c r="CQ385" s="53"/>
      <c r="CR385" s="53"/>
      <c r="CS385" s="53"/>
      <c r="CT385" s="53"/>
      <c r="CU385" s="53"/>
      <c r="CV385" s="53"/>
      <c r="CW385" s="53"/>
      <c r="CX385" s="53"/>
      <c r="CY385" s="53"/>
    </row>
    <row r="386" spans="1:103" ht="13" customHeight="1">
      <c r="A386" s="4"/>
      <c r="B386" s="4"/>
      <c r="C386" s="4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/>
      <c r="CG386" s="53"/>
      <c r="CH386" s="53"/>
      <c r="CI386" s="53"/>
      <c r="CJ386" s="53"/>
      <c r="CK386" s="53"/>
      <c r="CL386" s="61"/>
      <c r="CM386" s="53"/>
      <c r="CN386" s="53"/>
      <c r="CO386" s="53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</row>
    <row r="387" spans="1:103" ht="13" customHeight="1">
      <c r="A387" s="4"/>
      <c r="B387" s="4"/>
      <c r="C387" s="4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61"/>
      <c r="CM387" s="53"/>
      <c r="CN387" s="53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</row>
    <row r="388" spans="1:103" ht="13" customHeight="1">
      <c r="A388" s="4"/>
      <c r="B388" s="4"/>
      <c r="C388" s="4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3"/>
      <c r="CI388" s="53"/>
      <c r="CJ388" s="53"/>
      <c r="CK388" s="53"/>
      <c r="CL388" s="61"/>
      <c r="CM388" s="53"/>
      <c r="CN388" s="53"/>
      <c r="CO388" s="53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</row>
    <row r="389" spans="1:103" ht="13" customHeight="1">
      <c r="A389" s="4"/>
      <c r="B389" s="4"/>
      <c r="C389" s="4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53"/>
      <c r="CE389" s="53"/>
      <c r="CF389" s="53"/>
      <c r="CG389" s="53"/>
      <c r="CH389" s="53"/>
      <c r="CI389" s="53"/>
      <c r="CJ389" s="53"/>
      <c r="CK389" s="53"/>
      <c r="CL389" s="61"/>
      <c r="CM389" s="53"/>
      <c r="CN389" s="53"/>
      <c r="CO389" s="53"/>
      <c r="CP389" s="53"/>
      <c r="CQ389" s="53"/>
      <c r="CR389" s="53"/>
      <c r="CS389" s="53"/>
      <c r="CT389" s="53"/>
      <c r="CU389" s="53"/>
      <c r="CV389" s="53"/>
      <c r="CW389" s="53"/>
      <c r="CX389" s="53"/>
      <c r="CY389" s="53"/>
    </row>
    <row r="390" spans="1:103" ht="13" customHeight="1">
      <c r="A390" s="4"/>
      <c r="B390" s="4"/>
      <c r="C390" s="4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53"/>
      <c r="CE390" s="53"/>
      <c r="CF390" s="53"/>
      <c r="CG390" s="53"/>
      <c r="CH390" s="53"/>
      <c r="CI390" s="53"/>
      <c r="CJ390" s="53"/>
      <c r="CK390" s="53"/>
      <c r="CL390" s="61"/>
      <c r="CM390" s="53"/>
      <c r="CN390" s="53"/>
      <c r="CO390" s="53"/>
      <c r="CP390" s="53"/>
      <c r="CQ390" s="53"/>
      <c r="CR390" s="53"/>
      <c r="CS390" s="53"/>
      <c r="CT390" s="53"/>
      <c r="CU390" s="53"/>
      <c r="CV390" s="53"/>
      <c r="CW390" s="53"/>
      <c r="CX390" s="53"/>
      <c r="CY390" s="53"/>
    </row>
    <row r="391" spans="1:103" ht="13" customHeight="1">
      <c r="A391" s="4"/>
      <c r="B391" s="4"/>
      <c r="C391" s="4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53"/>
      <c r="CC391" s="53"/>
      <c r="CD391" s="53"/>
      <c r="CE391" s="53"/>
      <c r="CF391" s="53"/>
      <c r="CG391" s="53"/>
      <c r="CH391" s="53"/>
      <c r="CI391" s="53"/>
      <c r="CJ391" s="53"/>
      <c r="CK391" s="53"/>
      <c r="CL391" s="61"/>
      <c r="CM391" s="53"/>
      <c r="CN391" s="53"/>
      <c r="CO391" s="53"/>
      <c r="CP391" s="53"/>
      <c r="CQ391" s="53"/>
      <c r="CR391" s="53"/>
      <c r="CS391" s="53"/>
      <c r="CT391" s="53"/>
      <c r="CU391" s="53"/>
      <c r="CV391" s="53"/>
      <c r="CW391" s="53"/>
      <c r="CX391" s="53"/>
      <c r="CY391" s="53"/>
    </row>
    <row r="392" spans="1:103" ht="13" customHeight="1">
      <c r="A392" s="4"/>
      <c r="B392" s="4"/>
      <c r="C392" s="4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3"/>
      <c r="CI392" s="53"/>
      <c r="CJ392" s="53"/>
      <c r="CK392" s="53"/>
      <c r="CL392" s="61"/>
      <c r="CM392" s="53"/>
      <c r="CN392" s="53"/>
      <c r="CO392" s="53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</row>
    <row r="393" spans="1:103" ht="13" customHeight="1">
      <c r="A393" s="4"/>
      <c r="B393" s="4"/>
      <c r="C393" s="4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3"/>
      <c r="CI393" s="53"/>
      <c r="CJ393" s="53"/>
      <c r="CK393" s="53"/>
      <c r="CL393" s="61"/>
      <c r="CM393" s="53"/>
      <c r="CN393" s="53"/>
      <c r="CO393" s="53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</row>
    <row r="394" spans="1:103" ht="13" customHeight="1">
      <c r="A394" s="4"/>
      <c r="B394" s="4"/>
      <c r="C394" s="4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53"/>
      <c r="CE394" s="53"/>
      <c r="CF394" s="53"/>
      <c r="CG394" s="53"/>
      <c r="CH394" s="53"/>
      <c r="CI394" s="53"/>
      <c r="CJ394" s="53"/>
      <c r="CK394" s="53"/>
      <c r="CL394" s="61"/>
      <c r="CM394" s="53"/>
      <c r="CN394" s="53"/>
      <c r="CO394" s="53"/>
      <c r="CP394" s="53"/>
      <c r="CQ394" s="53"/>
      <c r="CR394" s="53"/>
      <c r="CS394" s="53"/>
      <c r="CT394" s="53"/>
      <c r="CU394" s="53"/>
      <c r="CV394" s="53"/>
      <c r="CW394" s="53"/>
      <c r="CX394" s="53"/>
      <c r="CY394" s="53"/>
    </row>
    <row r="395" spans="1:103" ht="13" customHeight="1">
      <c r="A395" s="4"/>
      <c r="B395" s="4"/>
      <c r="C395" s="4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/>
      <c r="CA395" s="53"/>
      <c r="CB395" s="53"/>
      <c r="CC395" s="53"/>
      <c r="CD395" s="53"/>
      <c r="CE395" s="53"/>
      <c r="CF395" s="53"/>
      <c r="CG395" s="53"/>
      <c r="CH395" s="53"/>
      <c r="CI395" s="53"/>
      <c r="CJ395" s="53"/>
      <c r="CK395" s="53"/>
      <c r="CL395" s="61"/>
      <c r="CM395" s="53"/>
      <c r="CN395" s="53"/>
      <c r="CO395" s="53"/>
      <c r="CP395" s="53"/>
      <c r="CQ395" s="53"/>
      <c r="CR395" s="53"/>
      <c r="CS395" s="53"/>
      <c r="CT395" s="53"/>
      <c r="CU395" s="53"/>
      <c r="CV395" s="53"/>
      <c r="CW395" s="53"/>
      <c r="CX395" s="53"/>
      <c r="CY395" s="53"/>
    </row>
    <row r="396" spans="1:103" ht="13" customHeight="1">
      <c r="A396" s="4"/>
      <c r="B396" s="4"/>
      <c r="C396" s="4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53"/>
      <c r="CA396" s="53"/>
      <c r="CB396" s="53"/>
      <c r="CC396" s="53"/>
      <c r="CD396" s="53"/>
      <c r="CE396" s="53"/>
      <c r="CF396" s="53"/>
      <c r="CG396" s="53"/>
      <c r="CH396" s="53"/>
      <c r="CI396" s="53"/>
      <c r="CJ396" s="53"/>
      <c r="CK396" s="53"/>
      <c r="CL396" s="61"/>
      <c r="CM396" s="53"/>
      <c r="CN396" s="53"/>
      <c r="CO396" s="53"/>
      <c r="CP396" s="53"/>
      <c r="CQ396" s="53"/>
      <c r="CR396" s="53"/>
      <c r="CS396" s="53"/>
      <c r="CT396" s="53"/>
      <c r="CU396" s="53"/>
      <c r="CV396" s="53"/>
      <c r="CW396" s="53"/>
      <c r="CX396" s="53"/>
      <c r="CY396" s="53"/>
    </row>
    <row r="397" spans="1:103" ht="13" customHeight="1">
      <c r="A397" s="4"/>
      <c r="B397" s="4"/>
      <c r="C397" s="4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  <c r="CF397" s="53"/>
      <c r="CG397" s="53"/>
      <c r="CH397" s="53"/>
      <c r="CI397" s="53"/>
      <c r="CJ397" s="53"/>
      <c r="CK397" s="53"/>
      <c r="CL397" s="61"/>
      <c r="CM397" s="53"/>
      <c r="CN397" s="53"/>
      <c r="CO397" s="53"/>
      <c r="CP397" s="53"/>
      <c r="CQ397" s="53"/>
      <c r="CR397" s="53"/>
      <c r="CS397" s="53"/>
      <c r="CT397" s="53"/>
      <c r="CU397" s="53"/>
      <c r="CV397" s="53"/>
      <c r="CW397" s="53"/>
      <c r="CX397" s="53"/>
      <c r="CY397" s="53"/>
    </row>
    <row r="398" spans="1:103" ht="13" customHeight="1">
      <c r="A398" s="4"/>
      <c r="B398" s="4"/>
      <c r="C398" s="4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/>
      <c r="CA398" s="53"/>
      <c r="CB398" s="53"/>
      <c r="CC398" s="53"/>
      <c r="CD398" s="53"/>
      <c r="CE398" s="53"/>
      <c r="CF398" s="53"/>
      <c r="CG398" s="53"/>
      <c r="CH398" s="53"/>
      <c r="CI398" s="53"/>
      <c r="CJ398" s="53"/>
      <c r="CK398" s="53"/>
      <c r="CL398" s="61"/>
      <c r="CM398" s="53"/>
      <c r="CN398" s="53"/>
      <c r="CO398" s="53"/>
      <c r="CP398" s="53"/>
      <c r="CQ398" s="53"/>
      <c r="CR398" s="53"/>
      <c r="CS398" s="53"/>
      <c r="CT398" s="53"/>
      <c r="CU398" s="53"/>
      <c r="CV398" s="53"/>
      <c r="CW398" s="53"/>
      <c r="CX398" s="53"/>
      <c r="CY398" s="53"/>
    </row>
    <row r="399" spans="1:103" ht="13" customHeight="1">
      <c r="A399" s="4"/>
      <c r="B399" s="4"/>
      <c r="C399" s="4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53"/>
      <c r="CC399" s="53"/>
      <c r="CD399" s="53"/>
      <c r="CE399" s="53"/>
      <c r="CF399" s="53"/>
      <c r="CG399" s="53"/>
      <c r="CH399" s="53"/>
      <c r="CI399" s="53"/>
      <c r="CJ399" s="53"/>
      <c r="CK399" s="53"/>
      <c r="CL399" s="61"/>
      <c r="CM399" s="53"/>
      <c r="CN399" s="53"/>
      <c r="CO399" s="53"/>
      <c r="CP399" s="53"/>
      <c r="CQ399" s="53"/>
      <c r="CR399" s="53"/>
      <c r="CS399" s="53"/>
      <c r="CT399" s="53"/>
      <c r="CU399" s="53"/>
      <c r="CV399" s="53"/>
      <c r="CW399" s="53"/>
      <c r="CX399" s="53"/>
      <c r="CY399" s="53"/>
    </row>
    <row r="400" spans="1:103" ht="13" customHeight="1">
      <c r="A400" s="4"/>
      <c r="B400" s="4"/>
      <c r="C400" s="4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53"/>
      <c r="CE400" s="53"/>
      <c r="CF400" s="53"/>
      <c r="CG400" s="53"/>
      <c r="CH400" s="53"/>
      <c r="CI400" s="53"/>
      <c r="CJ400" s="53"/>
      <c r="CK400" s="53"/>
      <c r="CL400" s="61"/>
      <c r="CM400" s="53"/>
      <c r="CN400" s="53"/>
      <c r="CO400" s="53"/>
      <c r="CP400" s="53"/>
      <c r="CQ400" s="53"/>
      <c r="CR400" s="53"/>
      <c r="CS400" s="53"/>
      <c r="CT400" s="53"/>
      <c r="CU400" s="53"/>
      <c r="CV400" s="53"/>
      <c r="CW400" s="53"/>
      <c r="CX400" s="53"/>
      <c r="CY400" s="53"/>
    </row>
    <row r="401" spans="1:103" ht="13" customHeight="1">
      <c r="A401" s="4"/>
      <c r="B401" s="4"/>
      <c r="C401" s="4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53"/>
      <c r="CE401" s="53"/>
      <c r="CF401" s="53"/>
      <c r="CG401" s="53"/>
      <c r="CH401" s="53"/>
      <c r="CI401" s="53"/>
      <c r="CJ401" s="53"/>
      <c r="CK401" s="53"/>
      <c r="CL401" s="61"/>
      <c r="CM401" s="53"/>
      <c r="CN401" s="53"/>
      <c r="CO401" s="53"/>
      <c r="CP401" s="53"/>
      <c r="CQ401" s="53"/>
      <c r="CR401" s="53"/>
      <c r="CS401" s="53"/>
      <c r="CT401" s="53"/>
      <c r="CU401" s="53"/>
      <c r="CV401" s="53"/>
      <c r="CW401" s="53"/>
      <c r="CX401" s="53"/>
      <c r="CY401" s="53"/>
    </row>
    <row r="402" spans="1:103" ht="13" customHeight="1">
      <c r="A402" s="4"/>
      <c r="B402" s="4"/>
      <c r="C402" s="4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53"/>
      <c r="CE402" s="53"/>
      <c r="CF402" s="53"/>
      <c r="CG402" s="53"/>
      <c r="CH402" s="53"/>
      <c r="CI402" s="53"/>
      <c r="CJ402" s="53"/>
      <c r="CK402" s="53"/>
      <c r="CL402" s="61"/>
      <c r="CM402" s="53"/>
      <c r="CN402" s="53"/>
      <c r="CO402" s="53"/>
      <c r="CP402" s="53"/>
      <c r="CQ402" s="53"/>
      <c r="CR402" s="53"/>
      <c r="CS402" s="53"/>
      <c r="CT402" s="53"/>
      <c r="CU402" s="53"/>
      <c r="CV402" s="53"/>
      <c r="CW402" s="53"/>
      <c r="CX402" s="53"/>
      <c r="CY402" s="53"/>
    </row>
    <row r="403" spans="1:103" ht="13" customHeight="1">
      <c r="A403" s="4"/>
      <c r="B403" s="4"/>
      <c r="C403" s="4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61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</row>
    <row r="404" spans="1:103" ht="13" customHeight="1">
      <c r="A404" s="4"/>
      <c r="B404" s="4"/>
      <c r="C404" s="4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61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</row>
    <row r="405" spans="1:103" ht="13" customHeight="1">
      <c r="A405" s="4"/>
      <c r="B405" s="4"/>
      <c r="C405" s="4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61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</row>
    <row r="406" spans="1:103" ht="13" customHeight="1">
      <c r="A406" s="4"/>
      <c r="B406" s="4"/>
      <c r="C406" s="4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61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</row>
    <row r="407" spans="1:103" ht="13" customHeight="1">
      <c r="A407" s="4"/>
      <c r="B407" s="4"/>
      <c r="C407" s="4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61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</row>
    <row r="408" spans="1:103" ht="13" customHeight="1">
      <c r="A408" s="4"/>
      <c r="B408" s="4"/>
      <c r="C408" s="4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61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</row>
    <row r="409" spans="1:103" ht="13" customHeight="1">
      <c r="A409" s="4"/>
      <c r="B409" s="4"/>
      <c r="C409" s="4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61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</row>
    <row r="410" spans="1:103" ht="13" customHeight="1">
      <c r="A410" s="4"/>
      <c r="B410" s="4"/>
      <c r="C410" s="4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61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</row>
    <row r="411" spans="1:103" ht="13" customHeight="1">
      <c r="A411" s="4"/>
      <c r="B411" s="4"/>
      <c r="C411" s="4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61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</row>
    <row r="412" spans="1:103" ht="13" customHeight="1">
      <c r="A412" s="4"/>
      <c r="B412" s="4"/>
      <c r="C412" s="4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61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</row>
    <row r="413" spans="1:103" ht="13" customHeight="1">
      <c r="A413" s="4"/>
      <c r="B413" s="4"/>
      <c r="C413" s="4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61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</row>
    <row r="414" spans="1:103" ht="13" customHeight="1">
      <c r="A414" s="4"/>
      <c r="B414" s="4"/>
      <c r="C414" s="4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61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</row>
    <row r="415" spans="1:103" ht="13" customHeight="1">
      <c r="A415" s="4"/>
      <c r="B415" s="4"/>
      <c r="C415" s="4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53"/>
      <c r="CE415" s="53"/>
      <c r="CF415" s="53"/>
      <c r="CG415" s="53"/>
      <c r="CH415" s="53"/>
      <c r="CI415" s="53"/>
      <c r="CJ415" s="53"/>
      <c r="CK415" s="53"/>
      <c r="CL415" s="61"/>
      <c r="CM415" s="53"/>
      <c r="CN415" s="53"/>
      <c r="CO415" s="53"/>
      <c r="CP415" s="53"/>
      <c r="CQ415" s="53"/>
      <c r="CR415" s="53"/>
      <c r="CS415" s="53"/>
      <c r="CT415" s="53"/>
      <c r="CU415" s="53"/>
      <c r="CV415" s="53"/>
      <c r="CW415" s="53"/>
      <c r="CX415" s="53"/>
      <c r="CY415" s="53"/>
    </row>
    <row r="416" spans="1:103" ht="13" customHeight="1">
      <c r="A416" s="4"/>
      <c r="B416" s="4"/>
      <c r="C416" s="4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53"/>
      <c r="CC416" s="53"/>
      <c r="CD416" s="53"/>
      <c r="CE416" s="53"/>
      <c r="CF416" s="53"/>
      <c r="CG416" s="53"/>
      <c r="CH416" s="53"/>
      <c r="CI416" s="53"/>
      <c r="CJ416" s="53"/>
      <c r="CK416" s="53"/>
      <c r="CL416" s="61"/>
      <c r="CM416" s="53"/>
      <c r="CN416" s="53"/>
      <c r="CO416" s="53"/>
      <c r="CP416" s="53"/>
      <c r="CQ416" s="53"/>
      <c r="CR416" s="53"/>
      <c r="CS416" s="53"/>
      <c r="CT416" s="53"/>
      <c r="CU416" s="53"/>
      <c r="CV416" s="53"/>
      <c r="CW416" s="53"/>
      <c r="CX416" s="53"/>
      <c r="CY416" s="53"/>
    </row>
    <row r="417" spans="1:103" ht="13" customHeight="1">
      <c r="A417" s="4"/>
      <c r="B417" s="4"/>
      <c r="C417" s="4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53"/>
      <c r="CA417" s="53"/>
      <c r="CB417" s="53"/>
      <c r="CC417" s="53"/>
      <c r="CD417" s="53"/>
      <c r="CE417" s="53"/>
      <c r="CF417" s="53"/>
      <c r="CG417" s="53"/>
      <c r="CH417" s="53"/>
      <c r="CI417" s="53"/>
      <c r="CJ417" s="53"/>
      <c r="CK417" s="53"/>
      <c r="CL417" s="61"/>
      <c r="CM417" s="53"/>
      <c r="CN417" s="53"/>
      <c r="CO417" s="53"/>
      <c r="CP417" s="53"/>
      <c r="CQ417" s="53"/>
      <c r="CR417" s="53"/>
      <c r="CS417" s="53"/>
      <c r="CT417" s="53"/>
      <c r="CU417" s="53"/>
      <c r="CV417" s="53"/>
      <c r="CW417" s="53"/>
      <c r="CX417" s="53"/>
      <c r="CY417" s="53"/>
    </row>
    <row r="418" spans="1:103" ht="13" customHeight="1">
      <c r="A418" s="4"/>
      <c r="B418" s="4"/>
      <c r="C418" s="4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53"/>
      <c r="CE418" s="53"/>
      <c r="CF418" s="53"/>
      <c r="CG418" s="53"/>
      <c r="CH418" s="53"/>
      <c r="CI418" s="53"/>
      <c r="CJ418" s="53"/>
      <c r="CK418" s="53"/>
      <c r="CL418" s="61"/>
      <c r="CM418" s="53"/>
      <c r="CN418" s="53"/>
      <c r="CO418" s="53"/>
      <c r="CP418" s="53"/>
      <c r="CQ418" s="53"/>
      <c r="CR418" s="53"/>
      <c r="CS418" s="53"/>
      <c r="CT418" s="53"/>
      <c r="CU418" s="53"/>
      <c r="CV418" s="53"/>
      <c r="CW418" s="53"/>
      <c r="CX418" s="53"/>
      <c r="CY418" s="53"/>
    </row>
    <row r="419" spans="1:103" ht="13" customHeight="1">
      <c r="A419" s="4"/>
      <c r="B419" s="4"/>
      <c r="C419" s="4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3"/>
      <c r="CI419" s="53"/>
      <c r="CJ419" s="53"/>
      <c r="CK419" s="53"/>
      <c r="CL419" s="61"/>
      <c r="CM419" s="53"/>
      <c r="CN419" s="53"/>
      <c r="CO419" s="53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</row>
    <row r="420" spans="1:103" ht="13" customHeight="1">
      <c r="A420" s="4"/>
      <c r="B420" s="4"/>
      <c r="C420" s="4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53"/>
      <c r="CE420" s="53"/>
      <c r="CF420" s="53"/>
      <c r="CG420" s="53"/>
      <c r="CH420" s="53"/>
      <c r="CI420" s="53"/>
      <c r="CJ420" s="53"/>
      <c r="CK420" s="53"/>
      <c r="CL420" s="61"/>
      <c r="CM420" s="53"/>
      <c r="CN420" s="53"/>
      <c r="CO420" s="53"/>
      <c r="CP420" s="53"/>
      <c r="CQ420" s="53"/>
      <c r="CR420" s="53"/>
      <c r="CS420" s="53"/>
      <c r="CT420" s="53"/>
      <c r="CU420" s="53"/>
      <c r="CV420" s="53"/>
      <c r="CW420" s="53"/>
      <c r="CX420" s="53"/>
      <c r="CY420" s="53"/>
    </row>
    <row r="421" spans="1:103" ht="13" customHeight="1">
      <c r="A421" s="4"/>
      <c r="B421" s="4"/>
      <c r="C421" s="4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3"/>
      <c r="CI421" s="53"/>
      <c r="CJ421" s="53"/>
      <c r="CK421" s="53"/>
      <c r="CL421" s="61"/>
      <c r="CM421" s="53"/>
      <c r="CN421" s="53"/>
      <c r="CO421" s="53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</row>
    <row r="422" spans="1:103" ht="13" customHeight="1">
      <c r="A422" s="4"/>
      <c r="B422" s="4"/>
      <c r="C422" s="4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61"/>
      <c r="CM422" s="53"/>
      <c r="CN422" s="53"/>
      <c r="CO422" s="53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</row>
    <row r="423" spans="1:103" ht="13" customHeight="1">
      <c r="A423" s="4"/>
      <c r="B423" s="4"/>
      <c r="C423" s="4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61"/>
      <c r="CM423" s="53"/>
      <c r="CN423" s="53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</row>
    <row r="424" spans="1:103" ht="13" customHeight="1">
      <c r="A424" s="4"/>
      <c r="B424" s="4"/>
      <c r="C424" s="4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61"/>
      <c r="CM424" s="53"/>
      <c r="CN424" s="53"/>
      <c r="CO424" s="53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</row>
    <row r="425" spans="1:103" ht="13" customHeight="1">
      <c r="A425" s="4"/>
      <c r="B425" s="4"/>
      <c r="C425" s="4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53"/>
      <c r="CE425" s="53"/>
      <c r="CF425" s="53"/>
      <c r="CG425" s="53"/>
      <c r="CH425" s="53"/>
      <c r="CI425" s="53"/>
      <c r="CJ425" s="53"/>
      <c r="CK425" s="53"/>
      <c r="CL425" s="61"/>
      <c r="CM425" s="53"/>
      <c r="CN425" s="53"/>
      <c r="CO425" s="53"/>
      <c r="CP425" s="53"/>
      <c r="CQ425" s="53"/>
      <c r="CR425" s="53"/>
      <c r="CS425" s="53"/>
      <c r="CT425" s="53"/>
      <c r="CU425" s="53"/>
      <c r="CV425" s="53"/>
      <c r="CW425" s="53"/>
      <c r="CX425" s="53"/>
      <c r="CY425" s="53"/>
    </row>
    <row r="426" spans="1:103" ht="13" customHeight="1">
      <c r="A426" s="4"/>
      <c r="B426" s="4"/>
      <c r="C426" s="4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53"/>
      <c r="CE426" s="53"/>
      <c r="CF426" s="53"/>
      <c r="CG426" s="53"/>
      <c r="CH426" s="53"/>
      <c r="CI426" s="53"/>
      <c r="CJ426" s="53"/>
      <c r="CK426" s="53"/>
      <c r="CL426" s="61"/>
      <c r="CM426" s="53"/>
      <c r="CN426" s="53"/>
      <c r="CO426" s="53"/>
      <c r="CP426" s="53"/>
      <c r="CQ426" s="53"/>
      <c r="CR426" s="53"/>
      <c r="CS426" s="53"/>
      <c r="CT426" s="53"/>
      <c r="CU426" s="53"/>
      <c r="CV426" s="53"/>
      <c r="CW426" s="53"/>
      <c r="CX426" s="53"/>
      <c r="CY426" s="53"/>
    </row>
    <row r="427" spans="1:103" ht="13" customHeight="1">
      <c r="A427" s="4"/>
      <c r="B427" s="4"/>
      <c r="C427" s="4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53"/>
      <c r="CE427" s="53"/>
      <c r="CF427" s="53"/>
      <c r="CG427" s="53"/>
      <c r="CH427" s="53"/>
      <c r="CI427" s="53"/>
      <c r="CJ427" s="53"/>
      <c r="CK427" s="53"/>
      <c r="CL427" s="61"/>
      <c r="CM427" s="53"/>
      <c r="CN427" s="53"/>
      <c r="CO427" s="53"/>
      <c r="CP427" s="53"/>
      <c r="CQ427" s="53"/>
      <c r="CR427" s="53"/>
      <c r="CS427" s="53"/>
      <c r="CT427" s="53"/>
      <c r="CU427" s="53"/>
      <c r="CV427" s="53"/>
      <c r="CW427" s="53"/>
      <c r="CX427" s="53"/>
      <c r="CY427" s="53"/>
    </row>
    <row r="428" spans="1:103" ht="13" customHeight="1">
      <c r="A428" s="4"/>
      <c r="B428" s="4"/>
      <c r="C428" s="4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53"/>
      <c r="CE428" s="53"/>
      <c r="CF428" s="53"/>
      <c r="CG428" s="53"/>
      <c r="CH428" s="53"/>
      <c r="CI428" s="53"/>
      <c r="CJ428" s="53"/>
      <c r="CK428" s="53"/>
      <c r="CL428" s="61"/>
      <c r="CM428" s="53"/>
      <c r="CN428" s="53"/>
      <c r="CO428" s="53"/>
      <c r="CP428" s="53"/>
      <c r="CQ428" s="53"/>
      <c r="CR428" s="53"/>
      <c r="CS428" s="53"/>
      <c r="CT428" s="53"/>
      <c r="CU428" s="53"/>
      <c r="CV428" s="53"/>
      <c r="CW428" s="53"/>
      <c r="CX428" s="53"/>
      <c r="CY428" s="53"/>
    </row>
    <row r="429" spans="1:103" ht="13" customHeight="1">
      <c r="A429" s="4"/>
      <c r="B429" s="4"/>
      <c r="C429" s="4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53"/>
      <c r="CE429" s="53"/>
      <c r="CF429" s="53"/>
      <c r="CG429" s="53"/>
      <c r="CH429" s="53"/>
      <c r="CI429" s="53"/>
      <c r="CJ429" s="53"/>
      <c r="CK429" s="53"/>
      <c r="CL429" s="61"/>
      <c r="CM429" s="53"/>
      <c r="CN429" s="53"/>
      <c r="CO429" s="53"/>
      <c r="CP429" s="53"/>
      <c r="CQ429" s="53"/>
      <c r="CR429" s="53"/>
      <c r="CS429" s="53"/>
      <c r="CT429" s="53"/>
      <c r="CU429" s="53"/>
      <c r="CV429" s="53"/>
      <c r="CW429" s="53"/>
      <c r="CX429" s="53"/>
      <c r="CY429" s="53"/>
    </row>
    <row r="430" spans="1:103" ht="13" customHeight="1">
      <c r="A430" s="4"/>
      <c r="B430" s="4"/>
      <c r="C430" s="4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53"/>
      <c r="CE430" s="53"/>
      <c r="CF430" s="53"/>
      <c r="CG430" s="53"/>
      <c r="CH430" s="53"/>
      <c r="CI430" s="53"/>
      <c r="CJ430" s="53"/>
      <c r="CK430" s="53"/>
      <c r="CL430" s="61"/>
      <c r="CM430" s="53"/>
      <c r="CN430" s="53"/>
      <c r="CO430" s="53"/>
      <c r="CP430" s="53"/>
      <c r="CQ430" s="53"/>
      <c r="CR430" s="53"/>
      <c r="CS430" s="53"/>
      <c r="CT430" s="53"/>
      <c r="CU430" s="53"/>
      <c r="CV430" s="53"/>
      <c r="CW430" s="53"/>
      <c r="CX430" s="53"/>
      <c r="CY430" s="53"/>
    </row>
    <row r="431" spans="1:103" ht="13" customHeight="1">
      <c r="A431" s="4"/>
      <c r="B431" s="4"/>
      <c r="C431" s="4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53"/>
      <c r="CA431" s="53"/>
      <c r="CB431" s="53"/>
      <c r="CC431" s="53"/>
      <c r="CD431" s="53"/>
      <c r="CE431" s="53"/>
      <c r="CF431" s="53"/>
      <c r="CG431" s="53"/>
      <c r="CH431" s="53"/>
      <c r="CI431" s="53"/>
      <c r="CJ431" s="53"/>
      <c r="CK431" s="53"/>
      <c r="CL431" s="61"/>
      <c r="CM431" s="53"/>
      <c r="CN431" s="53"/>
      <c r="CO431" s="53"/>
      <c r="CP431" s="53"/>
      <c r="CQ431" s="53"/>
      <c r="CR431" s="53"/>
      <c r="CS431" s="53"/>
      <c r="CT431" s="53"/>
      <c r="CU431" s="53"/>
      <c r="CV431" s="53"/>
      <c r="CW431" s="53"/>
      <c r="CX431" s="53"/>
      <c r="CY431" s="53"/>
    </row>
    <row r="432" spans="1:103" ht="13" customHeight="1">
      <c r="A432" s="4"/>
      <c r="B432" s="4"/>
      <c r="C432" s="4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53"/>
      <c r="CE432" s="53"/>
      <c r="CF432" s="53"/>
      <c r="CG432" s="53"/>
      <c r="CH432" s="53"/>
      <c r="CI432" s="53"/>
      <c r="CJ432" s="53"/>
      <c r="CK432" s="53"/>
      <c r="CL432" s="61"/>
      <c r="CM432" s="53"/>
      <c r="CN432" s="53"/>
      <c r="CO432" s="53"/>
      <c r="CP432" s="53"/>
      <c r="CQ432" s="53"/>
      <c r="CR432" s="53"/>
      <c r="CS432" s="53"/>
      <c r="CT432" s="53"/>
      <c r="CU432" s="53"/>
      <c r="CV432" s="53"/>
      <c r="CW432" s="53"/>
      <c r="CX432" s="53"/>
      <c r="CY432" s="53"/>
    </row>
    <row r="433" spans="1:103" ht="13" customHeight="1">
      <c r="A433" s="4"/>
      <c r="B433" s="4"/>
      <c r="C433" s="4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  <c r="CA433" s="53"/>
      <c r="CB433" s="53"/>
      <c r="CC433" s="53"/>
      <c r="CD433" s="53"/>
      <c r="CE433" s="53"/>
      <c r="CF433" s="53"/>
      <c r="CG433" s="53"/>
      <c r="CH433" s="53"/>
      <c r="CI433" s="53"/>
      <c r="CJ433" s="53"/>
      <c r="CK433" s="53"/>
      <c r="CL433" s="61"/>
      <c r="CM433" s="53"/>
      <c r="CN433" s="53"/>
      <c r="CO433" s="53"/>
      <c r="CP433" s="53"/>
      <c r="CQ433" s="53"/>
      <c r="CR433" s="53"/>
      <c r="CS433" s="53"/>
      <c r="CT433" s="53"/>
      <c r="CU433" s="53"/>
      <c r="CV433" s="53"/>
      <c r="CW433" s="53"/>
      <c r="CX433" s="53"/>
      <c r="CY433" s="53"/>
    </row>
    <row r="434" spans="1:103" ht="13" customHeight="1">
      <c r="A434" s="4"/>
      <c r="B434" s="4"/>
      <c r="C434" s="4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53"/>
      <c r="CE434" s="53"/>
      <c r="CF434" s="53"/>
      <c r="CG434" s="53"/>
      <c r="CH434" s="53"/>
      <c r="CI434" s="53"/>
      <c r="CJ434" s="53"/>
      <c r="CK434" s="53"/>
      <c r="CL434" s="61"/>
      <c r="CM434" s="53"/>
      <c r="CN434" s="53"/>
      <c r="CO434" s="53"/>
      <c r="CP434" s="53"/>
      <c r="CQ434" s="53"/>
      <c r="CR434" s="53"/>
      <c r="CS434" s="53"/>
      <c r="CT434" s="53"/>
      <c r="CU434" s="53"/>
      <c r="CV434" s="53"/>
      <c r="CW434" s="53"/>
      <c r="CX434" s="53"/>
      <c r="CY434" s="53"/>
    </row>
    <row r="435" spans="1:103" ht="13" customHeight="1">
      <c r="A435" s="4"/>
      <c r="B435" s="4"/>
      <c r="C435" s="4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/>
      <c r="CG435" s="53"/>
      <c r="CH435" s="53"/>
      <c r="CI435" s="53"/>
      <c r="CJ435" s="53"/>
      <c r="CK435" s="53"/>
      <c r="CL435" s="61"/>
      <c r="CM435" s="53"/>
      <c r="CN435" s="53"/>
      <c r="CO435" s="53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</row>
    <row r="436" spans="1:103" ht="13" customHeight="1">
      <c r="A436" s="4"/>
      <c r="B436" s="4"/>
      <c r="C436" s="4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53"/>
      <c r="CE436" s="53"/>
      <c r="CF436" s="53"/>
      <c r="CG436" s="53"/>
      <c r="CH436" s="53"/>
      <c r="CI436" s="53"/>
      <c r="CJ436" s="53"/>
      <c r="CK436" s="53"/>
      <c r="CL436" s="61"/>
      <c r="CM436" s="53"/>
      <c r="CN436" s="53"/>
      <c r="CO436" s="53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</row>
    <row r="437" spans="1:103" ht="13" customHeight="1">
      <c r="A437" s="4"/>
      <c r="B437" s="4"/>
      <c r="C437" s="4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53"/>
      <c r="CE437" s="53"/>
      <c r="CF437" s="53"/>
      <c r="CG437" s="53"/>
      <c r="CH437" s="53"/>
      <c r="CI437" s="53"/>
      <c r="CJ437" s="53"/>
      <c r="CK437" s="53"/>
      <c r="CL437" s="61"/>
      <c r="CM437" s="53"/>
      <c r="CN437" s="53"/>
      <c r="CO437" s="53"/>
      <c r="CP437" s="53"/>
      <c r="CQ437" s="53"/>
      <c r="CR437" s="53"/>
      <c r="CS437" s="53"/>
      <c r="CT437" s="53"/>
      <c r="CU437" s="53"/>
      <c r="CV437" s="53"/>
      <c r="CW437" s="53"/>
      <c r="CX437" s="53"/>
      <c r="CY437" s="53"/>
    </row>
    <row r="438" spans="1:103" ht="13" customHeight="1">
      <c r="A438" s="4"/>
      <c r="B438" s="4"/>
      <c r="C438" s="4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53"/>
      <c r="CE438" s="53"/>
      <c r="CF438" s="53"/>
      <c r="CG438" s="53"/>
      <c r="CH438" s="53"/>
      <c r="CI438" s="53"/>
      <c r="CJ438" s="53"/>
      <c r="CK438" s="53"/>
      <c r="CL438" s="61"/>
      <c r="CM438" s="53"/>
      <c r="CN438" s="53"/>
      <c r="CO438" s="53"/>
      <c r="CP438" s="53"/>
      <c r="CQ438" s="53"/>
      <c r="CR438" s="53"/>
      <c r="CS438" s="53"/>
      <c r="CT438" s="53"/>
      <c r="CU438" s="53"/>
      <c r="CV438" s="53"/>
      <c r="CW438" s="53"/>
      <c r="CX438" s="53"/>
      <c r="CY438" s="53"/>
    </row>
    <row r="439" spans="1:103" ht="13" customHeight="1">
      <c r="A439" s="4"/>
      <c r="B439" s="4"/>
      <c r="C439" s="4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  <c r="CA439" s="53"/>
      <c r="CB439" s="53"/>
      <c r="CC439" s="53"/>
      <c r="CD439" s="53"/>
      <c r="CE439" s="53"/>
      <c r="CF439" s="53"/>
      <c r="CG439" s="53"/>
      <c r="CH439" s="53"/>
      <c r="CI439" s="53"/>
      <c r="CJ439" s="53"/>
      <c r="CK439" s="53"/>
      <c r="CL439" s="61"/>
      <c r="CM439" s="53"/>
      <c r="CN439" s="53"/>
      <c r="CO439" s="53"/>
      <c r="CP439" s="53"/>
      <c r="CQ439" s="53"/>
      <c r="CR439" s="53"/>
      <c r="CS439" s="53"/>
      <c r="CT439" s="53"/>
      <c r="CU439" s="53"/>
      <c r="CV439" s="53"/>
      <c r="CW439" s="53"/>
      <c r="CX439" s="53"/>
      <c r="CY439" s="53"/>
    </row>
    <row r="440" spans="1:103" ht="13" customHeight="1">
      <c r="A440" s="4"/>
      <c r="B440" s="4"/>
      <c r="C440" s="4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53"/>
      <c r="CA440" s="53"/>
      <c r="CB440" s="53"/>
      <c r="CC440" s="53"/>
      <c r="CD440" s="53"/>
      <c r="CE440" s="53"/>
      <c r="CF440" s="53"/>
      <c r="CG440" s="53"/>
      <c r="CH440" s="53"/>
      <c r="CI440" s="53"/>
      <c r="CJ440" s="53"/>
      <c r="CK440" s="53"/>
      <c r="CL440" s="61"/>
      <c r="CM440" s="53"/>
      <c r="CN440" s="53"/>
      <c r="CO440" s="53"/>
      <c r="CP440" s="53"/>
      <c r="CQ440" s="53"/>
      <c r="CR440" s="53"/>
      <c r="CS440" s="53"/>
      <c r="CT440" s="53"/>
      <c r="CU440" s="53"/>
      <c r="CV440" s="53"/>
      <c r="CW440" s="53"/>
      <c r="CX440" s="53"/>
      <c r="CY440" s="53"/>
    </row>
    <row r="441" spans="1:103" ht="13" customHeight="1">
      <c r="A441" s="4"/>
      <c r="B441" s="4"/>
      <c r="C441" s="4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53"/>
      <c r="CE441" s="53"/>
      <c r="CF441" s="53"/>
      <c r="CG441" s="53"/>
      <c r="CH441" s="53"/>
      <c r="CI441" s="53"/>
      <c r="CJ441" s="53"/>
      <c r="CK441" s="53"/>
      <c r="CL441" s="61"/>
      <c r="CM441" s="53"/>
      <c r="CN441" s="53"/>
      <c r="CO441" s="53"/>
      <c r="CP441" s="53"/>
      <c r="CQ441" s="53"/>
      <c r="CR441" s="53"/>
      <c r="CS441" s="53"/>
      <c r="CT441" s="53"/>
      <c r="CU441" s="53"/>
      <c r="CV441" s="53"/>
      <c r="CW441" s="53"/>
      <c r="CX441" s="53"/>
      <c r="CY441" s="53"/>
    </row>
    <row r="442" spans="1:103" ht="13" customHeight="1">
      <c r="A442" s="4"/>
      <c r="B442" s="4"/>
      <c r="C442" s="4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53"/>
      <c r="CC442" s="53"/>
      <c r="CD442" s="53"/>
      <c r="CE442" s="53"/>
      <c r="CF442" s="53"/>
      <c r="CG442" s="53"/>
      <c r="CH442" s="53"/>
      <c r="CI442" s="53"/>
      <c r="CJ442" s="53"/>
      <c r="CK442" s="53"/>
      <c r="CL442" s="61"/>
      <c r="CM442" s="53"/>
      <c r="CN442" s="53"/>
      <c r="CO442" s="53"/>
      <c r="CP442" s="53"/>
      <c r="CQ442" s="53"/>
      <c r="CR442" s="53"/>
      <c r="CS442" s="53"/>
      <c r="CT442" s="53"/>
      <c r="CU442" s="53"/>
      <c r="CV442" s="53"/>
      <c r="CW442" s="53"/>
      <c r="CX442" s="53"/>
      <c r="CY442" s="53"/>
    </row>
    <row r="443" spans="1:103" ht="13" customHeight="1">
      <c r="A443" s="4"/>
      <c r="B443" s="4"/>
      <c r="C443" s="4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53"/>
      <c r="CE443" s="53"/>
      <c r="CF443" s="53"/>
      <c r="CG443" s="53"/>
      <c r="CH443" s="53"/>
      <c r="CI443" s="53"/>
      <c r="CJ443" s="53"/>
      <c r="CK443" s="53"/>
      <c r="CL443" s="61"/>
      <c r="CM443" s="53"/>
      <c r="CN443" s="53"/>
      <c r="CO443" s="53"/>
      <c r="CP443" s="53"/>
      <c r="CQ443" s="53"/>
      <c r="CR443" s="53"/>
      <c r="CS443" s="53"/>
      <c r="CT443" s="53"/>
      <c r="CU443" s="53"/>
      <c r="CV443" s="53"/>
      <c r="CW443" s="53"/>
      <c r="CX443" s="53"/>
      <c r="CY443" s="53"/>
    </row>
    <row r="444" spans="1:103" ht="13" customHeight="1">
      <c r="A444" s="4"/>
      <c r="B444" s="4"/>
      <c r="C444" s="4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53"/>
      <c r="CE444" s="53"/>
      <c r="CF444" s="53"/>
      <c r="CG444" s="53"/>
      <c r="CH444" s="53"/>
      <c r="CI444" s="53"/>
      <c r="CJ444" s="53"/>
      <c r="CK444" s="53"/>
      <c r="CL444" s="61"/>
      <c r="CM444" s="53"/>
      <c r="CN444" s="53"/>
      <c r="CO444" s="53"/>
      <c r="CP444" s="53"/>
      <c r="CQ444" s="53"/>
      <c r="CR444" s="53"/>
      <c r="CS444" s="53"/>
      <c r="CT444" s="53"/>
      <c r="CU444" s="53"/>
      <c r="CV444" s="53"/>
      <c r="CW444" s="53"/>
      <c r="CX444" s="53"/>
      <c r="CY444" s="53"/>
    </row>
    <row r="445" spans="1:103" ht="13" customHeight="1">
      <c r="A445" s="4"/>
      <c r="B445" s="4"/>
      <c r="C445" s="4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3"/>
      <c r="CI445" s="53"/>
      <c r="CJ445" s="53"/>
      <c r="CK445" s="53"/>
      <c r="CL445" s="61"/>
      <c r="CM445" s="53"/>
      <c r="CN445" s="53"/>
      <c r="CO445" s="53"/>
      <c r="CP445" s="53"/>
      <c r="CQ445" s="53"/>
      <c r="CR445" s="53"/>
      <c r="CS445" s="53"/>
      <c r="CT445" s="53"/>
      <c r="CU445" s="53"/>
      <c r="CV445" s="53"/>
      <c r="CW445" s="53"/>
      <c r="CX445" s="53"/>
      <c r="CY445" s="53"/>
    </row>
    <row r="446" spans="1:103" ht="13" customHeight="1">
      <c r="A446" s="4"/>
      <c r="B446" s="4"/>
      <c r="C446" s="4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53"/>
      <c r="CE446" s="53"/>
      <c r="CF446" s="53"/>
      <c r="CG446" s="53"/>
      <c r="CH446" s="53"/>
      <c r="CI446" s="53"/>
      <c r="CJ446" s="53"/>
      <c r="CK446" s="53"/>
      <c r="CL446" s="61"/>
      <c r="CM446" s="53"/>
      <c r="CN446" s="53"/>
      <c r="CO446" s="53"/>
      <c r="CP446" s="53"/>
      <c r="CQ446" s="53"/>
      <c r="CR446" s="53"/>
      <c r="CS446" s="53"/>
      <c r="CT446" s="53"/>
      <c r="CU446" s="53"/>
      <c r="CV446" s="53"/>
      <c r="CW446" s="53"/>
      <c r="CX446" s="53"/>
      <c r="CY446" s="53"/>
    </row>
    <row r="447" spans="1:103" ht="13" customHeight="1">
      <c r="A447" s="4"/>
      <c r="B447" s="4"/>
      <c r="C447" s="4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53"/>
      <c r="CC447" s="53"/>
      <c r="CD447" s="53"/>
      <c r="CE447" s="53"/>
      <c r="CF447" s="53"/>
      <c r="CG447" s="53"/>
      <c r="CH447" s="53"/>
      <c r="CI447" s="53"/>
      <c r="CJ447" s="53"/>
      <c r="CK447" s="53"/>
      <c r="CL447" s="61"/>
      <c r="CM447" s="53"/>
      <c r="CN447" s="53"/>
      <c r="CO447" s="53"/>
      <c r="CP447" s="53"/>
      <c r="CQ447" s="53"/>
      <c r="CR447" s="53"/>
      <c r="CS447" s="53"/>
      <c r="CT447" s="53"/>
      <c r="CU447" s="53"/>
      <c r="CV447" s="53"/>
      <c r="CW447" s="53"/>
      <c r="CX447" s="53"/>
      <c r="CY447" s="53"/>
    </row>
    <row r="448" spans="1:103" ht="13" customHeight="1">
      <c r="A448" s="4"/>
      <c r="B448" s="4"/>
      <c r="C448" s="4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53"/>
      <c r="CE448" s="53"/>
      <c r="CF448" s="53"/>
      <c r="CG448" s="53"/>
      <c r="CH448" s="53"/>
      <c r="CI448" s="53"/>
      <c r="CJ448" s="53"/>
      <c r="CK448" s="53"/>
      <c r="CL448" s="61"/>
      <c r="CM448" s="53"/>
      <c r="CN448" s="53"/>
      <c r="CO448" s="53"/>
      <c r="CP448" s="53"/>
      <c r="CQ448" s="53"/>
      <c r="CR448" s="53"/>
      <c r="CS448" s="53"/>
      <c r="CT448" s="53"/>
      <c r="CU448" s="53"/>
      <c r="CV448" s="53"/>
      <c r="CW448" s="53"/>
      <c r="CX448" s="53"/>
      <c r="CY448" s="53"/>
    </row>
    <row r="449" spans="1:103" ht="13" customHeight="1">
      <c r="A449" s="4"/>
      <c r="B449" s="4"/>
      <c r="C449" s="4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53"/>
      <c r="CE449" s="53"/>
      <c r="CF449" s="53"/>
      <c r="CG449" s="53"/>
      <c r="CH449" s="53"/>
      <c r="CI449" s="53"/>
      <c r="CJ449" s="53"/>
      <c r="CK449" s="53"/>
      <c r="CL449" s="61"/>
      <c r="CM449" s="53"/>
      <c r="CN449" s="53"/>
      <c r="CO449" s="53"/>
      <c r="CP449" s="53"/>
      <c r="CQ449" s="53"/>
      <c r="CR449" s="53"/>
      <c r="CS449" s="53"/>
      <c r="CT449" s="53"/>
      <c r="CU449" s="53"/>
      <c r="CV449" s="53"/>
      <c r="CW449" s="53"/>
      <c r="CX449" s="53"/>
      <c r="CY449" s="53"/>
    </row>
    <row r="450" spans="1:103" ht="13" customHeight="1">
      <c r="A450" s="4"/>
      <c r="B450" s="4"/>
      <c r="C450" s="4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53"/>
      <c r="CE450" s="53"/>
      <c r="CF450" s="53"/>
      <c r="CG450" s="53"/>
      <c r="CH450" s="53"/>
      <c r="CI450" s="53"/>
      <c r="CJ450" s="53"/>
      <c r="CK450" s="53"/>
      <c r="CL450" s="61"/>
      <c r="CM450" s="53"/>
      <c r="CN450" s="53"/>
      <c r="CO450" s="53"/>
      <c r="CP450" s="53"/>
      <c r="CQ450" s="53"/>
      <c r="CR450" s="53"/>
      <c r="CS450" s="53"/>
      <c r="CT450" s="53"/>
      <c r="CU450" s="53"/>
      <c r="CV450" s="53"/>
      <c r="CW450" s="53"/>
      <c r="CX450" s="53"/>
      <c r="CY450" s="53"/>
    </row>
    <row r="451" spans="1:103" ht="13" customHeight="1">
      <c r="A451" s="4"/>
      <c r="B451" s="4"/>
      <c r="C451" s="4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53"/>
      <c r="CE451" s="53"/>
      <c r="CF451" s="53"/>
      <c r="CG451" s="53"/>
      <c r="CH451" s="53"/>
      <c r="CI451" s="53"/>
      <c r="CJ451" s="53"/>
      <c r="CK451" s="53"/>
      <c r="CL451" s="61"/>
      <c r="CM451" s="53"/>
      <c r="CN451" s="53"/>
      <c r="CO451" s="53"/>
      <c r="CP451" s="53"/>
      <c r="CQ451" s="53"/>
      <c r="CR451" s="53"/>
      <c r="CS451" s="53"/>
      <c r="CT451" s="53"/>
      <c r="CU451" s="53"/>
      <c r="CV451" s="53"/>
      <c r="CW451" s="53"/>
      <c r="CX451" s="53"/>
      <c r="CY451" s="53"/>
    </row>
    <row r="452" spans="1:103" ht="13" customHeight="1">
      <c r="A452" s="4"/>
      <c r="B452" s="4"/>
      <c r="C452" s="4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/>
      <c r="CA452" s="53"/>
      <c r="CB452" s="53"/>
      <c r="CC452" s="53"/>
      <c r="CD452" s="53"/>
      <c r="CE452" s="53"/>
      <c r="CF452" s="53"/>
      <c r="CG452" s="53"/>
      <c r="CH452" s="53"/>
      <c r="CI452" s="53"/>
      <c r="CJ452" s="53"/>
      <c r="CK452" s="53"/>
      <c r="CL452" s="61"/>
      <c r="CM452" s="53"/>
      <c r="CN452" s="53"/>
      <c r="CO452" s="53"/>
      <c r="CP452" s="53"/>
      <c r="CQ452" s="53"/>
      <c r="CR452" s="53"/>
      <c r="CS452" s="53"/>
      <c r="CT452" s="53"/>
      <c r="CU452" s="53"/>
      <c r="CV452" s="53"/>
      <c r="CW452" s="53"/>
      <c r="CX452" s="53"/>
      <c r="CY452" s="53"/>
    </row>
    <row r="453" spans="1:103" ht="13" customHeight="1">
      <c r="A453" s="4"/>
      <c r="B453" s="4"/>
      <c r="C453" s="4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53"/>
      <c r="CE453" s="53"/>
      <c r="CF453" s="53"/>
      <c r="CG453" s="53"/>
      <c r="CH453" s="53"/>
      <c r="CI453" s="53"/>
      <c r="CJ453" s="53"/>
      <c r="CK453" s="53"/>
      <c r="CL453" s="61"/>
      <c r="CM453" s="53"/>
      <c r="CN453" s="53"/>
      <c r="CO453" s="53"/>
      <c r="CP453" s="53"/>
      <c r="CQ453" s="53"/>
      <c r="CR453" s="53"/>
      <c r="CS453" s="53"/>
      <c r="CT453" s="53"/>
      <c r="CU453" s="53"/>
      <c r="CV453" s="53"/>
      <c r="CW453" s="53"/>
      <c r="CX453" s="53"/>
      <c r="CY453" s="53"/>
    </row>
    <row r="454" spans="1:103" ht="13" customHeight="1">
      <c r="A454" s="4"/>
      <c r="B454" s="4"/>
      <c r="C454" s="4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53"/>
      <c r="CE454" s="53"/>
      <c r="CF454" s="53"/>
      <c r="CG454" s="53"/>
      <c r="CH454" s="53"/>
      <c r="CI454" s="53"/>
      <c r="CJ454" s="53"/>
      <c r="CK454" s="53"/>
      <c r="CL454" s="61"/>
      <c r="CM454" s="53"/>
      <c r="CN454" s="53"/>
      <c r="CO454" s="53"/>
      <c r="CP454" s="53"/>
      <c r="CQ454" s="53"/>
      <c r="CR454" s="53"/>
      <c r="CS454" s="53"/>
      <c r="CT454" s="53"/>
      <c r="CU454" s="53"/>
      <c r="CV454" s="53"/>
      <c r="CW454" s="53"/>
      <c r="CX454" s="53"/>
      <c r="CY454" s="53"/>
    </row>
    <row r="455" spans="1:103" ht="13" customHeight="1">
      <c r="A455" s="4"/>
      <c r="B455" s="4"/>
      <c r="C455" s="4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53"/>
      <c r="CE455" s="53"/>
      <c r="CF455" s="53"/>
      <c r="CG455" s="53"/>
      <c r="CH455" s="53"/>
      <c r="CI455" s="53"/>
      <c r="CJ455" s="53"/>
      <c r="CK455" s="53"/>
      <c r="CL455" s="61"/>
      <c r="CM455" s="53"/>
      <c r="CN455" s="53"/>
      <c r="CO455" s="53"/>
      <c r="CP455" s="53"/>
      <c r="CQ455" s="53"/>
      <c r="CR455" s="53"/>
      <c r="CS455" s="53"/>
      <c r="CT455" s="53"/>
      <c r="CU455" s="53"/>
      <c r="CV455" s="53"/>
      <c r="CW455" s="53"/>
      <c r="CX455" s="53"/>
      <c r="CY455" s="53"/>
    </row>
    <row r="456" spans="1:103" ht="13" customHeight="1">
      <c r="A456" s="4"/>
      <c r="B456" s="4"/>
      <c r="C456" s="4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53"/>
      <c r="CE456" s="53"/>
      <c r="CF456" s="53"/>
      <c r="CG456" s="53"/>
      <c r="CH456" s="53"/>
      <c r="CI456" s="53"/>
      <c r="CJ456" s="53"/>
      <c r="CK456" s="53"/>
      <c r="CL456" s="61"/>
      <c r="CM456" s="53"/>
      <c r="CN456" s="53"/>
      <c r="CO456" s="53"/>
      <c r="CP456" s="53"/>
      <c r="CQ456" s="53"/>
      <c r="CR456" s="53"/>
      <c r="CS456" s="53"/>
      <c r="CT456" s="53"/>
      <c r="CU456" s="53"/>
      <c r="CV456" s="53"/>
      <c r="CW456" s="53"/>
      <c r="CX456" s="53"/>
      <c r="CY456" s="53"/>
    </row>
    <row r="457" spans="1:103" ht="13" customHeight="1">
      <c r="A457" s="4"/>
      <c r="B457" s="4"/>
      <c r="C457" s="4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53"/>
      <c r="CE457" s="53"/>
      <c r="CF457" s="53"/>
      <c r="CG457" s="53"/>
      <c r="CH457" s="53"/>
      <c r="CI457" s="53"/>
      <c r="CJ457" s="53"/>
      <c r="CK457" s="53"/>
      <c r="CL457" s="61"/>
      <c r="CM457" s="53"/>
      <c r="CN457" s="53"/>
      <c r="CO457" s="53"/>
      <c r="CP457" s="53"/>
      <c r="CQ457" s="53"/>
      <c r="CR457" s="53"/>
      <c r="CS457" s="53"/>
      <c r="CT457" s="53"/>
      <c r="CU457" s="53"/>
      <c r="CV457" s="53"/>
      <c r="CW457" s="53"/>
      <c r="CX457" s="53"/>
      <c r="CY457" s="53"/>
    </row>
    <row r="458" spans="1:103" ht="13" customHeight="1">
      <c r="A458" s="4"/>
      <c r="B458" s="4"/>
      <c r="C458" s="4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53"/>
      <c r="CE458" s="53"/>
      <c r="CF458" s="53"/>
      <c r="CG458" s="53"/>
      <c r="CH458" s="53"/>
      <c r="CI458" s="53"/>
      <c r="CJ458" s="53"/>
      <c r="CK458" s="53"/>
      <c r="CL458" s="61"/>
      <c r="CM458" s="53"/>
      <c r="CN458" s="53"/>
      <c r="CO458" s="53"/>
      <c r="CP458" s="53"/>
      <c r="CQ458" s="53"/>
      <c r="CR458" s="53"/>
      <c r="CS458" s="53"/>
      <c r="CT458" s="53"/>
      <c r="CU458" s="53"/>
      <c r="CV458" s="53"/>
      <c r="CW458" s="53"/>
      <c r="CX458" s="53"/>
      <c r="CY458" s="53"/>
    </row>
    <row r="459" spans="1:103" ht="13" customHeight="1">
      <c r="A459" s="4"/>
      <c r="B459" s="4"/>
      <c r="C459" s="4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53"/>
      <c r="CE459" s="53"/>
      <c r="CF459" s="53"/>
      <c r="CG459" s="53"/>
      <c r="CH459" s="53"/>
      <c r="CI459" s="53"/>
      <c r="CJ459" s="53"/>
      <c r="CK459" s="53"/>
      <c r="CL459" s="61"/>
      <c r="CM459" s="53"/>
      <c r="CN459" s="53"/>
      <c r="CO459" s="53"/>
      <c r="CP459" s="53"/>
      <c r="CQ459" s="53"/>
      <c r="CR459" s="53"/>
      <c r="CS459" s="53"/>
      <c r="CT459" s="53"/>
      <c r="CU459" s="53"/>
      <c r="CV459" s="53"/>
      <c r="CW459" s="53"/>
      <c r="CX459" s="53"/>
      <c r="CY459" s="53"/>
    </row>
    <row r="460" spans="1:103" ht="13" customHeight="1">
      <c r="A460" s="4"/>
      <c r="B460" s="4"/>
      <c r="C460" s="4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53"/>
      <c r="CE460" s="53"/>
      <c r="CF460" s="53"/>
      <c r="CG460" s="53"/>
      <c r="CH460" s="53"/>
      <c r="CI460" s="53"/>
      <c r="CJ460" s="53"/>
      <c r="CK460" s="53"/>
      <c r="CL460" s="61"/>
      <c r="CM460" s="53"/>
      <c r="CN460" s="53"/>
      <c r="CO460" s="53"/>
      <c r="CP460" s="53"/>
      <c r="CQ460" s="53"/>
      <c r="CR460" s="53"/>
      <c r="CS460" s="53"/>
      <c r="CT460" s="53"/>
      <c r="CU460" s="53"/>
      <c r="CV460" s="53"/>
      <c r="CW460" s="53"/>
      <c r="CX460" s="53"/>
      <c r="CY460" s="53"/>
    </row>
    <row r="461" spans="1:103" ht="13" customHeight="1">
      <c r="A461" s="4"/>
      <c r="B461" s="4"/>
      <c r="C461" s="4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53"/>
      <c r="CE461" s="53"/>
      <c r="CF461" s="53"/>
      <c r="CG461" s="53"/>
      <c r="CH461" s="53"/>
      <c r="CI461" s="53"/>
      <c r="CJ461" s="53"/>
      <c r="CK461" s="53"/>
      <c r="CL461" s="61"/>
      <c r="CM461" s="53"/>
      <c r="CN461" s="53"/>
      <c r="CO461" s="53"/>
      <c r="CP461" s="53"/>
      <c r="CQ461" s="53"/>
      <c r="CR461" s="53"/>
      <c r="CS461" s="53"/>
      <c r="CT461" s="53"/>
      <c r="CU461" s="53"/>
      <c r="CV461" s="53"/>
      <c r="CW461" s="53"/>
      <c r="CX461" s="53"/>
      <c r="CY461" s="53"/>
    </row>
    <row r="462" spans="1:103" ht="13" customHeight="1">
      <c r="A462" s="4"/>
      <c r="B462" s="4"/>
      <c r="C462" s="4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53"/>
      <c r="CE462" s="53"/>
      <c r="CF462" s="53"/>
      <c r="CG462" s="53"/>
      <c r="CH462" s="53"/>
      <c r="CI462" s="53"/>
      <c r="CJ462" s="53"/>
      <c r="CK462" s="53"/>
      <c r="CL462" s="61"/>
      <c r="CM462" s="53"/>
      <c r="CN462" s="53"/>
      <c r="CO462" s="53"/>
      <c r="CP462" s="53"/>
      <c r="CQ462" s="53"/>
      <c r="CR462" s="53"/>
      <c r="CS462" s="53"/>
      <c r="CT462" s="53"/>
      <c r="CU462" s="53"/>
      <c r="CV462" s="53"/>
      <c r="CW462" s="53"/>
      <c r="CX462" s="53"/>
      <c r="CY462" s="53"/>
    </row>
    <row r="463" spans="1:103" ht="13" customHeight="1">
      <c r="A463" s="4"/>
      <c r="B463" s="4"/>
      <c r="C463" s="4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53"/>
      <c r="CE463" s="53"/>
      <c r="CF463" s="53"/>
      <c r="CG463" s="53"/>
      <c r="CH463" s="53"/>
      <c r="CI463" s="53"/>
      <c r="CJ463" s="53"/>
      <c r="CK463" s="53"/>
      <c r="CL463" s="61"/>
      <c r="CM463" s="53"/>
      <c r="CN463" s="53"/>
      <c r="CO463" s="53"/>
      <c r="CP463" s="53"/>
      <c r="CQ463" s="53"/>
      <c r="CR463" s="53"/>
      <c r="CS463" s="53"/>
      <c r="CT463" s="53"/>
      <c r="CU463" s="53"/>
      <c r="CV463" s="53"/>
      <c r="CW463" s="53"/>
      <c r="CX463" s="53"/>
      <c r="CY463" s="53"/>
    </row>
    <row r="464" spans="1:103" ht="13" customHeight="1">
      <c r="A464" s="4"/>
      <c r="B464" s="4"/>
      <c r="C464" s="4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53"/>
      <c r="CE464" s="53"/>
      <c r="CF464" s="53"/>
      <c r="CG464" s="53"/>
      <c r="CH464" s="53"/>
      <c r="CI464" s="53"/>
      <c r="CJ464" s="53"/>
      <c r="CK464" s="53"/>
      <c r="CL464" s="61"/>
      <c r="CM464" s="53"/>
      <c r="CN464" s="53"/>
      <c r="CO464" s="53"/>
      <c r="CP464" s="53"/>
      <c r="CQ464" s="53"/>
      <c r="CR464" s="53"/>
      <c r="CS464" s="53"/>
      <c r="CT464" s="53"/>
      <c r="CU464" s="53"/>
      <c r="CV464" s="53"/>
      <c r="CW464" s="53"/>
      <c r="CX464" s="53"/>
      <c r="CY464" s="53"/>
    </row>
    <row r="465" spans="1:103" ht="13" customHeight="1">
      <c r="A465" s="4"/>
      <c r="B465" s="4"/>
      <c r="C465" s="4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53"/>
      <c r="CE465" s="53"/>
      <c r="CF465" s="53"/>
      <c r="CG465" s="53"/>
      <c r="CH465" s="53"/>
      <c r="CI465" s="53"/>
      <c r="CJ465" s="53"/>
      <c r="CK465" s="53"/>
      <c r="CL465" s="61"/>
      <c r="CM465" s="53"/>
      <c r="CN465" s="53"/>
      <c r="CO465" s="53"/>
      <c r="CP465" s="53"/>
      <c r="CQ465" s="53"/>
      <c r="CR465" s="53"/>
      <c r="CS465" s="53"/>
      <c r="CT465" s="53"/>
      <c r="CU465" s="53"/>
      <c r="CV465" s="53"/>
      <c r="CW465" s="53"/>
      <c r="CX465" s="53"/>
      <c r="CY465" s="53"/>
    </row>
    <row r="466" spans="1:103" ht="13" customHeight="1">
      <c r="A466" s="4"/>
      <c r="B466" s="4"/>
      <c r="C466" s="4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53"/>
      <c r="CE466" s="53"/>
      <c r="CF466" s="53"/>
      <c r="CG466" s="53"/>
      <c r="CH466" s="53"/>
      <c r="CI466" s="53"/>
      <c r="CJ466" s="53"/>
      <c r="CK466" s="53"/>
      <c r="CL466" s="61"/>
      <c r="CM466" s="53"/>
      <c r="CN466" s="53"/>
      <c r="CO466" s="53"/>
      <c r="CP466" s="53"/>
      <c r="CQ466" s="53"/>
      <c r="CR466" s="53"/>
      <c r="CS466" s="53"/>
      <c r="CT466" s="53"/>
      <c r="CU466" s="53"/>
      <c r="CV466" s="53"/>
      <c r="CW466" s="53"/>
      <c r="CX466" s="53"/>
      <c r="CY466" s="53"/>
    </row>
    <row r="467" spans="1:103" ht="13" customHeight="1">
      <c r="A467" s="4"/>
      <c r="B467" s="4"/>
      <c r="C467" s="4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61"/>
      <c r="CM467" s="53"/>
      <c r="CN467" s="53"/>
      <c r="CO467" s="53"/>
      <c r="CP467" s="53"/>
      <c r="CQ467" s="53"/>
      <c r="CR467" s="53"/>
      <c r="CS467" s="53"/>
      <c r="CT467" s="53"/>
      <c r="CU467" s="53"/>
      <c r="CV467" s="53"/>
      <c r="CW467" s="53"/>
      <c r="CX467" s="53"/>
      <c r="CY467" s="53"/>
    </row>
    <row r="468" spans="1:103" ht="13" customHeight="1">
      <c r="A468" s="4"/>
      <c r="B468" s="4"/>
      <c r="C468" s="4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53"/>
      <c r="CE468" s="53"/>
      <c r="CF468" s="53"/>
      <c r="CG468" s="53"/>
      <c r="CH468" s="53"/>
      <c r="CI468" s="53"/>
      <c r="CJ468" s="53"/>
      <c r="CK468" s="53"/>
      <c r="CL468" s="61"/>
      <c r="CM468" s="53"/>
      <c r="CN468" s="53"/>
      <c r="CO468" s="53"/>
      <c r="CP468" s="53"/>
      <c r="CQ468" s="53"/>
      <c r="CR468" s="53"/>
      <c r="CS468" s="53"/>
      <c r="CT468" s="53"/>
      <c r="CU468" s="53"/>
      <c r="CV468" s="53"/>
      <c r="CW468" s="53"/>
      <c r="CX468" s="53"/>
      <c r="CY468" s="53"/>
    </row>
    <row r="469" spans="1:103" ht="13" customHeight="1">
      <c r="A469" s="4"/>
      <c r="B469" s="4"/>
      <c r="C469" s="4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3"/>
      <c r="CI469" s="53"/>
      <c r="CJ469" s="53"/>
      <c r="CK469" s="53"/>
      <c r="CL469" s="61"/>
      <c r="CM469" s="53"/>
      <c r="CN469" s="53"/>
      <c r="CO469" s="53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</row>
    <row r="470" spans="1:103" ht="13" customHeight="1">
      <c r="A470" s="4"/>
      <c r="B470" s="4"/>
      <c r="C470" s="4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3"/>
      <c r="CI470" s="53"/>
      <c r="CJ470" s="53"/>
      <c r="CK470" s="53"/>
      <c r="CL470" s="61"/>
      <c r="CM470" s="53"/>
      <c r="CN470" s="53"/>
      <c r="CO470" s="53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</row>
    <row r="471" spans="1:103" ht="13" customHeight="1">
      <c r="A471" s="4"/>
      <c r="B471" s="4"/>
      <c r="C471" s="4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  <c r="CA471" s="53"/>
      <c r="CB471" s="53"/>
      <c r="CC471" s="53"/>
      <c r="CD471" s="53"/>
      <c r="CE471" s="53"/>
      <c r="CF471" s="53"/>
      <c r="CG471" s="53"/>
      <c r="CH471" s="53"/>
      <c r="CI471" s="53"/>
      <c r="CJ471" s="53"/>
      <c r="CK471" s="53"/>
      <c r="CL471" s="61"/>
      <c r="CM471" s="53"/>
      <c r="CN471" s="53"/>
      <c r="CO471" s="53"/>
      <c r="CP471" s="53"/>
      <c r="CQ471" s="53"/>
      <c r="CR471" s="53"/>
      <c r="CS471" s="53"/>
      <c r="CT471" s="53"/>
      <c r="CU471" s="53"/>
      <c r="CV471" s="53"/>
      <c r="CW471" s="53"/>
      <c r="CX471" s="53"/>
      <c r="CY471" s="53"/>
    </row>
    <row r="472" spans="1:103" ht="13" customHeight="1">
      <c r="A472" s="4"/>
      <c r="B472" s="4"/>
      <c r="C472" s="4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53"/>
      <c r="CE472" s="53"/>
      <c r="CF472" s="53"/>
      <c r="CG472" s="53"/>
      <c r="CH472" s="53"/>
      <c r="CI472" s="53"/>
      <c r="CJ472" s="53"/>
      <c r="CK472" s="53"/>
      <c r="CL472" s="61"/>
      <c r="CM472" s="53"/>
      <c r="CN472" s="53"/>
      <c r="CO472" s="53"/>
      <c r="CP472" s="53"/>
      <c r="CQ472" s="53"/>
      <c r="CR472" s="53"/>
      <c r="CS472" s="53"/>
      <c r="CT472" s="53"/>
      <c r="CU472" s="53"/>
      <c r="CV472" s="53"/>
      <c r="CW472" s="53"/>
      <c r="CX472" s="53"/>
      <c r="CY472" s="53"/>
    </row>
    <row r="473" spans="1:103" ht="13" customHeight="1">
      <c r="A473" s="4"/>
      <c r="B473" s="4"/>
      <c r="C473" s="4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53"/>
      <c r="CE473" s="53"/>
      <c r="CF473" s="53"/>
      <c r="CG473" s="53"/>
      <c r="CH473" s="53"/>
      <c r="CI473" s="53"/>
      <c r="CJ473" s="53"/>
      <c r="CK473" s="53"/>
      <c r="CL473" s="61"/>
      <c r="CM473" s="53"/>
      <c r="CN473" s="53"/>
      <c r="CO473" s="53"/>
      <c r="CP473" s="53"/>
      <c r="CQ473" s="53"/>
      <c r="CR473" s="53"/>
      <c r="CS473" s="53"/>
      <c r="CT473" s="53"/>
      <c r="CU473" s="53"/>
      <c r="CV473" s="53"/>
      <c r="CW473" s="53"/>
      <c r="CX473" s="53"/>
      <c r="CY473" s="53"/>
    </row>
    <row r="474" spans="1:103" ht="13" customHeight="1">
      <c r="A474" s="4"/>
      <c r="B474" s="4"/>
      <c r="C474" s="4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53"/>
      <c r="CE474" s="53"/>
      <c r="CF474" s="53"/>
      <c r="CG474" s="53"/>
      <c r="CH474" s="53"/>
      <c r="CI474" s="53"/>
      <c r="CJ474" s="53"/>
      <c r="CK474" s="53"/>
      <c r="CL474" s="61"/>
      <c r="CM474" s="53"/>
      <c r="CN474" s="53"/>
      <c r="CO474" s="53"/>
      <c r="CP474" s="53"/>
      <c r="CQ474" s="53"/>
      <c r="CR474" s="53"/>
      <c r="CS474" s="53"/>
      <c r="CT474" s="53"/>
      <c r="CU474" s="53"/>
      <c r="CV474" s="53"/>
      <c r="CW474" s="53"/>
      <c r="CX474" s="53"/>
      <c r="CY474" s="53"/>
    </row>
    <row r="475" spans="1:103" ht="13" customHeight="1">
      <c r="A475" s="4"/>
      <c r="B475" s="4"/>
      <c r="C475" s="4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53"/>
      <c r="CE475" s="53"/>
      <c r="CF475" s="53"/>
      <c r="CG475" s="53"/>
      <c r="CH475" s="53"/>
      <c r="CI475" s="53"/>
      <c r="CJ475" s="53"/>
      <c r="CK475" s="53"/>
      <c r="CL475" s="61"/>
      <c r="CM475" s="53"/>
      <c r="CN475" s="53"/>
      <c r="CO475" s="53"/>
      <c r="CP475" s="53"/>
      <c r="CQ475" s="53"/>
      <c r="CR475" s="53"/>
      <c r="CS475" s="53"/>
      <c r="CT475" s="53"/>
      <c r="CU475" s="53"/>
      <c r="CV475" s="53"/>
      <c r="CW475" s="53"/>
      <c r="CX475" s="53"/>
      <c r="CY475" s="53"/>
    </row>
    <row r="476" spans="1:103" ht="13" customHeight="1">
      <c r="A476" s="4"/>
      <c r="B476" s="4"/>
      <c r="C476" s="4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53"/>
      <c r="CE476" s="53"/>
      <c r="CF476" s="53"/>
      <c r="CG476" s="53"/>
      <c r="CH476" s="53"/>
      <c r="CI476" s="53"/>
      <c r="CJ476" s="53"/>
      <c r="CK476" s="53"/>
      <c r="CL476" s="61"/>
      <c r="CM476" s="53"/>
      <c r="CN476" s="53"/>
      <c r="CO476" s="53"/>
      <c r="CP476" s="53"/>
      <c r="CQ476" s="53"/>
      <c r="CR476" s="53"/>
      <c r="CS476" s="53"/>
      <c r="CT476" s="53"/>
      <c r="CU476" s="53"/>
      <c r="CV476" s="53"/>
      <c r="CW476" s="53"/>
      <c r="CX476" s="53"/>
      <c r="CY476" s="53"/>
    </row>
    <row r="477" spans="1:103" ht="13" customHeight="1">
      <c r="A477" s="4"/>
      <c r="B477" s="4"/>
      <c r="C477" s="4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  <c r="CA477" s="53"/>
      <c r="CB477" s="53"/>
      <c r="CC477" s="53"/>
      <c r="CD477" s="53"/>
      <c r="CE477" s="53"/>
      <c r="CF477" s="53"/>
      <c r="CG477" s="53"/>
      <c r="CH477" s="53"/>
      <c r="CI477" s="53"/>
      <c r="CJ477" s="53"/>
      <c r="CK477" s="53"/>
      <c r="CL477" s="61"/>
      <c r="CM477" s="53"/>
      <c r="CN477" s="53"/>
      <c r="CO477" s="53"/>
      <c r="CP477" s="53"/>
      <c r="CQ477" s="53"/>
      <c r="CR477" s="53"/>
      <c r="CS477" s="53"/>
      <c r="CT477" s="53"/>
      <c r="CU477" s="53"/>
      <c r="CV477" s="53"/>
      <c r="CW477" s="53"/>
      <c r="CX477" s="53"/>
      <c r="CY477" s="53"/>
    </row>
    <row r="478" spans="1:103" ht="13" customHeight="1">
      <c r="A478" s="4"/>
      <c r="B478" s="4"/>
      <c r="C478" s="4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53"/>
      <c r="CE478" s="53"/>
      <c r="CF478" s="53"/>
      <c r="CG478" s="53"/>
      <c r="CH478" s="53"/>
      <c r="CI478" s="53"/>
      <c r="CJ478" s="53"/>
      <c r="CK478" s="53"/>
      <c r="CL478" s="61"/>
      <c r="CM478" s="53"/>
      <c r="CN478" s="53"/>
      <c r="CO478" s="53"/>
      <c r="CP478" s="53"/>
      <c r="CQ478" s="53"/>
      <c r="CR478" s="53"/>
      <c r="CS478" s="53"/>
      <c r="CT478" s="53"/>
      <c r="CU478" s="53"/>
      <c r="CV478" s="53"/>
      <c r="CW478" s="53"/>
      <c r="CX478" s="53"/>
      <c r="CY478" s="53"/>
    </row>
    <row r="479" spans="1:103" ht="13" customHeight="1">
      <c r="A479" s="4"/>
      <c r="B479" s="4"/>
      <c r="C479" s="4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53"/>
      <c r="CE479" s="53"/>
      <c r="CF479" s="53"/>
      <c r="CG479" s="53"/>
      <c r="CH479" s="53"/>
      <c r="CI479" s="53"/>
      <c r="CJ479" s="53"/>
      <c r="CK479" s="53"/>
      <c r="CL479" s="61"/>
      <c r="CM479" s="53"/>
      <c r="CN479" s="53"/>
      <c r="CO479" s="53"/>
      <c r="CP479" s="53"/>
      <c r="CQ479" s="53"/>
      <c r="CR479" s="53"/>
      <c r="CS479" s="53"/>
      <c r="CT479" s="53"/>
      <c r="CU479" s="53"/>
      <c r="CV479" s="53"/>
      <c r="CW479" s="53"/>
      <c r="CX479" s="53"/>
      <c r="CY479" s="53"/>
    </row>
    <row r="480" spans="1:103" ht="13" customHeight="1">
      <c r="A480" s="4"/>
      <c r="B480" s="4"/>
      <c r="C480" s="4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53"/>
      <c r="CE480" s="53"/>
      <c r="CF480" s="53"/>
      <c r="CG480" s="53"/>
      <c r="CH480" s="53"/>
      <c r="CI480" s="53"/>
      <c r="CJ480" s="53"/>
      <c r="CK480" s="53"/>
      <c r="CL480" s="61"/>
      <c r="CM480" s="53"/>
      <c r="CN480" s="53"/>
      <c r="CO480" s="53"/>
      <c r="CP480" s="53"/>
      <c r="CQ480" s="53"/>
      <c r="CR480" s="53"/>
      <c r="CS480" s="53"/>
      <c r="CT480" s="53"/>
      <c r="CU480" s="53"/>
      <c r="CV480" s="53"/>
      <c r="CW480" s="53"/>
      <c r="CX480" s="53"/>
      <c r="CY480" s="53"/>
    </row>
    <row r="481" spans="1:103" ht="13" customHeight="1">
      <c r="A481" s="4"/>
      <c r="B481" s="4"/>
      <c r="C481" s="4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53"/>
      <c r="CE481" s="53"/>
      <c r="CF481" s="53"/>
      <c r="CG481" s="53"/>
      <c r="CH481" s="53"/>
      <c r="CI481" s="53"/>
      <c r="CJ481" s="53"/>
      <c r="CK481" s="53"/>
      <c r="CL481" s="61"/>
      <c r="CM481" s="53"/>
      <c r="CN481" s="53"/>
      <c r="CO481" s="53"/>
      <c r="CP481" s="53"/>
      <c r="CQ481" s="53"/>
      <c r="CR481" s="53"/>
      <c r="CS481" s="53"/>
      <c r="CT481" s="53"/>
      <c r="CU481" s="53"/>
      <c r="CV481" s="53"/>
      <c r="CW481" s="53"/>
      <c r="CX481" s="53"/>
      <c r="CY481" s="53"/>
    </row>
    <row r="482" spans="1:103" ht="13" customHeight="1">
      <c r="A482" s="4"/>
      <c r="B482" s="4"/>
      <c r="C482" s="4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53"/>
      <c r="CE482" s="53"/>
      <c r="CF482" s="53"/>
      <c r="CG482" s="53"/>
      <c r="CH482" s="53"/>
      <c r="CI482" s="53"/>
      <c r="CJ482" s="53"/>
      <c r="CK482" s="53"/>
      <c r="CL482" s="61"/>
      <c r="CM482" s="53"/>
      <c r="CN482" s="53"/>
      <c r="CO482" s="53"/>
      <c r="CP482" s="53"/>
      <c r="CQ482" s="53"/>
      <c r="CR482" s="53"/>
      <c r="CS482" s="53"/>
      <c r="CT482" s="53"/>
      <c r="CU482" s="53"/>
      <c r="CV482" s="53"/>
      <c r="CW482" s="53"/>
      <c r="CX482" s="53"/>
      <c r="CY482" s="53"/>
    </row>
    <row r="483" spans="1:103" ht="13" customHeight="1">
      <c r="A483" s="4"/>
      <c r="B483" s="4"/>
      <c r="C483" s="4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53"/>
      <c r="CE483" s="53"/>
      <c r="CF483" s="53"/>
      <c r="CG483" s="53"/>
      <c r="CH483" s="53"/>
      <c r="CI483" s="53"/>
      <c r="CJ483" s="53"/>
      <c r="CK483" s="53"/>
      <c r="CL483" s="61"/>
      <c r="CM483" s="53"/>
      <c r="CN483" s="53"/>
      <c r="CO483" s="53"/>
      <c r="CP483" s="53"/>
      <c r="CQ483" s="53"/>
      <c r="CR483" s="53"/>
      <c r="CS483" s="53"/>
      <c r="CT483" s="53"/>
      <c r="CU483" s="53"/>
      <c r="CV483" s="53"/>
      <c r="CW483" s="53"/>
      <c r="CX483" s="53"/>
      <c r="CY483" s="53"/>
    </row>
    <row r="484" spans="1:103" ht="13" customHeight="1">
      <c r="A484" s="4"/>
      <c r="B484" s="4"/>
      <c r="C484" s="4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53"/>
      <c r="CE484" s="53"/>
      <c r="CF484" s="53"/>
      <c r="CG484" s="53"/>
      <c r="CH484" s="53"/>
      <c r="CI484" s="53"/>
      <c r="CJ484" s="53"/>
      <c r="CK484" s="53"/>
      <c r="CL484" s="61"/>
      <c r="CM484" s="53"/>
      <c r="CN484" s="53"/>
      <c r="CO484" s="53"/>
      <c r="CP484" s="53"/>
      <c r="CQ484" s="53"/>
      <c r="CR484" s="53"/>
      <c r="CS484" s="53"/>
      <c r="CT484" s="53"/>
      <c r="CU484" s="53"/>
      <c r="CV484" s="53"/>
      <c r="CW484" s="53"/>
      <c r="CX484" s="53"/>
      <c r="CY484" s="53"/>
    </row>
    <row r="485" spans="1:103" ht="13" customHeight="1">
      <c r="A485" s="4"/>
      <c r="B485" s="4"/>
      <c r="C485" s="4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53"/>
      <c r="CE485" s="53"/>
      <c r="CF485" s="53"/>
      <c r="CG485" s="53"/>
      <c r="CH485" s="53"/>
      <c r="CI485" s="53"/>
      <c r="CJ485" s="53"/>
      <c r="CK485" s="53"/>
      <c r="CL485" s="61"/>
      <c r="CM485" s="53"/>
      <c r="CN485" s="53"/>
      <c r="CO485" s="53"/>
      <c r="CP485" s="53"/>
      <c r="CQ485" s="53"/>
      <c r="CR485" s="53"/>
      <c r="CS485" s="53"/>
      <c r="CT485" s="53"/>
      <c r="CU485" s="53"/>
      <c r="CV485" s="53"/>
      <c r="CW485" s="53"/>
      <c r="CX485" s="53"/>
      <c r="CY485" s="53"/>
    </row>
    <row r="486" spans="1:103" ht="13" customHeight="1">
      <c r="A486" s="4"/>
      <c r="B486" s="4"/>
      <c r="C486" s="4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53"/>
      <c r="CE486" s="53"/>
      <c r="CF486" s="53"/>
      <c r="CG486" s="53"/>
      <c r="CH486" s="53"/>
      <c r="CI486" s="53"/>
      <c r="CJ486" s="53"/>
      <c r="CK486" s="53"/>
      <c r="CL486" s="61"/>
      <c r="CM486" s="53"/>
      <c r="CN486" s="53"/>
      <c r="CO486" s="53"/>
      <c r="CP486" s="53"/>
      <c r="CQ486" s="53"/>
      <c r="CR486" s="53"/>
      <c r="CS486" s="53"/>
      <c r="CT486" s="53"/>
      <c r="CU486" s="53"/>
      <c r="CV486" s="53"/>
      <c r="CW486" s="53"/>
      <c r="CX486" s="53"/>
      <c r="CY486" s="53"/>
    </row>
    <row r="487" spans="1:103" ht="13" customHeight="1">
      <c r="A487" s="4"/>
      <c r="B487" s="4"/>
      <c r="C487" s="4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53"/>
      <c r="CE487" s="53"/>
      <c r="CF487" s="53"/>
      <c r="CG487" s="53"/>
      <c r="CH487" s="53"/>
      <c r="CI487" s="53"/>
      <c r="CJ487" s="53"/>
      <c r="CK487" s="53"/>
      <c r="CL487" s="61"/>
      <c r="CM487" s="53"/>
      <c r="CN487" s="53"/>
      <c r="CO487" s="53"/>
      <c r="CP487" s="53"/>
      <c r="CQ487" s="53"/>
      <c r="CR487" s="53"/>
      <c r="CS487" s="53"/>
      <c r="CT487" s="53"/>
      <c r="CU487" s="53"/>
      <c r="CV487" s="53"/>
      <c r="CW487" s="53"/>
      <c r="CX487" s="53"/>
      <c r="CY487" s="53"/>
    </row>
    <row r="488" spans="1:103" ht="13" customHeight="1">
      <c r="A488" s="4"/>
      <c r="B488" s="4"/>
      <c r="C488" s="4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53"/>
      <c r="CE488" s="53"/>
      <c r="CF488" s="53"/>
      <c r="CG488" s="53"/>
      <c r="CH488" s="53"/>
      <c r="CI488" s="53"/>
      <c r="CJ488" s="53"/>
      <c r="CK488" s="53"/>
      <c r="CL488" s="61"/>
      <c r="CM488" s="53"/>
      <c r="CN488" s="53"/>
      <c r="CO488" s="53"/>
      <c r="CP488" s="53"/>
      <c r="CQ488" s="53"/>
      <c r="CR488" s="53"/>
      <c r="CS488" s="53"/>
      <c r="CT488" s="53"/>
      <c r="CU488" s="53"/>
      <c r="CV488" s="53"/>
      <c r="CW488" s="53"/>
      <c r="CX488" s="53"/>
      <c r="CY488" s="53"/>
    </row>
    <row r="489" spans="1:103" ht="13" customHeight="1">
      <c r="A489" s="4"/>
      <c r="B489" s="4"/>
      <c r="C489" s="4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61"/>
      <c r="CM489" s="53"/>
      <c r="CN489" s="53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</row>
    <row r="490" spans="1:103" ht="13" customHeight="1">
      <c r="A490" s="4"/>
      <c r="B490" s="4"/>
      <c r="C490" s="4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53"/>
      <c r="CE490" s="53"/>
      <c r="CF490" s="53"/>
      <c r="CG490" s="53"/>
      <c r="CH490" s="53"/>
      <c r="CI490" s="53"/>
      <c r="CJ490" s="53"/>
      <c r="CK490" s="53"/>
      <c r="CL490" s="61"/>
      <c r="CM490" s="53"/>
      <c r="CN490" s="53"/>
      <c r="CO490" s="53"/>
      <c r="CP490" s="53"/>
      <c r="CQ490" s="53"/>
      <c r="CR490" s="53"/>
      <c r="CS490" s="53"/>
      <c r="CT490" s="53"/>
      <c r="CU490" s="53"/>
      <c r="CV490" s="53"/>
      <c r="CW490" s="53"/>
      <c r="CX490" s="53"/>
      <c r="CY490" s="53"/>
    </row>
    <row r="491" spans="1:103" ht="13" customHeight="1">
      <c r="A491" s="4"/>
      <c r="B491" s="4"/>
      <c r="C491" s="4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53"/>
      <c r="CE491" s="53"/>
      <c r="CF491" s="53"/>
      <c r="CG491" s="53"/>
      <c r="CH491" s="53"/>
      <c r="CI491" s="53"/>
      <c r="CJ491" s="53"/>
      <c r="CK491" s="53"/>
      <c r="CL491" s="61"/>
      <c r="CM491" s="53"/>
      <c r="CN491" s="53"/>
      <c r="CO491" s="53"/>
      <c r="CP491" s="53"/>
      <c r="CQ491" s="53"/>
      <c r="CR491" s="53"/>
      <c r="CS491" s="53"/>
      <c r="CT491" s="53"/>
      <c r="CU491" s="53"/>
      <c r="CV491" s="53"/>
      <c r="CW491" s="53"/>
      <c r="CX491" s="53"/>
      <c r="CY491" s="53"/>
    </row>
    <row r="492" spans="1:103" ht="13" customHeight="1">
      <c r="A492" s="4"/>
      <c r="B492" s="4"/>
      <c r="C492" s="4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53"/>
      <c r="CE492" s="53"/>
      <c r="CF492" s="53"/>
      <c r="CG492" s="53"/>
      <c r="CH492" s="53"/>
      <c r="CI492" s="53"/>
      <c r="CJ492" s="53"/>
      <c r="CK492" s="53"/>
      <c r="CL492" s="61"/>
      <c r="CM492" s="53"/>
      <c r="CN492" s="53"/>
      <c r="CO492" s="53"/>
      <c r="CP492" s="53"/>
      <c r="CQ492" s="53"/>
      <c r="CR492" s="53"/>
      <c r="CS492" s="53"/>
      <c r="CT492" s="53"/>
      <c r="CU492" s="53"/>
      <c r="CV492" s="53"/>
      <c r="CW492" s="53"/>
      <c r="CX492" s="53"/>
      <c r="CY492" s="53"/>
    </row>
    <row r="493" spans="1:103" ht="13" customHeight="1">
      <c r="A493" s="4"/>
      <c r="B493" s="4"/>
      <c r="C493" s="4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53"/>
      <c r="CE493" s="53"/>
      <c r="CF493" s="53"/>
      <c r="CG493" s="53"/>
      <c r="CH493" s="53"/>
      <c r="CI493" s="53"/>
      <c r="CJ493" s="53"/>
      <c r="CK493" s="53"/>
      <c r="CL493" s="61"/>
      <c r="CM493" s="53"/>
      <c r="CN493" s="53"/>
      <c r="CO493" s="53"/>
      <c r="CP493" s="53"/>
      <c r="CQ493" s="53"/>
      <c r="CR493" s="53"/>
      <c r="CS493" s="53"/>
      <c r="CT493" s="53"/>
      <c r="CU493" s="53"/>
      <c r="CV493" s="53"/>
      <c r="CW493" s="53"/>
      <c r="CX493" s="53"/>
      <c r="CY493" s="53"/>
    </row>
    <row r="494" spans="1:103" ht="13" customHeight="1">
      <c r="A494" s="4"/>
      <c r="B494" s="4"/>
      <c r="C494" s="4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53"/>
      <c r="CE494" s="53"/>
      <c r="CF494" s="53"/>
      <c r="CG494" s="53"/>
      <c r="CH494" s="53"/>
      <c r="CI494" s="53"/>
      <c r="CJ494" s="53"/>
      <c r="CK494" s="53"/>
      <c r="CL494" s="61"/>
      <c r="CM494" s="53"/>
      <c r="CN494" s="53"/>
      <c r="CO494" s="53"/>
      <c r="CP494" s="53"/>
      <c r="CQ494" s="53"/>
      <c r="CR494" s="53"/>
      <c r="CS494" s="53"/>
      <c r="CT494" s="53"/>
      <c r="CU494" s="53"/>
      <c r="CV494" s="53"/>
      <c r="CW494" s="53"/>
      <c r="CX494" s="53"/>
      <c r="CY494" s="53"/>
    </row>
    <row r="495" spans="1:103" ht="13" customHeight="1">
      <c r="A495" s="4"/>
      <c r="B495" s="4"/>
      <c r="C495" s="4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/>
      <c r="CA495" s="53"/>
      <c r="CB495" s="53"/>
      <c r="CC495" s="53"/>
      <c r="CD495" s="53"/>
      <c r="CE495" s="53"/>
      <c r="CF495" s="53"/>
      <c r="CG495" s="53"/>
      <c r="CH495" s="53"/>
      <c r="CI495" s="53"/>
      <c r="CJ495" s="53"/>
      <c r="CK495" s="53"/>
      <c r="CL495" s="61"/>
      <c r="CM495" s="53"/>
      <c r="CN495" s="53"/>
      <c r="CO495" s="53"/>
      <c r="CP495" s="53"/>
      <c r="CQ495" s="53"/>
      <c r="CR495" s="53"/>
      <c r="CS495" s="53"/>
      <c r="CT495" s="53"/>
      <c r="CU495" s="53"/>
      <c r="CV495" s="53"/>
      <c r="CW495" s="53"/>
      <c r="CX495" s="53"/>
      <c r="CY495" s="53"/>
    </row>
    <row r="496" spans="1:103" ht="13" customHeight="1">
      <c r="A496" s="4"/>
      <c r="B496" s="4"/>
      <c r="C496" s="4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53"/>
      <c r="CE496" s="53"/>
      <c r="CF496" s="53"/>
      <c r="CG496" s="53"/>
      <c r="CH496" s="53"/>
      <c r="CI496" s="53"/>
      <c r="CJ496" s="53"/>
      <c r="CK496" s="53"/>
      <c r="CL496" s="61"/>
      <c r="CM496" s="53"/>
      <c r="CN496" s="53"/>
      <c r="CO496" s="53"/>
      <c r="CP496" s="53"/>
      <c r="CQ496" s="53"/>
      <c r="CR496" s="53"/>
      <c r="CS496" s="53"/>
      <c r="CT496" s="53"/>
      <c r="CU496" s="53"/>
      <c r="CV496" s="53"/>
      <c r="CW496" s="53"/>
      <c r="CX496" s="53"/>
      <c r="CY496" s="53"/>
    </row>
    <row r="497" spans="1:103" ht="13" customHeight="1">
      <c r="A497" s="4"/>
      <c r="B497" s="4"/>
      <c r="C497" s="4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53"/>
      <c r="CE497" s="53"/>
      <c r="CF497" s="53"/>
      <c r="CG497" s="53"/>
      <c r="CH497" s="53"/>
      <c r="CI497" s="53"/>
      <c r="CJ497" s="53"/>
      <c r="CK497" s="53"/>
      <c r="CL497" s="61"/>
      <c r="CM497" s="53"/>
      <c r="CN497" s="53"/>
      <c r="CO497" s="53"/>
      <c r="CP497" s="53"/>
      <c r="CQ497" s="53"/>
      <c r="CR497" s="53"/>
      <c r="CS497" s="53"/>
      <c r="CT497" s="53"/>
      <c r="CU497" s="53"/>
      <c r="CV497" s="53"/>
      <c r="CW497" s="53"/>
      <c r="CX497" s="53"/>
      <c r="CY497" s="53"/>
    </row>
    <row r="498" spans="1:103" ht="13" customHeight="1">
      <c r="A498" s="4"/>
      <c r="B498" s="4"/>
      <c r="C498" s="4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53"/>
      <c r="CE498" s="53"/>
      <c r="CF498" s="53"/>
      <c r="CG498" s="53"/>
      <c r="CH498" s="53"/>
      <c r="CI498" s="53"/>
      <c r="CJ498" s="53"/>
      <c r="CK498" s="53"/>
      <c r="CL498" s="61"/>
      <c r="CM498" s="53"/>
      <c r="CN498" s="53"/>
      <c r="CO498" s="53"/>
      <c r="CP498" s="53"/>
      <c r="CQ498" s="53"/>
      <c r="CR498" s="53"/>
      <c r="CS498" s="53"/>
      <c r="CT498" s="53"/>
      <c r="CU498" s="53"/>
      <c r="CV498" s="53"/>
      <c r="CW498" s="53"/>
      <c r="CX498" s="53"/>
      <c r="CY498" s="53"/>
    </row>
    <row r="499" spans="1:103" ht="13" customHeight="1">
      <c r="A499" s="4"/>
      <c r="B499" s="4"/>
      <c r="C499" s="4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53"/>
      <c r="CE499" s="53"/>
      <c r="CF499" s="53"/>
      <c r="CG499" s="53"/>
      <c r="CH499" s="53"/>
      <c r="CI499" s="53"/>
      <c r="CJ499" s="53"/>
      <c r="CK499" s="53"/>
      <c r="CL499" s="61"/>
      <c r="CM499" s="53"/>
      <c r="CN499" s="53"/>
      <c r="CO499" s="53"/>
      <c r="CP499" s="53"/>
      <c r="CQ499" s="53"/>
      <c r="CR499" s="53"/>
      <c r="CS499" s="53"/>
      <c r="CT499" s="53"/>
      <c r="CU499" s="53"/>
      <c r="CV499" s="53"/>
      <c r="CW499" s="53"/>
      <c r="CX499" s="53"/>
      <c r="CY499" s="53"/>
    </row>
    <row r="500" spans="1:103" ht="13" customHeight="1">
      <c r="A500" s="4"/>
      <c r="B500" s="4"/>
      <c r="C500" s="4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53"/>
      <c r="CE500" s="53"/>
      <c r="CF500" s="53"/>
      <c r="CG500" s="53"/>
      <c r="CH500" s="53"/>
      <c r="CI500" s="53"/>
      <c r="CJ500" s="53"/>
      <c r="CK500" s="53"/>
      <c r="CL500" s="61"/>
      <c r="CM500" s="53"/>
      <c r="CN500" s="53"/>
      <c r="CO500" s="53"/>
      <c r="CP500" s="53"/>
      <c r="CQ500" s="53"/>
      <c r="CR500" s="53"/>
      <c r="CS500" s="53"/>
      <c r="CT500" s="53"/>
      <c r="CU500" s="53"/>
      <c r="CV500" s="53"/>
      <c r="CW500" s="53"/>
      <c r="CX500" s="53"/>
      <c r="CY500" s="53"/>
    </row>
    <row r="501" spans="1:103" ht="13" customHeight="1">
      <c r="A501" s="4"/>
      <c r="B501" s="4"/>
      <c r="C501" s="4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53"/>
      <c r="CE501" s="53"/>
      <c r="CF501" s="53"/>
      <c r="CG501" s="53"/>
      <c r="CH501" s="53"/>
      <c r="CI501" s="53"/>
      <c r="CJ501" s="53"/>
      <c r="CK501" s="53"/>
      <c r="CL501" s="61"/>
      <c r="CM501" s="53"/>
      <c r="CN501" s="53"/>
      <c r="CO501" s="53"/>
      <c r="CP501" s="53"/>
      <c r="CQ501" s="53"/>
      <c r="CR501" s="53"/>
      <c r="CS501" s="53"/>
      <c r="CT501" s="53"/>
      <c r="CU501" s="53"/>
      <c r="CV501" s="53"/>
      <c r="CW501" s="53"/>
      <c r="CX501" s="53"/>
      <c r="CY501" s="53"/>
    </row>
    <row r="502" spans="1:103" ht="13" customHeight="1">
      <c r="A502" s="4"/>
      <c r="B502" s="4"/>
      <c r="C502" s="4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53"/>
      <c r="CE502" s="53"/>
      <c r="CF502" s="53"/>
      <c r="CG502" s="53"/>
      <c r="CH502" s="53"/>
      <c r="CI502" s="53"/>
      <c r="CJ502" s="53"/>
      <c r="CK502" s="53"/>
      <c r="CL502" s="61"/>
      <c r="CM502" s="53"/>
      <c r="CN502" s="53"/>
      <c r="CO502" s="53"/>
      <c r="CP502" s="53"/>
      <c r="CQ502" s="53"/>
      <c r="CR502" s="53"/>
      <c r="CS502" s="53"/>
      <c r="CT502" s="53"/>
      <c r="CU502" s="53"/>
      <c r="CV502" s="53"/>
      <c r="CW502" s="53"/>
      <c r="CX502" s="53"/>
      <c r="CY502" s="53"/>
    </row>
    <row r="503" spans="1:103" ht="13" customHeight="1">
      <c r="A503" s="4"/>
      <c r="B503" s="4"/>
      <c r="C503" s="4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53"/>
      <c r="CC503" s="53"/>
      <c r="CD503" s="53"/>
      <c r="CE503" s="53"/>
      <c r="CF503" s="53"/>
      <c r="CG503" s="53"/>
      <c r="CH503" s="53"/>
      <c r="CI503" s="53"/>
      <c r="CJ503" s="53"/>
      <c r="CK503" s="53"/>
      <c r="CL503" s="61"/>
      <c r="CM503" s="53"/>
      <c r="CN503" s="53"/>
      <c r="CO503" s="53"/>
      <c r="CP503" s="53"/>
      <c r="CQ503" s="53"/>
      <c r="CR503" s="53"/>
      <c r="CS503" s="53"/>
      <c r="CT503" s="53"/>
      <c r="CU503" s="53"/>
      <c r="CV503" s="53"/>
      <c r="CW503" s="53"/>
      <c r="CX503" s="53"/>
      <c r="CY503" s="53"/>
    </row>
    <row r="504" spans="1:103" ht="13" customHeight="1">
      <c r="A504" s="4"/>
      <c r="B504" s="4"/>
      <c r="C504" s="4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53"/>
      <c r="CE504" s="53"/>
      <c r="CF504" s="53"/>
      <c r="CG504" s="53"/>
      <c r="CH504" s="53"/>
      <c r="CI504" s="53"/>
      <c r="CJ504" s="53"/>
      <c r="CK504" s="53"/>
      <c r="CL504" s="61"/>
      <c r="CM504" s="53"/>
      <c r="CN504" s="53"/>
      <c r="CO504" s="53"/>
      <c r="CP504" s="53"/>
      <c r="CQ504" s="53"/>
      <c r="CR504" s="53"/>
      <c r="CS504" s="53"/>
      <c r="CT504" s="53"/>
      <c r="CU504" s="53"/>
      <c r="CV504" s="53"/>
      <c r="CW504" s="53"/>
      <c r="CX504" s="53"/>
      <c r="CY504" s="53"/>
    </row>
    <row r="505" spans="1:103" ht="13" customHeight="1">
      <c r="A505" s="4"/>
      <c r="B505" s="4"/>
      <c r="C505" s="4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53"/>
      <c r="CE505" s="53"/>
      <c r="CF505" s="53"/>
      <c r="CG505" s="53"/>
      <c r="CH505" s="53"/>
      <c r="CI505" s="53"/>
      <c r="CJ505" s="53"/>
      <c r="CK505" s="53"/>
      <c r="CL505" s="61"/>
      <c r="CM505" s="53"/>
      <c r="CN505" s="53"/>
      <c r="CO505" s="53"/>
      <c r="CP505" s="53"/>
      <c r="CQ505" s="53"/>
      <c r="CR505" s="53"/>
      <c r="CS505" s="53"/>
      <c r="CT505" s="53"/>
      <c r="CU505" s="53"/>
      <c r="CV505" s="53"/>
      <c r="CW505" s="53"/>
      <c r="CX505" s="53"/>
      <c r="CY505" s="53"/>
    </row>
    <row r="506" spans="1:103" ht="13" customHeight="1">
      <c r="A506" s="4"/>
      <c r="B506" s="4"/>
      <c r="C506" s="4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53"/>
      <c r="CE506" s="53"/>
      <c r="CF506" s="53"/>
      <c r="CG506" s="53"/>
      <c r="CH506" s="53"/>
      <c r="CI506" s="53"/>
      <c r="CJ506" s="53"/>
      <c r="CK506" s="53"/>
      <c r="CL506" s="61"/>
      <c r="CM506" s="53"/>
      <c r="CN506" s="53"/>
      <c r="CO506" s="53"/>
      <c r="CP506" s="53"/>
      <c r="CQ506" s="53"/>
      <c r="CR506" s="53"/>
      <c r="CS506" s="53"/>
      <c r="CT506" s="53"/>
      <c r="CU506" s="53"/>
      <c r="CV506" s="53"/>
      <c r="CW506" s="53"/>
      <c r="CX506" s="53"/>
      <c r="CY506" s="53"/>
    </row>
    <row r="507" spans="1:103" ht="13" customHeight="1">
      <c r="A507" s="4"/>
      <c r="B507" s="4"/>
      <c r="C507" s="4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53"/>
      <c r="CE507" s="53"/>
      <c r="CF507" s="53"/>
      <c r="CG507" s="53"/>
      <c r="CH507" s="53"/>
      <c r="CI507" s="53"/>
      <c r="CJ507" s="53"/>
      <c r="CK507" s="53"/>
      <c r="CL507" s="61"/>
      <c r="CM507" s="53"/>
      <c r="CN507" s="53"/>
      <c r="CO507" s="53"/>
      <c r="CP507" s="53"/>
      <c r="CQ507" s="53"/>
      <c r="CR507" s="53"/>
      <c r="CS507" s="53"/>
      <c r="CT507" s="53"/>
      <c r="CU507" s="53"/>
      <c r="CV507" s="53"/>
      <c r="CW507" s="53"/>
      <c r="CX507" s="53"/>
      <c r="CY507" s="53"/>
    </row>
    <row r="508" spans="1:103" ht="13" customHeight="1">
      <c r="A508" s="4"/>
      <c r="B508" s="4"/>
      <c r="C508" s="4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53"/>
      <c r="CE508" s="53"/>
      <c r="CF508" s="53"/>
      <c r="CG508" s="53"/>
      <c r="CH508" s="53"/>
      <c r="CI508" s="53"/>
      <c r="CJ508" s="53"/>
      <c r="CK508" s="53"/>
      <c r="CL508" s="61"/>
      <c r="CM508" s="53"/>
      <c r="CN508" s="53"/>
      <c r="CO508" s="53"/>
      <c r="CP508" s="53"/>
      <c r="CQ508" s="53"/>
      <c r="CR508" s="53"/>
      <c r="CS508" s="53"/>
      <c r="CT508" s="53"/>
      <c r="CU508" s="53"/>
      <c r="CV508" s="53"/>
      <c r="CW508" s="53"/>
      <c r="CX508" s="53"/>
      <c r="CY508" s="53"/>
    </row>
    <row r="509" spans="1:103" ht="13" customHeight="1">
      <c r="A509" s="4"/>
      <c r="B509" s="4"/>
      <c r="C509" s="4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53"/>
      <c r="CE509" s="53"/>
      <c r="CF509" s="53"/>
      <c r="CG509" s="53"/>
      <c r="CH509" s="53"/>
      <c r="CI509" s="53"/>
      <c r="CJ509" s="53"/>
      <c r="CK509" s="53"/>
      <c r="CL509" s="61"/>
      <c r="CM509" s="53"/>
      <c r="CN509" s="53"/>
      <c r="CO509" s="53"/>
      <c r="CP509" s="53"/>
      <c r="CQ509" s="53"/>
      <c r="CR509" s="53"/>
      <c r="CS509" s="53"/>
      <c r="CT509" s="53"/>
      <c r="CU509" s="53"/>
      <c r="CV509" s="53"/>
      <c r="CW509" s="53"/>
      <c r="CX509" s="53"/>
      <c r="CY509" s="53"/>
    </row>
    <row r="510" spans="1:103" ht="13" customHeight="1">
      <c r="A510" s="4"/>
      <c r="B510" s="4"/>
      <c r="C510" s="4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53"/>
      <c r="CE510" s="53"/>
      <c r="CF510" s="53"/>
      <c r="CG510" s="53"/>
      <c r="CH510" s="53"/>
      <c r="CI510" s="53"/>
      <c r="CJ510" s="53"/>
      <c r="CK510" s="53"/>
      <c r="CL510" s="61"/>
      <c r="CM510" s="53"/>
      <c r="CN510" s="53"/>
      <c r="CO510" s="53"/>
      <c r="CP510" s="53"/>
      <c r="CQ510" s="53"/>
      <c r="CR510" s="53"/>
      <c r="CS510" s="53"/>
      <c r="CT510" s="53"/>
      <c r="CU510" s="53"/>
      <c r="CV510" s="53"/>
      <c r="CW510" s="53"/>
      <c r="CX510" s="53"/>
      <c r="CY510" s="53"/>
    </row>
    <row r="511" spans="1:103" ht="13" customHeight="1">
      <c r="A511" s="4"/>
      <c r="B511" s="4"/>
      <c r="C511" s="4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53"/>
      <c r="CE511" s="53"/>
      <c r="CF511" s="53"/>
      <c r="CG511" s="53"/>
      <c r="CH511" s="53"/>
      <c r="CI511" s="53"/>
      <c r="CJ511" s="53"/>
      <c r="CK511" s="53"/>
      <c r="CL511" s="61"/>
      <c r="CM511" s="53"/>
      <c r="CN511" s="53"/>
      <c r="CO511" s="53"/>
      <c r="CP511" s="53"/>
      <c r="CQ511" s="53"/>
      <c r="CR511" s="53"/>
      <c r="CS511" s="53"/>
      <c r="CT511" s="53"/>
      <c r="CU511" s="53"/>
      <c r="CV511" s="53"/>
      <c r="CW511" s="53"/>
      <c r="CX511" s="53"/>
      <c r="CY511" s="53"/>
    </row>
    <row r="512" spans="1:103" ht="13" customHeight="1">
      <c r="A512" s="4"/>
      <c r="B512" s="4"/>
      <c r="C512" s="4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/>
      <c r="CA512" s="53"/>
      <c r="CB512" s="53"/>
      <c r="CC512" s="53"/>
      <c r="CD512" s="53"/>
      <c r="CE512" s="53"/>
      <c r="CF512" s="53"/>
      <c r="CG512" s="53"/>
      <c r="CH512" s="53"/>
      <c r="CI512" s="53"/>
      <c r="CJ512" s="53"/>
      <c r="CK512" s="53"/>
      <c r="CL512" s="61"/>
      <c r="CM512" s="53"/>
      <c r="CN512" s="53"/>
      <c r="CO512" s="53"/>
      <c r="CP512" s="53"/>
      <c r="CQ512" s="53"/>
      <c r="CR512" s="53"/>
      <c r="CS512" s="53"/>
      <c r="CT512" s="53"/>
      <c r="CU512" s="53"/>
      <c r="CV512" s="53"/>
      <c r="CW512" s="53"/>
      <c r="CX512" s="53"/>
      <c r="CY512" s="53"/>
    </row>
    <row r="513" spans="1:103" ht="13" customHeight="1">
      <c r="A513" s="4"/>
      <c r="B513" s="4"/>
      <c r="C513" s="4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53"/>
      <c r="CE513" s="53"/>
      <c r="CF513" s="53"/>
      <c r="CG513" s="53"/>
      <c r="CH513" s="53"/>
      <c r="CI513" s="53"/>
      <c r="CJ513" s="53"/>
      <c r="CK513" s="53"/>
      <c r="CL513" s="61"/>
      <c r="CM513" s="53"/>
      <c r="CN513" s="53"/>
      <c r="CO513" s="53"/>
      <c r="CP513" s="53"/>
      <c r="CQ513" s="53"/>
      <c r="CR513" s="53"/>
      <c r="CS513" s="53"/>
      <c r="CT513" s="53"/>
      <c r="CU513" s="53"/>
      <c r="CV513" s="53"/>
      <c r="CW513" s="53"/>
      <c r="CX513" s="53"/>
      <c r="CY513" s="53"/>
    </row>
    <row r="514" spans="1:103" ht="13" customHeight="1">
      <c r="A514" s="4"/>
      <c r="B514" s="4"/>
      <c r="C514" s="4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53"/>
      <c r="CE514" s="53"/>
      <c r="CF514" s="53"/>
      <c r="CG514" s="53"/>
      <c r="CH514" s="53"/>
      <c r="CI514" s="53"/>
      <c r="CJ514" s="53"/>
      <c r="CK514" s="53"/>
      <c r="CL514" s="61"/>
      <c r="CM514" s="53"/>
      <c r="CN514" s="53"/>
      <c r="CO514" s="53"/>
      <c r="CP514" s="53"/>
      <c r="CQ514" s="53"/>
      <c r="CR514" s="53"/>
      <c r="CS514" s="53"/>
      <c r="CT514" s="53"/>
      <c r="CU514" s="53"/>
      <c r="CV514" s="53"/>
      <c r="CW514" s="53"/>
      <c r="CX514" s="53"/>
      <c r="CY514" s="53"/>
    </row>
    <row r="515" spans="1:103" ht="13" customHeight="1">
      <c r="A515" s="4"/>
      <c r="B515" s="4"/>
      <c r="C515" s="4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61"/>
      <c r="CM515" s="53"/>
      <c r="CN515" s="53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</row>
    <row r="516" spans="1:103" ht="13" customHeight="1">
      <c r="A516" s="4"/>
      <c r="B516" s="4"/>
      <c r="C516" s="4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53"/>
      <c r="CE516" s="53"/>
      <c r="CF516" s="53"/>
      <c r="CG516" s="53"/>
      <c r="CH516" s="53"/>
      <c r="CI516" s="53"/>
      <c r="CJ516" s="53"/>
      <c r="CK516" s="53"/>
      <c r="CL516" s="61"/>
      <c r="CM516" s="53"/>
      <c r="CN516" s="53"/>
      <c r="CO516" s="53"/>
      <c r="CP516" s="53"/>
      <c r="CQ516" s="53"/>
      <c r="CR516" s="53"/>
      <c r="CS516" s="53"/>
      <c r="CT516" s="53"/>
      <c r="CU516" s="53"/>
      <c r="CV516" s="53"/>
      <c r="CW516" s="53"/>
      <c r="CX516" s="53"/>
      <c r="CY516" s="53"/>
    </row>
    <row r="517" spans="1:103" ht="13" customHeight="1">
      <c r="A517" s="4"/>
      <c r="B517" s="4"/>
      <c r="C517" s="4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53"/>
      <c r="CE517" s="53"/>
      <c r="CF517" s="53"/>
      <c r="CG517" s="53"/>
      <c r="CH517" s="53"/>
      <c r="CI517" s="53"/>
      <c r="CJ517" s="53"/>
      <c r="CK517" s="53"/>
      <c r="CL517" s="61"/>
      <c r="CM517" s="53"/>
      <c r="CN517" s="53"/>
      <c r="CO517" s="53"/>
      <c r="CP517" s="53"/>
      <c r="CQ517" s="53"/>
      <c r="CR517" s="53"/>
      <c r="CS517" s="53"/>
      <c r="CT517" s="53"/>
      <c r="CU517" s="53"/>
      <c r="CV517" s="53"/>
      <c r="CW517" s="53"/>
      <c r="CX517" s="53"/>
      <c r="CY517" s="53"/>
    </row>
    <row r="518" spans="1:103" ht="13" customHeight="1">
      <c r="A518" s="4"/>
      <c r="B518" s="4"/>
      <c r="C518" s="4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53"/>
      <c r="CE518" s="53"/>
      <c r="CF518" s="53"/>
      <c r="CG518" s="53"/>
      <c r="CH518" s="53"/>
      <c r="CI518" s="53"/>
      <c r="CJ518" s="53"/>
      <c r="CK518" s="53"/>
      <c r="CL518" s="61"/>
      <c r="CM518" s="53"/>
      <c r="CN518" s="53"/>
      <c r="CO518" s="53"/>
      <c r="CP518" s="53"/>
      <c r="CQ518" s="53"/>
      <c r="CR518" s="53"/>
      <c r="CS518" s="53"/>
      <c r="CT518" s="53"/>
      <c r="CU518" s="53"/>
      <c r="CV518" s="53"/>
      <c r="CW518" s="53"/>
      <c r="CX518" s="53"/>
      <c r="CY518" s="53"/>
    </row>
    <row r="519" spans="1:103" ht="13" customHeight="1">
      <c r="A519" s="4"/>
      <c r="B519" s="4"/>
      <c r="C519" s="4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  <c r="CA519" s="53"/>
      <c r="CB519" s="53"/>
      <c r="CC519" s="53"/>
      <c r="CD519" s="53"/>
      <c r="CE519" s="53"/>
      <c r="CF519" s="53"/>
      <c r="CG519" s="53"/>
      <c r="CH519" s="53"/>
      <c r="CI519" s="53"/>
      <c r="CJ519" s="53"/>
      <c r="CK519" s="53"/>
      <c r="CL519" s="61"/>
      <c r="CM519" s="53"/>
      <c r="CN519" s="53"/>
      <c r="CO519" s="53"/>
      <c r="CP519" s="53"/>
      <c r="CQ519" s="53"/>
      <c r="CR519" s="53"/>
      <c r="CS519" s="53"/>
      <c r="CT519" s="53"/>
      <c r="CU519" s="53"/>
      <c r="CV519" s="53"/>
      <c r="CW519" s="53"/>
      <c r="CX519" s="53"/>
      <c r="CY519" s="53"/>
    </row>
    <row r="520" spans="1:103" ht="13" customHeight="1">
      <c r="A520" s="4"/>
      <c r="B520" s="4"/>
      <c r="C520" s="4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53"/>
      <c r="CE520" s="53"/>
      <c r="CF520" s="53"/>
      <c r="CG520" s="53"/>
      <c r="CH520" s="53"/>
      <c r="CI520" s="53"/>
      <c r="CJ520" s="53"/>
      <c r="CK520" s="53"/>
      <c r="CL520" s="61"/>
      <c r="CM520" s="53"/>
      <c r="CN520" s="53"/>
      <c r="CO520" s="53"/>
      <c r="CP520" s="53"/>
      <c r="CQ520" s="53"/>
      <c r="CR520" s="53"/>
      <c r="CS520" s="53"/>
      <c r="CT520" s="53"/>
      <c r="CU520" s="53"/>
      <c r="CV520" s="53"/>
      <c r="CW520" s="53"/>
      <c r="CX520" s="53"/>
      <c r="CY520" s="53"/>
    </row>
    <row r="521" spans="1:103" ht="13" customHeight="1">
      <c r="A521" s="4"/>
      <c r="B521" s="4"/>
      <c r="C521" s="4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53"/>
      <c r="CE521" s="53"/>
      <c r="CF521" s="53"/>
      <c r="CG521" s="53"/>
      <c r="CH521" s="53"/>
      <c r="CI521" s="53"/>
      <c r="CJ521" s="53"/>
      <c r="CK521" s="53"/>
      <c r="CL521" s="61"/>
      <c r="CM521" s="53"/>
      <c r="CN521" s="53"/>
      <c r="CO521" s="53"/>
      <c r="CP521" s="53"/>
      <c r="CQ521" s="53"/>
      <c r="CR521" s="53"/>
      <c r="CS521" s="53"/>
      <c r="CT521" s="53"/>
      <c r="CU521" s="53"/>
      <c r="CV521" s="53"/>
      <c r="CW521" s="53"/>
      <c r="CX521" s="53"/>
      <c r="CY521" s="53"/>
    </row>
    <row r="522" spans="1:103" ht="13" customHeight="1">
      <c r="A522" s="4"/>
      <c r="B522" s="4"/>
      <c r="C522" s="4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53"/>
      <c r="CE522" s="53"/>
      <c r="CF522" s="53"/>
      <c r="CG522" s="53"/>
      <c r="CH522" s="53"/>
      <c r="CI522" s="53"/>
      <c r="CJ522" s="53"/>
      <c r="CK522" s="53"/>
      <c r="CL522" s="61"/>
      <c r="CM522" s="53"/>
      <c r="CN522" s="53"/>
      <c r="CO522" s="53"/>
      <c r="CP522" s="53"/>
      <c r="CQ522" s="53"/>
      <c r="CR522" s="53"/>
      <c r="CS522" s="53"/>
      <c r="CT522" s="53"/>
      <c r="CU522" s="53"/>
      <c r="CV522" s="53"/>
      <c r="CW522" s="53"/>
      <c r="CX522" s="53"/>
      <c r="CY522" s="53"/>
    </row>
    <row r="523" spans="1:103" ht="13" customHeight="1">
      <c r="A523" s="4"/>
      <c r="B523" s="4"/>
      <c r="C523" s="4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53"/>
      <c r="CC523" s="53"/>
      <c r="CD523" s="53"/>
      <c r="CE523" s="53"/>
      <c r="CF523" s="53"/>
      <c r="CG523" s="53"/>
      <c r="CH523" s="53"/>
      <c r="CI523" s="53"/>
      <c r="CJ523" s="53"/>
      <c r="CK523" s="53"/>
      <c r="CL523" s="61"/>
      <c r="CM523" s="53"/>
      <c r="CN523" s="53"/>
      <c r="CO523" s="53"/>
      <c r="CP523" s="53"/>
      <c r="CQ523" s="53"/>
      <c r="CR523" s="53"/>
      <c r="CS523" s="53"/>
      <c r="CT523" s="53"/>
      <c r="CU523" s="53"/>
      <c r="CV523" s="53"/>
      <c r="CW523" s="53"/>
      <c r="CX523" s="53"/>
      <c r="CY523" s="53"/>
    </row>
    <row r="524" spans="1:103" ht="13" customHeight="1">
      <c r="A524" s="4"/>
      <c r="B524" s="4"/>
      <c r="C524" s="4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53"/>
      <c r="CE524" s="53"/>
      <c r="CF524" s="53"/>
      <c r="CG524" s="53"/>
      <c r="CH524" s="53"/>
      <c r="CI524" s="53"/>
      <c r="CJ524" s="53"/>
      <c r="CK524" s="53"/>
      <c r="CL524" s="61"/>
      <c r="CM524" s="53"/>
      <c r="CN524" s="53"/>
      <c r="CO524" s="53"/>
      <c r="CP524" s="53"/>
      <c r="CQ524" s="53"/>
      <c r="CR524" s="53"/>
      <c r="CS524" s="53"/>
      <c r="CT524" s="53"/>
      <c r="CU524" s="53"/>
      <c r="CV524" s="53"/>
      <c r="CW524" s="53"/>
      <c r="CX524" s="53"/>
      <c r="CY524" s="53"/>
    </row>
    <row r="525" spans="1:103" ht="13" customHeight="1">
      <c r="A525" s="4"/>
      <c r="B525" s="4"/>
      <c r="C525" s="4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  <c r="CA525" s="53"/>
      <c r="CB525" s="53"/>
      <c r="CC525" s="53"/>
      <c r="CD525" s="53"/>
      <c r="CE525" s="53"/>
      <c r="CF525" s="53"/>
      <c r="CG525" s="53"/>
      <c r="CH525" s="53"/>
      <c r="CI525" s="53"/>
      <c r="CJ525" s="53"/>
      <c r="CK525" s="53"/>
      <c r="CL525" s="61"/>
      <c r="CM525" s="53"/>
      <c r="CN525" s="53"/>
      <c r="CO525" s="53"/>
      <c r="CP525" s="53"/>
      <c r="CQ525" s="53"/>
      <c r="CR525" s="53"/>
      <c r="CS525" s="53"/>
      <c r="CT525" s="53"/>
      <c r="CU525" s="53"/>
      <c r="CV525" s="53"/>
      <c r="CW525" s="53"/>
      <c r="CX525" s="53"/>
      <c r="CY525" s="53"/>
    </row>
    <row r="526" spans="1:103" ht="13" customHeight="1">
      <c r="A526" s="4"/>
      <c r="B526" s="4"/>
      <c r="C526" s="4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  <c r="CA526" s="53"/>
      <c r="CB526" s="53"/>
      <c r="CC526" s="53"/>
      <c r="CD526" s="53"/>
      <c r="CE526" s="53"/>
      <c r="CF526" s="53"/>
      <c r="CG526" s="53"/>
      <c r="CH526" s="53"/>
      <c r="CI526" s="53"/>
      <c r="CJ526" s="53"/>
      <c r="CK526" s="53"/>
      <c r="CL526" s="61"/>
      <c r="CM526" s="53"/>
      <c r="CN526" s="53"/>
      <c r="CO526" s="53"/>
      <c r="CP526" s="53"/>
      <c r="CQ526" s="53"/>
      <c r="CR526" s="53"/>
      <c r="CS526" s="53"/>
      <c r="CT526" s="53"/>
      <c r="CU526" s="53"/>
      <c r="CV526" s="53"/>
      <c r="CW526" s="53"/>
      <c r="CX526" s="53"/>
      <c r="CY526" s="53"/>
    </row>
    <row r="527" spans="1:103" ht="13" customHeight="1">
      <c r="A527" s="4"/>
      <c r="B527" s="4"/>
      <c r="C527" s="4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53"/>
      <c r="CC527" s="53"/>
      <c r="CD527" s="53"/>
      <c r="CE527" s="53"/>
      <c r="CF527" s="53"/>
      <c r="CG527" s="53"/>
      <c r="CH527" s="53"/>
      <c r="CI527" s="53"/>
      <c r="CJ527" s="53"/>
      <c r="CK527" s="53"/>
      <c r="CL527" s="61"/>
      <c r="CM527" s="53"/>
      <c r="CN527" s="53"/>
      <c r="CO527" s="53"/>
      <c r="CP527" s="53"/>
      <c r="CQ527" s="53"/>
      <c r="CR527" s="53"/>
      <c r="CS527" s="53"/>
      <c r="CT527" s="53"/>
      <c r="CU527" s="53"/>
      <c r="CV527" s="53"/>
      <c r="CW527" s="53"/>
      <c r="CX527" s="53"/>
      <c r="CY527" s="53"/>
    </row>
    <row r="528" spans="1:103" ht="13" customHeight="1">
      <c r="A528" s="4"/>
      <c r="B528" s="4"/>
      <c r="C528" s="4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/>
      <c r="CA528" s="53"/>
      <c r="CB528" s="53"/>
      <c r="CC528" s="53"/>
      <c r="CD528" s="53"/>
      <c r="CE528" s="53"/>
      <c r="CF528" s="53"/>
      <c r="CG528" s="53"/>
      <c r="CH528" s="53"/>
      <c r="CI528" s="53"/>
      <c r="CJ528" s="53"/>
      <c r="CK528" s="53"/>
      <c r="CL528" s="61"/>
      <c r="CM528" s="53"/>
      <c r="CN528" s="53"/>
      <c r="CO528" s="53"/>
      <c r="CP528" s="53"/>
      <c r="CQ528" s="53"/>
      <c r="CR528" s="53"/>
      <c r="CS528" s="53"/>
      <c r="CT528" s="53"/>
      <c r="CU528" s="53"/>
      <c r="CV528" s="53"/>
      <c r="CW528" s="53"/>
      <c r="CX528" s="53"/>
      <c r="CY528" s="53"/>
    </row>
    <row r="529" spans="1:103" ht="13" customHeight="1">
      <c r="A529" s="4"/>
      <c r="B529" s="4"/>
      <c r="C529" s="4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53"/>
      <c r="CC529" s="53"/>
      <c r="CD529" s="53"/>
      <c r="CE529" s="53"/>
      <c r="CF529" s="53"/>
      <c r="CG529" s="53"/>
      <c r="CH529" s="53"/>
      <c r="CI529" s="53"/>
      <c r="CJ529" s="53"/>
      <c r="CK529" s="53"/>
      <c r="CL529" s="61"/>
      <c r="CM529" s="53"/>
      <c r="CN529" s="53"/>
      <c r="CO529" s="53"/>
      <c r="CP529" s="53"/>
      <c r="CQ529" s="53"/>
      <c r="CR529" s="53"/>
      <c r="CS529" s="53"/>
      <c r="CT529" s="53"/>
      <c r="CU529" s="53"/>
      <c r="CV529" s="53"/>
      <c r="CW529" s="53"/>
      <c r="CX529" s="53"/>
      <c r="CY529" s="53"/>
    </row>
    <row r="530" spans="1:103" ht="13" customHeight="1">
      <c r="A530" s="4"/>
      <c r="B530" s="4"/>
      <c r="C530" s="4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  <c r="CA530" s="53"/>
      <c r="CB530" s="53"/>
      <c r="CC530" s="53"/>
      <c r="CD530" s="53"/>
      <c r="CE530" s="53"/>
      <c r="CF530" s="53"/>
      <c r="CG530" s="53"/>
      <c r="CH530" s="53"/>
      <c r="CI530" s="53"/>
      <c r="CJ530" s="53"/>
      <c r="CK530" s="53"/>
      <c r="CL530" s="61"/>
      <c r="CM530" s="53"/>
      <c r="CN530" s="53"/>
      <c r="CO530" s="53"/>
      <c r="CP530" s="53"/>
      <c r="CQ530" s="53"/>
      <c r="CR530" s="53"/>
      <c r="CS530" s="53"/>
      <c r="CT530" s="53"/>
      <c r="CU530" s="53"/>
      <c r="CV530" s="53"/>
      <c r="CW530" s="53"/>
      <c r="CX530" s="53"/>
      <c r="CY530" s="53"/>
    </row>
    <row r="531" spans="1:103" ht="13" customHeight="1">
      <c r="A531" s="4"/>
      <c r="B531" s="4"/>
      <c r="C531" s="4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  <c r="CA531" s="53"/>
      <c r="CB531" s="53"/>
      <c r="CC531" s="53"/>
      <c r="CD531" s="53"/>
      <c r="CE531" s="53"/>
      <c r="CF531" s="53"/>
      <c r="CG531" s="53"/>
      <c r="CH531" s="53"/>
      <c r="CI531" s="53"/>
      <c r="CJ531" s="53"/>
      <c r="CK531" s="53"/>
      <c r="CL531" s="61"/>
      <c r="CM531" s="53"/>
      <c r="CN531" s="53"/>
      <c r="CO531" s="53"/>
      <c r="CP531" s="53"/>
      <c r="CQ531" s="53"/>
      <c r="CR531" s="53"/>
      <c r="CS531" s="53"/>
      <c r="CT531" s="53"/>
      <c r="CU531" s="53"/>
      <c r="CV531" s="53"/>
      <c r="CW531" s="53"/>
      <c r="CX531" s="53"/>
      <c r="CY531" s="53"/>
    </row>
    <row r="532" spans="1:103" ht="13" customHeight="1">
      <c r="A532" s="4"/>
      <c r="B532" s="4"/>
      <c r="C532" s="4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53"/>
      <c r="CA532" s="53"/>
      <c r="CB532" s="53"/>
      <c r="CC532" s="53"/>
      <c r="CD532" s="53"/>
      <c r="CE532" s="53"/>
      <c r="CF532" s="53"/>
      <c r="CG532" s="53"/>
      <c r="CH532" s="53"/>
      <c r="CI532" s="53"/>
      <c r="CJ532" s="53"/>
      <c r="CK532" s="53"/>
      <c r="CL532" s="61"/>
      <c r="CM532" s="53"/>
      <c r="CN532" s="53"/>
      <c r="CO532" s="53"/>
      <c r="CP532" s="53"/>
      <c r="CQ532" s="53"/>
      <c r="CR532" s="53"/>
      <c r="CS532" s="53"/>
      <c r="CT532" s="53"/>
      <c r="CU532" s="53"/>
      <c r="CV532" s="53"/>
      <c r="CW532" s="53"/>
      <c r="CX532" s="53"/>
      <c r="CY532" s="53"/>
    </row>
    <row r="533" spans="1:103" ht="13" customHeight="1">
      <c r="A533" s="4"/>
      <c r="B533" s="4"/>
      <c r="C533" s="4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/>
      <c r="CA533" s="53"/>
      <c r="CB533" s="53"/>
      <c r="CC533" s="53"/>
      <c r="CD533" s="53"/>
      <c r="CE533" s="53"/>
      <c r="CF533" s="53"/>
      <c r="CG533" s="53"/>
      <c r="CH533" s="53"/>
      <c r="CI533" s="53"/>
      <c r="CJ533" s="53"/>
      <c r="CK533" s="53"/>
      <c r="CL533" s="61"/>
      <c r="CM533" s="53"/>
      <c r="CN533" s="53"/>
      <c r="CO533" s="53"/>
      <c r="CP533" s="53"/>
      <c r="CQ533" s="53"/>
      <c r="CR533" s="53"/>
      <c r="CS533" s="53"/>
      <c r="CT533" s="53"/>
      <c r="CU533" s="53"/>
      <c r="CV533" s="53"/>
      <c r="CW533" s="53"/>
      <c r="CX533" s="53"/>
      <c r="CY533" s="53"/>
    </row>
    <row r="534" spans="1:103" ht="13" customHeight="1">
      <c r="A534" s="4"/>
      <c r="B534" s="4"/>
      <c r="C534" s="4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53"/>
      <c r="CE534" s="53"/>
      <c r="CF534" s="53"/>
      <c r="CG534" s="53"/>
      <c r="CH534" s="53"/>
      <c r="CI534" s="53"/>
      <c r="CJ534" s="53"/>
      <c r="CK534" s="53"/>
      <c r="CL534" s="61"/>
      <c r="CM534" s="53"/>
      <c r="CN534" s="53"/>
      <c r="CO534" s="53"/>
      <c r="CP534" s="53"/>
      <c r="CQ534" s="53"/>
      <c r="CR534" s="53"/>
      <c r="CS534" s="53"/>
      <c r="CT534" s="53"/>
      <c r="CU534" s="53"/>
      <c r="CV534" s="53"/>
      <c r="CW534" s="53"/>
      <c r="CX534" s="53"/>
      <c r="CY534" s="53"/>
    </row>
    <row r="535" spans="1:103" ht="13" customHeight="1">
      <c r="A535" s="4"/>
      <c r="B535" s="4"/>
      <c r="C535" s="4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  <c r="CA535" s="53"/>
      <c r="CB535" s="53"/>
      <c r="CC535" s="53"/>
      <c r="CD535" s="53"/>
      <c r="CE535" s="53"/>
      <c r="CF535" s="53"/>
      <c r="CG535" s="53"/>
      <c r="CH535" s="53"/>
      <c r="CI535" s="53"/>
      <c r="CJ535" s="53"/>
      <c r="CK535" s="53"/>
      <c r="CL535" s="61"/>
      <c r="CM535" s="53"/>
      <c r="CN535" s="53"/>
      <c r="CO535" s="53"/>
      <c r="CP535" s="53"/>
      <c r="CQ535" s="53"/>
      <c r="CR535" s="53"/>
      <c r="CS535" s="53"/>
      <c r="CT535" s="53"/>
      <c r="CU535" s="53"/>
      <c r="CV535" s="53"/>
      <c r="CW535" s="53"/>
      <c r="CX535" s="53"/>
      <c r="CY535" s="53"/>
    </row>
    <row r="536" spans="1:103" ht="13" customHeight="1">
      <c r="A536" s="4"/>
      <c r="B536" s="4"/>
      <c r="C536" s="4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53"/>
      <c r="CC536" s="53"/>
      <c r="CD536" s="53"/>
      <c r="CE536" s="53"/>
      <c r="CF536" s="53"/>
      <c r="CG536" s="53"/>
      <c r="CH536" s="53"/>
      <c r="CI536" s="53"/>
      <c r="CJ536" s="53"/>
      <c r="CK536" s="53"/>
      <c r="CL536" s="61"/>
      <c r="CM536" s="53"/>
      <c r="CN536" s="53"/>
      <c r="CO536" s="53"/>
      <c r="CP536" s="53"/>
      <c r="CQ536" s="53"/>
      <c r="CR536" s="53"/>
      <c r="CS536" s="53"/>
      <c r="CT536" s="53"/>
      <c r="CU536" s="53"/>
      <c r="CV536" s="53"/>
      <c r="CW536" s="53"/>
      <c r="CX536" s="53"/>
      <c r="CY536" s="53"/>
    </row>
    <row r="537" spans="1:103" ht="13" customHeight="1">
      <c r="A537" s="4"/>
      <c r="B537" s="4"/>
      <c r="C537" s="4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53"/>
      <c r="CC537" s="53"/>
      <c r="CD537" s="53"/>
      <c r="CE537" s="53"/>
      <c r="CF537" s="53"/>
      <c r="CG537" s="53"/>
      <c r="CH537" s="53"/>
      <c r="CI537" s="53"/>
      <c r="CJ537" s="53"/>
      <c r="CK537" s="53"/>
      <c r="CL537" s="61"/>
      <c r="CM537" s="53"/>
      <c r="CN537" s="53"/>
      <c r="CO537" s="53"/>
      <c r="CP537" s="53"/>
      <c r="CQ537" s="53"/>
      <c r="CR537" s="53"/>
      <c r="CS537" s="53"/>
      <c r="CT537" s="53"/>
      <c r="CU537" s="53"/>
      <c r="CV537" s="53"/>
      <c r="CW537" s="53"/>
      <c r="CX537" s="53"/>
      <c r="CY537" s="53"/>
    </row>
    <row r="538" spans="1:103" ht="13" customHeight="1">
      <c r="A538" s="4"/>
      <c r="B538" s="4"/>
      <c r="C538" s="4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53"/>
      <c r="CA538" s="53"/>
      <c r="CB538" s="53"/>
      <c r="CC538" s="53"/>
      <c r="CD538" s="53"/>
      <c r="CE538" s="53"/>
      <c r="CF538" s="53"/>
      <c r="CG538" s="53"/>
      <c r="CH538" s="53"/>
      <c r="CI538" s="53"/>
      <c r="CJ538" s="53"/>
      <c r="CK538" s="53"/>
      <c r="CL538" s="61"/>
      <c r="CM538" s="53"/>
      <c r="CN538" s="53"/>
      <c r="CO538" s="53"/>
      <c r="CP538" s="53"/>
      <c r="CQ538" s="53"/>
      <c r="CR538" s="53"/>
      <c r="CS538" s="53"/>
      <c r="CT538" s="53"/>
      <c r="CU538" s="53"/>
      <c r="CV538" s="53"/>
      <c r="CW538" s="53"/>
      <c r="CX538" s="53"/>
      <c r="CY538" s="53"/>
    </row>
    <row r="539" spans="1:103" ht="13" customHeight="1">
      <c r="A539" s="4"/>
      <c r="B539" s="4"/>
      <c r="C539" s="4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  <c r="CA539" s="53"/>
      <c r="CB539" s="53"/>
      <c r="CC539" s="53"/>
      <c r="CD539" s="53"/>
      <c r="CE539" s="53"/>
      <c r="CF539" s="53"/>
      <c r="CG539" s="53"/>
      <c r="CH539" s="53"/>
      <c r="CI539" s="53"/>
      <c r="CJ539" s="53"/>
      <c r="CK539" s="53"/>
      <c r="CL539" s="61"/>
      <c r="CM539" s="53"/>
      <c r="CN539" s="53"/>
      <c r="CO539" s="53"/>
      <c r="CP539" s="53"/>
      <c r="CQ539" s="53"/>
      <c r="CR539" s="53"/>
      <c r="CS539" s="53"/>
      <c r="CT539" s="53"/>
      <c r="CU539" s="53"/>
      <c r="CV539" s="53"/>
      <c r="CW539" s="53"/>
      <c r="CX539" s="53"/>
      <c r="CY539" s="53"/>
    </row>
    <row r="540" spans="1:103" ht="13" customHeight="1">
      <c r="A540" s="4"/>
      <c r="B540" s="4"/>
      <c r="C540" s="4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3"/>
      <c r="CI540" s="53"/>
      <c r="CJ540" s="53"/>
      <c r="CK540" s="53"/>
      <c r="CL540" s="61"/>
      <c r="CM540" s="53"/>
      <c r="CN540" s="53"/>
      <c r="CO540" s="53"/>
      <c r="CP540" s="53"/>
      <c r="CQ540" s="53"/>
      <c r="CR540" s="53"/>
      <c r="CS540" s="53"/>
      <c r="CT540" s="53"/>
      <c r="CU540" s="53"/>
      <c r="CV540" s="53"/>
      <c r="CW540" s="53"/>
      <c r="CX540" s="53"/>
      <c r="CY540" s="53"/>
    </row>
    <row r="541" spans="1:103" ht="13" customHeight="1">
      <c r="A541" s="4"/>
      <c r="B541" s="4"/>
      <c r="C541" s="4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53"/>
      <c r="CE541" s="53"/>
      <c r="CF541" s="53"/>
      <c r="CG541" s="53"/>
      <c r="CH541" s="53"/>
      <c r="CI541" s="53"/>
      <c r="CJ541" s="53"/>
      <c r="CK541" s="53"/>
      <c r="CL541" s="61"/>
      <c r="CM541" s="53"/>
      <c r="CN541" s="53"/>
      <c r="CO541" s="53"/>
      <c r="CP541" s="53"/>
      <c r="CQ541" s="53"/>
      <c r="CR541" s="53"/>
      <c r="CS541" s="53"/>
      <c r="CT541" s="53"/>
      <c r="CU541" s="53"/>
      <c r="CV541" s="53"/>
      <c r="CW541" s="53"/>
      <c r="CX541" s="53"/>
      <c r="CY541" s="53"/>
    </row>
    <row r="542" spans="1:103" ht="13" customHeight="1">
      <c r="A542" s="4"/>
      <c r="B542" s="4"/>
      <c r="C542" s="4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53"/>
      <c r="CE542" s="53"/>
      <c r="CF542" s="53"/>
      <c r="CG542" s="53"/>
      <c r="CH542" s="53"/>
      <c r="CI542" s="53"/>
      <c r="CJ542" s="53"/>
      <c r="CK542" s="53"/>
      <c r="CL542" s="61"/>
      <c r="CM542" s="53"/>
      <c r="CN542" s="53"/>
      <c r="CO542" s="53"/>
      <c r="CP542" s="53"/>
      <c r="CQ542" s="53"/>
      <c r="CR542" s="53"/>
      <c r="CS542" s="53"/>
      <c r="CT542" s="53"/>
      <c r="CU542" s="53"/>
      <c r="CV542" s="53"/>
      <c r="CW542" s="53"/>
      <c r="CX542" s="53"/>
      <c r="CY542" s="53"/>
    </row>
    <row r="543" spans="1:103" ht="13" customHeight="1">
      <c r="A543" s="4"/>
      <c r="B543" s="4"/>
      <c r="C543" s="4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  <c r="CA543" s="53"/>
      <c r="CB543" s="53"/>
      <c r="CC543" s="53"/>
      <c r="CD543" s="53"/>
      <c r="CE543" s="53"/>
      <c r="CF543" s="53"/>
      <c r="CG543" s="53"/>
      <c r="CH543" s="53"/>
      <c r="CI543" s="53"/>
      <c r="CJ543" s="53"/>
      <c r="CK543" s="53"/>
      <c r="CL543" s="61"/>
      <c r="CM543" s="53"/>
      <c r="CN543" s="53"/>
      <c r="CO543" s="53"/>
      <c r="CP543" s="53"/>
      <c r="CQ543" s="53"/>
      <c r="CR543" s="53"/>
      <c r="CS543" s="53"/>
      <c r="CT543" s="53"/>
      <c r="CU543" s="53"/>
      <c r="CV543" s="53"/>
      <c r="CW543" s="53"/>
      <c r="CX543" s="53"/>
      <c r="CY543" s="53"/>
    </row>
    <row r="544" spans="1:103" ht="13" customHeight="1">
      <c r="A544" s="4"/>
      <c r="B544" s="4"/>
      <c r="C544" s="4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53"/>
      <c r="CE544" s="53"/>
      <c r="CF544" s="53"/>
      <c r="CG544" s="53"/>
      <c r="CH544" s="53"/>
      <c r="CI544" s="53"/>
      <c r="CJ544" s="53"/>
      <c r="CK544" s="53"/>
      <c r="CL544" s="61"/>
      <c r="CM544" s="53"/>
      <c r="CN544" s="53"/>
      <c r="CO544" s="53"/>
      <c r="CP544" s="53"/>
      <c r="CQ544" s="53"/>
      <c r="CR544" s="53"/>
      <c r="CS544" s="53"/>
      <c r="CT544" s="53"/>
      <c r="CU544" s="53"/>
      <c r="CV544" s="53"/>
      <c r="CW544" s="53"/>
      <c r="CX544" s="53"/>
      <c r="CY544" s="53"/>
    </row>
    <row r="545" spans="1:103" ht="13" customHeight="1">
      <c r="A545" s="4"/>
      <c r="B545" s="4"/>
      <c r="C545" s="4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53"/>
      <c r="CE545" s="53"/>
      <c r="CF545" s="53"/>
      <c r="CG545" s="53"/>
      <c r="CH545" s="53"/>
      <c r="CI545" s="53"/>
      <c r="CJ545" s="53"/>
      <c r="CK545" s="53"/>
      <c r="CL545" s="61"/>
      <c r="CM545" s="53"/>
      <c r="CN545" s="53"/>
      <c r="CO545" s="53"/>
      <c r="CP545" s="53"/>
      <c r="CQ545" s="53"/>
      <c r="CR545" s="53"/>
      <c r="CS545" s="53"/>
      <c r="CT545" s="53"/>
      <c r="CU545" s="53"/>
      <c r="CV545" s="53"/>
      <c r="CW545" s="53"/>
      <c r="CX545" s="53"/>
      <c r="CY545" s="53"/>
    </row>
    <row r="546" spans="1:103" ht="13" customHeight="1">
      <c r="A546" s="4"/>
      <c r="B546" s="4"/>
      <c r="C546" s="4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53"/>
      <c r="CE546" s="53"/>
      <c r="CF546" s="53"/>
      <c r="CG546" s="53"/>
      <c r="CH546" s="53"/>
      <c r="CI546" s="53"/>
      <c r="CJ546" s="53"/>
      <c r="CK546" s="53"/>
      <c r="CL546" s="61"/>
      <c r="CM546" s="53"/>
      <c r="CN546" s="53"/>
      <c r="CO546" s="53"/>
      <c r="CP546" s="53"/>
      <c r="CQ546" s="53"/>
      <c r="CR546" s="53"/>
      <c r="CS546" s="53"/>
      <c r="CT546" s="53"/>
      <c r="CU546" s="53"/>
      <c r="CV546" s="53"/>
      <c r="CW546" s="53"/>
      <c r="CX546" s="53"/>
      <c r="CY546" s="53"/>
    </row>
    <row r="547" spans="1:103" ht="13" customHeight="1">
      <c r="A547" s="4"/>
      <c r="B547" s="4"/>
      <c r="C547" s="4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  <c r="CA547" s="53"/>
      <c r="CB547" s="53"/>
      <c r="CC547" s="53"/>
      <c r="CD547" s="53"/>
      <c r="CE547" s="53"/>
      <c r="CF547" s="53"/>
      <c r="CG547" s="53"/>
      <c r="CH547" s="53"/>
      <c r="CI547" s="53"/>
      <c r="CJ547" s="53"/>
      <c r="CK547" s="53"/>
      <c r="CL547" s="61"/>
      <c r="CM547" s="53"/>
      <c r="CN547" s="53"/>
      <c r="CO547" s="53"/>
      <c r="CP547" s="53"/>
      <c r="CQ547" s="53"/>
      <c r="CR547" s="53"/>
      <c r="CS547" s="53"/>
      <c r="CT547" s="53"/>
      <c r="CU547" s="53"/>
      <c r="CV547" s="53"/>
      <c r="CW547" s="53"/>
      <c r="CX547" s="53"/>
      <c r="CY547" s="53"/>
    </row>
    <row r="548" spans="1:103" ht="13" customHeight="1">
      <c r="A548" s="4"/>
      <c r="B548" s="4"/>
      <c r="C548" s="4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53"/>
      <c r="CE548" s="53"/>
      <c r="CF548" s="53"/>
      <c r="CG548" s="53"/>
      <c r="CH548" s="53"/>
      <c r="CI548" s="53"/>
      <c r="CJ548" s="53"/>
      <c r="CK548" s="53"/>
      <c r="CL548" s="61"/>
      <c r="CM548" s="53"/>
      <c r="CN548" s="53"/>
      <c r="CO548" s="53"/>
      <c r="CP548" s="53"/>
      <c r="CQ548" s="53"/>
      <c r="CR548" s="53"/>
      <c r="CS548" s="53"/>
      <c r="CT548" s="53"/>
      <c r="CU548" s="53"/>
      <c r="CV548" s="53"/>
      <c r="CW548" s="53"/>
      <c r="CX548" s="53"/>
      <c r="CY548" s="53"/>
    </row>
    <row r="549" spans="1:103" ht="13" customHeight="1">
      <c r="A549" s="4"/>
      <c r="B549" s="4"/>
      <c r="C549" s="4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53"/>
      <c r="CE549" s="53"/>
      <c r="CF549" s="53"/>
      <c r="CG549" s="53"/>
      <c r="CH549" s="53"/>
      <c r="CI549" s="53"/>
      <c r="CJ549" s="53"/>
      <c r="CK549" s="53"/>
      <c r="CL549" s="61"/>
      <c r="CM549" s="53"/>
      <c r="CN549" s="53"/>
      <c r="CO549" s="53"/>
      <c r="CP549" s="53"/>
      <c r="CQ549" s="53"/>
      <c r="CR549" s="53"/>
      <c r="CS549" s="53"/>
      <c r="CT549" s="53"/>
      <c r="CU549" s="53"/>
      <c r="CV549" s="53"/>
      <c r="CW549" s="53"/>
      <c r="CX549" s="53"/>
      <c r="CY549" s="53"/>
    </row>
    <row r="550" spans="1:103" ht="13" customHeight="1">
      <c r="A550" s="4"/>
      <c r="B550" s="4"/>
      <c r="C550" s="4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53"/>
      <c r="CE550" s="53"/>
      <c r="CF550" s="53"/>
      <c r="CG550" s="53"/>
      <c r="CH550" s="53"/>
      <c r="CI550" s="53"/>
      <c r="CJ550" s="53"/>
      <c r="CK550" s="53"/>
      <c r="CL550" s="61"/>
      <c r="CM550" s="53"/>
      <c r="CN550" s="53"/>
      <c r="CO550" s="53"/>
      <c r="CP550" s="53"/>
      <c r="CQ550" s="53"/>
      <c r="CR550" s="53"/>
      <c r="CS550" s="53"/>
      <c r="CT550" s="53"/>
      <c r="CU550" s="53"/>
      <c r="CV550" s="53"/>
      <c r="CW550" s="53"/>
      <c r="CX550" s="53"/>
      <c r="CY550" s="53"/>
    </row>
    <row r="551" spans="1:103" ht="13" customHeight="1">
      <c r="A551" s="4"/>
      <c r="B551" s="4"/>
      <c r="C551" s="4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53"/>
      <c r="CE551" s="53"/>
      <c r="CF551" s="53"/>
      <c r="CG551" s="53"/>
      <c r="CH551" s="53"/>
      <c r="CI551" s="53"/>
      <c r="CJ551" s="53"/>
      <c r="CK551" s="53"/>
      <c r="CL551" s="61"/>
      <c r="CM551" s="53"/>
      <c r="CN551" s="53"/>
      <c r="CO551" s="53"/>
      <c r="CP551" s="53"/>
      <c r="CQ551" s="53"/>
      <c r="CR551" s="53"/>
      <c r="CS551" s="53"/>
      <c r="CT551" s="53"/>
      <c r="CU551" s="53"/>
      <c r="CV551" s="53"/>
      <c r="CW551" s="53"/>
      <c r="CX551" s="53"/>
      <c r="CY551" s="53"/>
    </row>
    <row r="552" spans="1:103" ht="13" customHeight="1">
      <c r="A552" s="4"/>
      <c r="B552" s="4"/>
      <c r="C552" s="4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53"/>
      <c r="CE552" s="53"/>
      <c r="CF552" s="53"/>
      <c r="CG552" s="53"/>
      <c r="CH552" s="53"/>
      <c r="CI552" s="53"/>
      <c r="CJ552" s="53"/>
      <c r="CK552" s="53"/>
      <c r="CL552" s="61"/>
      <c r="CM552" s="53"/>
      <c r="CN552" s="53"/>
      <c r="CO552" s="53"/>
      <c r="CP552" s="53"/>
      <c r="CQ552" s="53"/>
      <c r="CR552" s="53"/>
      <c r="CS552" s="53"/>
      <c r="CT552" s="53"/>
      <c r="CU552" s="53"/>
      <c r="CV552" s="53"/>
      <c r="CW552" s="53"/>
      <c r="CX552" s="53"/>
      <c r="CY552" s="53"/>
    </row>
    <row r="553" spans="1:103" ht="13" customHeight="1">
      <c r="A553" s="4"/>
      <c r="B553" s="4"/>
      <c r="C553" s="4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53"/>
      <c r="CE553" s="53"/>
      <c r="CF553" s="53"/>
      <c r="CG553" s="53"/>
      <c r="CH553" s="53"/>
      <c r="CI553" s="53"/>
      <c r="CJ553" s="53"/>
      <c r="CK553" s="53"/>
      <c r="CL553" s="61"/>
      <c r="CM553" s="53"/>
      <c r="CN553" s="53"/>
      <c r="CO553" s="53"/>
      <c r="CP553" s="53"/>
      <c r="CQ553" s="53"/>
      <c r="CR553" s="53"/>
      <c r="CS553" s="53"/>
      <c r="CT553" s="53"/>
      <c r="CU553" s="53"/>
      <c r="CV553" s="53"/>
      <c r="CW553" s="53"/>
      <c r="CX553" s="53"/>
      <c r="CY553" s="53"/>
    </row>
    <row r="554" spans="1:103" ht="13" customHeight="1">
      <c r="A554" s="4"/>
      <c r="B554" s="4"/>
      <c r="C554" s="4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53"/>
      <c r="CE554" s="53"/>
      <c r="CF554" s="53"/>
      <c r="CG554" s="53"/>
      <c r="CH554" s="53"/>
      <c r="CI554" s="53"/>
      <c r="CJ554" s="53"/>
      <c r="CK554" s="53"/>
      <c r="CL554" s="61"/>
      <c r="CM554" s="53"/>
      <c r="CN554" s="53"/>
      <c r="CO554" s="53"/>
      <c r="CP554" s="53"/>
      <c r="CQ554" s="53"/>
      <c r="CR554" s="53"/>
      <c r="CS554" s="53"/>
      <c r="CT554" s="53"/>
      <c r="CU554" s="53"/>
      <c r="CV554" s="53"/>
      <c r="CW554" s="53"/>
      <c r="CX554" s="53"/>
      <c r="CY554" s="53"/>
    </row>
    <row r="555" spans="1:103" ht="13" customHeight="1">
      <c r="A555" s="4"/>
      <c r="B555" s="4"/>
      <c r="C555" s="4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53"/>
      <c r="CE555" s="53"/>
      <c r="CF555" s="53"/>
      <c r="CG555" s="53"/>
      <c r="CH555" s="53"/>
      <c r="CI555" s="53"/>
      <c r="CJ555" s="53"/>
      <c r="CK555" s="53"/>
      <c r="CL555" s="61"/>
      <c r="CM555" s="53"/>
      <c r="CN555" s="53"/>
      <c r="CO555" s="53"/>
      <c r="CP555" s="53"/>
      <c r="CQ555" s="53"/>
      <c r="CR555" s="53"/>
      <c r="CS555" s="53"/>
      <c r="CT555" s="53"/>
      <c r="CU555" s="53"/>
      <c r="CV555" s="53"/>
      <c r="CW555" s="53"/>
      <c r="CX555" s="53"/>
      <c r="CY555" s="53"/>
    </row>
    <row r="556" spans="1:103" ht="13" customHeight="1">
      <c r="A556" s="4"/>
      <c r="B556" s="4"/>
      <c r="C556" s="4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53"/>
      <c r="CE556" s="53"/>
      <c r="CF556" s="53"/>
      <c r="CG556" s="53"/>
      <c r="CH556" s="53"/>
      <c r="CI556" s="53"/>
      <c r="CJ556" s="53"/>
      <c r="CK556" s="53"/>
      <c r="CL556" s="61"/>
      <c r="CM556" s="53"/>
      <c r="CN556" s="53"/>
      <c r="CO556" s="53"/>
      <c r="CP556" s="53"/>
      <c r="CQ556" s="53"/>
      <c r="CR556" s="53"/>
      <c r="CS556" s="53"/>
      <c r="CT556" s="53"/>
      <c r="CU556" s="53"/>
      <c r="CV556" s="53"/>
      <c r="CW556" s="53"/>
      <c r="CX556" s="53"/>
      <c r="CY556" s="53"/>
    </row>
    <row r="557" spans="1:103" ht="13" customHeight="1">
      <c r="A557" s="4"/>
      <c r="B557" s="4"/>
      <c r="C557" s="4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53"/>
      <c r="CE557" s="53"/>
      <c r="CF557" s="53"/>
      <c r="CG557" s="53"/>
      <c r="CH557" s="53"/>
      <c r="CI557" s="53"/>
      <c r="CJ557" s="53"/>
      <c r="CK557" s="53"/>
      <c r="CL557" s="61"/>
      <c r="CM557" s="53"/>
      <c r="CN557" s="53"/>
      <c r="CO557" s="53"/>
      <c r="CP557" s="53"/>
      <c r="CQ557" s="53"/>
      <c r="CR557" s="53"/>
      <c r="CS557" s="53"/>
      <c r="CT557" s="53"/>
      <c r="CU557" s="53"/>
      <c r="CV557" s="53"/>
      <c r="CW557" s="53"/>
      <c r="CX557" s="53"/>
      <c r="CY557" s="53"/>
    </row>
    <row r="558" spans="1:103" ht="13" customHeight="1">
      <c r="A558" s="4"/>
      <c r="B558" s="4"/>
      <c r="C558" s="4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53"/>
      <c r="CE558" s="53"/>
      <c r="CF558" s="53"/>
      <c r="CG558" s="53"/>
      <c r="CH558" s="53"/>
      <c r="CI558" s="53"/>
      <c r="CJ558" s="53"/>
      <c r="CK558" s="53"/>
      <c r="CL558" s="61"/>
      <c r="CM558" s="53"/>
      <c r="CN558" s="53"/>
      <c r="CO558" s="53"/>
      <c r="CP558" s="53"/>
      <c r="CQ558" s="53"/>
      <c r="CR558" s="53"/>
      <c r="CS558" s="53"/>
      <c r="CT558" s="53"/>
      <c r="CU558" s="53"/>
      <c r="CV558" s="53"/>
      <c r="CW558" s="53"/>
      <c r="CX558" s="53"/>
      <c r="CY558" s="53"/>
    </row>
    <row r="559" spans="1:103" ht="13" customHeight="1">
      <c r="A559" s="4"/>
      <c r="B559" s="4"/>
      <c r="C559" s="4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53"/>
      <c r="CE559" s="53"/>
      <c r="CF559" s="53"/>
      <c r="CG559" s="53"/>
      <c r="CH559" s="53"/>
      <c r="CI559" s="53"/>
      <c r="CJ559" s="53"/>
      <c r="CK559" s="53"/>
      <c r="CL559" s="61"/>
      <c r="CM559" s="53"/>
      <c r="CN559" s="53"/>
      <c r="CO559" s="53"/>
      <c r="CP559" s="53"/>
      <c r="CQ559" s="53"/>
      <c r="CR559" s="53"/>
      <c r="CS559" s="53"/>
      <c r="CT559" s="53"/>
      <c r="CU559" s="53"/>
      <c r="CV559" s="53"/>
      <c r="CW559" s="53"/>
      <c r="CX559" s="53"/>
      <c r="CY559" s="53"/>
    </row>
    <row r="560" spans="1:103" ht="13" customHeight="1">
      <c r="A560" s="4"/>
      <c r="B560" s="4"/>
      <c r="C560" s="4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53"/>
      <c r="CE560" s="53"/>
      <c r="CF560" s="53"/>
      <c r="CG560" s="53"/>
      <c r="CH560" s="53"/>
      <c r="CI560" s="53"/>
      <c r="CJ560" s="53"/>
      <c r="CK560" s="53"/>
      <c r="CL560" s="61"/>
      <c r="CM560" s="53"/>
      <c r="CN560" s="53"/>
      <c r="CO560" s="53"/>
      <c r="CP560" s="53"/>
      <c r="CQ560" s="53"/>
      <c r="CR560" s="53"/>
      <c r="CS560" s="53"/>
      <c r="CT560" s="53"/>
      <c r="CU560" s="53"/>
      <c r="CV560" s="53"/>
      <c r="CW560" s="53"/>
      <c r="CX560" s="53"/>
      <c r="CY560" s="53"/>
    </row>
    <row r="561" spans="1:103" ht="13" customHeight="1">
      <c r="A561" s="4"/>
      <c r="B561" s="4"/>
      <c r="C561" s="4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53"/>
      <c r="CE561" s="53"/>
      <c r="CF561" s="53"/>
      <c r="CG561" s="53"/>
      <c r="CH561" s="53"/>
      <c r="CI561" s="53"/>
      <c r="CJ561" s="53"/>
      <c r="CK561" s="53"/>
      <c r="CL561" s="61"/>
      <c r="CM561" s="53"/>
      <c r="CN561" s="53"/>
      <c r="CO561" s="53"/>
      <c r="CP561" s="53"/>
      <c r="CQ561" s="53"/>
      <c r="CR561" s="53"/>
      <c r="CS561" s="53"/>
      <c r="CT561" s="53"/>
      <c r="CU561" s="53"/>
      <c r="CV561" s="53"/>
      <c r="CW561" s="53"/>
      <c r="CX561" s="53"/>
      <c r="CY561" s="53"/>
    </row>
    <row r="562" spans="1:103" ht="13" customHeight="1">
      <c r="A562" s="4"/>
      <c r="B562" s="4"/>
      <c r="C562" s="4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53"/>
      <c r="CE562" s="53"/>
      <c r="CF562" s="53"/>
      <c r="CG562" s="53"/>
      <c r="CH562" s="53"/>
      <c r="CI562" s="53"/>
      <c r="CJ562" s="53"/>
      <c r="CK562" s="53"/>
      <c r="CL562" s="61"/>
      <c r="CM562" s="53"/>
      <c r="CN562" s="53"/>
      <c r="CO562" s="53"/>
      <c r="CP562" s="53"/>
      <c r="CQ562" s="53"/>
      <c r="CR562" s="53"/>
      <c r="CS562" s="53"/>
      <c r="CT562" s="53"/>
      <c r="CU562" s="53"/>
      <c r="CV562" s="53"/>
      <c r="CW562" s="53"/>
      <c r="CX562" s="53"/>
      <c r="CY562" s="53"/>
    </row>
    <row r="563" spans="1:103" ht="13" customHeight="1">
      <c r="A563" s="4"/>
      <c r="B563" s="4"/>
      <c r="C563" s="4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53"/>
      <c r="CE563" s="53"/>
      <c r="CF563" s="53"/>
      <c r="CG563" s="53"/>
      <c r="CH563" s="53"/>
      <c r="CI563" s="53"/>
      <c r="CJ563" s="53"/>
      <c r="CK563" s="53"/>
      <c r="CL563" s="61"/>
      <c r="CM563" s="53"/>
      <c r="CN563" s="53"/>
      <c r="CO563" s="53"/>
      <c r="CP563" s="53"/>
      <c r="CQ563" s="53"/>
      <c r="CR563" s="53"/>
      <c r="CS563" s="53"/>
      <c r="CT563" s="53"/>
      <c r="CU563" s="53"/>
      <c r="CV563" s="53"/>
      <c r="CW563" s="53"/>
      <c r="CX563" s="53"/>
      <c r="CY563" s="53"/>
    </row>
    <row r="564" spans="1:103" ht="13" customHeight="1">
      <c r="A564" s="4"/>
      <c r="B564" s="4"/>
      <c r="C564" s="4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53"/>
      <c r="CE564" s="53"/>
      <c r="CF564" s="53"/>
      <c r="CG564" s="53"/>
      <c r="CH564" s="53"/>
      <c r="CI564" s="53"/>
      <c r="CJ564" s="53"/>
      <c r="CK564" s="53"/>
      <c r="CL564" s="61"/>
      <c r="CM564" s="53"/>
      <c r="CN564" s="53"/>
      <c r="CO564" s="53"/>
      <c r="CP564" s="53"/>
      <c r="CQ564" s="53"/>
      <c r="CR564" s="53"/>
      <c r="CS564" s="53"/>
      <c r="CT564" s="53"/>
      <c r="CU564" s="53"/>
      <c r="CV564" s="53"/>
      <c r="CW564" s="53"/>
      <c r="CX564" s="53"/>
      <c r="CY564" s="53"/>
    </row>
    <row r="565" spans="1:103" ht="13" customHeight="1">
      <c r="A565" s="4"/>
      <c r="B565" s="4"/>
      <c r="C565" s="4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53"/>
      <c r="CE565" s="53"/>
      <c r="CF565" s="53"/>
      <c r="CG565" s="53"/>
      <c r="CH565" s="53"/>
      <c r="CI565" s="53"/>
      <c r="CJ565" s="53"/>
      <c r="CK565" s="53"/>
      <c r="CL565" s="61"/>
      <c r="CM565" s="53"/>
      <c r="CN565" s="53"/>
      <c r="CO565" s="53"/>
      <c r="CP565" s="53"/>
      <c r="CQ565" s="53"/>
      <c r="CR565" s="53"/>
      <c r="CS565" s="53"/>
      <c r="CT565" s="53"/>
      <c r="CU565" s="53"/>
      <c r="CV565" s="53"/>
      <c r="CW565" s="53"/>
      <c r="CX565" s="53"/>
      <c r="CY565" s="53"/>
    </row>
    <row r="566" spans="1:103" ht="13" customHeight="1">
      <c r="A566" s="4"/>
      <c r="B566" s="4"/>
      <c r="C566" s="4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  <c r="CA566" s="53"/>
      <c r="CB566" s="53"/>
      <c r="CC566" s="53"/>
      <c r="CD566" s="53"/>
      <c r="CE566" s="53"/>
      <c r="CF566" s="53"/>
      <c r="CG566" s="53"/>
      <c r="CH566" s="53"/>
      <c r="CI566" s="53"/>
      <c r="CJ566" s="53"/>
      <c r="CK566" s="53"/>
      <c r="CL566" s="61"/>
      <c r="CM566" s="53"/>
      <c r="CN566" s="53"/>
      <c r="CO566" s="53"/>
      <c r="CP566" s="53"/>
      <c r="CQ566" s="53"/>
      <c r="CR566" s="53"/>
      <c r="CS566" s="53"/>
      <c r="CT566" s="53"/>
      <c r="CU566" s="53"/>
      <c r="CV566" s="53"/>
      <c r="CW566" s="53"/>
      <c r="CX566" s="53"/>
      <c r="CY566" s="53"/>
    </row>
    <row r="567" spans="1:103" ht="13" customHeight="1">
      <c r="A567" s="4"/>
      <c r="B567" s="4"/>
      <c r="C567" s="4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53"/>
      <c r="CE567" s="53"/>
      <c r="CF567" s="53"/>
      <c r="CG567" s="53"/>
      <c r="CH567" s="53"/>
      <c r="CI567" s="53"/>
      <c r="CJ567" s="53"/>
      <c r="CK567" s="53"/>
      <c r="CL567" s="61"/>
      <c r="CM567" s="53"/>
      <c r="CN567" s="53"/>
      <c r="CO567" s="53"/>
      <c r="CP567" s="53"/>
      <c r="CQ567" s="53"/>
      <c r="CR567" s="53"/>
      <c r="CS567" s="53"/>
      <c r="CT567" s="53"/>
      <c r="CU567" s="53"/>
      <c r="CV567" s="53"/>
      <c r="CW567" s="53"/>
      <c r="CX567" s="53"/>
      <c r="CY567" s="53"/>
    </row>
    <row r="568" spans="1:103" ht="13" customHeight="1">
      <c r="A568" s="4"/>
      <c r="B568" s="4"/>
      <c r="C568" s="4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53"/>
      <c r="CE568" s="53"/>
      <c r="CF568" s="53"/>
      <c r="CG568" s="53"/>
      <c r="CH568" s="53"/>
      <c r="CI568" s="53"/>
      <c r="CJ568" s="53"/>
      <c r="CK568" s="53"/>
      <c r="CL568" s="61"/>
      <c r="CM568" s="53"/>
      <c r="CN568" s="53"/>
      <c r="CO568" s="53"/>
      <c r="CP568" s="53"/>
      <c r="CQ568" s="53"/>
      <c r="CR568" s="53"/>
      <c r="CS568" s="53"/>
      <c r="CT568" s="53"/>
      <c r="CU568" s="53"/>
      <c r="CV568" s="53"/>
      <c r="CW568" s="53"/>
      <c r="CX568" s="53"/>
      <c r="CY568" s="53"/>
    </row>
    <row r="569" spans="1:103" ht="13" customHeight="1">
      <c r="A569" s="4"/>
      <c r="B569" s="4"/>
      <c r="C569" s="4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53"/>
      <c r="CE569" s="53"/>
      <c r="CF569" s="53"/>
      <c r="CG569" s="53"/>
      <c r="CH569" s="53"/>
      <c r="CI569" s="53"/>
      <c r="CJ569" s="53"/>
      <c r="CK569" s="53"/>
      <c r="CL569" s="61"/>
      <c r="CM569" s="53"/>
      <c r="CN569" s="53"/>
      <c r="CO569" s="53"/>
      <c r="CP569" s="53"/>
      <c r="CQ569" s="53"/>
      <c r="CR569" s="53"/>
      <c r="CS569" s="53"/>
      <c r="CT569" s="53"/>
      <c r="CU569" s="53"/>
      <c r="CV569" s="53"/>
      <c r="CW569" s="53"/>
      <c r="CX569" s="53"/>
      <c r="CY569" s="53"/>
    </row>
    <row r="570" spans="1:103" ht="13" customHeight="1">
      <c r="A570" s="4"/>
      <c r="B570" s="4"/>
      <c r="C570" s="4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53"/>
      <c r="CE570" s="53"/>
      <c r="CF570" s="53"/>
      <c r="CG570" s="53"/>
      <c r="CH570" s="53"/>
      <c r="CI570" s="53"/>
      <c r="CJ570" s="53"/>
      <c r="CK570" s="53"/>
      <c r="CL570" s="61"/>
      <c r="CM570" s="53"/>
      <c r="CN570" s="53"/>
      <c r="CO570" s="53"/>
      <c r="CP570" s="53"/>
      <c r="CQ570" s="53"/>
      <c r="CR570" s="53"/>
      <c r="CS570" s="53"/>
      <c r="CT570" s="53"/>
      <c r="CU570" s="53"/>
      <c r="CV570" s="53"/>
      <c r="CW570" s="53"/>
      <c r="CX570" s="53"/>
      <c r="CY570" s="53"/>
    </row>
    <row r="571" spans="1:103" ht="13" customHeight="1">
      <c r="A571" s="4"/>
      <c r="B571" s="4"/>
      <c r="C571" s="4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53"/>
      <c r="CE571" s="53"/>
      <c r="CF571" s="53"/>
      <c r="CG571" s="53"/>
      <c r="CH571" s="53"/>
      <c r="CI571" s="53"/>
      <c r="CJ571" s="53"/>
      <c r="CK571" s="53"/>
      <c r="CL571" s="61"/>
      <c r="CM571" s="53"/>
      <c r="CN571" s="53"/>
      <c r="CO571" s="53"/>
      <c r="CP571" s="53"/>
      <c r="CQ571" s="53"/>
      <c r="CR571" s="53"/>
      <c r="CS571" s="53"/>
      <c r="CT571" s="53"/>
      <c r="CU571" s="53"/>
      <c r="CV571" s="53"/>
      <c r="CW571" s="53"/>
      <c r="CX571" s="53"/>
      <c r="CY571" s="53"/>
    </row>
    <row r="572" spans="1:103" ht="13" customHeight="1">
      <c r="A572" s="4"/>
      <c r="B572" s="4"/>
      <c r="C572" s="4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53"/>
      <c r="CE572" s="53"/>
      <c r="CF572" s="53"/>
      <c r="CG572" s="53"/>
      <c r="CH572" s="53"/>
      <c r="CI572" s="53"/>
      <c r="CJ572" s="53"/>
      <c r="CK572" s="53"/>
      <c r="CL572" s="61"/>
      <c r="CM572" s="53"/>
      <c r="CN572" s="53"/>
      <c r="CO572" s="53"/>
      <c r="CP572" s="53"/>
      <c r="CQ572" s="53"/>
      <c r="CR572" s="53"/>
      <c r="CS572" s="53"/>
      <c r="CT572" s="53"/>
      <c r="CU572" s="53"/>
      <c r="CV572" s="53"/>
      <c r="CW572" s="53"/>
      <c r="CX572" s="53"/>
      <c r="CY572" s="53"/>
    </row>
    <row r="573" spans="1:103" ht="13" customHeight="1">
      <c r="A573" s="4"/>
      <c r="B573" s="4"/>
      <c r="C573" s="4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53"/>
      <c r="CC573" s="53"/>
      <c r="CD573" s="53"/>
      <c r="CE573" s="53"/>
      <c r="CF573" s="53"/>
      <c r="CG573" s="53"/>
      <c r="CH573" s="53"/>
      <c r="CI573" s="53"/>
      <c r="CJ573" s="53"/>
      <c r="CK573" s="53"/>
      <c r="CL573" s="61"/>
      <c r="CM573" s="53"/>
      <c r="CN573" s="53"/>
      <c r="CO573" s="53"/>
      <c r="CP573" s="53"/>
      <c r="CQ573" s="53"/>
      <c r="CR573" s="53"/>
      <c r="CS573" s="53"/>
      <c r="CT573" s="53"/>
      <c r="CU573" s="53"/>
      <c r="CV573" s="53"/>
      <c r="CW573" s="53"/>
      <c r="CX573" s="53"/>
      <c r="CY573" s="53"/>
    </row>
    <row r="574" spans="1:103" ht="13" customHeight="1">
      <c r="A574" s="4"/>
      <c r="B574" s="4"/>
      <c r="C574" s="4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53"/>
      <c r="CE574" s="53"/>
      <c r="CF574" s="53"/>
      <c r="CG574" s="53"/>
      <c r="CH574" s="53"/>
      <c r="CI574" s="53"/>
      <c r="CJ574" s="53"/>
      <c r="CK574" s="53"/>
      <c r="CL574" s="61"/>
      <c r="CM574" s="53"/>
      <c r="CN574" s="53"/>
      <c r="CO574" s="53"/>
      <c r="CP574" s="53"/>
      <c r="CQ574" s="53"/>
      <c r="CR574" s="53"/>
      <c r="CS574" s="53"/>
      <c r="CT574" s="53"/>
      <c r="CU574" s="53"/>
      <c r="CV574" s="53"/>
      <c r="CW574" s="53"/>
      <c r="CX574" s="53"/>
      <c r="CY574" s="53"/>
    </row>
    <row r="575" spans="1:103" ht="13" customHeight="1">
      <c r="A575" s="4"/>
      <c r="B575" s="4"/>
      <c r="C575" s="4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53"/>
      <c r="CE575" s="53"/>
      <c r="CF575" s="53"/>
      <c r="CG575" s="53"/>
      <c r="CH575" s="53"/>
      <c r="CI575" s="53"/>
      <c r="CJ575" s="53"/>
      <c r="CK575" s="53"/>
      <c r="CL575" s="61"/>
      <c r="CM575" s="53"/>
      <c r="CN575" s="53"/>
      <c r="CO575" s="53"/>
      <c r="CP575" s="53"/>
      <c r="CQ575" s="53"/>
      <c r="CR575" s="53"/>
      <c r="CS575" s="53"/>
      <c r="CT575" s="53"/>
      <c r="CU575" s="53"/>
      <c r="CV575" s="53"/>
      <c r="CW575" s="53"/>
      <c r="CX575" s="53"/>
      <c r="CY575" s="53"/>
    </row>
    <row r="576" spans="1:103" ht="13" customHeight="1">
      <c r="A576" s="4"/>
      <c r="B576" s="4"/>
      <c r="C576" s="4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53"/>
      <c r="CE576" s="53"/>
      <c r="CF576" s="53"/>
      <c r="CG576" s="53"/>
      <c r="CH576" s="53"/>
      <c r="CI576" s="53"/>
      <c r="CJ576" s="53"/>
      <c r="CK576" s="53"/>
      <c r="CL576" s="61"/>
      <c r="CM576" s="53"/>
      <c r="CN576" s="53"/>
      <c r="CO576" s="53"/>
      <c r="CP576" s="53"/>
      <c r="CQ576" s="53"/>
      <c r="CR576" s="53"/>
      <c r="CS576" s="53"/>
      <c r="CT576" s="53"/>
      <c r="CU576" s="53"/>
      <c r="CV576" s="53"/>
      <c r="CW576" s="53"/>
      <c r="CX576" s="53"/>
      <c r="CY576" s="53"/>
    </row>
    <row r="577" spans="1:103" ht="13" customHeight="1">
      <c r="A577" s="4"/>
      <c r="B577" s="4"/>
      <c r="C577" s="4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53"/>
      <c r="CE577" s="53"/>
      <c r="CF577" s="53"/>
      <c r="CG577" s="53"/>
      <c r="CH577" s="53"/>
      <c r="CI577" s="53"/>
      <c r="CJ577" s="53"/>
      <c r="CK577" s="53"/>
      <c r="CL577" s="61"/>
      <c r="CM577" s="53"/>
      <c r="CN577" s="53"/>
      <c r="CO577" s="53"/>
      <c r="CP577" s="53"/>
      <c r="CQ577" s="53"/>
      <c r="CR577" s="53"/>
      <c r="CS577" s="53"/>
      <c r="CT577" s="53"/>
      <c r="CU577" s="53"/>
      <c r="CV577" s="53"/>
      <c r="CW577" s="53"/>
      <c r="CX577" s="53"/>
      <c r="CY577" s="53"/>
    </row>
    <row r="578" spans="1:103" ht="13" customHeight="1">
      <c r="A578" s="4"/>
      <c r="B578" s="4"/>
      <c r="C578" s="4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53"/>
      <c r="CE578" s="53"/>
      <c r="CF578" s="53"/>
      <c r="CG578" s="53"/>
      <c r="CH578" s="53"/>
      <c r="CI578" s="53"/>
      <c r="CJ578" s="53"/>
      <c r="CK578" s="53"/>
      <c r="CL578" s="61"/>
      <c r="CM578" s="53"/>
      <c r="CN578" s="53"/>
      <c r="CO578" s="53"/>
      <c r="CP578" s="53"/>
      <c r="CQ578" s="53"/>
      <c r="CR578" s="53"/>
      <c r="CS578" s="53"/>
      <c r="CT578" s="53"/>
      <c r="CU578" s="53"/>
      <c r="CV578" s="53"/>
      <c r="CW578" s="53"/>
      <c r="CX578" s="53"/>
      <c r="CY578" s="53"/>
    </row>
    <row r="579" spans="1:103" ht="13" customHeight="1">
      <c r="A579" s="4"/>
      <c r="B579" s="4"/>
      <c r="C579" s="4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53"/>
      <c r="CE579" s="53"/>
      <c r="CF579" s="53"/>
      <c r="CG579" s="53"/>
      <c r="CH579" s="53"/>
      <c r="CI579" s="53"/>
      <c r="CJ579" s="53"/>
      <c r="CK579" s="53"/>
      <c r="CL579" s="61"/>
      <c r="CM579" s="53"/>
      <c r="CN579" s="53"/>
      <c r="CO579" s="53"/>
      <c r="CP579" s="53"/>
      <c r="CQ579" s="53"/>
      <c r="CR579" s="53"/>
      <c r="CS579" s="53"/>
      <c r="CT579" s="53"/>
      <c r="CU579" s="53"/>
      <c r="CV579" s="53"/>
      <c r="CW579" s="53"/>
      <c r="CX579" s="53"/>
      <c r="CY579" s="53"/>
    </row>
    <row r="580" spans="1:103" ht="13" customHeight="1">
      <c r="A580" s="4"/>
      <c r="B580" s="4"/>
      <c r="C580" s="4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53"/>
      <c r="CE580" s="53"/>
      <c r="CF580" s="53"/>
      <c r="CG580" s="53"/>
      <c r="CH580" s="53"/>
      <c r="CI580" s="53"/>
      <c r="CJ580" s="53"/>
      <c r="CK580" s="53"/>
      <c r="CL580" s="61"/>
      <c r="CM580" s="53"/>
      <c r="CN580" s="53"/>
      <c r="CO580" s="53"/>
      <c r="CP580" s="53"/>
      <c r="CQ580" s="53"/>
      <c r="CR580" s="53"/>
      <c r="CS580" s="53"/>
      <c r="CT580" s="53"/>
      <c r="CU580" s="53"/>
      <c r="CV580" s="53"/>
      <c r="CW580" s="53"/>
      <c r="CX580" s="53"/>
      <c r="CY580" s="53"/>
    </row>
    <row r="581" spans="1:103" ht="13" customHeight="1">
      <c r="A581" s="4"/>
      <c r="B581" s="4"/>
      <c r="C581" s="4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53"/>
      <c r="CE581" s="53"/>
      <c r="CF581" s="53"/>
      <c r="CG581" s="53"/>
      <c r="CH581" s="53"/>
      <c r="CI581" s="53"/>
      <c r="CJ581" s="53"/>
      <c r="CK581" s="53"/>
      <c r="CL581" s="61"/>
      <c r="CM581" s="53"/>
      <c r="CN581" s="53"/>
      <c r="CO581" s="53"/>
      <c r="CP581" s="53"/>
      <c r="CQ581" s="53"/>
      <c r="CR581" s="53"/>
      <c r="CS581" s="53"/>
      <c r="CT581" s="53"/>
      <c r="CU581" s="53"/>
      <c r="CV581" s="53"/>
      <c r="CW581" s="53"/>
      <c r="CX581" s="53"/>
      <c r="CY581" s="53"/>
    </row>
    <row r="582" spans="1:103" ht="13" customHeight="1">
      <c r="A582" s="4"/>
      <c r="B582" s="4"/>
      <c r="C582" s="4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53"/>
      <c r="CC582" s="53"/>
      <c r="CD582" s="53"/>
      <c r="CE582" s="53"/>
      <c r="CF582" s="53"/>
      <c r="CG582" s="53"/>
      <c r="CH582" s="53"/>
      <c r="CI582" s="53"/>
      <c r="CJ582" s="53"/>
      <c r="CK582" s="53"/>
      <c r="CL582" s="61"/>
      <c r="CM582" s="53"/>
      <c r="CN582" s="53"/>
      <c r="CO582" s="53"/>
      <c r="CP582" s="53"/>
      <c r="CQ582" s="53"/>
      <c r="CR582" s="53"/>
      <c r="CS582" s="53"/>
      <c r="CT582" s="53"/>
      <c r="CU582" s="53"/>
      <c r="CV582" s="53"/>
      <c r="CW582" s="53"/>
      <c r="CX582" s="53"/>
      <c r="CY582" s="53"/>
    </row>
    <row r="583" spans="1:103" ht="13" customHeight="1">
      <c r="A583" s="4"/>
      <c r="B583" s="4"/>
      <c r="C583" s="4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/>
      <c r="CA583" s="53"/>
      <c r="CB583" s="53"/>
      <c r="CC583" s="53"/>
      <c r="CD583" s="53"/>
      <c r="CE583" s="53"/>
      <c r="CF583" s="53"/>
      <c r="CG583" s="53"/>
      <c r="CH583" s="53"/>
      <c r="CI583" s="53"/>
      <c r="CJ583" s="53"/>
      <c r="CK583" s="53"/>
      <c r="CL583" s="61"/>
      <c r="CM583" s="53"/>
      <c r="CN583" s="53"/>
      <c r="CO583" s="53"/>
      <c r="CP583" s="53"/>
      <c r="CQ583" s="53"/>
      <c r="CR583" s="53"/>
      <c r="CS583" s="53"/>
      <c r="CT583" s="53"/>
      <c r="CU583" s="53"/>
      <c r="CV583" s="53"/>
      <c r="CW583" s="53"/>
      <c r="CX583" s="53"/>
      <c r="CY583" s="53"/>
    </row>
    <row r="584" spans="1:103" ht="13" customHeight="1">
      <c r="A584" s="4"/>
      <c r="B584" s="4"/>
      <c r="C584" s="4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/>
      <c r="CA584" s="53"/>
      <c r="CB584" s="53"/>
      <c r="CC584" s="53"/>
      <c r="CD584" s="53"/>
      <c r="CE584" s="53"/>
      <c r="CF584" s="53"/>
      <c r="CG584" s="53"/>
      <c r="CH584" s="53"/>
      <c r="CI584" s="53"/>
      <c r="CJ584" s="53"/>
      <c r="CK584" s="53"/>
      <c r="CL584" s="61"/>
      <c r="CM584" s="53"/>
      <c r="CN584" s="53"/>
      <c r="CO584" s="53"/>
      <c r="CP584" s="53"/>
      <c r="CQ584" s="53"/>
      <c r="CR584" s="53"/>
      <c r="CS584" s="53"/>
      <c r="CT584" s="53"/>
      <c r="CU584" s="53"/>
      <c r="CV584" s="53"/>
      <c r="CW584" s="53"/>
      <c r="CX584" s="53"/>
      <c r="CY584" s="53"/>
    </row>
    <row r="585" spans="1:103" ht="13" customHeight="1">
      <c r="A585" s="4"/>
      <c r="B585" s="4"/>
      <c r="C585" s="4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  <c r="CA585" s="53"/>
      <c r="CB585" s="53"/>
      <c r="CC585" s="53"/>
      <c r="CD585" s="53"/>
      <c r="CE585" s="53"/>
      <c r="CF585" s="53"/>
      <c r="CG585" s="53"/>
      <c r="CH585" s="53"/>
      <c r="CI585" s="53"/>
      <c r="CJ585" s="53"/>
      <c r="CK585" s="53"/>
      <c r="CL585" s="61"/>
      <c r="CM585" s="53"/>
      <c r="CN585" s="53"/>
      <c r="CO585" s="53"/>
      <c r="CP585" s="53"/>
      <c r="CQ585" s="53"/>
      <c r="CR585" s="53"/>
      <c r="CS585" s="53"/>
      <c r="CT585" s="53"/>
      <c r="CU585" s="53"/>
      <c r="CV585" s="53"/>
      <c r="CW585" s="53"/>
      <c r="CX585" s="53"/>
      <c r="CY585" s="53"/>
    </row>
    <row r="586" spans="1:103" ht="13" customHeight="1">
      <c r="A586" s="4"/>
      <c r="B586" s="4"/>
      <c r="C586" s="4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  <c r="CA586" s="53"/>
      <c r="CB586" s="53"/>
      <c r="CC586" s="53"/>
      <c r="CD586" s="53"/>
      <c r="CE586" s="53"/>
      <c r="CF586" s="53"/>
      <c r="CG586" s="53"/>
      <c r="CH586" s="53"/>
      <c r="CI586" s="53"/>
      <c r="CJ586" s="53"/>
      <c r="CK586" s="53"/>
      <c r="CL586" s="61"/>
      <c r="CM586" s="53"/>
      <c r="CN586" s="53"/>
      <c r="CO586" s="53"/>
      <c r="CP586" s="53"/>
      <c r="CQ586" s="53"/>
      <c r="CR586" s="53"/>
      <c r="CS586" s="53"/>
      <c r="CT586" s="53"/>
      <c r="CU586" s="53"/>
      <c r="CV586" s="53"/>
      <c r="CW586" s="53"/>
      <c r="CX586" s="53"/>
      <c r="CY586" s="53"/>
    </row>
    <row r="587" spans="1:103" ht="13" customHeight="1">
      <c r="A587" s="4"/>
      <c r="B587" s="4"/>
      <c r="C587" s="4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  <c r="CA587" s="53"/>
      <c r="CB587" s="53"/>
      <c r="CC587" s="53"/>
      <c r="CD587" s="53"/>
      <c r="CE587" s="53"/>
      <c r="CF587" s="53"/>
      <c r="CG587" s="53"/>
      <c r="CH587" s="53"/>
      <c r="CI587" s="53"/>
      <c r="CJ587" s="53"/>
      <c r="CK587" s="53"/>
      <c r="CL587" s="61"/>
      <c r="CM587" s="53"/>
      <c r="CN587" s="53"/>
      <c r="CO587" s="53"/>
      <c r="CP587" s="53"/>
      <c r="CQ587" s="53"/>
      <c r="CR587" s="53"/>
      <c r="CS587" s="53"/>
      <c r="CT587" s="53"/>
      <c r="CU587" s="53"/>
      <c r="CV587" s="53"/>
      <c r="CW587" s="53"/>
      <c r="CX587" s="53"/>
      <c r="CY587" s="53"/>
    </row>
    <row r="588" spans="1:103" ht="13" customHeight="1">
      <c r="A588" s="4"/>
      <c r="B588" s="4"/>
      <c r="C588" s="4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/>
      <c r="CA588" s="53"/>
      <c r="CB588" s="53"/>
      <c r="CC588" s="53"/>
      <c r="CD588" s="53"/>
      <c r="CE588" s="53"/>
      <c r="CF588" s="53"/>
      <c r="CG588" s="53"/>
      <c r="CH588" s="53"/>
      <c r="CI588" s="53"/>
      <c r="CJ588" s="53"/>
      <c r="CK588" s="53"/>
      <c r="CL588" s="61"/>
      <c r="CM588" s="53"/>
      <c r="CN588" s="53"/>
      <c r="CO588" s="53"/>
      <c r="CP588" s="53"/>
      <c r="CQ588" s="53"/>
      <c r="CR588" s="53"/>
      <c r="CS588" s="53"/>
      <c r="CT588" s="53"/>
      <c r="CU588" s="53"/>
      <c r="CV588" s="53"/>
      <c r="CW588" s="53"/>
      <c r="CX588" s="53"/>
      <c r="CY588" s="53"/>
    </row>
    <row r="589" spans="1:103" ht="13" customHeight="1">
      <c r="A589" s="4"/>
      <c r="B589" s="4"/>
      <c r="C589" s="4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/>
      <c r="CA589" s="53"/>
      <c r="CB589" s="53"/>
      <c r="CC589" s="53"/>
      <c r="CD589" s="53"/>
      <c r="CE589" s="53"/>
      <c r="CF589" s="53"/>
      <c r="CG589" s="53"/>
      <c r="CH589" s="53"/>
      <c r="CI589" s="53"/>
      <c r="CJ589" s="53"/>
      <c r="CK589" s="53"/>
      <c r="CL589" s="61"/>
      <c r="CM589" s="53"/>
      <c r="CN589" s="53"/>
      <c r="CO589" s="53"/>
      <c r="CP589" s="53"/>
      <c r="CQ589" s="53"/>
      <c r="CR589" s="53"/>
      <c r="CS589" s="53"/>
      <c r="CT589" s="53"/>
      <c r="CU589" s="53"/>
      <c r="CV589" s="53"/>
      <c r="CW589" s="53"/>
      <c r="CX589" s="53"/>
      <c r="CY589" s="53"/>
    </row>
    <row r="590" spans="1:103" ht="13" customHeight="1">
      <c r="A590" s="4"/>
      <c r="B590" s="4"/>
      <c r="C590" s="4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/>
      <c r="CA590" s="53"/>
      <c r="CB590" s="53"/>
      <c r="CC590" s="53"/>
      <c r="CD590" s="53"/>
      <c r="CE590" s="53"/>
      <c r="CF590" s="53"/>
      <c r="CG590" s="53"/>
      <c r="CH590" s="53"/>
      <c r="CI590" s="53"/>
      <c r="CJ590" s="53"/>
      <c r="CK590" s="53"/>
      <c r="CL590" s="61"/>
      <c r="CM590" s="53"/>
      <c r="CN590" s="53"/>
      <c r="CO590" s="53"/>
      <c r="CP590" s="53"/>
      <c r="CQ590" s="53"/>
      <c r="CR590" s="53"/>
      <c r="CS590" s="53"/>
      <c r="CT590" s="53"/>
      <c r="CU590" s="53"/>
      <c r="CV590" s="53"/>
      <c r="CW590" s="53"/>
      <c r="CX590" s="53"/>
      <c r="CY590" s="53"/>
    </row>
    <row r="591" spans="1:103" ht="13" customHeight="1">
      <c r="A591" s="4"/>
      <c r="B591" s="4"/>
      <c r="C591" s="4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/>
      <c r="CA591" s="53"/>
      <c r="CB591" s="53"/>
      <c r="CC591" s="53"/>
      <c r="CD591" s="53"/>
      <c r="CE591" s="53"/>
      <c r="CF591" s="53"/>
      <c r="CG591" s="53"/>
      <c r="CH591" s="53"/>
      <c r="CI591" s="53"/>
      <c r="CJ591" s="53"/>
      <c r="CK591" s="53"/>
      <c r="CL591" s="61"/>
      <c r="CM591" s="53"/>
      <c r="CN591" s="53"/>
      <c r="CO591" s="53"/>
      <c r="CP591" s="53"/>
      <c r="CQ591" s="53"/>
      <c r="CR591" s="53"/>
      <c r="CS591" s="53"/>
      <c r="CT591" s="53"/>
      <c r="CU591" s="53"/>
      <c r="CV591" s="53"/>
      <c r="CW591" s="53"/>
      <c r="CX591" s="53"/>
      <c r="CY591" s="53"/>
    </row>
    <row r="592" spans="1:103" ht="13" customHeight="1">
      <c r="A592" s="4"/>
      <c r="B592" s="4"/>
      <c r="C592" s="4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53"/>
      <c r="CA592" s="53"/>
      <c r="CB592" s="53"/>
      <c r="CC592" s="53"/>
      <c r="CD592" s="53"/>
      <c r="CE592" s="53"/>
      <c r="CF592" s="53"/>
      <c r="CG592" s="53"/>
      <c r="CH592" s="53"/>
      <c r="CI592" s="53"/>
      <c r="CJ592" s="53"/>
      <c r="CK592" s="53"/>
      <c r="CL592" s="61"/>
      <c r="CM592" s="53"/>
      <c r="CN592" s="53"/>
      <c r="CO592" s="53"/>
      <c r="CP592" s="53"/>
      <c r="CQ592" s="53"/>
      <c r="CR592" s="53"/>
      <c r="CS592" s="53"/>
      <c r="CT592" s="53"/>
      <c r="CU592" s="53"/>
      <c r="CV592" s="53"/>
      <c r="CW592" s="53"/>
      <c r="CX592" s="53"/>
      <c r="CY592" s="53"/>
    </row>
    <row r="593" spans="1:103" ht="13" customHeight="1">
      <c r="A593" s="4"/>
      <c r="B593" s="4"/>
      <c r="C593" s="4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53"/>
      <c r="CA593" s="53"/>
      <c r="CB593" s="53"/>
      <c r="CC593" s="53"/>
      <c r="CD593" s="53"/>
      <c r="CE593" s="53"/>
      <c r="CF593" s="53"/>
      <c r="CG593" s="53"/>
      <c r="CH593" s="53"/>
      <c r="CI593" s="53"/>
      <c r="CJ593" s="53"/>
      <c r="CK593" s="53"/>
      <c r="CL593" s="61"/>
      <c r="CM593" s="53"/>
      <c r="CN593" s="53"/>
      <c r="CO593" s="53"/>
      <c r="CP593" s="53"/>
      <c r="CQ593" s="53"/>
      <c r="CR593" s="53"/>
      <c r="CS593" s="53"/>
      <c r="CT593" s="53"/>
      <c r="CU593" s="53"/>
      <c r="CV593" s="53"/>
      <c r="CW593" s="53"/>
      <c r="CX593" s="53"/>
      <c r="CY593" s="53"/>
    </row>
    <row r="594" spans="1:103" ht="13" customHeight="1">
      <c r="A594" s="4"/>
      <c r="B594" s="4"/>
      <c r="C594" s="4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53"/>
      <c r="CA594" s="53"/>
      <c r="CB594" s="53"/>
      <c r="CC594" s="53"/>
      <c r="CD594" s="53"/>
      <c r="CE594" s="53"/>
      <c r="CF594" s="53"/>
      <c r="CG594" s="53"/>
      <c r="CH594" s="53"/>
      <c r="CI594" s="53"/>
      <c r="CJ594" s="53"/>
      <c r="CK594" s="53"/>
      <c r="CL594" s="61"/>
      <c r="CM594" s="53"/>
      <c r="CN594" s="53"/>
      <c r="CO594" s="53"/>
      <c r="CP594" s="53"/>
      <c r="CQ594" s="53"/>
      <c r="CR594" s="53"/>
      <c r="CS594" s="53"/>
      <c r="CT594" s="53"/>
      <c r="CU594" s="53"/>
      <c r="CV594" s="53"/>
      <c r="CW594" s="53"/>
      <c r="CX594" s="53"/>
      <c r="CY594" s="53"/>
    </row>
    <row r="595" spans="1:103" ht="13" customHeight="1">
      <c r="A595" s="4"/>
      <c r="B595" s="4"/>
      <c r="C595" s="4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  <c r="BW595" s="53"/>
      <c r="BX595" s="53"/>
      <c r="BY595" s="53"/>
      <c r="BZ595" s="53"/>
      <c r="CA595" s="53"/>
      <c r="CB595" s="53"/>
      <c r="CC595" s="53"/>
      <c r="CD595" s="53"/>
      <c r="CE595" s="53"/>
      <c r="CF595" s="53"/>
      <c r="CG595" s="53"/>
      <c r="CH595" s="53"/>
      <c r="CI595" s="53"/>
      <c r="CJ595" s="53"/>
      <c r="CK595" s="53"/>
      <c r="CL595" s="61"/>
      <c r="CM595" s="53"/>
      <c r="CN595" s="53"/>
      <c r="CO595" s="53"/>
      <c r="CP595" s="53"/>
      <c r="CQ595" s="53"/>
      <c r="CR595" s="53"/>
      <c r="CS595" s="53"/>
      <c r="CT595" s="53"/>
      <c r="CU595" s="53"/>
      <c r="CV595" s="53"/>
      <c r="CW595" s="53"/>
      <c r="CX595" s="53"/>
      <c r="CY595" s="53"/>
    </row>
    <row r="596" spans="1:103" ht="13" customHeight="1">
      <c r="A596" s="4"/>
      <c r="B596" s="4"/>
      <c r="C596" s="4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53"/>
      <c r="CA596" s="53"/>
      <c r="CB596" s="53"/>
      <c r="CC596" s="53"/>
      <c r="CD596" s="53"/>
      <c r="CE596" s="53"/>
      <c r="CF596" s="53"/>
      <c r="CG596" s="53"/>
      <c r="CH596" s="53"/>
      <c r="CI596" s="53"/>
      <c r="CJ596" s="53"/>
      <c r="CK596" s="53"/>
      <c r="CL596" s="61"/>
      <c r="CM596" s="53"/>
      <c r="CN596" s="53"/>
      <c r="CO596" s="53"/>
      <c r="CP596" s="53"/>
      <c r="CQ596" s="53"/>
      <c r="CR596" s="53"/>
      <c r="CS596" s="53"/>
      <c r="CT596" s="53"/>
      <c r="CU596" s="53"/>
      <c r="CV596" s="53"/>
      <c r="CW596" s="53"/>
      <c r="CX596" s="53"/>
      <c r="CY596" s="53"/>
    </row>
    <row r="597" spans="1:103" ht="13" customHeight="1">
      <c r="A597" s="4"/>
      <c r="B597" s="4"/>
      <c r="C597" s="4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53"/>
      <c r="CA597" s="53"/>
      <c r="CB597" s="53"/>
      <c r="CC597" s="53"/>
      <c r="CD597" s="53"/>
      <c r="CE597" s="53"/>
      <c r="CF597" s="53"/>
      <c r="CG597" s="53"/>
      <c r="CH597" s="53"/>
      <c r="CI597" s="53"/>
      <c r="CJ597" s="53"/>
      <c r="CK597" s="53"/>
      <c r="CL597" s="61"/>
      <c r="CM597" s="53"/>
      <c r="CN597" s="53"/>
      <c r="CO597" s="53"/>
      <c r="CP597" s="53"/>
      <c r="CQ597" s="53"/>
      <c r="CR597" s="53"/>
      <c r="CS597" s="53"/>
      <c r="CT597" s="53"/>
      <c r="CU597" s="53"/>
      <c r="CV597" s="53"/>
      <c r="CW597" s="53"/>
      <c r="CX597" s="53"/>
      <c r="CY597" s="53"/>
    </row>
    <row r="598" spans="1:103" ht="13" customHeight="1">
      <c r="A598" s="4"/>
      <c r="B598" s="4"/>
      <c r="C598" s="4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53"/>
      <c r="CA598" s="53"/>
      <c r="CB598" s="53"/>
      <c r="CC598" s="53"/>
      <c r="CD598" s="53"/>
      <c r="CE598" s="53"/>
      <c r="CF598" s="53"/>
      <c r="CG598" s="53"/>
      <c r="CH598" s="53"/>
      <c r="CI598" s="53"/>
      <c r="CJ598" s="53"/>
      <c r="CK598" s="53"/>
      <c r="CL598" s="61"/>
      <c r="CM598" s="53"/>
      <c r="CN598" s="53"/>
      <c r="CO598" s="53"/>
      <c r="CP598" s="53"/>
      <c r="CQ598" s="53"/>
      <c r="CR598" s="53"/>
      <c r="CS598" s="53"/>
      <c r="CT598" s="53"/>
      <c r="CU598" s="53"/>
      <c r="CV598" s="53"/>
      <c r="CW598" s="53"/>
      <c r="CX598" s="53"/>
      <c r="CY598" s="53"/>
    </row>
    <row r="599" spans="1:103" ht="13" customHeight="1">
      <c r="A599" s="4"/>
      <c r="B599" s="4"/>
      <c r="C599" s="4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53"/>
      <c r="CA599" s="53"/>
      <c r="CB599" s="53"/>
      <c r="CC599" s="53"/>
      <c r="CD599" s="53"/>
      <c r="CE599" s="53"/>
      <c r="CF599" s="53"/>
      <c r="CG599" s="53"/>
      <c r="CH599" s="53"/>
      <c r="CI599" s="53"/>
      <c r="CJ599" s="53"/>
      <c r="CK599" s="53"/>
      <c r="CL599" s="61"/>
      <c r="CM599" s="53"/>
      <c r="CN599" s="53"/>
      <c r="CO599" s="53"/>
      <c r="CP599" s="53"/>
      <c r="CQ599" s="53"/>
      <c r="CR599" s="53"/>
      <c r="CS599" s="53"/>
      <c r="CT599" s="53"/>
      <c r="CU599" s="53"/>
      <c r="CV599" s="53"/>
      <c r="CW599" s="53"/>
      <c r="CX599" s="53"/>
      <c r="CY599" s="53"/>
    </row>
    <row r="600" spans="1:103" ht="13" customHeight="1">
      <c r="A600" s="4"/>
      <c r="B600" s="4"/>
      <c r="C600" s="4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53"/>
      <c r="CA600" s="53"/>
      <c r="CB600" s="53"/>
      <c r="CC600" s="53"/>
      <c r="CD600" s="53"/>
      <c r="CE600" s="53"/>
      <c r="CF600" s="53"/>
      <c r="CG600" s="53"/>
      <c r="CH600" s="53"/>
      <c r="CI600" s="53"/>
      <c r="CJ600" s="53"/>
      <c r="CK600" s="53"/>
      <c r="CL600" s="61"/>
      <c r="CM600" s="53"/>
      <c r="CN600" s="53"/>
      <c r="CO600" s="53"/>
      <c r="CP600" s="53"/>
      <c r="CQ600" s="53"/>
      <c r="CR600" s="53"/>
      <c r="CS600" s="53"/>
      <c r="CT600" s="53"/>
      <c r="CU600" s="53"/>
      <c r="CV600" s="53"/>
      <c r="CW600" s="53"/>
      <c r="CX600" s="53"/>
      <c r="CY600" s="53"/>
    </row>
    <row r="601" spans="1:103" ht="13" customHeight="1">
      <c r="A601" s="4"/>
      <c r="B601" s="4"/>
      <c r="C601" s="4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53"/>
      <c r="CA601" s="53"/>
      <c r="CB601" s="53"/>
      <c r="CC601" s="53"/>
      <c r="CD601" s="53"/>
      <c r="CE601" s="53"/>
      <c r="CF601" s="53"/>
      <c r="CG601" s="53"/>
      <c r="CH601" s="53"/>
      <c r="CI601" s="53"/>
      <c r="CJ601" s="53"/>
      <c r="CK601" s="53"/>
      <c r="CL601" s="61"/>
      <c r="CM601" s="53"/>
      <c r="CN601" s="53"/>
      <c r="CO601" s="53"/>
      <c r="CP601" s="53"/>
      <c r="CQ601" s="53"/>
      <c r="CR601" s="53"/>
      <c r="CS601" s="53"/>
      <c r="CT601" s="53"/>
      <c r="CU601" s="53"/>
      <c r="CV601" s="53"/>
      <c r="CW601" s="53"/>
      <c r="CX601" s="53"/>
      <c r="CY601" s="53"/>
    </row>
    <row r="602" spans="1:103" ht="13" customHeight="1">
      <c r="A602" s="4"/>
      <c r="B602" s="4"/>
      <c r="C602" s="4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53"/>
      <c r="CA602" s="53"/>
      <c r="CB602" s="53"/>
      <c r="CC602" s="53"/>
      <c r="CD602" s="53"/>
      <c r="CE602" s="53"/>
      <c r="CF602" s="53"/>
      <c r="CG602" s="53"/>
      <c r="CH602" s="53"/>
      <c r="CI602" s="53"/>
      <c r="CJ602" s="53"/>
      <c r="CK602" s="53"/>
      <c r="CL602" s="61"/>
      <c r="CM602" s="53"/>
      <c r="CN602" s="53"/>
      <c r="CO602" s="53"/>
      <c r="CP602" s="53"/>
      <c r="CQ602" s="53"/>
      <c r="CR602" s="53"/>
      <c r="CS602" s="53"/>
      <c r="CT602" s="53"/>
      <c r="CU602" s="53"/>
      <c r="CV602" s="53"/>
      <c r="CW602" s="53"/>
      <c r="CX602" s="53"/>
      <c r="CY602" s="53"/>
    </row>
    <row r="603" spans="1:103" ht="13" customHeight="1">
      <c r="A603" s="4"/>
      <c r="B603" s="4"/>
      <c r="C603" s="4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53"/>
      <c r="CA603" s="53"/>
      <c r="CB603" s="53"/>
      <c r="CC603" s="53"/>
      <c r="CD603" s="53"/>
      <c r="CE603" s="53"/>
      <c r="CF603" s="53"/>
      <c r="CG603" s="53"/>
      <c r="CH603" s="53"/>
      <c r="CI603" s="53"/>
      <c r="CJ603" s="53"/>
      <c r="CK603" s="53"/>
      <c r="CL603" s="61"/>
      <c r="CM603" s="53"/>
      <c r="CN603" s="53"/>
      <c r="CO603" s="53"/>
      <c r="CP603" s="53"/>
      <c r="CQ603" s="53"/>
      <c r="CR603" s="53"/>
      <c r="CS603" s="53"/>
      <c r="CT603" s="53"/>
      <c r="CU603" s="53"/>
      <c r="CV603" s="53"/>
      <c r="CW603" s="53"/>
      <c r="CX603" s="53"/>
      <c r="CY603" s="53"/>
    </row>
    <row r="604" spans="1:103" ht="13" customHeight="1">
      <c r="A604" s="4"/>
      <c r="B604" s="4"/>
      <c r="C604" s="4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53"/>
      <c r="CA604" s="53"/>
      <c r="CB604" s="53"/>
      <c r="CC604" s="53"/>
      <c r="CD604" s="53"/>
      <c r="CE604" s="53"/>
      <c r="CF604" s="53"/>
      <c r="CG604" s="53"/>
      <c r="CH604" s="53"/>
      <c r="CI604" s="53"/>
      <c r="CJ604" s="53"/>
      <c r="CK604" s="53"/>
      <c r="CL604" s="61"/>
      <c r="CM604" s="53"/>
      <c r="CN604" s="53"/>
      <c r="CO604" s="53"/>
      <c r="CP604" s="53"/>
      <c r="CQ604" s="53"/>
      <c r="CR604" s="53"/>
      <c r="CS604" s="53"/>
      <c r="CT604" s="53"/>
      <c r="CU604" s="53"/>
      <c r="CV604" s="53"/>
      <c r="CW604" s="53"/>
      <c r="CX604" s="53"/>
      <c r="CY604" s="53"/>
    </row>
    <row r="605" spans="1:103" ht="13" customHeight="1">
      <c r="A605" s="4"/>
      <c r="B605" s="4"/>
      <c r="C605" s="4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53"/>
      <c r="CA605" s="53"/>
      <c r="CB605" s="53"/>
      <c r="CC605" s="53"/>
      <c r="CD605" s="53"/>
      <c r="CE605" s="53"/>
      <c r="CF605" s="53"/>
      <c r="CG605" s="53"/>
      <c r="CH605" s="53"/>
      <c r="CI605" s="53"/>
      <c r="CJ605" s="53"/>
      <c r="CK605" s="53"/>
      <c r="CL605" s="61"/>
      <c r="CM605" s="53"/>
      <c r="CN605" s="53"/>
      <c r="CO605" s="53"/>
      <c r="CP605" s="53"/>
      <c r="CQ605" s="53"/>
      <c r="CR605" s="53"/>
      <c r="CS605" s="53"/>
      <c r="CT605" s="53"/>
      <c r="CU605" s="53"/>
      <c r="CV605" s="53"/>
      <c r="CW605" s="53"/>
      <c r="CX605" s="53"/>
      <c r="CY605" s="53"/>
    </row>
    <row r="606" spans="1:103" ht="13" customHeight="1">
      <c r="A606" s="4"/>
      <c r="B606" s="4"/>
      <c r="C606" s="4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  <c r="BW606" s="53"/>
      <c r="BX606" s="53"/>
      <c r="BY606" s="53"/>
      <c r="BZ606" s="53"/>
      <c r="CA606" s="53"/>
      <c r="CB606" s="53"/>
      <c r="CC606" s="53"/>
      <c r="CD606" s="53"/>
      <c r="CE606" s="53"/>
      <c r="CF606" s="53"/>
      <c r="CG606" s="53"/>
      <c r="CH606" s="53"/>
      <c r="CI606" s="53"/>
      <c r="CJ606" s="53"/>
      <c r="CK606" s="53"/>
      <c r="CL606" s="61"/>
      <c r="CM606" s="53"/>
      <c r="CN606" s="53"/>
      <c r="CO606" s="53"/>
      <c r="CP606" s="53"/>
      <c r="CQ606" s="53"/>
      <c r="CR606" s="53"/>
      <c r="CS606" s="53"/>
      <c r="CT606" s="53"/>
      <c r="CU606" s="53"/>
      <c r="CV606" s="53"/>
      <c r="CW606" s="53"/>
      <c r="CX606" s="53"/>
      <c r="CY606" s="53"/>
    </row>
    <row r="607" spans="1:103" ht="13" customHeight="1">
      <c r="A607" s="4"/>
      <c r="B607" s="4"/>
      <c r="C607" s="4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53"/>
      <c r="CA607" s="53"/>
      <c r="CB607" s="53"/>
      <c r="CC607" s="53"/>
      <c r="CD607" s="53"/>
      <c r="CE607" s="53"/>
      <c r="CF607" s="53"/>
      <c r="CG607" s="53"/>
      <c r="CH607" s="53"/>
      <c r="CI607" s="53"/>
      <c r="CJ607" s="53"/>
      <c r="CK607" s="53"/>
      <c r="CL607" s="61"/>
      <c r="CM607" s="53"/>
      <c r="CN607" s="53"/>
      <c r="CO607" s="53"/>
      <c r="CP607" s="53"/>
      <c r="CQ607" s="53"/>
      <c r="CR607" s="53"/>
      <c r="CS607" s="53"/>
      <c r="CT607" s="53"/>
      <c r="CU607" s="53"/>
      <c r="CV607" s="53"/>
      <c r="CW607" s="53"/>
      <c r="CX607" s="53"/>
      <c r="CY607" s="53"/>
    </row>
    <row r="608" spans="1:103" ht="13" customHeight="1">
      <c r="A608" s="4"/>
      <c r="B608" s="4"/>
      <c r="C608" s="4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53"/>
      <c r="CA608" s="53"/>
      <c r="CB608" s="53"/>
      <c r="CC608" s="53"/>
      <c r="CD608" s="53"/>
      <c r="CE608" s="53"/>
      <c r="CF608" s="53"/>
      <c r="CG608" s="53"/>
      <c r="CH608" s="53"/>
      <c r="CI608" s="53"/>
      <c r="CJ608" s="53"/>
      <c r="CK608" s="53"/>
      <c r="CL608" s="61"/>
      <c r="CM608" s="53"/>
      <c r="CN608" s="53"/>
      <c r="CO608" s="53"/>
      <c r="CP608" s="53"/>
      <c r="CQ608" s="53"/>
      <c r="CR608" s="53"/>
      <c r="CS608" s="53"/>
      <c r="CT608" s="53"/>
      <c r="CU608" s="53"/>
      <c r="CV608" s="53"/>
      <c r="CW608" s="53"/>
      <c r="CX608" s="53"/>
      <c r="CY608" s="53"/>
    </row>
    <row r="609" spans="1:103" ht="13" customHeight="1">
      <c r="A609" s="4"/>
      <c r="B609" s="4"/>
      <c r="C609" s="4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53"/>
      <c r="CA609" s="53"/>
      <c r="CB609" s="53"/>
      <c r="CC609" s="53"/>
      <c r="CD609" s="53"/>
      <c r="CE609" s="53"/>
      <c r="CF609" s="53"/>
      <c r="CG609" s="53"/>
      <c r="CH609" s="53"/>
      <c r="CI609" s="53"/>
      <c r="CJ609" s="53"/>
      <c r="CK609" s="53"/>
      <c r="CL609" s="61"/>
      <c r="CM609" s="53"/>
      <c r="CN609" s="53"/>
      <c r="CO609" s="53"/>
      <c r="CP609" s="53"/>
      <c r="CQ609" s="53"/>
      <c r="CR609" s="53"/>
      <c r="CS609" s="53"/>
      <c r="CT609" s="53"/>
      <c r="CU609" s="53"/>
      <c r="CV609" s="53"/>
      <c r="CW609" s="53"/>
      <c r="CX609" s="53"/>
      <c r="CY609" s="53"/>
    </row>
    <row r="610" spans="1:103" ht="13" customHeight="1">
      <c r="A610" s="4"/>
      <c r="B610" s="4"/>
      <c r="C610" s="4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53"/>
      <c r="CA610" s="53"/>
      <c r="CB610" s="53"/>
      <c r="CC610" s="53"/>
      <c r="CD610" s="53"/>
      <c r="CE610" s="53"/>
      <c r="CF610" s="53"/>
      <c r="CG610" s="53"/>
      <c r="CH610" s="53"/>
      <c r="CI610" s="53"/>
      <c r="CJ610" s="53"/>
      <c r="CK610" s="53"/>
      <c r="CL610" s="61"/>
      <c r="CM610" s="53"/>
      <c r="CN610" s="53"/>
      <c r="CO610" s="53"/>
      <c r="CP610" s="53"/>
      <c r="CQ610" s="53"/>
      <c r="CR610" s="53"/>
      <c r="CS610" s="53"/>
      <c r="CT610" s="53"/>
      <c r="CU610" s="53"/>
      <c r="CV610" s="53"/>
      <c r="CW610" s="53"/>
      <c r="CX610" s="53"/>
      <c r="CY610" s="53"/>
    </row>
    <row r="611" spans="1:103" ht="13" customHeight="1">
      <c r="A611" s="4"/>
      <c r="B611" s="4"/>
      <c r="C611" s="4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53"/>
      <c r="CA611" s="53"/>
      <c r="CB611" s="53"/>
      <c r="CC611" s="53"/>
      <c r="CD611" s="53"/>
      <c r="CE611" s="53"/>
      <c r="CF611" s="53"/>
      <c r="CG611" s="53"/>
      <c r="CH611" s="53"/>
      <c r="CI611" s="53"/>
      <c r="CJ611" s="53"/>
      <c r="CK611" s="53"/>
      <c r="CL611" s="61"/>
      <c r="CM611" s="53"/>
      <c r="CN611" s="53"/>
      <c r="CO611" s="53"/>
      <c r="CP611" s="53"/>
      <c r="CQ611" s="53"/>
      <c r="CR611" s="53"/>
      <c r="CS611" s="53"/>
      <c r="CT611" s="53"/>
      <c r="CU611" s="53"/>
      <c r="CV611" s="53"/>
      <c r="CW611" s="53"/>
      <c r="CX611" s="53"/>
      <c r="CY611" s="53"/>
    </row>
    <row r="612" spans="1:103" ht="13" customHeight="1">
      <c r="A612" s="4"/>
      <c r="B612" s="4"/>
      <c r="C612" s="4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53"/>
      <c r="CA612" s="53"/>
      <c r="CB612" s="53"/>
      <c r="CC612" s="53"/>
      <c r="CD612" s="53"/>
      <c r="CE612" s="53"/>
      <c r="CF612" s="53"/>
      <c r="CG612" s="53"/>
      <c r="CH612" s="53"/>
      <c r="CI612" s="53"/>
      <c r="CJ612" s="53"/>
      <c r="CK612" s="53"/>
      <c r="CL612" s="61"/>
      <c r="CM612" s="53"/>
      <c r="CN612" s="53"/>
      <c r="CO612" s="53"/>
      <c r="CP612" s="53"/>
      <c r="CQ612" s="53"/>
      <c r="CR612" s="53"/>
      <c r="CS612" s="53"/>
      <c r="CT612" s="53"/>
      <c r="CU612" s="53"/>
      <c r="CV612" s="53"/>
      <c r="CW612" s="53"/>
      <c r="CX612" s="53"/>
      <c r="CY612" s="53"/>
    </row>
    <row r="613" spans="1:103" ht="13" customHeight="1">
      <c r="A613" s="4"/>
      <c r="B613" s="4"/>
      <c r="C613" s="4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53"/>
      <c r="CA613" s="53"/>
      <c r="CB613" s="53"/>
      <c r="CC613" s="53"/>
      <c r="CD613" s="53"/>
      <c r="CE613" s="53"/>
      <c r="CF613" s="53"/>
      <c r="CG613" s="53"/>
      <c r="CH613" s="53"/>
      <c r="CI613" s="53"/>
      <c r="CJ613" s="53"/>
      <c r="CK613" s="53"/>
      <c r="CL613" s="61"/>
      <c r="CM613" s="53"/>
      <c r="CN613" s="53"/>
      <c r="CO613" s="53"/>
      <c r="CP613" s="53"/>
      <c r="CQ613" s="53"/>
      <c r="CR613" s="53"/>
      <c r="CS613" s="53"/>
      <c r="CT613" s="53"/>
      <c r="CU613" s="53"/>
      <c r="CV613" s="53"/>
      <c r="CW613" s="53"/>
      <c r="CX613" s="53"/>
      <c r="CY613" s="53"/>
    </row>
    <row r="614" spans="1:103" ht="13" customHeight="1">
      <c r="A614" s="4"/>
      <c r="B614" s="4"/>
      <c r="C614" s="4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53"/>
      <c r="CA614" s="53"/>
      <c r="CB614" s="53"/>
      <c r="CC614" s="53"/>
      <c r="CD614" s="53"/>
      <c r="CE614" s="53"/>
      <c r="CF614" s="53"/>
      <c r="CG614" s="53"/>
      <c r="CH614" s="53"/>
      <c r="CI614" s="53"/>
      <c r="CJ614" s="53"/>
      <c r="CK614" s="53"/>
      <c r="CL614" s="61"/>
      <c r="CM614" s="53"/>
      <c r="CN614" s="53"/>
      <c r="CO614" s="53"/>
      <c r="CP614" s="53"/>
      <c r="CQ614" s="53"/>
      <c r="CR614" s="53"/>
      <c r="CS614" s="53"/>
      <c r="CT614" s="53"/>
      <c r="CU614" s="53"/>
      <c r="CV614" s="53"/>
      <c r="CW614" s="53"/>
      <c r="CX614" s="53"/>
      <c r="CY614" s="53"/>
    </row>
    <row r="615" spans="1:103" ht="13" customHeight="1">
      <c r="A615" s="4"/>
      <c r="B615" s="4"/>
      <c r="C615" s="4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53"/>
      <c r="CA615" s="53"/>
      <c r="CB615" s="53"/>
      <c r="CC615" s="53"/>
      <c r="CD615" s="53"/>
      <c r="CE615" s="53"/>
      <c r="CF615" s="53"/>
      <c r="CG615" s="53"/>
      <c r="CH615" s="53"/>
      <c r="CI615" s="53"/>
      <c r="CJ615" s="53"/>
      <c r="CK615" s="53"/>
      <c r="CL615" s="61"/>
      <c r="CM615" s="53"/>
      <c r="CN615" s="53"/>
      <c r="CO615" s="53"/>
      <c r="CP615" s="53"/>
      <c r="CQ615" s="53"/>
      <c r="CR615" s="53"/>
      <c r="CS615" s="53"/>
      <c r="CT615" s="53"/>
      <c r="CU615" s="53"/>
      <c r="CV615" s="53"/>
      <c r="CW615" s="53"/>
      <c r="CX615" s="53"/>
      <c r="CY615" s="53"/>
    </row>
    <row r="616" spans="1:103" ht="13" customHeight="1">
      <c r="A616" s="4"/>
      <c r="B616" s="4"/>
      <c r="C616" s="4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53"/>
      <c r="CA616" s="53"/>
      <c r="CB616" s="53"/>
      <c r="CC616" s="53"/>
      <c r="CD616" s="53"/>
      <c r="CE616" s="53"/>
      <c r="CF616" s="53"/>
      <c r="CG616" s="53"/>
      <c r="CH616" s="53"/>
      <c r="CI616" s="53"/>
      <c r="CJ616" s="53"/>
      <c r="CK616" s="53"/>
      <c r="CL616" s="61"/>
      <c r="CM616" s="53"/>
      <c r="CN616" s="53"/>
      <c r="CO616" s="53"/>
      <c r="CP616" s="53"/>
      <c r="CQ616" s="53"/>
      <c r="CR616" s="53"/>
      <c r="CS616" s="53"/>
      <c r="CT616" s="53"/>
      <c r="CU616" s="53"/>
      <c r="CV616" s="53"/>
      <c r="CW616" s="53"/>
      <c r="CX616" s="53"/>
      <c r="CY616" s="53"/>
    </row>
    <row r="617" spans="1:103" ht="13" customHeight="1">
      <c r="A617" s="4"/>
      <c r="B617" s="4"/>
      <c r="C617" s="4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53"/>
      <c r="CA617" s="53"/>
      <c r="CB617" s="53"/>
      <c r="CC617" s="53"/>
      <c r="CD617" s="53"/>
      <c r="CE617" s="53"/>
      <c r="CF617" s="53"/>
      <c r="CG617" s="53"/>
      <c r="CH617" s="53"/>
      <c r="CI617" s="53"/>
      <c r="CJ617" s="53"/>
      <c r="CK617" s="53"/>
      <c r="CL617" s="61"/>
      <c r="CM617" s="53"/>
      <c r="CN617" s="53"/>
      <c r="CO617" s="53"/>
      <c r="CP617" s="53"/>
      <c r="CQ617" s="53"/>
      <c r="CR617" s="53"/>
      <c r="CS617" s="53"/>
      <c r="CT617" s="53"/>
      <c r="CU617" s="53"/>
      <c r="CV617" s="53"/>
      <c r="CW617" s="53"/>
      <c r="CX617" s="53"/>
      <c r="CY617" s="53"/>
    </row>
    <row r="618" spans="1:103" ht="13" customHeight="1">
      <c r="A618" s="4"/>
      <c r="B618" s="4"/>
      <c r="C618" s="4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53"/>
      <c r="CA618" s="53"/>
      <c r="CB618" s="53"/>
      <c r="CC618" s="53"/>
      <c r="CD618" s="53"/>
      <c r="CE618" s="53"/>
      <c r="CF618" s="53"/>
      <c r="CG618" s="53"/>
      <c r="CH618" s="53"/>
      <c r="CI618" s="53"/>
      <c r="CJ618" s="53"/>
      <c r="CK618" s="53"/>
      <c r="CL618" s="61"/>
      <c r="CM618" s="53"/>
      <c r="CN618" s="53"/>
      <c r="CO618" s="53"/>
      <c r="CP618" s="53"/>
      <c r="CQ618" s="53"/>
      <c r="CR618" s="53"/>
      <c r="CS618" s="53"/>
      <c r="CT618" s="53"/>
      <c r="CU618" s="53"/>
      <c r="CV618" s="53"/>
      <c r="CW618" s="53"/>
      <c r="CX618" s="53"/>
      <c r="CY618" s="53"/>
    </row>
    <row r="619" spans="1:103" ht="13" customHeight="1">
      <c r="A619" s="4"/>
      <c r="B619" s="4"/>
      <c r="C619" s="4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53"/>
      <c r="CA619" s="53"/>
      <c r="CB619" s="53"/>
      <c r="CC619" s="53"/>
      <c r="CD619" s="53"/>
      <c r="CE619" s="53"/>
      <c r="CF619" s="53"/>
      <c r="CG619" s="53"/>
      <c r="CH619" s="53"/>
      <c r="CI619" s="53"/>
      <c r="CJ619" s="53"/>
      <c r="CK619" s="53"/>
      <c r="CL619" s="61"/>
      <c r="CM619" s="53"/>
      <c r="CN619" s="53"/>
      <c r="CO619" s="53"/>
      <c r="CP619" s="53"/>
      <c r="CQ619" s="53"/>
      <c r="CR619" s="53"/>
      <c r="CS619" s="53"/>
      <c r="CT619" s="53"/>
      <c r="CU619" s="53"/>
      <c r="CV619" s="53"/>
      <c r="CW619" s="53"/>
      <c r="CX619" s="53"/>
      <c r="CY619" s="53"/>
    </row>
    <row r="620" spans="1:103" ht="13" customHeight="1">
      <c r="A620" s="4"/>
      <c r="B620" s="4"/>
      <c r="C620" s="4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53"/>
      <c r="CA620" s="53"/>
      <c r="CB620" s="53"/>
      <c r="CC620" s="53"/>
      <c r="CD620" s="53"/>
      <c r="CE620" s="53"/>
      <c r="CF620" s="53"/>
      <c r="CG620" s="53"/>
      <c r="CH620" s="53"/>
      <c r="CI620" s="53"/>
      <c r="CJ620" s="53"/>
      <c r="CK620" s="53"/>
      <c r="CL620" s="61"/>
      <c r="CM620" s="53"/>
      <c r="CN620" s="53"/>
      <c r="CO620" s="53"/>
      <c r="CP620" s="53"/>
      <c r="CQ620" s="53"/>
      <c r="CR620" s="53"/>
      <c r="CS620" s="53"/>
      <c r="CT620" s="53"/>
      <c r="CU620" s="53"/>
      <c r="CV620" s="53"/>
      <c r="CW620" s="53"/>
      <c r="CX620" s="53"/>
      <c r="CY620" s="53"/>
    </row>
    <row r="621" spans="1:103" ht="13" customHeight="1">
      <c r="A621" s="4"/>
      <c r="B621" s="4"/>
      <c r="C621" s="4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53"/>
      <c r="CA621" s="53"/>
      <c r="CB621" s="53"/>
      <c r="CC621" s="53"/>
      <c r="CD621" s="53"/>
      <c r="CE621" s="53"/>
      <c r="CF621" s="53"/>
      <c r="CG621" s="53"/>
      <c r="CH621" s="53"/>
      <c r="CI621" s="53"/>
      <c r="CJ621" s="53"/>
      <c r="CK621" s="53"/>
      <c r="CL621" s="61"/>
      <c r="CM621" s="53"/>
      <c r="CN621" s="53"/>
      <c r="CO621" s="53"/>
      <c r="CP621" s="53"/>
      <c r="CQ621" s="53"/>
      <c r="CR621" s="53"/>
      <c r="CS621" s="53"/>
      <c r="CT621" s="53"/>
      <c r="CU621" s="53"/>
      <c r="CV621" s="53"/>
      <c r="CW621" s="53"/>
      <c r="CX621" s="53"/>
      <c r="CY621" s="53"/>
    </row>
    <row r="622" spans="1:103" ht="13" customHeight="1">
      <c r="A622" s="4"/>
      <c r="B622" s="4"/>
      <c r="C622" s="4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53"/>
      <c r="CA622" s="53"/>
      <c r="CB622" s="53"/>
      <c r="CC622" s="53"/>
      <c r="CD622" s="53"/>
      <c r="CE622" s="53"/>
      <c r="CF622" s="53"/>
      <c r="CG622" s="53"/>
      <c r="CH622" s="53"/>
      <c r="CI622" s="53"/>
      <c r="CJ622" s="53"/>
      <c r="CK622" s="53"/>
      <c r="CL622" s="61"/>
      <c r="CM622" s="53"/>
      <c r="CN622" s="53"/>
      <c r="CO622" s="53"/>
      <c r="CP622" s="53"/>
      <c r="CQ622" s="53"/>
      <c r="CR622" s="53"/>
      <c r="CS622" s="53"/>
      <c r="CT622" s="53"/>
      <c r="CU622" s="53"/>
      <c r="CV622" s="53"/>
      <c r="CW622" s="53"/>
      <c r="CX622" s="53"/>
      <c r="CY622" s="53"/>
    </row>
    <row r="623" spans="1:103" ht="13" customHeight="1">
      <c r="A623" s="4"/>
      <c r="B623" s="4"/>
      <c r="C623" s="4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53"/>
      <c r="CA623" s="53"/>
      <c r="CB623" s="53"/>
      <c r="CC623" s="53"/>
      <c r="CD623" s="53"/>
      <c r="CE623" s="53"/>
      <c r="CF623" s="53"/>
      <c r="CG623" s="53"/>
      <c r="CH623" s="53"/>
      <c r="CI623" s="53"/>
      <c r="CJ623" s="53"/>
      <c r="CK623" s="53"/>
      <c r="CL623" s="61"/>
      <c r="CM623" s="53"/>
      <c r="CN623" s="53"/>
      <c r="CO623" s="53"/>
      <c r="CP623" s="53"/>
      <c r="CQ623" s="53"/>
      <c r="CR623" s="53"/>
      <c r="CS623" s="53"/>
      <c r="CT623" s="53"/>
      <c r="CU623" s="53"/>
      <c r="CV623" s="53"/>
      <c r="CW623" s="53"/>
      <c r="CX623" s="53"/>
      <c r="CY623" s="53"/>
    </row>
    <row r="624" spans="1:103" ht="13" customHeight="1">
      <c r="A624" s="4"/>
      <c r="B624" s="4"/>
      <c r="C624" s="4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53"/>
      <c r="CA624" s="53"/>
      <c r="CB624" s="53"/>
      <c r="CC624" s="53"/>
      <c r="CD624" s="53"/>
      <c r="CE624" s="53"/>
      <c r="CF624" s="53"/>
      <c r="CG624" s="53"/>
      <c r="CH624" s="53"/>
      <c r="CI624" s="53"/>
      <c r="CJ624" s="53"/>
      <c r="CK624" s="53"/>
      <c r="CL624" s="61"/>
      <c r="CM624" s="53"/>
      <c r="CN624" s="53"/>
      <c r="CO624" s="53"/>
      <c r="CP624" s="53"/>
      <c r="CQ624" s="53"/>
      <c r="CR624" s="53"/>
      <c r="CS624" s="53"/>
      <c r="CT624" s="53"/>
      <c r="CU624" s="53"/>
      <c r="CV624" s="53"/>
      <c r="CW624" s="53"/>
      <c r="CX624" s="53"/>
      <c r="CY624" s="53"/>
    </row>
    <row r="625" spans="1:103" ht="13" customHeight="1">
      <c r="A625" s="4"/>
      <c r="B625" s="4"/>
      <c r="C625" s="4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53"/>
      <c r="CA625" s="53"/>
      <c r="CB625" s="53"/>
      <c r="CC625" s="53"/>
      <c r="CD625" s="53"/>
      <c r="CE625" s="53"/>
      <c r="CF625" s="53"/>
      <c r="CG625" s="53"/>
      <c r="CH625" s="53"/>
      <c r="CI625" s="53"/>
      <c r="CJ625" s="53"/>
      <c r="CK625" s="53"/>
      <c r="CL625" s="61"/>
      <c r="CM625" s="53"/>
      <c r="CN625" s="53"/>
      <c r="CO625" s="53"/>
      <c r="CP625" s="53"/>
      <c r="CQ625" s="53"/>
      <c r="CR625" s="53"/>
      <c r="CS625" s="53"/>
      <c r="CT625" s="53"/>
      <c r="CU625" s="53"/>
      <c r="CV625" s="53"/>
      <c r="CW625" s="53"/>
      <c r="CX625" s="53"/>
      <c r="CY625" s="53"/>
    </row>
    <row r="626" spans="1:103" ht="13" customHeight="1">
      <c r="A626" s="4"/>
      <c r="B626" s="4"/>
      <c r="C626" s="4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53"/>
      <c r="CA626" s="53"/>
      <c r="CB626" s="53"/>
      <c r="CC626" s="53"/>
      <c r="CD626" s="53"/>
      <c r="CE626" s="53"/>
      <c r="CF626" s="53"/>
      <c r="CG626" s="53"/>
      <c r="CH626" s="53"/>
      <c r="CI626" s="53"/>
      <c r="CJ626" s="53"/>
      <c r="CK626" s="53"/>
      <c r="CL626" s="61"/>
      <c r="CM626" s="53"/>
      <c r="CN626" s="53"/>
      <c r="CO626" s="53"/>
      <c r="CP626" s="53"/>
      <c r="CQ626" s="53"/>
      <c r="CR626" s="53"/>
      <c r="CS626" s="53"/>
      <c r="CT626" s="53"/>
      <c r="CU626" s="53"/>
      <c r="CV626" s="53"/>
      <c r="CW626" s="53"/>
      <c r="CX626" s="53"/>
      <c r="CY626" s="53"/>
    </row>
    <row r="627" spans="1:103" ht="13" customHeight="1">
      <c r="A627" s="4"/>
      <c r="B627" s="4"/>
      <c r="C627" s="4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53"/>
      <c r="CA627" s="53"/>
      <c r="CB627" s="53"/>
      <c r="CC627" s="53"/>
      <c r="CD627" s="53"/>
      <c r="CE627" s="53"/>
      <c r="CF627" s="53"/>
      <c r="CG627" s="53"/>
      <c r="CH627" s="53"/>
      <c r="CI627" s="53"/>
      <c r="CJ627" s="53"/>
      <c r="CK627" s="53"/>
      <c r="CL627" s="61"/>
      <c r="CM627" s="53"/>
      <c r="CN627" s="53"/>
      <c r="CO627" s="53"/>
      <c r="CP627" s="53"/>
      <c r="CQ627" s="53"/>
      <c r="CR627" s="53"/>
      <c r="CS627" s="53"/>
      <c r="CT627" s="53"/>
      <c r="CU627" s="53"/>
      <c r="CV627" s="53"/>
      <c r="CW627" s="53"/>
      <c r="CX627" s="53"/>
      <c r="CY627" s="53"/>
    </row>
    <row r="628" spans="1:103" ht="13" customHeight="1">
      <c r="A628" s="4"/>
      <c r="B628" s="4"/>
      <c r="C628" s="4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53"/>
      <c r="CA628" s="53"/>
      <c r="CB628" s="53"/>
      <c r="CC628" s="53"/>
      <c r="CD628" s="53"/>
      <c r="CE628" s="53"/>
      <c r="CF628" s="53"/>
      <c r="CG628" s="53"/>
      <c r="CH628" s="53"/>
      <c r="CI628" s="53"/>
      <c r="CJ628" s="53"/>
      <c r="CK628" s="53"/>
      <c r="CL628" s="61"/>
      <c r="CM628" s="53"/>
      <c r="CN628" s="53"/>
      <c r="CO628" s="53"/>
      <c r="CP628" s="53"/>
      <c r="CQ628" s="53"/>
      <c r="CR628" s="53"/>
      <c r="CS628" s="53"/>
      <c r="CT628" s="53"/>
      <c r="CU628" s="53"/>
      <c r="CV628" s="53"/>
      <c r="CW628" s="53"/>
      <c r="CX628" s="53"/>
      <c r="CY628" s="53"/>
    </row>
    <row r="629" spans="1:103" ht="13" customHeight="1">
      <c r="A629" s="4"/>
      <c r="B629" s="4"/>
      <c r="C629" s="4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53"/>
      <c r="CA629" s="53"/>
      <c r="CB629" s="53"/>
      <c r="CC629" s="53"/>
      <c r="CD629" s="53"/>
      <c r="CE629" s="53"/>
      <c r="CF629" s="53"/>
      <c r="CG629" s="53"/>
      <c r="CH629" s="53"/>
      <c r="CI629" s="53"/>
      <c r="CJ629" s="53"/>
      <c r="CK629" s="53"/>
      <c r="CL629" s="61"/>
      <c r="CM629" s="53"/>
      <c r="CN629" s="53"/>
      <c r="CO629" s="53"/>
      <c r="CP629" s="53"/>
      <c r="CQ629" s="53"/>
      <c r="CR629" s="53"/>
      <c r="CS629" s="53"/>
      <c r="CT629" s="53"/>
      <c r="CU629" s="53"/>
      <c r="CV629" s="53"/>
      <c r="CW629" s="53"/>
      <c r="CX629" s="53"/>
      <c r="CY629" s="53"/>
    </row>
    <row r="630" spans="1:103" ht="13" customHeight="1">
      <c r="A630" s="4"/>
      <c r="B630" s="4"/>
      <c r="C630" s="4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53"/>
      <c r="CA630" s="53"/>
      <c r="CB630" s="53"/>
      <c r="CC630" s="53"/>
      <c r="CD630" s="53"/>
      <c r="CE630" s="53"/>
      <c r="CF630" s="53"/>
      <c r="CG630" s="53"/>
      <c r="CH630" s="53"/>
      <c r="CI630" s="53"/>
      <c r="CJ630" s="53"/>
      <c r="CK630" s="53"/>
      <c r="CL630" s="61"/>
      <c r="CM630" s="53"/>
      <c r="CN630" s="53"/>
      <c r="CO630" s="53"/>
      <c r="CP630" s="53"/>
      <c r="CQ630" s="53"/>
      <c r="CR630" s="53"/>
      <c r="CS630" s="53"/>
      <c r="CT630" s="53"/>
      <c r="CU630" s="53"/>
      <c r="CV630" s="53"/>
      <c r="CW630" s="53"/>
      <c r="CX630" s="53"/>
      <c r="CY630" s="53"/>
    </row>
    <row r="631" spans="1:103" ht="13" customHeight="1">
      <c r="A631" s="4"/>
      <c r="B631" s="4"/>
      <c r="C631" s="4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53"/>
      <c r="CA631" s="53"/>
      <c r="CB631" s="53"/>
      <c r="CC631" s="53"/>
      <c r="CD631" s="53"/>
      <c r="CE631" s="53"/>
      <c r="CF631" s="53"/>
      <c r="CG631" s="53"/>
      <c r="CH631" s="53"/>
      <c r="CI631" s="53"/>
      <c r="CJ631" s="53"/>
      <c r="CK631" s="53"/>
      <c r="CL631" s="61"/>
      <c r="CM631" s="53"/>
      <c r="CN631" s="53"/>
      <c r="CO631" s="53"/>
      <c r="CP631" s="53"/>
      <c r="CQ631" s="53"/>
      <c r="CR631" s="53"/>
      <c r="CS631" s="53"/>
      <c r="CT631" s="53"/>
      <c r="CU631" s="53"/>
      <c r="CV631" s="53"/>
      <c r="CW631" s="53"/>
      <c r="CX631" s="53"/>
      <c r="CY631" s="53"/>
    </row>
    <row r="632" spans="1:103" ht="13" customHeight="1">
      <c r="A632" s="4"/>
      <c r="B632" s="4"/>
      <c r="C632" s="4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  <c r="BW632" s="53"/>
      <c r="BX632" s="53"/>
      <c r="BY632" s="53"/>
      <c r="BZ632" s="53"/>
      <c r="CA632" s="53"/>
      <c r="CB632" s="53"/>
      <c r="CC632" s="53"/>
      <c r="CD632" s="53"/>
      <c r="CE632" s="53"/>
      <c r="CF632" s="53"/>
      <c r="CG632" s="53"/>
      <c r="CH632" s="53"/>
      <c r="CI632" s="53"/>
      <c r="CJ632" s="53"/>
      <c r="CK632" s="53"/>
      <c r="CL632" s="61"/>
      <c r="CM632" s="53"/>
      <c r="CN632" s="53"/>
      <c r="CO632" s="53"/>
      <c r="CP632" s="53"/>
      <c r="CQ632" s="53"/>
      <c r="CR632" s="53"/>
      <c r="CS632" s="53"/>
      <c r="CT632" s="53"/>
      <c r="CU632" s="53"/>
      <c r="CV632" s="53"/>
      <c r="CW632" s="53"/>
      <c r="CX632" s="53"/>
      <c r="CY632" s="53"/>
    </row>
    <row r="633" spans="1:103" ht="13" customHeight="1">
      <c r="A633" s="4"/>
      <c r="B633" s="4"/>
      <c r="C633" s="4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53"/>
      <c r="CA633" s="53"/>
      <c r="CB633" s="53"/>
      <c r="CC633" s="53"/>
      <c r="CD633" s="53"/>
      <c r="CE633" s="53"/>
      <c r="CF633" s="53"/>
      <c r="CG633" s="53"/>
      <c r="CH633" s="53"/>
      <c r="CI633" s="53"/>
      <c r="CJ633" s="53"/>
      <c r="CK633" s="53"/>
      <c r="CL633" s="61"/>
      <c r="CM633" s="53"/>
      <c r="CN633" s="53"/>
      <c r="CO633" s="53"/>
      <c r="CP633" s="53"/>
      <c r="CQ633" s="53"/>
      <c r="CR633" s="53"/>
      <c r="CS633" s="53"/>
      <c r="CT633" s="53"/>
      <c r="CU633" s="53"/>
      <c r="CV633" s="53"/>
      <c r="CW633" s="53"/>
      <c r="CX633" s="53"/>
      <c r="CY633" s="53"/>
    </row>
    <row r="634" spans="1:103" ht="13" customHeight="1">
      <c r="A634" s="4"/>
      <c r="B634" s="4"/>
      <c r="C634" s="4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53"/>
      <c r="CA634" s="53"/>
      <c r="CB634" s="53"/>
      <c r="CC634" s="53"/>
      <c r="CD634" s="53"/>
      <c r="CE634" s="53"/>
      <c r="CF634" s="53"/>
      <c r="CG634" s="53"/>
      <c r="CH634" s="53"/>
      <c r="CI634" s="53"/>
      <c r="CJ634" s="53"/>
      <c r="CK634" s="53"/>
      <c r="CL634" s="61"/>
      <c r="CM634" s="53"/>
      <c r="CN634" s="53"/>
      <c r="CO634" s="53"/>
      <c r="CP634" s="53"/>
      <c r="CQ634" s="53"/>
      <c r="CR634" s="53"/>
      <c r="CS634" s="53"/>
      <c r="CT634" s="53"/>
      <c r="CU634" s="53"/>
      <c r="CV634" s="53"/>
      <c r="CW634" s="53"/>
      <c r="CX634" s="53"/>
      <c r="CY634" s="53"/>
    </row>
    <row r="635" spans="1:103" ht="13" customHeight="1">
      <c r="A635" s="4"/>
      <c r="B635" s="4"/>
      <c r="C635" s="4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53"/>
      <c r="CA635" s="53"/>
      <c r="CB635" s="53"/>
      <c r="CC635" s="53"/>
      <c r="CD635" s="53"/>
      <c r="CE635" s="53"/>
      <c r="CF635" s="53"/>
      <c r="CG635" s="53"/>
      <c r="CH635" s="53"/>
      <c r="CI635" s="53"/>
      <c r="CJ635" s="53"/>
      <c r="CK635" s="53"/>
      <c r="CL635" s="61"/>
      <c r="CM635" s="53"/>
      <c r="CN635" s="53"/>
      <c r="CO635" s="53"/>
      <c r="CP635" s="53"/>
      <c r="CQ635" s="53"/>
      <c r="CR635" s="53"/>
      <c r="CS635" s="53"/>
      <c r="CT635" s="53"/>
      <c r="CU635" s="53"/>
      <c r="CV635" s="53"/>
      <c r="CW635" s="53"/>
      <c r="CX635" s="53"/>
      <c r="CY635" s="53"/>
    </row>
    <row r="636" spans="1:103" ht="13" customHeight="1">
      <c r="A636" s="4"/>
      <c r="B636" s="4"/>
      <c r="C636" s="4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53"/>
      <c r="CA636" s="53"/>
      <c r="CB636" s="53"/>
      <c r="CC636" s="53"/>
      <c r="CD636" s="53"/>
      <c r="CE636" s="53"/>
      <c r="CF636" s="53"/>
      <c r="CG636" s="53"/>
      <c r="CH636" s="53"/>
      <c r="CI636" s="53"/>
      <c r="CJ636" s="53"/>
      <c r="CK636" s="53"/>
      <c r="CL636" s="61"/>
      <c r="CM636" s="53"/>
      <c r="CN636" s="53"/>
      <c r="CO636" s="53"/>
      <c r="CP636" s="53"/>
      <c r="CQ636" s="53"/>
      <c r="CR636" s="53"/>
      <c r="CS636" s="53"/>
      <c r="CT636" s="53"/>
      <c r="CU636" s="53"/>
      <c r="CV636" s="53"/>
      <c r="CW636" s="53"/>
      <c r="CX636" s="53"/>
      <c r="CY636" s="53"/>
    </row>
    <row r="637" spans="1:103" ht="13" customHeight="1">
      <c r="A637" s="4"/>
      <c r="B637" s="4"/>
      <c r="C637" s="4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53"/>
      <c r="CA637" s="53"/>
      <c r="CB637" s="53"/>
      <c r="CC637" s="53"/>
      <c r="CD637" s="53"/>
      <c r="CE637" s="53"/>
      <c r="CF637" s="53"/>
      <c r="CG637" s="53"/>
      <c r="CH637" s="53"/>
      <c r="CI637" s="53"/>
      <c r="CJ637" s="53"/>
      <c r="CK637" s="53"/>
      <c r="CL637" s="61"/>
      <c r="CM637" s="53"/>
      <c r="CN637" s="53"/>
      <c r="CO637" s="53"/>
      <c r="CP637" s="53"/>
      <c r="CQ637" s="53"/>
      <c r="CR637" s="53"/>
      <c r="CS637" s="53"/>
      <c r="CT637" s="53"/>
      <c r="CU637" s="53"/>
      <c r="CV637" s="53"/>
      <c r="CW637" s="53"/>
      <c r="CX637" s="53"/>
      <c r="CY637" s="53"/>
    </row>
    <row r="638" spans="1:103" ht="13" customHeight="1">
      <c r="A638" s="4"/>
      <c r="B638" s="4"/>
      <c r="C638" s="4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  <c r="BW638" s="53"/>
      <c r="BX638" s="53"/>
      <c r="BY638" s="53"/>
      <c r="BZ638" s="53"/>
      <c r="CA638" s="53"/>
      <c r="CB638" s="53"/>
      <c r="CC638" s="53"/>
      <c r="CD638" s="53"/>
      <c r="CE638" s="53"/>
      <c r="CF638" s="53"/>
      <c r="CG638" s="53"/>
      <c r="CH638" s="53"/>
      <c r="CI638" s="53"/>
      <c r="CJ638" s="53"/>
      <c r="CK638" s="53"/>
      <c r="CL638" s="61"/>
      <c r="CM638" s="53"/>
      <c r="CN638" s="53"/>
      <c r="CO638" s="53"/>
      <c r="CP638" s="53"/>
      <c r="CQ638" s="53"/>
      <c r="CR638" s="53"/>
      <c r="CS638" s="53"/>
      <c r="CT638" s="53"/>
      <c r="CU638" s="53"/>
      <c r="CV638" s="53"/>
      <c r="CW638" s="53"/>
      <c r="CX638" s="53"/>
      <c r="CY638" s="53"/>
    </row>
    <row r="639" spans="1:103" ht="13" customHeight="1">
      <c r="A639" s="4"/>
      <c r="B639" s="4"/>
      <c r="C639" s="4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53"/>
      <c r="CA639" s="53"/>
      <c r="CB639" s="53"/>
      <c r="CC639" s="53"/>
      <c r="CD639" s="53"/>
      <c r="CE639" s="53"/>
      <c r="CF639" s="53"/>
      <c r="CG639" s="53"/>
      <c r="CH639" s="53"/>
      <c r="CI639" s="53"/>
      <c r="CJ639" s="53"/>
      <c r="CK639" s="53"/>
      <c r="CL639" s="61"/>
      <c r="CM639" s="53"/>
      <c r="CN639" s="53"/>
      <c r="CO639" s="53"/>
      <c r="CP639" s="53"/>
      <c r="CQ639" s="53"/>
      <c r="CR639" s="53"/>
      <c r="CS639" s="53"/>
      <c r="CT639" s="53"/>
      <c r="CU639" s="53"/>
      <c r="CV639" s="53"/>
      <c r="CW639" s="53"/>
      <c r="CX639" s="53"/>
      <c r="CY639" s="53"/>
    </row>
    <row r="640" spans="1:103" ht="13" customHeight="1">
      <c r="A640" s="4"/>
      <c r="B640" s="4"/>
      <c r="C640" s="4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53"/>
      <c r="CA640" s="53"/>
      <c r="CB640" s="53"/>
      <c r="CC640" s="53"/>
      <c r="CD640" s="53"/>
      <c r="CE640" s="53"/>
      <c r="CF640" s="53"/>
      <c r="CG640" s="53"/>
      <c r="CH640" s="53"/>
      <c r="CI640" s="53"/>
      <c r="CJ640" s="53"/>
      <c r="CK640" s="53"/>
      <c r="CL640" s="61"/>
      <c r="CM640" s="53"/>
      <c r="CN640" s="53"/>
      <c r="CO640" s="53"/>
      <c r="CP640" s="53"/>
      <c r="CQ640" s="53"/>
      <c r="CR640" s="53"/>
      <c r="CS640" s="53"/>
      <c r="CT640" s="53"/>
      <c r="CU640" s="53"/>
      <c r="CV640" s="53"/>
      <c r="CW640" s="53"/>
      <c r="CX640" s="53"/>
      <c r="CY640" s="53"/>
    </row>
    <row r="641" spans="1:103" ht="13" customHeight="1">
      <c r="A641" s="4"/>
      <c r="B641" s="4"/>
      <c r="C641" s="4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  <c r="BW641" s="53"/>
      <c r="BX641" s="53"/>
      <c r="BY641" s="53"/>
      <c r="BZ641" s="53"/>
      <c r="CA641" s="53"/>
      <c r="CB641" s="53"/>
      <c r="CC641" s="53"/>
      <c r="CD641" s="53"/>
      <c r="CE641" s="53"/>
      <c r="CF641" s="53"/>
      <c r="CG641" s="53"/>
      <c r="CH641" s="53"/>
      <c r="CI641" s="53"/>
      <c r="CJ641" s="53"/>
      <c r="CK641" s="53"/>
      <c r="CL641" s="61"/>
      <c r="CM641" s="53"/>
      <c r="CN641" s="53"/>
      <c r="CO641" s="53"/>
      <c r="CP641" s="53"/>
      <c r="CQ641" s="53"/>
      <c r="CR641" s="53"/>
      <c r="CS641" s="53"/>
      <c r="CT641" s="53"/>
      <c r="CU641" s="53"/>
      <c r="CV641" s="53"/>
      <c r="CW641" s="53"/>
      <c r="CX641" s="53"/>
      <c r="CY641" s="53"/>
    </row>
    <row r="642" spans="1:103" ht="13" customHeight="1">
      <c r="A642" s="4"/>
      <c r="B642" s="4"/>
      <c r="C642" s="4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53"/>
      <c r="CA642" s="53"/>
      <c r="CB642" s="53"/>
      <c r="CC642" s="53"/>
      <c r="CD642" s="53"/>
      <c r="CE642" s="53"/>
      <c r="CF642" s="53"/>
      <c r="CG642" s="53"/>
      <c r="CH642" s="53"/>
      <c r="CI642" s="53"/>
      <c r="CJ642" s="53"/>
      <c r="CK642" s="53"/>
      <c r="CL642" s="61"/>
      <c r="CM642" s="53"/>
      <c r="CN642" s="53"/>
      <c r="CO642" s="53"/>
      <c r="CP642" s="53"/>
      <c r="CQ642" s="53"/>
      <c r="CR642" s="53"/>
      <c r="CS642" s="53"/>
      <c r="CT642" s="53"/>
      <c r="CU642" s="53"/>
      <c r="CV642" s="53"/>
      <c r="CW642" s="53"/>
      <c r="CX642" s="53"/>
      <c r="CY642" s="53"/>
    </row>
    <row r="643" spans="1:103" ht="13" customHeight="1">
      <c r="A643" s="4"/>
      <c r="B643" s="4"/>
      <c r="C643" s="4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  <c r="BW643" s="53"/>
      <c r="BX643" s="53"/>
      <c r="BY643" s="53"/>
      <c r="BZ643" s="53"/>
      <c r="CA643" s="53"/>
      <c r="CB643" s="53"/>
      <c r="CC643" s="53"/>
      <c r="CD643" s="53"/>
      <c r="CE643" s="53"/>
      <c r="CF643" s="53"/>
      <c r="CG643" s="53"/>
      <c r="CH643" s="53"/>
      <c r="CI643" s="53"/>
      <c r="CJ643" s="53"/>
      <c r="CK643" s="53"/>
      <c r="CL643" s="61"/>
      <c r="CM643" s="53"/>
      <c r="CN643" s="53"/>
      <c r="CO643" s="53"/>
      <c r="CP643" s="53"/>
      <c r="CQ643" s="53"/>
      <c r="CR643" s="53"/>
      <c r="CS643" s="53"/>
      <c r="CT643" s="53"/>
      <c r="CU643" s="53"/>
      <c r="CV643" s="53"/>
      <c r="CW643" s="53"/>
      <c r="CX643" s="53"/>
      <c r="CY643" s="53"/>
    </row>
    <row r="644" spans="1:103" ht="13" customHeight="1">
      <c r="A644" s="4"/>
      <c r="B644" s="4"/>
      <c r="C644" s="4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  <c r="BW644" s="53"/>
      <c r="BX644" s="53"/>
      <c r="BY644" s="53"/>
      <c r="BZ644" s="53"/>
      <c r="CA644" s="53"/>
      <c r="CB644" s="53"/>
      <c r="CC644" s="53"/>
      <c r="CD644" s="53"/>
      <c r="CE644" s="53"/>
      <c r="CF644" s="53"/>
      <c r="CG644" s="53"/>
      <c r="CH644" s="53"/>
      <c r="CI644" s="53"/>
      <c r="CJ644" s="53"/>
      <c r="CK644" s="53"/>
      <c r="CL644" s="61"/>
      <c r="CM644" s="53"/>
      <c r="CN644" s="53"/>
      <c r="CO644" s="53"/>
      <c r="CP644" s="53"/>
      <c r="CQ644" s="53"/>
      <c r="CR644" s="53"/>
      <c r="CS644" s="53"/>
      <c r="CT644" s="53"/>
      <c r="CU644" s="53"/>
      <c r="CV644" s="53"/>
      <c r="CW644" s="53"/>
      <c r="CX644" s="53"/>
      <c r="CY644" s="53"/>
    </row>
    <row r="645" spans="1:103" ht="13" customHeight="1">
      <c r="A645" s="4"/>
      <c r="B645" s="4"/>
      <c r="C645" s="4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53"/>
      <c r="CA645" s="53"/>
      <c r="CB645" s="53"/>
      <c r="CC645" s="53"/>
      <c r="CD645" s="53"/>
      <c r="CE645" s="53"/>
      <c r="CF645" s="53"/>
      <c r="CG645" s="53"/>
      <c r="CH645" s="53"/>
      <c r="CI645" s="53"/>
      <c r="CJ645" s="53"/>
      <c r="CK645" s="53"/>
      <c r="CL645" s="61"/>
      <c r="CM645" s="53"/>
      <c r="CN645" s="53"/>
      <c r="CO645" s="53"/>
      <c r="CP645" s="53"/>
      <c r="CQ645" s="53"/>
      <c r="CR645" s="53"/>
      <c r="CS645" s="53"/>
      <c r="CT645" s="53"/>
      <c r="CU645" s="53"/>
      <c r="CV645" s="53"/>
      <c r="CW645" s="53"/>
      <c r="CX645" s="53"/>
      <c r="CY645" s="53"/>
    </row>
    <row r="646" spans="1:103" ht="13" customHeight="1">
      <c r="A646" s="4"/>
      <c r="B646" s="4"/>
      <c r="C646" s="4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  <c r="BW646" s="53"/>
      <c r="BX646" s="53"/>
      <c r="BY646" s="53"/>
      <c r="BZ646" s="53"/>
      <c r="CA646" s="53"/>
      <c r="CB646" s="53"/>
      <c r="CC646" s="53"/>
      <c r="CD646" s="53"/>
      <c r="CE646" s="53"/>
      <c r="CF646" s="53"/>
      <c r="CG646" s="53"/>
      <c r="CH646" s="53"/>
      <c r="CI646" s="53"/>
      <c r="CJ646" s="53"/>
      <c r="CK646" s="53"/>
      <c r="CL646" s="61"/>
      <c r="CM646" s="53"/>
      <c r="CN646" s="53"/>
      <c r="CO646" s="53"/>
      <c r="CP646" s="53"/>
      <c r="CQ646" s="53"/>
      <c r="CR646" s="53"/>
      <c r="CS646" s="53"/>
      <c r="CT646" s="53"/>
      <c r="CU646" s="53"/>
      <c r="CV646" s="53"/>
      <c r="CW646" s="53"/>
      <c r="CX646" s="53"/>
      <c r="CY646" s="53"/>
    </row>
    <row r="647" spans="1:103" ht="13" customHeight="1">
      <c r="A647" s="4"/>
      <c r="B647" s="4"/>
      <c r="C647" s="4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53"/>
      <c r="CA647" s="53"/>
      <c r="CB647" s="53"/>
      <c r="CC647" s="53"/>
      <c r="CD647" s="53"/>
      <c r="CE647" s="53"/>
      <c r="CF647" s="53"/>
      <c r="CG647" s="53"/>
      <c r="CH647" s="53"/>
      <c r="CI647" s="53"/>
      <c r="CJ647" s="53"/>
      <c r="CK647" s="53"/>
      <c r="CL647" s="61"/>
      <c r="CM647" s="53"/>
      <c r="CN647" s="53"/>
      <c r="CO647" s="53"/>
      <c r="CP647" s="53"/>
      <c r="CQ647" s="53"/>
      <c r="CR647" s="53"/>
      <c r="CS647" s="53"/>
      <c r="CT647" s="53"/>
      <c r="CU647" s="53"/>
      <c r="CV647" s="53"/>
      <c r="CW647" s="53"/>
      <c r="CX647" s="53"/>
      <c r="CY647" s="53"/>
    </row>
    <row r="648" spans="1:103" ht="13" customHeight="1">
      <c r="A648" s="4"/>
      <c r="B648" s="4"/>
      <c r="C648" s="4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  <c r="BW648" s="53"/>
      <c r="BX648" s="53"/>
      <c r="BY648" s="53"/>
      <c r="BZ648" s="53"/>
      <c r="CA648" s="53"/>
      <c r="CB648" s="53"/>
      <c r="CC648" s="53"/>
      <c r="CD648" s="53"/>
      <c r="CE648" s="53"/>
      <c r="CF648" s="53"/>
      <c r="CG648" s="53"/>
      <c r="CH648" s="53"/>
      <c r="CI648" s="53"/>
      <c r="CJ648" s="53"/>
      <c r="CK648" s="53"/>
      <c r="CL648" s="61"/>
      <c r="CM648" s="53"/>
      <c r="CN648" s="53"/>
      <c r="CO648" s="53"/>
      <c r="CP648" s="53"/>
      <c r="CQ648" s="53"/>
      <c r="CR648" s="53"/>
      <c r="CS648" s="53"/>
      <c r="CT648" s="53"/>
      <c r="CU648" s="53"/>
      <c r="CV648" s="53"/>
      <c r="CW648" s="53"/>
      <c r="CX648" s="53"/>
      <c r="CY648" s="53"/>
    </row>
    <row r="649" spans="1:103" ht="13" customHeight="1">
      <c r="A649" s="4"/>
      <c r="B649" s="4"/>
      <c r="C649" s="4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  <c r="BW649" s="53"/>
      <c r="BX649" s="53"/>
      <c r="BY649" s="53"/>
      <c r="BZ649" s="53"/>
      <c r="CA649" s="53"/>
      <c r="CB649" s="53"/>
      <c r="CC649" s="53"/>
      <c r="CD649" s="53"/>
      <c r="CE649" s="53"/>
      <c r="CF649" s="53"/>
      <c r="CG649" s="53"/>
      <c r="CH649" s="53"/>
      <c r="CI649" s="53"/>
      <c r="CJ649" s="53"/>
      <c r="CK649" s="53"/>
      <c r="CL649" s="61"/>
      <c r="CM649" s="53"/>
      <c r="CN649" s="53"/>
      <c r="CO649" s="53"/>
      <c r="CP649" s="53"/>
      <c r="CQ649" s="53"/>
      <c r="CR649" s="53"/>
      <c r="CS649" s="53"/>
      <c r="CT649" s="53"/>
      <c r="CU649" s="53"/>
      <c r="CV649" s="53"/>
      <c r="CW649" s="53"/>
      <c r="CX649" s="53"/>
      <c r="CY649" s="53"/>
    </row>
    <row r="650" spans="1:103" ht="13" customHeight="1">
      <c r="A650" s="4"/>
      <c r="B650" s="4"/>
      <c r="C650" s="4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  <c r="BW650" s="53"/>
      <c r="BX650" s="53"/>
      <c r="BY650" s="53"/>
      <c r="BZ650" s="53"/>
      <c r="CA650" s="53"/>
      <c r="CB650" s="53"/>
      <c r="CC650" s="53"/>
      <c r="CD650" s="53"/>
      <c r="CE650" s="53"/>
      <c r="CF650" s="53"/>
      <c r="CG650" s="53"/>
      <c r="CH650" s="53"/>
      <c r="CI650" s="53"/>
      <c r="CJ650" s="53"/>
      <c r="CK650" s="53"/>
      <c r="CL650" s="61"/>
      <c r="CM650" s="53"/>
      <c r="CN650" s="53"/>
      <c r="CO650" s="53"/>
      <c r="CP650" s="53"/>
      <c r="CQ650" s="53"/>
      <c r="CR650" s="53"/>
      <c r="CS650" s="53"/>
      <c r="CT650" s="53"/>
      <c r="CU650" s="53"/>
      <c r="CV650" s="53"/>
      <c r="CW650" s="53"/>
      <c r="CX650" s="53"/>
      <c r="CY650" s="53"/>
    </row>
    <row r="651" spans="1:103" ht="13" customHeight="1">
      <c r="A651" s="4"/>
      <c r="B651" s="4"/>
      <c r="C651" s="4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53"/>
      <c r="CA651" s="53"/>
      <c r="CB651" s="53"/>
      <c r="CC651" s="53"/>
      <c r="CD651" s="53"/>
      <c r="CE651" s="53"/>
      <c r="CF651" s="53"/>
      <c r="CG651" s="53"/>
      <c r="CH651" s="53"/>
      <c r="CI651" s="53"/>
      <c r="CJ651" s="53"/>
      <c r="CK651" s="53"/>
      <c r="CL651" s="61"/>
      <c r="CM651" s="53"/>
      <c r="CN651" s="53"/>
      <c r="CO651" s="53"/>
      <c r="CP651" s="53"/>
      <c r="CQ651" s="53"/>
      <c r="CR651" s="53"/>
      <c r="CS651" s="53"/>
      <c r="CT651" s="53"/>
      <c r="CU651" s="53"/>
      <c r="CV651" s="53"/>
      <c r="CW651" s="53"/>
      <c r="CX651" s="53"/>
      <c r="CY651" s="53"/>
    </row>
    <row r="652" spans="1:103" ht="13" customHeight="1">
      <c r="A652" s="4"/>
      <c r="B652" s="4"/>
      <c r="C652" s="4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53"/>
      <c r="CA652" s="53"/>
      <c r="CB652" s="53"/>
      <c r="CC652" s="53"/>
      <c r="CD652" s="53"/>
      <c r="CE652" s="53"/>
      <c r="CF652" s="53"/>
      <c r="CG652" s="53"/>
      <c r="CH652" s="53"/>
      <c r="CI652" s="53"/>
      <c r="CJ652" s="53"/>
      <c r="CK652" s="53"/>
      <c r="CL652" s="61"/>
      <c r="CM652" s="53"/>
      <c r="CN652" s="53"/>
      <c r="CO652" s="53"/>
      <c r="CP652" s="53"/>
      <c r="CQ652" s="53"/>
      <c r="CR652" s="53"/>
      <c r="CS652" s="53"/>
      <c r="CT652" s="53"/>
      <c r="CU652" s="53"/>
      <c r="CV652" s="53"/>
      <c r="CW652" s="53"/>
      <c r="CX652" s="53"/>
      <c r="CY652" s="53"/>
    </row>
    <row r="653" spans="1:103" ht="13" customHeight="1">
      <c r="A653" s="4"/>
      <c r="B653" s="4"/>
      <c r="C653" s="4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  <c r="BW653" s="53"/>
      <c r="BX653" s="53"/>
      <c r="BY653" s="53"/>
      <c r="BZ653" s="53"/>
      <c r="CA653" s="53"/>
      <c r="CB653" s="53"/>
      <c r="CC653" s="53"/>
      <c r="CD653" s="53"/>
      <c r="CE653" s="53"/>
      <c r="CF653" s="53"/>
      <c r="CG653" s="53"/>
      <c r="CH653" s="53"/>
      <c r="CI653" s="53"/>
      <c r="CJ653" s="53"/>
      <c r="CK653" s="53"/>
      <c r="CL653" s="61"/>
      <c r="CM653" s="53"/>
      <c r="CN653" s="53"/>
      <c r="CO653" s="53"/>
      <c r="CP653" s="53"/>
      <c r="CQ653" s="53"/>
      <c r="CR653" s="53"/>
      <c r="CS653" s="53"/>
      <c r="CT653" s="53"/>
      <c r="CU653" s="53"/>
      <c r="CV653" s="53"/>
      <c r="CW653" s="53"/>
      <c r="CX653" s="53"/>
      <c r="CY653" s="53"/>
    </row>
    <row r="654" spans="1:103" ht="13" customHeight="1">
      <c r="A654" s="4"/>
      <c r="B654" s="4"/>
      <c r="C654" s="4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53"/>
      <c r="CA654" s="53"/>
      <c r="CB654" s="53"/>
      <c r="CC654" s="53"/>
      <c r="CD654" s="53"/>
      <c r="CE654" s="53"/>
      <c r="CF654" s="53"/>
      <c r="CG654" s="53"/>
      <c r="CH654" s="53"/>
      <c r="CI654" s="53"/>
      <c r="CJ654" s="53"/>
      <c r="CK654" s="53"/>
      <c r="CL654" s="61"/>
      <c r="CM654" s="53"/>
      <c r="CN654" s="53"/>
      <c r="CO654" s="53"/>
      <c r="CP654" s="53"/>
      <c r="CQ654" s="53"/>
      <c r="CR654" s="53"/>
      <c r="CS654" s="53"/>
      <c r="CT654" s="53"/>
      <c r="CU654" s="53"/>
      <c r="CV654" s="53"/>
      <c r="CW654" s="53"/>
      <c r="CX654" s="53"/>
      <c r="CY654" s="53"/>
    </row>
    <row r="655" spans="1:103" ht="13" customHeight="1">
      <c r="A655" s="4"/>
      <c r="B655" s="4"/>
      <c r="C655" s="4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  <c r="BW655" s="53"/>
      <c r="BX655" s="53"/>
      <c r="BY655" s="53"/>
      <c r="BZ655" s="53"/>
      <c r="CA655" s="53"/>
      <c r="CB655" s="53"/>
      <c r="CC655" s="53"/>
      <c r="CD655" s="53"/>
      <c r="CE655" s="53"/>
      <c r="CF655" s="53"/>
      <c r="CG655" s="53"/>
      <c r="CH655" s="53"/>
      <c r="CI655" s="53"/>
      <c r="CJ655" s="53"/>
      <c r="CK655" s="53"/>
      <c r="CL655" s="61"/>
      <c r="CM655" s="53"/>
      <c r="CN655" s="53"/>
      <c r="CO655" s="53"/>
      <c r="CP655" s="53"/>
      <c r="CQ655" s="53"/>
      <c r="CR655" s="53"/>
      <c r="CS655" s="53"/>
      <c r="CT655" s="53"/>
      <c r="CU655" s="53"/>
      <c r="CV655" s="53"/>
      <c r="CW655" s="53"/>
      <c r="CX655" s="53"/>
      <c r="CY655" s="53"/>
    </row>
    <row r="656" spans="1:103" ht="13" customHeight="1">
      <c r="A656" s="4"/>
      <c r="B656" s="4"/>
      <c r="C656" s="4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53"/>
      <c r="CA656" s="53"/>
      <c r="CB656" s="53"/>
      <c r="CC656" s="53"/>
      <c r="CD656" s="53"/>
      <c r="CE656" s="53"/>
      <c r="CF656" s="53"/>
      <c r="CG656" s="53"/>
      <c r="CH656" s="53"/>
      <c r="CI656" s="53"/>
      <c r="CJ656" s="53"/>
      <c r="CK656" s="53"/>
      <c r="CL656" s="61"/>
      <c r="CM656" s="53"/>
      <c r="CN656" s="53"/>
      <c r="CO656" s="53"/>
      <c r="CP656" s="53"/>
      <c r="CQ656" s="53"/>
      <c r="CR656" s="53"/>
      <c r="CS656" s="53"/>
      <c r="CT656" s="53"/>
      <c r="CU656" s="53"/>
      <c r="CV656" s="53"/>
      <c r="CW656" s="53"/>
      <c r="CX656" s="53"/>
      <c r="CY656" s="53"/>
    </row>
    <row r="657" spans="1:103" ht="13" customHeight="1">
      <c r="A657" s="4"/>
      <c r="B657" s="4"/>
      <c r="C657" s="4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53"/>
      <c r="CA657" s="53"/>
      <c r="CB657" s="53"/>
      <c r="CC657" s="53"/>
      <c r="CD657" s="53"/>
      <c r="CE657" s="53"/>
      <c r="CF657" s="53"/>
      <c r="CG657" s="53"/>
      <c r="CH657" s="53"/>
      <c r="CI657" s="53"/>
      <c r="CJ657" s="53"/>
      <c r="CK657" s="53"/>
      <c r="CL657" s="61"/>
      <c r="CM657" s="53"/>
      <c r="CN657" s="53"/>
      <c r="CO657" s="53"/>
      <c r="CP657" s="53"/>
      <c r="CQ657" s="53"/>
      <c r="CR657" s="53"/>
      <c r="CS657" s="53"/>
      <c r="CT657" s="53"/>
      <c r="CU657" s="53"/>
      <c r="CV657" s="53"/>
      <c r="CW657" s="53"/>
      <c r="CX657" s="53"/>
      <c r="CY657" s="53"/>
    </row>
    <row r="658" spans="1:103" ht="13" customHeight="1">
      <c r="A658" s="4"/>
      <c r="B658" s="4"/>
      <c r="C658" s="4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53"/>
      <c r="CA658" s="53"/>
      <c r="CB658" s="53"/>
      <c r="CC658" s="53"/>
      <c r="CD658" s="53"/>
      <c r="CE658" s="53"/>
      <c r="CF658" s="53"/>
      <c r="CG658" s="53"/>
      <c r="CH658" s="53"/>
      <c r="CI658" s="53"/>
      <c r="CJ658" s="53"/>
      <c r="CK658" s="53"/>
      <c r="CL658" s="61"/>
      <c r="CM658" s="53"/>
      <c r="CN658" s="53"/>
      <c r="CO658" s="53"/>
      <c r="CP658" s="53"/>
      <c r="CQ658" s="53"/>
      <c r="CR658" s="53"/>
      <c r="CS658" s="53"/>
      <c r="CT658" s="53"/>
      <c r="CU658" s="53"/>
      <c r="CV658" s="53"/>
      <c r="CW658" s="53"/>
      <c r="CX658" s="53"/>
      <c r="CY658" s="53"/>
    </row>
    <row r="659" spans="1:103" ht="13" customHeight="1">
      <c r="A659" s="4"/>
      <c r="B659" s="4"/>
      <c r="C659" s="4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53"/>
      <c r="CA659" s="53"/>
      <c r="CB659" s="53"/>
      <c r="CC659" s="53"/>
      <c r="CD659" s="53"/>
      <c r="CE659" s="53"/>
      <c r="CF659" s="53"/>
      <c r="CG659" s="53"/>
      <c r="CH659" s="53"/>
      <c r="CI659" s="53"/>
      <c r="CJ659" s="53"/>
      <c r="CK659" s="53"/>
      <c r="CL659" s="61"/>
      <c r="CM659" s="53"/>
      <c r="CN659" s="53"/>
      <c r="CO659" s="53"/>
      <c r="CP659" s="53"/>
      <c r="CQ659" s="53"/>
      <c r="CR659" s="53"/>
      <c r="CS659" s="53"/>
      <c r="CT659" s="53"/>
      <c r="CU659" s="53"/>
      <c r="CV659" s="53"/>
      <c r="CW659" s="53"/>
      <c r="CX659" s="53"/>
      <c r="CY659" s="53"/>
    </row>
    <row r="660" spans="1:103" ht="13" customHeight="1">
      <c r="A660" s="4"/>
      <c r="B660" s="4"/>
      <c r="C660" s="4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53"/>
      <c r="CA660" s="53"/>
      <c r="CB660" s="53"/>
      <c r="CC660" s="53"/>
      <c r="CD660" s="53"/>
      <c r="CE660" s="53"/>
      <c r="CF660" s="53"/>
      <c r="CG660" s="53"/>
      <c r="CH660" s="53"/>
      <c r="CI660" s="53"/>
      <c r="CJ660" s="53"/>
      <c r="CK660" s="53"/>
      <c r="CL660" s="61"/>
      <c r="CM660" s="53"/>
      <c r="CN660" s="53"/>
      <c r="CO660" s="53"/>
      <c r="CP660" s="53"/>
      <c r="CQ660" s="53"/>
      <c r="CR660" s="53"/>
      <c r="CS660" s="53"/>
      <c r="CT660" s="53"/>
      <c r="CU660" s="53"/>
      <c r="CV660" s="53"/>
      <c r="CW660" s="53"/>
      <c r="CX660" s="53"/>
      <c r="CY660" s="53"/>
    </row>
    <row r="661" spans="1:103" ht="13" customHeight="1">
      <c r="A661" s="4"/>
      <c r="B661" s="4"/>
      <c r="C661" s="4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53"/>
      <c r="CA661" s="53"/>
      <c r="CB661" s="53"/>
      <c r="CC661" s="53"/>
      <c r="CD661" s="53"/>
      <c r="CE661" s="53"/>
      <c r="CF661" s="53"/>
      <c r="CG661" s="53"/>
      <c r="CH661" s="53"/>
      <c r="CI661" s="53"/>
      <c r="CJ661" s="53"/>
      <c r="CK661" s="53"/>
      <c r="CL661" s="61"/>
      <c r="CM661" s="53"/>
      <c r="CN661" s="53"/>
      <c r="CO661" s="53"/>
      <c r="CP661" s="53"/>
      <c r="CQ661" s="53"/>
      <c r="CR661" s="53"/>
      <c r="CS661" s="53"/>
      <c r="CT661" s="53"/>
      <c r="CU661" s="53"/>
      <c r="CV661" s="53"/>
      <c r="CW661" s="53"/>
      <c r="CX661" s="53"/>
      <c r="CY661" s="53"/>
    </row>
    <row r="662" spans="1:103" ht="13" customHeight="1">
      <c r="A662" s="4"/>
      <c r="B662" s="4"/>
      <c r="C662" s="4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/>
      <c r="CA662" s="53"/>
      <c r="CB662" s="53"/>
      <c r="CC662" s="53"/>
      <c r="CD662" s="53"/>
      <c r="CE662" s="53"/>
      <c r="CF662" s="53"/>
      <c r="CG662" s="53"/>
      <c r="CH662" s="53"/>
      <c r="CI662" s="53"/>
      <c r="CJ662" s="53"/>
      <c r="CK662" s="53"/>
      <c r="CL662" s="61"/>
      <c r="CM662" s="53"/>
      <c r="CN662" s="53"/>
      <c r="CO662" s="53"/>
      <c r="CP662" s="53"/>
      <c r="CQ662" s="53"/>
      <c r="CR662" s="53"/>
      <c r="CS662" s="53"/>
      <c r="CT662" s="53"/>
      <c r="CU662" s="53"/>
      <c r="CV662" s="53"/>
      <c r="CW662" s="53"/>
      <c r="CX662" s="53"/>
      <c r="CY662" s="53"/>
    </row>
    <row r="663" spans="1:103" ht="13" customHeight="1">
      <c r="A663" s="4"/>
      <c r="B663" s="4"/>
      <c r="C663" s="4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53"/>
      <c r="CA663" s="53"/>
      <c r="CB663" s="53"/>
      <c r="CC663" s="53"/>
      <c r="CD663" s="53"/>
      <c r="CE663" s="53"/>
      <c r="CF663" s="53"/>
      <c r="CG663" s="53"/>
      <c r="CH663" s="53"/>
      <c r="CI663" s="53"/>
      <c r="CJ663" s="53"/>
      <c r="CK663" s="53"/>
      <c r="CL663" s="61"/>
      <c r="CM663" s="53"/>
      <c r="CN663" s="53"/>
      <c r="CO663" s="53"/>
      <c r="CP663" s="53"/>
      <c r="CQ663" s="53"/>
      <c r="CR663" s="53"/>
      <c r="CS663" s="53"/>
      <c r="CT663" s="53"/>
      <c r="CU663" s="53"/>
      <c r="CV663" s="53"/>
      <c r="CW663" s="53"/>
      <c r="CX663" s="53"/>
      <c r="CY663" s="53"/>
    </row>
    <row r="664" spans="1:103" ht="13" customHeight="1">
      <c r="A664" s="4"/>
      <c r="B664" s="4"/>
      <c r="C664" s="4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53"/>
      <c r="CA664" s="53"/>
      <c r="CB664" s="53"/>
      <c r="CC664" s="53"/>
      <c r="CD664" s="53"/>
      <c r="CE664" s="53"/>
      <c r="CF664" s="53"/>
      <c r="CG664" s="53"/>
      <c r="CH664" s="53"/>
      <c r="CI664" s="53"/>
      <c r="CJ664" s="53"/>
      <c r="CK664" s="53"/>
      <c r="CL664" s="61"/>
      <c r="CM664" s="53"/>
      <c r="CN664" s="53"/>
      <c r="CO664" s="53"/>
      <c r="CP664" s="53"/>
      <c r="CQ664" s="53"/>
      <c r="CR664" s="53"/>
      <c r="CS664" s="53"/>
      <c r="CT664" s="53"/>
      <c r="CU664" s="53"/>
      <c r="CV664" s="53"/>
      <c r="CW664" s="53"/>
      <c r="CX664" s="53"/>
      <c r="CY664" s="53"/>
    </row>
    <row r="665" spans="1:103" ht="13" customHeight="1">
      <c r="A665" s="4"/>
      <c r="B665" s="4"/>
      <c r="C665" s="4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53"/>
      <c r="CA665" s="53"/>
      <c r="CB665" s="53"/>
      <c r="CC665" s="53"/>
      <c r="CD665" s="53"/>
      <c r="CE665" s="53"/>
      <c r="CF665" s="53"/>
      <c r="CG665" s="53"/>
      <c r="CH665" s="53"/>
      <c r="CI665" s="53"/>
      <c r="CJ665" s="53"/>
      <c r="CK665" s="53"/>
      <c r="CL665" s="61"/>
      <c r="CM665" s="53"/>
      <c r="CN665" s="53"/>
      <c r="CO665" s="53"/>
      <c r="CP665" s="53"/>
      <c r="CQ665" s="53"/>
      <c r="CR665" s="53"/>
      <c r="CS665" s="53"/>
      <c r="CT665" s="53"/>
      <c r="CU665" s="53"/>
      <c r="CV665" s="53"/>
      <c r="CW665" s="53"/>
      <c r="CX665" s="53"/>
      <c r="CY665" s="53"/>
    </row>
    <row r="666" spans="1:103" ht="13" customHeight="1">
      <c r="A666" s="4"/>
      <c r="B666" s="4"/>
      <c r="C666" s="4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53"/>
      <c r="CA666" s="53"/>
      <c r="CB666" s="53"/>
      <c r="CC666" s="53"/>
      <c r="CD666" s="53"/>
      <c r="CE666" s="53"/>
      <c r="CF666" s="53"/>
      <c r="CG666" s="53"/>
      <c r="CH666" s="53"/>
      <c r="CI666" s="53"/>
      <c r="CJ666" s="53"/>
      <c r="CK666" s="53"/>
      <c r="CL666" s="61"/>
      <c r="CM666" s="53"/>
      <c r="CN666" s="53"/>
      <c r="CO666" s="53"/>
      <c r="CP666" s="53"/>
      <c r="CQ666" s="53"/>
      <c r="CR666" s="53"/>
      <c r="CS666" s="53"/>
      <c r="CT666" s="53"/>
      <c r="CU666" s="53"/>
      <c r="CV666" s="53"/>
      <c r="CW666" s="53"/>
      <c r="CX666" s="53"/>
      <c r="CY666" s="53"/>
    </row>
    <row r="667" spans="1:103" ht="13" customHeight="1">
      <c r="A667" s="4"/>
      <c r="B667" s="4"/>
      <c r="C667" s="4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53"/>
      <c r="CA667" s="53"/>
      <c r="CB667" s="53"/>
      <c r="CC667" s="53"/>
      <c r="CD667" s="53"/>
      <c r="CE667" s="53"/>
      <c r="CF667" s="53"/>
      <c r="CG667" s="53"/>
      <c r="CH667" s="53"/>
      <c r="CI667" s="53"/>
      <c r="CJ667" s="53"/>
      <c r="CK667" s="53"/>
      <c r="CL667" s="61"/>
      <c r="CM667" s="53"/>
      <c r="CN667" s="53"/>
      <c r="CO667" s="53"/>
      <c r="CP667" s="53"/>
      <c r="CQ667" s="53"/>
      <c r="CR667" s="53"/>
      <c r="CS667" s="53"/>
      <c r="CT667" s="53"/>
      <c r="CU667" s="53"/>
      <c r="CV667" s="53"/>
      <c r="CW667" s="53"/>
      <c r="CX667" s="53"/>
      <c r="CY667" s="53"/>
    </row>
    <row r="668" spans="1:103" ht="13" customHeight="1">
      <c r="A668" s="4"/>
      <c r="B668" s="4"/>
      <c r="C668" s="4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53"/>
      <c r="CA668" s="53"/>
      <c r="CB668" s="53"/>
      <c r="CC668" s="53"/>
      <c r="CD668" s="53"/>
      <c r="CE668" s="53"/>
      <c r="CF668" s="53"/>
      <c r="CG668" s="53"/>
      <c r="CH668" s="53"/>
      <c r="CI668" s="53"/>
      <c r="CJ668" s="53"/>
      <c r="CK668" s="53"/>
      <c r="CL668" s="61"/>
      <c r="CM668" s="53"/>
      <c r="CN668" s="53"/>
      <c r="CO668" s="53"/>
      <c r="CP668" s="53"/>
      <c r="CQ668" s="53"/>
      <c r="CR668" s="53"/>
      <c r="CS668" s="53"/>
      <c r="CT668" s="53"/>
      <c r="CU668" s="53"/>
      <c r="CV668" s="53"/>
      <c r="CW668" s="53"/>
      <c r="CX668" s="53"/>
      <c r="CY668" s="53"/>
    </row>
    <row r="669" spans="1:103" ht="13" customHeight="1">
      <c r="A669" s="4"/>
      <c r="B669" s="4"/>
      <c r="C669" s="4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53"/>
      <c r="CA669" s="53"/>
      <c r="CB669" s="53"/>
      <c r="CC669" s="53"/>
      <c r="CD669" s="53"/>
      <c r="CE669" s="53"/>
      <c r="CF669" s="53"/>
      <c r="CG669" s="53"/>
      <c r="CH669" s="53"/>
      <c r="CI669" s="53"/>
      <c r="CJ669" s="53"/>
      <c r="CK669" s="53"/>
      <c r="CL669" s="61"/>
      <c r="CM669" s="53"/>
      <c r="CN669" s="53"/>
      <c r="CO669" s="53"/>
      <c r="CP669" s="53"/>
      <c r="CQ669" s="53"/>
      <c r="CR669" s="53"/>
      <c r="CS669" s="53"/>
      <c r="CT669" s="53"/>
      <c r="CU669" s="53"/>
      <c r="CV669" s="53"/>
      <c r="CW669" s="53"/>
      <c r="CX669" s="53"/>
      <c r="CY669" s="53"/>
    </row>
    <row r="670" spans="1:103" ht="13" customHeight="1">
      <c r="A670" s="4"/>
      <c r="B670" s="4"/>
      <c r="C670" s="4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53"/>
      <c r="CA670" s="53"/>
      <c r="CB670" s="53"/>
      <c r="CC670" s="53"/>
      <c r="CD670" s="53"/>
      <c r="CE670" s="53"/>
      <c r="CF670" s="53"/>
      <c r="CG670" s="53"/>
      <c r="CH670" s="53"/>
      <c r="CI670" s="53"/>
      <c r="CJ670" s="53"/>
      <c r="CK670" s="53"/>
      <c r="CL670" s="61"/>
      <c r="CM670" s="53"/>
      <c r="CN670" s="53"/>
      <c r="CO670" s="53"/>
      <c r="CP670" s="53"/>
      <c r="CQ670" s="53"/>
      <c r="CR670" s="53"/>
      <c r="CS670" s="53"/>
      <c r="CT670" s="53"/>
      <c r="CU670" s="53"/>
      <c r="CV670" s="53"/>
      <c r="CW670" s="53"/>
      <c r="CX670" s="53"/>
      <c r="CY670" s="53"/>
    </row>
    <row r="671" spans="1:103" ht="13" customHeight="1">
      <c r="A671" s="4"/>
      <c r="B671" s="4"/>
      <c r="C671" s="4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53"/>
      <c r="CA671" s="53"/>
      <c r="CB671" s="53"/>
      <c r="CC671" s="53"/>
      <c r="CD671" s="53"/>
      <c r="CE671" s="53"/>
      <c r="CF671" s="53"/>
      <c r="CG671" s="53"/>
      <c r="CH671" s="53"/>
      <c r="CI671" s="53"/>
      <c r="CJ671" s="53"/>
      <c r="CK671" s="53"/>
      <c r="CL671" s="61"/>
      <c r="CM671" s="53"/>
      <c r="CN671" s="53"/>
      <c r="CO671" s="53"/>
      <c r="CP671" s="53"/>
      <c r="CQ671" s="53"/>
      <c r="CR671" s="53"/>
      <c r="CS671" s="53"/>
      <c r="CT671" s="53"/>
      <c r="CU671" s="53"/>
      <c r="CV671" s="53"/>
      <c r="CW671" s="53"/>
      <c r="CX671" s="53"/>
      <c r="CY671" s="53"/>
    </row>
    <row r="672" spans="1:103" ht="13" customHeight="1">
      <c r="A672" s="4"/>
      <c r="B672" s="4"/>
      <c r="C672" s="4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  <c r="BW672" s="53"/>
      <c r="BX672" s="53"/>
      <c r="BY672" s="53"/>
      <c r="BZ672" s="53"/>
      <c r="CA672" s="53"/>
      <c r="CB672" s="53"/>
      <c r="CC672" s="53"/>
      <c r="CD672" s="53"/>
      <c r="CE672" s="53"/>
      <c r="CF672" s="53"/>
      <c r="CG672" s="53"/>
      <c r="CH672" s="53"/>
      <c r="CI672" s="53"/>
      <c r="CJ672" s="53"/>
      <c r="CK672" s="53"/>
      <c r="CL672" s="61"/>
      <c r="CM672" s="53"/>
      <c r="CN672" s="53"/>
      <c r="CO672" s="53"/>
      <c r="CP672" s="53"/>
      <c r="CQ672" s="53"/>
      <c r="CR672" s="53"/>
      <c r="CS672" s="53"/>
      <c r="CT672" s="53"/>
      <c r="CU672" s="53"/>
      <c r="CV672" s="53"/>
      <c r="CW672" s="53"/>
      <c r="CX672" s="53"/>
      <c r="CY672" s="53"/>
    </row>
    <row r="673" spans="1:103" ht="13" customHeight="1">
      <c r="A673" s="4"/>
      <c r="B673" s="4"/>
      <c r="C673" s="4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53"/>
      <c r="CA673" s="53"/>
      <c r="CB673" s="53"/>
      <c r="CC673" s="53"/>
      <c r="CD673" s="53"/>
      <c r="CE673" s="53"/>
      <c r="CF673" s="53"/>
      <c r="CG673" s="53"/>
      <c r="CH673" s="53"/>
      <c r="CI673" s="53"/>
      <c r="CJ673" s="53"/>
      <c r="CK673" s="53"/>
      <c r="CL673" s="61"/>
      <c r="CM673" s="53"/>
      <c r="CN673" s="53"/>
      <c r="CO673" s="53"/>
      <c r="CP673" s="53"/>
      <c r="CQ673" s="53"/>
      <c r="CR673" s="53"/>
      <c r="CS673" s="53"/>
      <c r="CT673" s="53"/>
      <c r="CU673" s="53"/>
      <c r="CV673" s="53"/>
      <c r="CW673" s="53"/>
      <c r="CX673" s="53"/>
      <c r="CY673" s="53"/>
    </row>
    <row r="674" spans="1:103" ht="13" customHeight="1">
      <c r="A674" s="4"/>
      <c r="B674" s="4"/>
      <c r="C674" s="4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53"/>
      <c r="CA674" s="53"/>
      <c r="CB674" s="53"/>
      <c r="CC674" s="53"/>
      <c r="CD674" s="53"/>
      <c r="CE674" s="53"/>
      <c r="CF674" s="53"/>
      <c r="CG674" s="53"/>
      <c r="CH674" s="53"/>
      <c r="CI674" s="53"/>
      <c r="CJ674" s="53"/>
      <c r="CK674" s="53"/>
      <c r="CL674" s="61"/>
      <c r="CM674" s="53"/>
      <c r="CN674" s="53"/>
      <c r="CO674" s="53"/>
      <c r="CP674" s="53"/>
      <c r="CQ674" s="53"/>
      <c r="CR674" s="53"/>
      <c r="CS674" s="53"/>
      <c r="CT674" s="53"/>
      <c r="CU674" s="53"/>
      <c r="CV674" s="53"/>
      <c r="CW674" s="53"/>
      <c r="CX674" s="53"/>
      <c r="CY674" s="53"/>
    </row>
    <row r="675" spans="1:103" ht="13" customHeight="1">
      <c r="A675" s="4"/>
      <c r="B675" s="4"/>
      <c r="C675" s="4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53"/>
      <c r="CA675" s="53"/>
      <c r="CB675" s="53"/>
      <c r="CC675" s="53"/>
      <c r="CD675" s="53"/>
      <c r="CE675" s="53"/>
      <c r="CF675" s="53"/>
      <c r="CG675" s="53"/>
      <c r="CH675" s="53"/>
      <c r="CI675" s="53"/>
      <c r="CJ675" s="53"/>
      <c r="CK675" s="53"/>
      <c r="CL675" s="61"/>
      <c r="CM675" s="53"/>
      <c r="CN675" s="53"/>
      <c r="CO675" s="53"/>
      <c r="CP675" s="53"/>
      <c r="CQ675" s="53"/>
      <c r="CR675" s="53"/>
      <c r="CS675" s="53"/>
      <c r="CT675" s="53"/>
      <c r="CU675" s="53"/>
      <c r="CV675" s="53"/>
      <c r="CW675" s="53"/>
      <c r="CX675" s="53"/>
      <c r="CY675" s="53"/>
    </row>
    <row r="676" spans="1:103" ht="13" customHeight="1">
      <c r="A676" s="4"/>
      <c r="B676" s="4"/>
      <c r="C676" s="4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53"/>
      <c r="CA676" s="53"/>
      <c r="CB676" s="53"/>
      <c r="CC676" s="53"/>
      <c r="CD676" s="53"/>
      <c r="CE676" s="53"/>
      <c r="CF676" s="53"/>
      <c r="CG676" s="53"/>
      <c r="CH676" s="53"/>
      <c r="CI676" s="53"/>
      <c r="CJ676" s="53"/>
      <c r="CK676" s="53"/>
      <c r="CL676" s="61"/>
      <c r="CM676" s="53"/>
      <c r="CN676" s="53"/>
      <c r="CO676" s="53"/>
      <c r="CP676" s="53"/>
      <c r="CQ676" s="53"/>
      <c r="CR676" s="53"/>
      <c r="CS676" s="53"/>
      <c r="CT676" s="53"/>
      <c r="CU676" s="53"/>
      <c r="CV676" s="53"/>
      <c r="CW676" s="53"/>
      <c r="CX676" s="53"/>
      <c r="CY676" s="53"/>
    </row>
    <row r="677" spans="1:103" ht="13" customHeight="1">
      <c r="A677" s="4"/>
      <c r="B677" s="4"/>
      <c r="C677" s="4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53"/>
      <c r="CA677" s="53"/>
      <c r="CB677" s="53"/>
      <c r="CC677" s="53"/>
      <c r="CD677" s="53"/>
      <c r="CE677" s="53"/>
      <c r="CF677" s="53"/>
      <c r="CG677" s="53"/>
      <c r="CH677" s="53"/>
      <c r="CI677" s="53"/>
      <c r="CJ677" s="53"/>
      <c r="CK677" s="53"/>
      <c r="CL677" s="61"/>
      <c r="CM677" s="53"/>
      <c r="CN677" s="53"/>
      <c r="CO677" s="53"/>
      <c r="CP677" s="53"/>
      <c r="CQ677" s="53"/>
      <c r="CR677" s="53"/>
      <c r="CS677" s="53"/>
      <c r="CT677" s="53"/>
      <c r="CU677" s="53"/>
      <c r="CV677" s="53"/>
      <c r="CW677" s="53"/>
      <c r="CX677" s="53"/>
      <c r="CY677" s="53"/>
    </row>
    <row r="678" spans="1:103" ht="13" customHeight="1">
      <c r="A678" s="4"/>
      <c r="B678" s="4"/>
      <c r="C678" s="4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53"/>
      <c r="CA678" s="53"/>
      <c r="CB678" s="53"/>
      <c r="CC678" s="53"/>
      <c r="CD678" s="53"/>
      <c r="CE678" s="53"/>
      <c r="CF678" s="53"/>
      <c r="CG678" s="53"/>
      <c r="CH678" s="53"/>
      <c r="CI678" s="53"/>
      <c r="CJ678" s="53"/>
      <c r="CK678" s="53"/>
      <c r="CL678" s="61"/>
      <c r="CM678" s="53"/>
      <c r="CN678" s="53"/>
      <c r="CO678" s="53"/>
      <c r="CP678" s="53"/>
      <c r="CQ678" s="53"/>
      <c r="CR678" s="53"/>
      <c r="CS678" s="53"/>
      <c r="CT678" s="53"/>
      <c r="CU678" s="53"/>
      <c r="CV678" s="53"/>
      <c r="CW678" s="53"/>
      <c r="CX678" s="53"/>
      <c r="CY678" s="53"/>
    </row>
    <row r="679" spans="1:103" ht="13" customHeight="1">
      <c r="A679" s="4"/>
      <c r="B679" s="4"/>
      <c r="C679" s="4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53"/>
      <c r="CA679" s="53"/>
      <c r="CB679" s="53"/>
      <c r="CC679" s="53"/>
      <c r="CD679" s="53"/>
      <c r="CE679" s="53"/>
      <c r="CF679" s="53"/>
      <c r="CG679" s="53"/>
      <c r="CH679" s="53"/>
      <c r="CI679" s="53"/>
      <c r="CJ679" s="53"/>
      <c r="CK679" s="53"/>
      <c r="CL679" s="61"/>
      <c r="CM679" s="53"/>
      <c r="CN679" s="53"/>
      <c r="CO679" s="53"/>
      <c r="CP679" s="53"/>
      <c r="CQ679" s="53"/>
      <c r="CR679" s="53"/>
      <c r="CS679" s="53"/>
      <c r="CT679" s="53"/>
      <c r="CU679" s="53"/>
      <c r="CV679" s="53"/>
      <c r="CW679" s="53"/>
      <c r="CX679" s="53"/>
      <c r="CY679" s="53"/>
    </row>
    <row r="680" spans="1:103" ht="13" customHeight="1">
      <c r="A680" s="4"/>
      <c r="B680" s="4"/>
      <c r="C680" s="4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53"/>
      <c r="CA680" s="53"/>
      <c r="CB680" s="53"/>
      <c r="CC680" s="53"/>
      <c r="CD680" s="53"/>
      <c r="CE680" s="53"/>
      <c r="CF680" s="53"/>
      <c r="CG680" s="53"/>
      <c r="CH680" s="53"/>
      <c r="CI680" s="53"/>
      <c r="CJ680" s="53"/>
      <c r="CK680" s="53"/>
      <c r="CL680" s="61"/>
      <c r="CM680" s="53"/>
      <c r="CN680" s="53"/>
      <c r="CO680" s="53"/>
      <c r="CP680" s="53"/>
      <c r="CQ680" s="53"/>
      <c r="CR680" s="53"/>
      <c r="CS680" s="53"/>
      <c r="CT680" s="53"/>
      <c r="CU680" s="53"/>
      <c r="CV680" s="53"/>
      <c r="CW680" s="53"/>
      <c r="CX680" s="53"/>
      <c r="CY680" s="53"/>
    </row>
    <row r="681" spans="1:103" ht="13" customHeight="1">
      <c r="A681" s="4"/>
      <c r="B681" s="4"/>
      <c r="C681" s="4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53"/>
      <c r="CA681" s="53"/>
      <c r="CB681" s="53"/>
      <c r="CC681" s="53"/>
      <c r="CD681" s="53"/>
      <c r="CE681" s="53"/>
      <c r="CF681" s="53"/>
      <c r="CG681" s="53"/>
      <c r="CH681" s="53"/>
      <c r="CI681" s="53"/>
      <c r="CJ681" s="53"/>
      <c r="CK681" s="53"/>
      <c r="CL681" s="61"/>
      <c r="CM681" s="53"/>
      <c r="CN681" s="53"/>
      <c r="CO681" s="53"/>
      <c r="CP681" s="53"/>
      <c r="CQ681" s="53"/>
      <c r="CR681" s="53"/>
      <c r="CS681" s="53"/>
      <c r="CT681" s="53"/>
      <c r="CU681" s="53"/>
      <c r="CV681" s="53"/>
      <c r="CW681" s="53"/>
      <c r="CX681" s="53"/>
      <c r="CY681" s="53"/>
    </row>
    <row r="682" spans="1:103" ht="13" customHeight="1">
      <c r="A682" s="4"/>
      <c r="B682" s="4"/>
      <c r="C682" s="4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53"/>
      <c r="CA682" s="53"/>
      <c r="CB682" s="53"/>
      <c r="CC682" s="53"/>
      <c r="CD682" s="53"/>
      <c r="CE682" s="53"/>
      <c r="CF682" s="53"/>
      <c r="CG682" s="53"/>
      <c r="CH682" s="53"/>
      <c r="CI682" s="53"/>
      <c r="CJ682" s="53"/>
      <c r="CK682" s="53"/>
      <c r="CL682" s="61"/>
      <c r="CM682" s="53"/>
      <c r="CN682" s="53"/>
      <c r="CO682" s="53"/>
      <c r="CP682" s="53"/>
      <c r="CQ682" s="53"/>
      <c r="CR682" s="53"/>
      <c r="CS682" s="53"/>
      <c r="CT682" s="53"/>
      <c r="CU682" s="53"/>
      <c r="CV682" s="53"/>
      <c r="CW682" s="53"/>
      <c r="CX682" s="53"/>
      <c r="CY682" s="53"/>
    </row>
    <row r="683" spans="1:103" ht="13" customHeight="1">
      <c r="A683" s="4"/>
      <c r="B683" s="4"/>
      <c r="C683" s="4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53"/>
      <c r="CA683" s="53"/>
      <c r="CB683" s="53"/>
      <c r="CC683" s="53"/>
      <c r="CD683" s="53"/>
      <c r="CE683" s="53"/>
      <c r="CF683" s="53"/>
      <c r="CG683" s="53"/>
      <c r="CH683" s="53"/>
      <c r="CI683" s="53"/>
      <c r="CJ683" s="53"/>
      <c r="CK683" s="53"/>
      <c r="CL683" s="61"/>
      <c r="CM683" s="53"/>
      <c r="CN683" s="53"/>
      <c r="CO683" s="53"/>
      <c r="CP683" s="53"/>
      <c r="CQ683" s="53"/>
      <c r="CR683" s="53"/>
      <c r="CS683" s="53"/>
      <c r="CT683" s="53"/>
      <c r="CU683" s="53"/>
      <c r="CV683" s="53"/>
      <c r="CW683" s="53"/>
      <c r="CX683" s="53"/>
      <c r="CY683" s="53"/>
    </row>
    <row r="684" spans="1:103" ht="13" customHeight="1">
      <c r="A684" s="4"/>
      <c r="B684" s="4"/>
      <c r="C684" s="4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53"/>
      <c r="CA684" s="53"/>
      <c r="CB684" s="53"/>
      <c r="CC684" s="53"/>
      <c r="CD684" s="53"/>
      <c r="CE684" s="53"/>
      <c r="CF684" s="53"/>
      <c r="CG684" s="53"/>
      <c r="CH684" s="53"/>
      <c r="CI684" s="53"/>
      <c r="CJ684" s="53"/>
      <c r="CK684" s="53"/>
      <c r="CL684" s="61"/>
      <c r="CM684" s="53"/>
      <c r="CN684" s="53"/>
      <c r="CO684" s="53"/>
      <c r="CP684" s="53"/>
      <c r="CQ684" s="53"/>
      <c r="CR684" s="53"/>
      <c r="CS684" s="53"/>
      <c r="CT684" s="53"/>
      <c r="CU684" s="53"/>
      <c r="CV684" s="53"/>
      <c r="CW684" s="53"/>
      <c r="CX684" s="53"/>
      <c r="CY684" s="53"/>
    </row>
    <row r="685" spans="1:103" ht="13" customHeight="1">
      <c r="A685" s="4"/>
      <c r="B685" s="4"/>
      <c r="C685" s="4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/>
      <c r="BU685" s="53"/>
      <c r="BV685" s="53"/>
      <c r="BW685" s="53"/>
      <c r="BX685" s="53"/>
      <c r="BY685" s="53"/>
      <c r="BZ685" s="53"/>
      <c r="CA685" s="53"/>
      <c r="CB685" s="53"/>
      <c r="CC685" s="53"/>
      <c r="CD685" s="53"/>
      <c r="CE685" s="53"/>
      <c r="CF685" s="53"/>
      <c r="CG685" s="53"/>
      <c r="CH685" s="53"/>
      <c r="CI685" s="53"/>
      <c r="CJ685" s="53"/>
      <c r="CK685" s="53"/>
      <c r="CL685" s="61"/>
      <c r="CM685" s="53"/>
      <c r="CN685" s="53"/>
      <c r="CO685" s="53"/>
      <c r="CP685" s="53"/>
      <c r="CQ685" s="53"/>
      <c r="CR685" s="53"/>
      <c r="CS685" s="53"/>
      <c r="CT685" s="53"/>
      <c r="CU685" s="53"/>
      <c r="CV685" s="53"/>
      <c r="CW685" s="53"/>
      <c r="CX685" s="53"/>
      <c r="CY685" s="53"/>
    </row>
    <row r="686" spans="1:103" ht="13" customHeight="1">
      <c r="A686" s="4"/>
      <c r="B686" s="4"/>
      <c r="C686" s="4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  <c r="BO686" s="53"/>
      <c r="BP686" s="53"/>
      <c r="BQ686" s="53"/>
      <c r="BR686" s="53"/>
      <c r="BS686" s="53"/>
      <c r="BT686" s="53"/>
      <c r="BU686" s="53"/>
      <c r="BV686" s="53"/>
      <c r="BW686" s="53"/>
      <c r="BX686" s="53"/>
      <c r="BY686" s="53"/>
      <c r="BZ686" s="53"/>
      <c r="CA686" s="53"/>
      <c r="CB686" s="53"/>
      <c r="CC686" s="53"/>
      <c r="CD686" s="53"/>
      <c r="CE686" s="53"/>
      <c r="CF686" s="53"/>
      <c r="CG686" s="53"/>
      <c r="CH686" s="53"/>
      <c r="CI686" s="53"/>
      <c r="CJ686" s="53"/>
      <c r="CK686" s="53"/>
      <c r="CL686" s="61"/>
      <c r="CM686" s="53"/>
      <c r="CN686" s="53"/>
      <c r="CO686" s="53"/>
      <c r="CP686" s="53"/>
      <c r="CQ686" s="53"/>
      <c r="CR686" s="53"/>
      <c r="CS686" s="53"/>
      <c r="CT686" s="53"/>
      <c r="CU686" s="53"/>
      <c r="CV686" s="53"/>
      <c r="CW686" s="53"/>
      <c r="CX686" s="53"/>
      <c r="CY686" s="53"/>
    </row>
    <row r="687" spans="1:103" ht="13" customHeight="1">
      <c r="A687" s="4"/>
      <c r="B687" s="4"/>
      <c r="C687" s="4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/>
      <c r="BU687" s="53"/>
      <c r="BV687" s="53"/>
      <c r="BW687" s="53"/>
      <c r="BX687" s="53"/>
      <c r="BY687" s="53"/>
      <c r="BZ687" s="53"/>
      <c r="CA687" s="53"/>
      <c r="CB687" s="53"/>
      <c r="CC687" s="53"/>
      <c r="CD687" s="53"/>
      <c r="CE687" s="53"/>
      <c r="CF687" s="53"/>
      <c r="CG687" s="53"/>
      <c r="CH687" s="53"/>
      <c r="CI687" s="53"/>
      <c r="CJ687" s="53"/>
      <c r="CK687" s="53"/>
      <c r="CL687" s="61"/>
      <c r="CM687" s="53"/>
      <c r="CN687" s="53"/>
      <c r="CO687" s="53"/>
      <c r="CP687" s="53"/>
      <c r="CQ687" s="53"/>
      <c r="CR687" s="53"/>
      <c r="CS687" s="53"/>
      <c r="CT687" s="53"/>
      <c r="CU687" s="53"/>
      <c r="CV687" s="53"/>
      <c r="CW687" s="53"/>
      <c r="CX687" s="53"/>
      <c r="CY687" s="53"/>
    </row>
    <row r="688" spans="1:103" ht="13" customHeight="1">
      <c r="A688" s="4"/>
      <c r="B688" s="4"/>
      <c r="C688" s="4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/>
      <c r="BU688" s="53"/>
      <c r="BV688" s="53"/>
      <c r="BW688" s="53"/>
      <c r="BX688" s="53"/>
      <c r="BY688" s="53"/>
      <c r="BZ688" s="53"/>
      <c r="CA688" s="53"/>
      <c r="CB688" s="53"/>
      <c r="CC688" s="53"/>
      <c r="CD688" s="53"/>
      <c r="CE688" s="53"/>
      <c r="CF688" s="53"/>
      <c r="CG688" s="53"/>
      <c r="CH688" s="53"/>
      <c r="CI688" s="53"/>
      <c r="CJ688" s="53"/>
      <c r="CK688" s="53"/>
      <c r="CL688" s="61"/>
      <c r="CM688" s="53"/>
      <c r="CN688" s="53"/>
      <c r="CO688" s="53"/>
      <c r="CP688" s="53"/>
      <c r="CQ688" s="53"/>
      <c r="CR688" s="53"/>
      <c r="CS688" s="53"/>
      <c r="CT688" s="53"/>
      <c r="CU688" s="53"/>
      <c r="CV688" s="53"/>
      <c r="CW688" s="53"/>
      <c r="CX688" s="53"/>
      <c r="CY688" s="53"/>
    </row>
    <row r="689" spans="1:103" ht="13" customHeight="1">
      <c r="A689" s="4"/>
      <c r="B689" s="4"/>
      <c r="C689" s="4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  <c r="BO689" s="53"/>
      <c r="BP689" s="53"/>
      <c r="BQ689" s="53"/>
      <c r="BR689" s="53"/>
      <c r="BS689" s="53"/>
      <c r="BT689" s="53"/>
      <c r="BU689" s="53"/>
      <c r="BV689" s="53"/>
      <c r="BW689" s="53"/>
      <c r="BX689" s="53"/>
      <c r="BY689" s="53"/>
      <c r="BZ689" s="53"/>
      <c r="CA689" s="53"/>
      <c r="CB689" s="53"/>
      <c r="CC689" s="53"/>
      <c r="CD689" s="53"/>
      <c r="CE689" s="53"/>
      <c r="CF689" s="53"/>
      <c r="CG689" s="53"/>
      <c r="CH689" s="53"/>
      <c r="CI689" s="53"/>
      <c r="CJ689" s="53"/>
      <c r="CK689" s="53"/>
      <c r="CL689" s="61"/>
      <c r="CM689" s="53"/>
      <c r="CN689" s="53"/>
      <c r="CO689" s="53"/>
      <c r="CP689" s="53"/>
      <c r="CQ689" s="53"/>
      <c r="CR689" s="53"/>
      <c r="CS689" s="53"/>
      <c r="CT689" s="53"/>
      <c r="CU689" s="53"/>
      <c r="CV689" s="53"/>
      <c r="CW689" s="53"/>
      <c r="CX689" s="53"/>
      <c r="CY689" s="53"/>
    </row>
    <row r="690" spans="1:103" ht="13" customHeight="1">
      <c r="A690" s="4"/>
      <c r="B690" s="4"/>
      <c r="C690" s="4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/>
      <c r="BR690" s="53"/>
      <c r="BS690" s="53"/>
      <c r="BT690" s="53"/>
      <c r="BU690" s="53"/>
      <c r="BV690" s="53"/>
      <c r="BW690" s="53"/>
      <c r="BX690" s="53"/>
      <c r="BY690" s="53"/>
      <c r="BZ690" s="53"/>
      <c r="CA690" s="53"/>
      <c r="CB690" s="53"/>
      <c r="CC690" s="53"/>
      <c r="CD690" s="53"/>
      <c r="CE690" s="53"/>
      <c r="CF690" s="53"/>
      <c r="CG690" s="53"/>
      <c r="CH690" s="53"/>
      <c r="CI690" s="53"/>
      <c r="CJ690" s="53"/>
      <c r="CK690" s="53"/>
      <c r="CL690" s="61"/>
      <c r="CM690" s="53"/>
      <c r="CN690" s="53"/>
      <c r="CO690" s="53"/>
      <c r="CP690" s="53"/>
      <c r="CQ690" s="53"/>
      <c r="CR690" s="53"/>
      <c r="CS690" s="53"/>
      <c r="CT690" s="53"/>
      <c r="CU690" s="53"/>
      <c r="CV690" s="53"/>
      <c r="CW690" s="53"/>
      <c r="CX690" s="53"/>
      <c r="CY690" s="53"/>
    </row>
    <row r="691" spans="1:103" ht="13" customHeight="1">
      <c r="A691" s="4"/>
      <c r="B691" s="4"/>
      <c r="C691" s="4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  <c r="BW691" s="53"/>
      <c r="BX691" s="53"/>
      <c r="BY691" s="53"/>
      <c r="BZ691" s="53"/>
      <c r="CA691" s="53"/>
      <c r="CB691" s="53"/>
      <c r="CC691" s="53"/>
      <c r="CD691" s="53"/>
      <c r="CE691" s="53"/>
      <c r="CF691" s="53"/>
      <c r="CG691" s="53"/>
      <c r="CH691" s="53"/>
      <c r="CI691" s="53"/>
      <c r="CJ691" s="53"/>
      <c r="CK691" s="53"/>
      <c r="CL691" s="61"/>
      <c r="CM691" s="53"/>
      <c r="CN691" s="53"/>
      <c r="CO691" s="53"/>
      <c r="CP691" s="53"/>
      <c r="CQ691" s="53"/>
      <c r="CR691" s="53"/>
      <c r="CS691" s="53"/>
      <c r="CT691" s="53"/>
      <c r="CU691" s="53"/>
      <c r="CV691" s="53"/>
      <c r="CW691" s="53"/>
      <c r="CX691" s="53"/>
      <c r="CY691" s="53"/>
    </row>
    <row r="692" spans="1:103" ht="13" customHeight="1">
      <c r="A692" s="4"/>
      <c r="B692" s="4"/>
      <c r="C692" s="4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  <c r="BO692" s="53"/>
      <c r="BP692" s="53"/>
      <c r="BQ692" s="53"/>
      <c r="BR692" s="53"/>
      <c r="BS692" s="53"/>
      <c r="BT692" s="53"/>
      <c r="BU692" s="53"/>
      <c r="BV692" s="53"/>
      <c r="BW692" s="53"/>
      <c r="BX692" s="53"/>
      <c r="BY692" s="53"/>
      <c r="BZ692" s="53"/>
      <c r="CA692" s="53"/>
      <c r="CB692" s="53"/>
      <c r="CC692" s="53"/>
      <c r="CD692" s="53"/>
      <c r="CE692" s="53"/>
      <c r="CF692" s="53"/>
      <c r="CG692" s="53"/>
      <c r="CH692" s="53"/>
      <c r="CI692" s="53"/>
      <c r="CJ692" s="53"/>
      <c r="CK692" s="53"/>
      <c r="CL692" s="61"/>
      <c r="CM692" s="53"/>
      <c r="CN692" s="53"/>
      <c r="CO692" s="53"/>
      <c r="CP692" s="53"/>
      <c r="CQ692" s="53"/>
      <c r="CR692" s="53"/>
      <c r="CS692" s="53"/>
      <c r="CT692" s="53"/>
      <c r="CU692" s="53"/>
      <c r="CV692" s="53"/>
      <c r="CW692" s="53"/>
      <c r="CX692" s="53"/>
      <c r="CY692" s="53"/>
    </row>
    <row r="693" spans="1:103" ht="13" customHeight="1">
      <c r="A693" s="4"/>
      <c r="B693" s="4"/>
      <c r="C693" s="4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  <c r="BO693" s="53"/>
      <c r="BP693" s="53"/>
      <c r="BQ693" s="53"/>
      <c r="BR693" s="53"/>
      <c r="BS693" s="53"/>
      <c r="BT693" s="53"/>
      <c r="BU693" s="53"/>
      <c r="BV693" s="53"/>
      <c r="BW693" s="53"/>
      <c r="BX693" s="53"/>
      <c r="BY693" s="53"/>
      <c r="BZ693" s="53"/>
      <c r="CA693" s="53"/>
      <c r="CB693" s="53"/>
      <c r="CC693" s="53"/>
      <c r="CD693" s="53"/>
      <c r="CE693" s="53"/>
      <c r="CF693" s="53"/>
      <c r="CG693" s="53"/>
      <c r="CH693" s="53"/>
      <c r="CI693" s="53"/>
      <c r="CJ693" s="53"/>
      <c r="CK693" s="53"/>
      <c r="CL693" s="61"/>
      <c r="CM693" s="53"/>
      <c r="CN693" s="53"/>
      <c r="CO693" s="53"/>
      <c r="CP693" s="53"/>
      <c r="CQ693" s="53"/>
      <c r="CR693" s="53"/>
      <c r="CS693" s="53"/>
      <c r="CT693" s="53"/>
      <c r="CU693" s="53"/>
      <c r="CV693" s="53"/>
      <c r="CW693" s="53"/>
      <c r="CX693" s="53"/>
      <c r="CY693" s="53"/>
    </row>
    <row r="694" spans="1:103" ht="13" customHeight="1">
      <c r="A694" s="4"/>
      <c r="B694" s="4"/>
      <c r="C694" s="4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  <c r="BP694" s="53"/>
      <c r="BQ694" s="53"/>
      <c r="BR694" s="53"/>
      <c r="BS694" s="53"/>
      <c r="BT694" s="53"/>
      <c r="BU694" s="53"/>
      <c r="BV694" s="53"/>
      <c r="BW694" s="53"/>
      <c r="BX694" s="53"/>
      <c r="BY694" s="53"/>
      <c r="BZ694" s="53"/>
      <c r="CA694" s="53"/>
      <c r="CB694" s="53"/>
      <c r="CC694" s="53"/>
      <c r="CD694" s="53"/>
      <c r="CE694" s="53"/>
      <c r="CF694" s="53"/>
      <c r="CG694" s="53"/>
      <c r="CH694" s="53"/>
      <c r="CI694" s="53"/>
      <c r="CJ694" s="53"/>
      <c r="CK694" s="53"/>
      <c r="CL694" s="61"/>
      <c r="CM694" s="53"/>
      <c r="CN694" s="53"/>
      <c r="CO694" s="53"/>
      <c r="CP694" s="53"/>
      <c r="CQ694" s="53"/>
      <c r="CR694" s="53"/>
      <c r="CS694" s="53"/>
      <c r="CT694" s="53"/>
      <c r="CU694" s="53"/>
      <c r="CV694" s="53"/>
      <c r="CW694" s="53"/>
      <c r="CX694" s="53"/>
      <c r="CY694" s="53"/>
    </row>
    <row r="695" spans="1:103" ht="13" customHeight="1">
      <c r="A695" s="4"/>
      <c r="B695" s="4"/>
      <c r="C695" s="4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/>
      <c r="BR695" s="53"/>
      <c r="BS695" s="53"/>
      <c r="BT695" s="53"/>
      <c r="BU695" s="53"/>
      <c r="BV695" s="53"/>
      <c r="BW695" s="53"/>
      <c r="BX695" s="53"/>
      <c r="BY695" s="53"/>
      <c r="BZ695" s="53"/>
      <c r="CA695" s="53"/>
      <c r="CB695" s="53"/>
      <c r="CC695" s="53"/>
      <c r="CD695" s="53"/>
      <c r="CE695" s="53"/>
      <c r="CF695" s="53"/>
      <c r="CG695" s="53"/>
      <c r="CH695" s="53"/>
      <c r="CI695" s="53"/>
      <c r="CJ695" s="53"/>
      <c r="CK695" s="53"/>
      <c r="CL695" s="61"/>
      <c r="CM695" s="53"/>
      <c r="CN695" s="53"/>
      <c r="CO695" s="53"/>
      <c r="CP695" s="53"/>
      <c r="CQ695" s="53"/>
      <c r="CR695" s="53"/>
      <c r="CS695" s="53"/>
      <c r="CT695" s="53"/>
      <c r="CU695" s="53"/>
      <c r="CV695" s="53"/>
      <c r="CW695" s="53"/>
      <c r="CX695" s="53"/>
      <c r="CY695" s="53"/>
    </row>
    <row r="696" spans="1:103" ht="13" customHeight="1">
      <c r="A696" s="4"/>
      <c r="B696" s="4"/>
      <c r="C696" s="4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  <c r="BO696" s="53"/>
      <c r="BP696" s="53"/>
      <c r="BQ696" s="53"/>
      <c r="BR696" s="53"/>
      <c r="BS696" s="53"/>
      <c r="BT696" s="53"/>
      <c r="BU696" s="53"/>
      <c r="BV696" s="53"/>
      <c r="BW696" s="53"/>
      <c r="BX696" s="53"/>
      <c r="BY696" s="53"/>
      <c r="BZ696" s="53"/>
      <c r="CA696" s="53"/>
      <c r="CB696" s="53"/>
      <c r="CC696" s="53"/>
      <c r="CD696" s="53"/>
      <c r="CE696" s="53"/>
      <c r="CF696" s="53"/>
      <c r="CG696" s="53"/>
      <c r="CH696" s="53"/>
      <c r="CI696" s="53"/>
      <c r="CJ696" s="53"/>
      <c r="CK696" s="53"/>
      <c r="CL696" s="61"/>
      <c r="CM696" s="53"/>
      <c r="CN696" s="53"/>
      <c r="CO696" s="53"/>
      <c r="CP696" s="53"/>
      <c r="CQ696" s="53"/>
      <c r="CR696" s="53"/>
      <c r="CS696" s="53"/>
      <c r="CT696" s="53"/>
      <c r="CU696" s="53"/>
      <c r="CV696" s="53"/>
      <c r="CW696" s="53"/>
      <c r="CX696" s="53"/>
      <c r="CY696" s="53"/>
    </row>
    <row r="697" spans="1:103" ht="13" customHeight="1">
      <c r="A697" s="4"/>
      <c r="B697" s="4"/>
      <c r="C697" s="4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  <c r="BP697" s="53"/>
      <c r="BQ697" s="53"/>
      <c r="BR697" s="53"/>
      <c r="BS697" s="53"/>
      <c r="BT697" s="53"/>
      <c r="BU697" s="53"/>
      <c r="BV697" s="53"/>
      <c r="BW697" s="53"/>
      <c r="BX697" s="53"/>
      <c r="BY697" s="53"/>
      <c r="BZ697" s="53"/>
      <c r="CA697" s="53"/>
      <c r="CB697" s="53"/>
      <c r="CC697" s="53"/>
      <c r="CD697" s="53"/>
      <c r="CE697" s="53"/>
      <c r="CF697" s="53"/>
      <c r="CG697" s="53"/>
      <c r="CH697" s="53"/>
      <c r="CI697" s="53"/>
      <c r="CJ697" s="53"/>
      <c r="CK697" s="53"/>
      <c r="CL697" s="61"/>
      <c r="CM697" s="53"/>
      <c r="CN697" s="53"/>
      <c r="CO697" s="53"/>
      <c r="CP697" s="53"/>
      <c r="CQ697" s="53"/>
      <c r="CR697" s="53"/>
      <c r="CS697" s="53"/>
      <c r="CT697" s="53"/>
      <c r="CU697" s="53"/>
      <c r="CV697" s="53"/>
      <c r="CW697" s="53"/>
      <c r="CX697" s="53"/>
      <c r="CY697" s="53"/>
    </row>
    <row r="698" spans="1:103" ht="13" customHeight="1">
      <c r="A698" s="4"/>
      <c r="B698" s="4"/>
      <c r="C698" s="4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  <c r="BW698" s="53"/>
      <c r="BX698" s="53"/>
      <c r="BY698" s="53"/>
      <c r="BZ698" s="53"/>
      <c r="CA698" s="53"/>
      <c r="CB698" s="53"/>
      <c r="CC698" s="53"/>
      <c r="CD698" s="53"/>
      <c r="CE698" s="53"/>
      <c r="CF698" s="53"/>
      <c r="CG698" s="53"/>
      <c r="CH698" s="53"/>
      <c r="CI698" s="53"/>
      <c r="CJ698" s="53"/>
      <c r="CK698" s="53"/>
      <c r="CL698" s="61"/>
      <c r="CM698" s="53"/>
      <c r="CN698" s="53"/>
      <c r="CO698" s="53"/>
      <c r="CP698" s="53"/>
      <c r="CQ698" s="53"/>
      <c r="CR698" s="53"/>
      <c r="CS698" s="53"/>
      <c r="CT698" s="53"/>
      <c r="CU698" s="53"/>
      <c r="CV698" s="53"/>
      <c r="CW698" s="53"/>
      <c r="CX698" s="53"/>
      <c r="CY698" s="53"/>
    </row>
    <row r="699" spans="1:103" ht="13" customHeight="1">
      <c r="A699" s="4"/>
      <c r="B699" s="4"/>
      <c r="C699" s="4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  <c r="BW699" s="53"/>
      <c r="BX699" s="53"/>
      <c r="BY699" s="53"/>
      <c r="BZ699" s="53"/>
      <c r="CA699" s="53"/>
      <c r="CB699" s="53"/>
      <c r="CC699" s="53"/>
      <c r="CD699" s="53"/>
      <c r="CE699" s="53"/>
      <c r="CF699" s="53"/>
      <c r="CG699" s="53"/>
      <c r="CH699" s="53"/>
      <c r="CI699" s="53"/>
      <c r="CJ699" s="53"/>
      <c r="CK699" s="53"/>
      <c r="CL699" s="61"/>
      <c r="CM699" s="53"/>
      <c r="CN699" s="53"/>
      <c r="CO699" s="53"/>
      <c r="CP699" s="53"/>
      <c r="CQ699" s="53"/>
      <c r="CR699" s="53"/>
      <c r="CS699" s="53"/>
      <c r="CT699" s="53"/>
      <c r="CU699" s="53"/>
      <c r="CV699" s="53"/>
      <c r="CW699" s="53"/>
      <c r="CX699" s="53"/>
      <c r="CY699" s="53"/>
    </row>
    <row r="700" spans="1:103" ht="13" customHeight="1">
      <c r="A700" s="4"/>
      <c r="B700" s="4"/>
      <c r="C700" s="4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  <c r="BW700" s="53"/>
      <c r="BX700" s="53"/>
      <c r="BY700" s="53"/>
      <c r="BZ700" s="53"/>
      <c r="CA700" s="53"/>
      <c r="CB700" s="53"/>
      <c r="CC700" s="53"/>
      <c r="CD700" s="53"/>
      <c r="CE700" s="53"/>
      <c r="CF700" s="53"/>
      <c r="CG700" s="53"/>
      <c r="CH700" s="53"/>
      <c r="CI700" s="53"/>
      <c r="CJ700" s="53"/>
      <c r="CK700" s="53"/>
      <c r="CL700" s="61"/>
      <c r="CM700" s="53"/>
      <c r="CN700" s="53"/>
      <c r="CO700" s="53"/>
      <c r="CP700" s="53"/>
      <c r="CQ700" s="53"/>
      <c r="CR700" s="53"/>
      <c r="CS700" s="53"/>
      <c r="CT700" s="53"/>
      <c r="CU700" s="53"/>
      <c r="CV700" s="53"/>
      <c r="CW700" s="53"/>
      <c r="CX700" s="53"/>
      <c r="CY700" s="53"/>
    </row>
    <row r="701" spans="1:103" ht="13" customHeight="1">
      <c r="A701" s="4"/>
      <c r="B701" s="4"/>
      <c r="C701" s="4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  <c r="BW701" s="53"/>
      <c r="BX701" s="53"/>
      <c r="BY701" s="53"/>
      <c r="BZ701" s="53"/>
      <c r="CA701" s="53"/>
      <c r="CB701" s="53"/>
      <c r="CC701" s="53"/>
      <c r="CD701" s="53"/>
      <c r="CE701" s="53"/>
      <c r="CF701" s="53"/>
      <c r="CG701" s="53"/>
      <c r="CH701" s="53"/>
      <c r="CI701" s="53"/>
      <c r="CJ701" s="53"/>
      <c r="CK701" s="53"/>
      <c r="CL701" s="61"/>
      <c r="CM701" s="53"/>
      <c r="CN701" s="53"/>
      <c r="CO701" s="53"/>
      <c r="CP701" s="53"/>
      <c r="CQ701" s="53"/>
      <c r="CR701" s="53"/>
      <c r="CS701" s="53"/>
      <c r="CT701" s="53"/>
      <c r="CU701" s="53"/>
      <c r="CV701" s="53"/>
      <c r="CW701" s="53"/>
      <c r="CX701" s="53"/>
      <c r="CY701" s="53"/>
    </row>
    <row r="702" spans="1:103" ht="13" customHeight="1">
      <c r="A702" s="4"/>
      <c r="B702" s="4"/>
      <c r="C702" s="4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  <c r="BW702" s="53"/>
      <c r="BX702" s="53"/>
      <c r="BY702" s="53"/>
      <c r="BZ702" s="53"/>
      <c r="CA702" s="53"/>
      <c r="CB702" s="53"/>
      <c r="CC702" s="53"/>
      <c r="CD702" s="53"/>
      <c r="CE702" s="53"/>
      <c r="CF702" s="53"/>
      <c r="CG702" s="53"/>
      <c r="CH702" s="53"/>
      <c r="CI702" s="53"/>
      <c r="CJ702" s="53"/>
      <c r="CK702" s="53"/>
      <c r="CL702" s="61"/>
      <c r="CM702" s="53"/>
      <c r="CN702" s="53"/>
      <c r="CO702" s="53"/>
      <c r="CP702" s="53"/>
      <c r="CQ702" s="53"/>
      <c r="CR702" s="53"/>
      <c r="CS702" s="53"/>
      <c r="CT702" s="53"/>
      <c r="CU702" s="53"/>
      <c r="CV702" s="53"/>
      <c r="CW702" s="53"/>
      <c r="CX702" s="53"/>
      <c r="CY702" s="53"/>
    </row>
    <row r="703" spans="1:103" ht="13" customHeight="1">
      <c r="A703" s="4"/>
      <c r="B703" s="4"/>
      <c r="C703" s="4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/>
      <c r="BR703" s="53"/>
      <c r="BS703" s="53"/>
      <c r="BT703" s="53"/>
      <c r="BU703" s="53"/>
      <c r="BV703" s="53"/>
      <c r="BW703" s="53"/>
      <c r="BX703" s="53"/>
      <c r="BY703" s="53"/>
      <c r="BZ703" s="53"/>
      <c r="CA703" s="53"/>
      <c r="CB703" s="53"/>
      <c r="CC703" s="53"/>
      <c r="CD703" s="53"/>
      <c r="CE703" s="53"/>
      <c r="CF703" s="53"/>
      <c r="CG703" s="53"/>
      <c r="CH703" s="53"/>
      <c r="CI703" s="53"/>
      <c r="CJ703" s="53"/>
      <c r="CK703" s="53"/>
      <c r="CL703" s="61"/>
      <c r="CM703" s="53"/>
      <c r="CN703" s="53"/>
      <c r="CO703" s="53"/>
      <c r="CP703" s="53"/>
      <c r="CQ703" s="53"/>
      <c r="CR703" s="53"/>
      <c r="CS703" s="53"/>
      <c r="CT703" s="53"/>
      <c r="CU703" s="53"/>
      <c r="CV703" s="53"/>
      <c r="CW703" s="53"/>
      <c r="CX703" s="53"/>
      <c r="CY703" s="53"/>
    </row>
    <row r="704" spans="1:103" ht="13" customHeight="1">
      <c r="A704" s="4"/>
      <c r="B704" s="4"/>
      <c r="C704" s="4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  <c r="BW704" s="53"/>
      <c r="BX704" s="53"/>
      <c r="BY704" s="53"/>
      <c r="BZ704" s="53"/>
      <c r="CA704" s="53"/>
      <c r="CB704" s="53"/>
      <c r="CC704" s="53"/>
      <c r="CD704" s="53"/>
      <c r="CE704" s="53"/>
      <c r="CF704" s="53"/>
      <c r="CG704" s="53"/>
      <c r="CH704" s="53"/>
      <c r="CI704" s="53"/>
      <c r="CJ704" s="53"/>
      <c r="CK704" s="53"/>
      <c r="CL704" s="61"/>
      <c r="CM704" s="53"/>
      <c r="CN704" s="53"/>
      <c r="CO704" s="53"/>
      <c r="CP704" s="53"/>
      <c r="CQ704" s="53"/>
      <c r="CR704" s="53"/>
      <c r="CS704" s="53"/>
      <c r="CT704" s="53"/>
      <c r="CU704" s="53"/>
      <c r="CV704" s="53"/>
      <c r="CW704" s="53"/>
      <c r="CX704" s="53"/>
      <c r="CY704" s="53"/>
    </row>
    <row r="705" spans="1:103" ht="13" customHeight="1">
      <c r="A705" s="4"/>
      <c r="B705" s="4"/>
      <c r="C705" s="4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  <c r="BW705" s="53"/>
      <c r="BX705" s="53"/>
      <c r="BY705" s="53"/>
      <c r="BZ705" s="53"/>
      <c r="CA705" s="53"/>
      <c r="CB705" s="53"/>
      <c r="CC705" s="53"/>
      <c r="CD705" s="53"/>
      <c r="CE705" s="53"/>
      <c r="CF705" s="53"/>
      <c r="CG705" s="53"/>
      <c r="CH705" s="53"/>
      <c r="CI705" s="53"/>
      <c r="CJ705" s="53"/>
      <c r="CK705" s="53"/>
      <c r="CL705" s="61"/>
      <c r="CM705" s="53"/>
      <c r="CN705" s="53"/>
      <c r="CO705" s="53"/>
      <c r="CP705" s="53"/>
      <c r="CQ705" s="53"/>
      <c r="CR705" s="53"/>
      <c r="CS705" s="53"/>
      <c r="CT705" s="53"/>
      <c r="CU705" s="53"/>
      <c r="CV705" s="53"/>
      <c r="CW705" s="53"/>
      <c r="CX705" s="53"/>
      <c r="CY705" s="53"/>
    </row>
    <row r="706" spans="1:103" ht="13" customHeight="1">
      <c r="A706" s="4"/>
      <c r="B706" s="4"/>
      <c r="C706" s="4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  <c r="BW706" s="53"/>
      <c r="BX706" s="53"/>
      <c r="BY706" s="53"/>
      <c r="BZ706" s="53"/>
      <c r="CA706" s="53"/>
      <c r="CB706" s="53"/>
      <c r="CC706" s="53"/>
      <c r="CD706" s="53"/>
      <c r="CE706" s="53"/>
      <c r="CF706" s="53"/>
      <c r="CG706" s="53"/>
      <c r="CH706" s="53"/>
      <c r="CI706" s="53"/>
      <c r="CJ706" s="53"/>
      <c r="CK706" s="53"/>
      <c r="CL706" s="61"/>
      <c r="CM706" s="53"/>
      <c r="CN706" s="53"/>
      <c r="CO706" s="53"/>
      <c r="CP706" s="53"/>
      <c r="CQ706" s="53"/>
      <c r="CR706" s="53"/>
      <c r="CS706" s="53"/>
      <c r="CT706" s="53"/>
      <c r="CU706" s="53"/>
      <c r="CV706" s="53"/>
      <c r="CW706" s="53"/>
      <c r="CX706" s="53"/>
      <c r="CY706" s="53"/>
    </row>
    <row r="707" spans="1:103" ht="13" customHeight="1">
      <c r="A707" s="4"/>
      <c r="B707" s="4"/>
      <c r="C707" s="4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  <c r="BP707" s="53"/>
      <c r="BQ707" s="53"/>
      <c r="BR707" s="53"/>
      <c r="BS707" s="53"/>
      <c r="BT707" s="53"/>
      <c r="BU707" s="53"/>
      <c r="BV707" s="53"/>
      <c r="BW707" s="53"/>
      <c r="BX707" s="53"/>
      <c r="BY707" s="53"/>
      <c r="BZ707" s="53"/>
      <c r="CA707" s="53"/>
      <c r="CB707" s="53"/>
      <c r="CC707" s="53"/>
      <c r="CD707" s="53"/>
      <c r="CE707" s="53"/>
      <c r="CF707" s="53"/>
      <c r="CG707" s="53"/>
      <c r="CH707" s="53"/>
      <c r="CI707" s="53"/>
      <c r="CJ707" s="53"/>
      <c r="CK707" s="53"/>
      <c r="CL707" s="61"/>
      <c r="CM707" s="53"/>
      <c r="CN707" s="53"/>
      <c r="CO707" s="53"/>
      <c r="CP707" s="53"/>
      <c r="CQ707" s="53"/>
      <c r="CR707" s="53"/>
      <c r="CS707" s="53"/>
      <c r="CT707" s="53"/>
      <c r="CU707" s="53"/>
      <c r="CV707" s="53"/>
      <c r="CW707" s="53"/>
      <c r="CX707" s="53"/>
      <c r="CY707" s="53"/>
    </row>
    <row r="708" spans="1:103" ht="13" customHeight="1">
      <c r="A708" s="4"/>
      <c r="B708" s="4"/>
      <c r="C708" s="4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/>
      <c r="BR708" s="53"/>
      <c r="BS708" s="53"/>
      <c r="BT708" s="53"/>
      <c r="BU708" s="53"/>
      <c r="BV708" s="53"/>
      <c r="BW708" s="53"/>
      <c r="BX708" s="53"/>
      <c r="BY708" s="53"/>
      <c r="BZ708" s="53"/>
      <c r="CA708" s="53"/>
      <c r="CB708" s="53"/>
      <c r="CC708" s="53"/>
      <c r="CD708" s="53"/>
      <c r="CE708" s="53"/>
      <c r="CF708" s="53"/>
      <c r="CG708" s="53"/>
      <c r="CH708" s="53"/>
      <c r="CI708" s="53"/>
      <c r="CJ708" s="53"/>
      <c r="CK708" s="53"/>
      <c r="CL708" s="61"/>
      <c r="CM708" s="53"/>
      <c r="CN708" s="53"/>
      <c r="CO708" s="53"/>
      <c r="CP708" s="53"/>
      <c r="CQ708" s="53"/>
      <c r="CR708" s="53"/>
      <c r="CS708" s="53"/>
      <c r="CT708" s="53"/>
      <c r="CU708" s="53"/>
      <c r="CV708" s="53"/>
      <c r="CW708" s="53"/>
      <c r="CX708" s="53"/>
      <c r="CY708" s="53"/>
    </row>
    <row r="709" spans="1:103" ht="13" customHeight="1">
      <c r="A709" s="4"/>
      <c r="B709" s="4"/>
      <c r="C709" s="4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  <c r="BP709" s="53"/>
      <c r="BQ709" s="53"/>
      <c r="BR709" s="53"/>
      <c r="BS709" s="53"/>
      <c r="BT709" s="53"/>
      <c r="BU709" s="53"/>
      <c r="BV709" s="53"/>
      <c r="BW709" s="53"/>
      <c r="BX709" s="53"/>
      <c r="BY709" s="53"/>
      <c r="BZ709" s="53"/>
      <c r="CA709" s="53"/>
      <c r="CB709" s="53"/>
      <c r="CC709" s="53"/>
      <c r="CD709" s="53"/>
      <c r="CE709" s="53"/>
      <c r="CF709" s="53"/>
      <c r="CG709" s="53"/>
      <c r="CH709" s="53"/>
      <c r="CI709" s="53"/>
      <c r="CJ709" s="53"/>
      <c r="CK709" s="53"/>
      <c r="CL709" s="61"/>
      <c r="CM709" s="53"/>
      <c r="CN709" s="53"/>
      <c r="CO709" s="53"/>
      <c r="CP709" s="53"/>
      <c r="CQ709" s="53"/>
      <c r="CR709" s="53"/>
      <c r="CS709" s="53"/>
      <c r="CT709" s="53"/>
      <c r="CU709" s="53"/>
      <c r="CV709" s="53"/>
      <c r="CW709" s="53"/>
      <c r="CX709" s="53"/>
      <c r="CY709" s="53"/>
    </row>
    <row r="710" spans="1:103" ht="13" customHeight="1">
      <c r="A710" s="4"/>
      <c r="B710" s="4"/>
      <c r="C710" s="4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  <c r="BP710" s="53"/>
      <c r="BQ710" s="53"/>
      <c r="BR710" s="53"/>
      <c r="BS710" s="53"/>
      <c r="BT710" s="53"/>
      <c r="BU710" s="53"/>
      <c r="BV710" s="53"/>
      <c r="BW710" s="53"/>
      <c r="BX710" s="53"/>
      <c r="BY710" s="53"/>
      <c r="BZ710" s="53"/>
      <c r="CA710" s="53"/>
      <c r="CB710" s="53"/>
      <c r="CC710" s="53"/>
      <c r="CD710" s="53"/>
      <c r="CE710" s="53"/>
      <c r="CF710" s="53"/>
      <c r="CG710" s="53"/>
      <c r="CH710" s="53"/>
      <c r="CI710" s="53"/>
      <c r="CJ710" s="53"/>
      <c r="CK710" s="53"/>
      <c r="CL710" s="61"/>
      <c r="CM710" s="53"/>
      <c r="CN710" s="53"/>
      <c r="CO710" s="53"/>
      <c r="CP710" s="53"/>
      <c r="CQ710" s="53"/>
      <c r="CR710" s="53"/>
      <c r="CS710" s="53"/>
      <c r="CT710" s="53"/>
      <c r="CU710" s="53"/>
      <c r="CV710" s="53"/>
      <c r="CW710" s="53"/>
      <c r="CX710" s="53"/>
      <c r="CY710" s="53"/>
    </row>
    <row r="711" spans="1:103" ht="13" customHeight="1">
      <c r="A711" s="4"/>
      <c r="B711" s="4"/>
      <c r="C711" s="4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  <c r="BW711" s="53"/>
      <c r="BX711" s="53"/>
      <c r="BY711" s="53"/>
      <c r="BZ711" s="53"/>
      <c r="CA711" s="53"/>
      <c r="CB711" s="53"/>
      <c r="CC711" s="53"/>
      <c r="CD711" s="53"/>
      <c r="CE711" s="53"/>
      <c r="CF711" s="53"/>
      <c r="CG711" s="53"/>
      <c r="CH711" s="53"/>
      <c r="CI711" s="53"/>
      <c r="CJ711" s="53"/>
      <c r="CK711" s="53"/>
      <c r="CL711" s="61"/>
      <c r="CM711" s="53"/>
      <c r="CN711" s="53"/>
      <c r="CO711" s="53"/>
      <c r="CP711" s="53"/>
      <c r="CQ711" s="53"/>
      <c r="CR711" s="53"/>
      <c r="CS711" s="53"/>
      <c r="CT711" s="53"/>
      <c r="CU711" s="53"/>
      <c r="CV711" s="53"/>
      <c r="CW711" s="53"/>
      <c r="CX711" s="53"/>
      <c r="CY711" s="53"/>
    </row>
    <row r="712" spans="1:103" ht="13" customHeight="1">
      <c r="A712" s="4"/>
      <c r="B712" s="4"/>
      <c r="C712" s="4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/>
      <c r="BS712" s="53"/>
      <c r="BT712" s="53"/>
      <c r="BU712" s="53"/>
      <c r="BV712" s="53"/>
      <c r="BW712" s="53"/>
      <c r="BX712" s="53"/>
      <c r="BY712" s="53"/>
      <c r="BZ712" s="53"/>
      <c r="CA712" s="53"/>
      <c r="CB712" s="53"/>
      <c r="CC712" s="53"/>
      <c r="CD712" s="53"/>
      <c r="CE712" s="53"/>
      <c r="CF712" s="53"/>
      <c r="CG712" s="53"/>
      <c r="CH712" s="53"/>
      <c r="CI712" s="53"/>
      <c r="CJ712" s="53"/>
      <c r="CK712" s="53"/>
      <c r="CL712" s="61"/>
      <c r="CM712" s="53"/>
      <c r="CN712" s="53"/>
      <c r="CO712" s="53"/>
      <c r="CP712" s="53"/>
      <c r="CQ712" s="53"/>
      <c r="CR712" s="53"/>
      <c r="CS712" s="53"/>
      <c r="CT712" s="53"/>
      <c r="CU712" s="53"/>
      <c r="CV712" s="53"/>
      <c r="CW712" s="53"/>
      <c r="CX712" s="53"/>
      <c r="CY712" s="53"/>
    </row>
    <row r="713" spans="1:103" ht="13" customHeight="1">
      <c r="A713" s="4"/>
      <c r="B713" s="4"/>
      <c r="C713" s="4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  <c r="BW713" s="53"/>
      <c r="BX713" s="53"/>
      <c r="BY713" s="53"/>
      <c r="BZ713" s="53"/>
      <c r="CA713" s="53"/>
      <c r="CB713" s="53"/>
      <c r="CC713" s="53"/>
      <c r="CD713" s="53"/>
      <c r="CE713" s="53"/>
      <c r="CF713" s="53"/>
      <c r="CG713" s="53"/>
      <c r="CH713" s="53"/>
      <c r="CI713" s="53"/>
      <c r="CJ713" s="53"/>
      <c r="CK713" s="53"/>
      <c r="CL713" s="61"/>
      <c r="CM713" s="53"/>
      <c r="CN713" s="53"/>
      <c r="CO713" s="53"/>
      <c r="CP713" s="53"/>
      <c r="CQ713" s="53"/>
      <c r="CR713" s="53"/>
      <c r="CS713" s="53"/>
      <c r="CT713" s="53"/>
      <c r="CU713" s="53"/>
      <c r="CV713" s="53"/>
      <c r="CW713" s="53"/>
      <c r="CX713" s="53"/>
      <c r="CY713" s="53"/>
    </row>
    <row r="714" spans="1:103" ht="13" customHeight="1">
      <c r="A714" s="4"/>
      <c r="B714" s="4"/>
      <c r="C714" s="4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  <c r="BW714" s="53"/>
      <c r="BX714" s="53"/>
      <c r="BY714" s="53"/>
      <c r="BZ714" s="53"/>
      <c r="CA714" s="53"/>
      <c r="CB714" s="53"/>
      <c r="CC714" s="53"/>
      <c r="CD714" s="53"/>
      <c r="CE714" s="53"/>
      <c r="CF714" s="53"/>
      <c r="CG714" s="53"/>
      <c r="CH714" s="53"/>
      <c r="CI714" s="53"/>
      <c r="CJ714" s="53"/>
      <c r="CK714" s="53"/>
      <c r="CL714" s="61"/>
      <c r="CM714" s="53"/>
      <c r="CN714" s="53"/>
      <c r="CO714" s="53"/>
      <c r="CP714" s="53"/>
      <c r="CQ714" s="53"/>
      <c r="CR714" s="53"/>
      <c r="CS714" s="53"/>
      <c r="CT714" s="53"/>
      <c r="CU714" s="53"/>
      <c r="CV714" s="53"/>
      <c r="CW714" s="53"/>
      <c r="CX714" s="53"/>
      <c r="CY714" s="53"/>
    </row>
    <row r="715" spans="1:103" ht="13" customHeight="1">
      <c r="A715" s="4"/>
      <c r="B715" s="4"/>
      <c r="C715" s="4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  <c r="BW715" s="53"/>
      <c r="BX715" s="53"/>
      <c r="BY715" s="53"/>
      <c r="BZ715" s="53"/>
      <c r="CA715" s="53"/>
      <c r="CB715" s="53"/>
      <c r="CC715" s="53"/>
      <c r="CD715" s="53"/>
      <c r="CE715" s="53"/>
      <c r="CF715" s="53"/>
      <c r="CG715" s="53"/>
      <c r="CH715" s="53"/>
      <c r="CI715" s="53"/>
      <c r="CJ715" s="53"/>
      <c r="CK715" s="53"/>
      <c r="CL715" s="61"/>
      <c r="CM715" s="53"/>
      <c r="CN715" s="53"/>
      <c r="CO715" s="53"/>
      <c r="CP715" s="53"/>
      <c r="CQ715" s="53"/>
      <c r="CR715" s="53"/>
      <c r="CS715" s="53"/>
      <c r="CT715" s="53"/>
      <c r="CU715" s="53"/>
      <c r="CV715" s="53"/>
      <c r="CW715" s="53"/>
      <c r="CX715" s="53"/>
      <c r="CY715" s="53"/>
    </row>
    <row r="716" spans="1:103" ht="13" customHeight="1">
      <c r="A716" s="4"/>
      <c r="B716" s="4"/>
      <c r="C716" s="4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  <c r="BW716" s="53"/>
      <c r="BX716" s="53"/>
      <c r="BY716" s="53"/>
      <c r="BZ716" s="53"/>
      <c r="CA716" s="53"/>
      <c r="CB716" s="53"/>
      <c r="CC716" s="53"/>
      <c r="CD716" s="53"/>
      <c r="CE716" s="53"/>
      <c r="CF716" s="53"/>
      <c r="CG716" s="53"/>
      <c r="CH716" s="53"/>
      <c r="CI716" s="53"/>
      <c r="CJ716" s="53"/>
      <c r="CK716" s="53"/>
      <c r="CL716" s="61"/>
      <c r="CM716" s="53"/>
      <c r="CN716" s="53"/>
      <c r="CO716" s="53"/>
      <c r="CP716" s="53"/>
      <c r="CQ716" s="53"/>
      <c r="CR716" s="53"/>
      <c r="CS716" s="53"/>
      <c r="CT716" s="53"/>
      <c r="CU716" s="53"/>
      <c r="CV716" s="53"/>
      <c r="CW716" s="53"/>
      <c r="CX716" s="53"/>
      <c r="CY716" s="53"/>
    </row>
    <row r="717" spans="1:103" ht="13" customHeight="1">
      <c r="A717" s="4"/>
      <c r="B717" s="4"/>
      <c r="C717" s="4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  <c r="BO717" s="53"/>
      <c r="BP717" s="53"/>
      <c r="BQ717" s="53"/>
      <c r="BR717" s="53"/>
      <c r="BS717" s="53"/>
      <c r="BT717" s="53"/>
      <c r="BU717" s="53"/>
      <c r="BV717" s="53"/>
      <c r="BW717" s="53"/>
      <c r="BX717" s="53"/>
      <c r="BY717" s="53"/>
      <c r="BZ717" s="53"/>
      <c r="CA717" s="53"/>
      <c r="CB717" s="53"/>
      <c r="CC717" s="53"/>
      <c r="CD717" s="53"/>
      <c r="CE717" s="53"/>
      <c r="CF717" s="53"/>
      <c r="CG717" s="53"/>
      <c r="CH717" s="53"/>
      <c r="CI717" s="53"/>
      <c r="CJ717" s="53"/>
      <c r="CK717" s="53"/>
      <c r="CL717" s="61"/>
      <c r="CM717" s="53"/>
      <c r="CN717" s="53"/>
      <c r="CO717" s="53"/>
      <c r="CP717" s="53"/>
      <c r="CQ717" s="53"/>
      <c r="CR717" s="53"/>
      <c r="CS717" s="53"/>
      <c r="CT717" s="53"/>
      <c r="CU717" s="53"/>
      <c r="CV717" s="53"/>
      <c r="CW717" s="53"/>
      <c r="CX717" s="53"/>
      <c r="CY717" s="53"/>
    </row>
    <row r="718" spans="1:103" ht="13" customHeight="1">
      <c r="A718" s="4"/>
      <c r="B718" s="4"/>
      <c r="C718" s="4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/>
      <c r="BQ718" s="53"/>
      <c r="BR718" s="53"/>
      <c r="BS718" s="53"/>
      <c r="BT718" s="53"/>
      <c r="BU718" s="53"/>
      <c r="BV718" s="53"/>
      <c r="BW718" s="53"/>
      <c r="BX718" s="53"/>
      <c r="BY718" s="53"/>
      <c r="BZ718" s="53"/>
      <c r="CA718" s="53"/>
      <c r="CB718" s="53"/>
      <c r="CC718" s="53"/>
      <c r="CD718" s="53"/>
      <c r="CE718" s="53"/>
      <c r="CF718" s="53"/>
      <c r="CG718" s="53"/>
      <c r="CH718" s="53"/>
      <c r="CI718" s="53"/>
      <c r="CJ718" s="53"/>
      <c r="CK718" s="53"/>
      <c r="CL718" s="61"/>
      <c r="CM718" s="53"/>
      <c r="CN718" s="53"/>
      <c r="CO718" s="53"/>
      <c r="CP718" s="53"/>
      <c r="CQ718" s="53"/>
      <c r="CR718" s="53"/>
      <c r="CS718" s="53"/>
      <c r="CT718" s="53"/>
      <c r="CU718" s="53"/>
      <c r="CV718" s="53"/>
      <c r="CW718" s="53"/>
      <c r="CX718" s="53"/>
      <c r="CY718" s="53"/>
    </row>
    <row r="719" spans="1:103" ht="13" customHeight="1">
      <c r="A719" s="4"/>
      <c r="B719" s="4"/>
      <c r="C719" s="4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  <c r="BW719" s="53"/>
      <c r="BX719" s="53"/>
      <c r="BY719" s="53"/>
      <c r="BZ719" s="53"/>
      <c r="CA719" s="53"/>
      <c r="CB719" s="53"/>
      <c r="CC719" s="53"/>
      <c r="CD719" s="53"/>
      <c r="CE719" s="53"/>
      <c r="CF719" s="53"/>
      <c r="CG719" s="53"/>
      <c r="CH719" s="53"/>
      <c r="CI719" s="53"/>
      <c r="CJ719" s="53"/>
      <c r="CK719" s="53"/>
      <c r="CL719" s="61"/>
      <c r="CM719" s="53"/>
      <c r="CN719" s="53"/>
      <c r="CO719" s="53"/>
      <c r="CP719" s="53"/>
      <c r="CQ719" s="53"/>
      <c r="CR719" s="53"/>
      <c r="CS719" s="53"/>
      <c r="CT719" s="53"/>
      <c r="CU719" s="53"/>
      <c r="CV719" s="53"/>
      <c r="CW719" s="53"/>
      <c r="CX719" s="53"/>
      <c r="CY719" s="53"/>
    </row>
    <row r="720" spans="1:103" ht="13" customHeight="1">
      <c r="A720" s="4"/>
      <c r="B720" s="4"/>
      <c r="C720" s="4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  <c r="BW720" s="53"/>
      <c r="BX720" s="53"/>
      <c r="BY720" s="53"/>
      <c r="BZ720" s="53"/>
      <c r="CA720" s="53"/>
      <c r="CB720" s="53"/>
      <c r="CC720" s="53"/>
      <c r="CD720" s="53"/>
      <c r="CE720" s="53"/>
      <c r="CF720" s="53"/>
      <c r="CG720" s="53"/>
      <c r="CH720" s="53"/>
      <c r="CI720" s="53"/>
      <c r="CJ720" s="53"/>
      <c r="CK720" s="53"/>
      <c r="CL720" s="61"/>
      <c r="CM720" s="53"/>
      <c r="CN720" s="53"/>
      <c r="CO720" s="53"/>
      <c r="CP720" s="53"/>
      <c r="CQ720" s="53"/>
      <c r="CR720" s="53"/>
      <c r="CS720" s="53"/>
      <c r="CT720" s="53"/>
      <c r="CU720" s="53"/>
      <c r="CV720" s="53"/>
      <c r="CW720" s="53"/>
      <c r="CX720" s="53"/>
      <c r="CY720" s="53"/>
    </row>
    <row r="721" spans="1:103" ht="13" customHeight="1">
      <c r="A721" s="4"/>
      <c r="B721" s="4"/>
      <c r="C721" s="4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  <c r="BW721" s="53"/>
      <c r="BX721" s="53"/>
      <c r="BY721" s="53"/>
      <c r="BZ721" s="53"/>
      <c r="CA721" s="53"/>
      <c r="CB721" s="53"/>
      <c r="CC721" s="53"/>
      <c r="CD721" s="53"/>
      <c r="CE721" s="53"/>
      <c r="CF721" s="53"/>
      <c r="CG721" s="53"/>
      <c r="CH721" s="53"/>
      <c r="CI721" s="53"/>
      <c r="CJ721" s="53"/>
      <c r="CK721" s="53"/>
      <c r="CL721" s="61"/>
      <c r="CM721" s="53"/>
      <c r="CN721" s="53"/>
      <c r="CO721" s="53"/>
      <c r="CP721" s="53"/>
      <c r="CQ721" s="53"/>
      <c r="CR721" s="53"/>
      <c r="CS721" s="53"/>
      <c r="CT721" s="53"/>
      <c r="CU721" s="53"/>
      <c r="CV721" s="53"/>
      <c r="CW721" s="53"/>
      <c r="CX721" s="53"/>
      <c r="CY721" s="53"/>
    </row>
    <row r="722" spans="1:103" ht="13" customHeight="1">
      <c r="A722" s="4"/>
      <c r="B722" s="4"/>
      <c r="C722" s="4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/>
      <c r="BU722" s="53"/>
      <c r="BV722" s="53"/>
      <c r="BW722" s="53"/>
      <c r="BX722" s="53"/>
      <c r="BY722" s="53"/>
      <c r="BZ722" s="53"/>
      <c r="CA722" s="53"/>
      <c r="CB722" s="53"/>
      <c r="CC722" s="53"/>
      <c r="CD722" s="53"/>
      <c r="CE722" s="53"/>
      <c r="CF722" s="53"/>
      <c r="CG722" s="53"/>
      <c r="CH722" s="53"/>
      <c r="CI722" s="53"/>
      <c r="CJ722" s="53"/>
      <c r="CK722" s="53"/>
      <c r="CL722" s="61"/>
      <c r="CM722" s="53"/>
      <c r="CN722" s="53"/>
      <c r="CO722" s="53"/>
      <c r="CP722" s="53"/>
      <c r="CQ722" s="53"/>
      <c r="CR722" s="53"/>
      <c r="CS722" s="53"/>
      <c r="CT722" s="53"/>
      <c r="CU722" s="53"/>
      <c r="CV722" s="53"/>
      <c r="CW722" s="53"/>
      <c r="CX722" s="53"/>
      <c r="CY722" s="53"/>
    </row>
    <row r="723" spans="1:103" ht="13" customHeight="1">
      <c r="A723" s="4"/>
      <c r="B723" s="4"/>
      <c r="C723" s="4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/>
      <c r="BS723" s="53"/>
      <c r="BT723" s="53"/>
      <c r="BU723" s="53"/>
      <c r="BV723" s="53"/>
      <c r="BW723" s="53"/>
      <c r="BX723" s="53"/>
      <c r="BY723" s="53"/>
      <c r="BZ723" s="53"/>
      <c r="CA723" s="53"/>
      <c r="CB723" s="53"/>
      <c r="CC723" s="53"/>
      <c r="CD723" s="53"/>
      <c r="CE723" s="53"/>
      <c r="CF723" s="53"/>
      <c r="CG723" s="53"/>
      <c r="CH723" s="53"/>
      <c r="CI723" s="53"/>
      <c r="CJ723" s="53"/>
      <c r="CK723" s="53"/>
      <c r="CL723" s="61"/>
      <c r="CM723" s="53"/>
      <c r="CN723" s="53"/>
      <c r="CO723" s="53"/>
      <c r="CP723" s="53"/>
      <c r="CQ723" s="53"/>
      <c r="CR723" s="53"/>
      <c r="CS723" s="53"/>
      <c r="CT723" s="53"/>
      <c r="CU723" s="53"/>
      <c r="CV723" s="53"/>
      <c r="CW723" s="53"/>
      <c r="CX723" s="53"/>
      <c r="CY723" s="53"/>
    </row>
    <row r="724" spans="1:103" ht="13" customHeight="1">
      <c r="A724" s="4"/>
      <c r="B724" s="4"/>
      <c r="C724" s="4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  <c r="BP724" s="53"/>
      <c r="BQ724" s="53"/>
      <c r="BR724" s="53"/>
      <c r="BS724" s="53"/>
      <c r="BT724" s="53"/>
      <c r="BU724" s="53"/>
      <c r="BV724" s="53"/>
      <c r="BW724" s="53"/>
      <c r="BX724" s="53"/>
      <c r="BY724" s="53"/>
      <c r="BZ724" s="53"/>
      <c r="CA724" s="53"/>
      <c r="CB724" s="53"/>
      <c r="CC724" s="53"/>
      <c r="CD724" s="53"/>
      <c r="CE724" s="53"/>
      <c r="CF724" s="53"/>
      <c r="CG724" s="53"/>
      <c r="CH724" s="53"/>
      <c r="CI724" s="53"/>
      <c r="CJ724" s="53"/>
      <c r="CK724" s="53"/>
      <c r="CL724" s="61"/>
      <c r="CM724" s="53"/>
      <c r="CN724" s="53"/>
      <c r="CO724" s="53"/>
      <c r="CP724" s="53"/>
      <c r="CQ724" s="53"/>
      <c r="CR724" s="53"/>
      <c r="CS724" s="53"/>
      <c r="CT724" s="53"/>
      <c r="CU724" s="53"/>
      <c r="CV724" s="53"/>
      <c r="CW724" s="53"/>
      <c r="CX724" s="53"/>
      <c r="CY724" s="53"/>
    </row>
    <row r="725" spans="1:103" ht="13" customHeight="1">
      <c r="A725" s="4"/>
      <c r="B725" s="4"/>
      <c r="C725" s="4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  <c r="BW725" s="53"/>
      <c r="BX725" s="53"/>
      <c r="BY725" s="53"/>
      <c r="BZ725" s="53"/>
      <c r="CA725" s="53"/>
      <c r="CB725" s="53"/>
      <c r="CC725" s="53"/>
      <c r="CD725" s="53"/>
      <c r="CE725" s="53"/>
      <c r="CF725" s="53"/>
      <c r="CG725" s="53"/>
      <c r="CH725" s="53"/>
      <c r="CI725" s="53"/>
      <c r="CJ725" s="53"/>
      <c r="CK725" s="53"/>
      <c r="CL725" s="61"/>
      <c r="CM725" s="53"/>
      <c r="CN725" s="53"/>
      <c r="CO725" s="53"/>
      <c r="CP725" s="53"/>
      <c r="CQ725" s="53"/>
      <c r="CR725" s="53"/>
      <c r="CS725" s="53"/>
      <c r="CT725" s="53"/>
      <c r="CU725" s="53"/>
      <c r="CV725" s="53"/>
      <c r="CW725" s="53"/>
      <c r="CX725" s="53"/>
      <c r="CY725" s="53"/>
    </row>
    <row r="726" spans="1:103" ht="13" customHeight="1">
      <c r="A726" s="4"/>
      <c r="B726" s="4"/>
      <c r="C726" s="4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  <c r="BO726" s="53"/>
      <c r="BP726" s="53"/>
      <c r="BQ726" s="53"/>
      <c r="BR726" s="53"/>
      <c r="BS726" s="53"/>
      <c r="BT726" s="53"/>
      <c r="BU726" s="53"/>
      <c r="BV726" s="53"/>
      <c r="BW726" s="53"/>
      <c r="BX726" s="53"/>
      <c r="BY726" s="53"/>
      <c r="BZ726" s="53"/>
      <c r="CA726" s="53"/>
      <c r="CB726" s="53"/>
      <c r="CC726" s="53"/>
      <c r="CD726" s="53"/>
      <c r="CE726" s="53"/>
      <c r="CF726" s="53"/>
      <c r="CG726" s="53"/>
      <c r="CH726" s="53"/>
      <c r="CI726" s="53"/>
      <c r="CJ726" s="53"/>
      <c r="CK726" s="53"/>
      <c r="CL726" s="61"/>
      <c r="CM726" s="53"/>
      <c r="CN726" s="53"/>
      <c r="CO726" s="53"/>
      <c r="CP726" s="53"/>
      <c r="CQ726" s="53"/>
      <c r="CR726" s="53"/>
      <c r="CS726" s="53"/>
      <c r="CT726" s="53"/>
      <c r="CU726" s="53"/>
      <c r="CV726" s="53"/>
      <c r="CW726" s="53"/>
      <c r="CX726" s="53"/>
      <c r="CY726" s="53"/>
    </row>
    <row r="727" spans="1:103" ht="13" customHeight="1">
      <c r="A727" s="4"/>
      <c r="B727" s="4"/>
      <c r="C727" s="4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  <c r="BW727" s="53"/>
      <c r="BX727" s="53"/>
      <c r="BY727" s="53"/>
      <c r="BZ727" s="53"/>
      <c r="CA727" s="53"/>
      <c r="CB727" s="53"/>
      <c r="CC727" s="53"/>
      <c r="CD727" s="53"/>
      <c r="CE727" s="53"/>
      <c r="CF727" s="53"/>
      <c r="CG727" s="53"/>
      <c r="CH727" s="53"/>
      <c r="CI727" s="53"/>
      <c r="CJ727" s="53"/>
      <c r="CK727" s="53"/>
      <c r="CL727" s="61"/>
      <c r="CM727" s="53"/>
      <c r="CN727" s="53"/>
      <c r="CO727" s="53"/>
      <c r="CP727" s="53"/>
      <c r="CQ727" s="53"/>
      <c r="CR727" s="53"/>
      <c r="CS727" s="53"/>
      <c r="CT727" s="53"/>
      <c r="CU727" s="53"/>
      <c r="CV727" s="53"/>
      <c r="CW727" s="53"/>
      <c r="CX727" s="53"/>
      <c r="CY727" s="53"/>
    </row>
    <row r="728" spans="1:103" ht="13" customHeight="1">
      <c r="A728" s="4"/>
      <c r="B728" s="4"/>
      <c r="C728" s="4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  <c r="BO728" s="53"/>
      <c r="BP728" s="53"/>
      <c r="BQ728" s="53"/>
      <c r="BR728" s="53"/>
      <c r="BS728" s="53"/>
      <c r="BT728" s="53"/>
      <c r="BU728" s="53"/>
      <c r="BV728" s="53"/>
      <c r="BW728" s="53"/>
      <c r="BX728" s="53"/>
      <c r="BY728" s="53"/>
      <c r="BZ728" s="53"/>
      <c r="CA728" s="53"/>
      <c r="CB728" s="53"/>
      <c r="CC728" s="53"/>
      <c r="CD728" s="53"/>
      <c r="CE728" s="53"/>
      <c r="CF728" s="53"/>
      <c r="CG728" s="53"/>
      <c r="CH728" s="53"/>
      <c r="CI728" s="53"/>
      <c r="CJ728" s="53"/>
      <c r="CK728" s="53"/>
      <c r="CL728" s="61"/>
      <c r="CM728" s="53"/>
      <c r="CN728" s="53"/>
      <c r="CO728" s="53"/>
      <c r="CP728" s="53"/>
      <c r="CQ728" s="53"/>
      <c r="CR728" s="53"/>
      <c r="CS728" s="53"/>
      <c r="CT728" s="53"/>
      <c r="CU728" s="53"/>
      <c r="CV728" s="53"/>
      <c r="CW728" s="53"/>
      <c r="CX728" s="53"/>
      <c r="CY728" s="53"/>
    </row>
    <row r="729" spans="1:103" ht="13" customHeight="1">
      <c r="A729" s="4"/>
      <c r="B729" s="4"/>
      <c r="C729" s="4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  <c r="BP729" s="53"/>
      <c r="BQ729" s="53"/>
      <c r="BR729" s="53"/>
      <c r="BS729" s="53"/>
      <c r="BT729" s="53"/>
      <c r="BU729" s="53"/>
      <c r="BV729" s="53"/>
      <c r="BW729" s="53"/>
      <c r="BX729" s="53"/>
      <c r="BY729" s="53"/>
      <c r="BZ729" s="53"/>
      <c r="CA729" s="53"/>
      <c r="CB729" s="53"/>
      <c r="CC729" s="53"/>
      <c r="CD729" s="53"/>
      <c r="CE729" s="53"/>
      <c r="CF729" s="53"/>
      <c r="CG729" s="53"/>
      <c r="CH729" s="53"/>
      <c r="CI729" s="53"/>
      <c r="CJ729" s="53"/>
      <c r="CK729" s="53"/>
      <c r="CL729" s="61"/>
      <c r="CM729" s="53"/>
      <c r="CN729" s="53"/>
      <c r="CO729" s="53"/>
      <c r="CP729" s="53"/>
      <c r="CQ729" s="53"/>
      <c r="CR729" s="53"/>
      <c r="CS729" s="53"/>
      <c r="CT729" s="53"/>
      <c r="CU729" s="53"/>
      <c r="CV729" s="53"/>
      <c r="CW729" s="53"/>
      <c r="CX729" s="53"/>
      <c r="CY729" s="53"/>
    </row>
    <row r="730" spans="1:103" ht="13" customHeight="1">
      <c r="A730" s="4"/>
      <c r="B730" s="4"/>
      <c r="C730" s="4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  <c r="BW730" s="53"/>
      <c r="BX730" s="53"/>
      <c r="BY730" s="53"/>
      <c r="BZ730" s="53"/>
      <c r="CA730" s="53"/>
      <c r="CB730" s="53"/>
      <c r="CC730" s="53"/>
      <c r="CD730" s="53"/>
      <c r="CE730" s="53"/>
      <c r="CF730" s="53"/>
      <c r="CG730" s="53"/>
      <c r="CH730" s="53"/>
      <c r="CI730" s="53"/>
      <c r="CJ730" s="53"/>
      <c r="CK730" s="53"/>
      <c r="CL730" s="61"/>
      <c r="CM730" s="53"/>
      <c r="CN730" s="53"/>
      <c r="CO730" s="53"/>
      <c r="CP730" s="53"/>
      <c r="CQ730" s="53"/>
      <c r="CR730" s="53"/>
      <c r="CS730" s="53"/>
      <c r="CT730" s="53"/>
      <c r="CU730" s="53"/>
      <c r="CV730" s="53"/>
      <c r="CW730" s="53"/>
      <c r="CX730" s="53"/>
      <c r="CY730" s="53"/>
    </row>
    <row r="731" spans="1:103" ht="13" customHeight="1">
      <c r="A731" s="4"/>
      <c r="B731" s="4"/>
      <c r="C731" s="4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  <c r="BW731" s="53"/>
      <c r="BX731" s="53"/>
      <c r="BY731" s="53"/>
      <c r="BZ731" s="53"/>
      <c r="CA731" s="53"/>
      <c r="CB731" s="53"/>
      <c r="CC731" s="53"/>
      <c r="CD731" s="53"/>
      <c r="CE731" s="53"/>
      <c r="CF731" s="53"/>
      <c r="CG731" s="53"/>
      <c r="CH731" s="53"/>
      <c r="CI731" s="53"/>
      <c r="CJ731" s="53"/>
      <c r="CK731" s="53"/>
      <c r="CL731" s="61"/>
      <c r="CM731" s="53"/>
      <c r="CN731" s="53"/>
      <c r="CO731" s="53"/>
      <c r="CP731" s="53"/>
      <c r="CQ731" s="53"/>
      <c r="CR731" s="53"/>
      <c r="CS731" s="53"/>
      <c r="CT731" s="53"/>
      <c r="CU731" s="53"/>
      <c r="CV731" s="53"/>
      <c r="CW731" s="53"/>
      <c r="CX731" s="53"/>
      <c r="CY731" s="53"/>
    </row>
    <row r="732" spans="1:103" ht="13" customHeight="1">
      <c r="A732" s="4"/>
      <c r="B732" s="4"/>
      <c r="C732" s="4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  <c r="BW732" s="53"/>
      <c r="BX732" s="53"/>
      <c r="BY732" s="53"/>
      <c r="BZ732" s="53"/>
      <c r="CA732" s="53"/>
      <c r="CB732" s="53"/>
      <c r="CC732" s="53"/>
      <c r="CD732" s="53"/>
      <c r="CE732" s="53"/>
      <c r="CF732" s="53"/>
      <c r="CG732" s="53"/>
      <c r="CH732" s="53"/>
      <c r="CI732" s="53"/>
      <c r="CJ732" s="53"/>
      <c r="CK732" s="53"/>
      <c r="CL732" s="61"/>
      <c r="CM732" s="53"/>
      <c r="CN732" s="53"/>
      <c r="CO732" s="53"/>
      <c r="CP732" s="53"/>
      <c r="CQ732" s="53"/>
      <c r="CR732" s="53"/>
      <c r="CS732" s="53"/>
      <c r="CT732" s="53"/>
      <c r="CU732" s="53"/>
      <c r="CV732" s="53"/>
      <c r="CW732" s="53"/>
      <c r="CX732" s="53"/>
      <c r="CY732" s="53"/>
    </row>
    <row r="733" spans="1:103" ht="13" customHeight="1">
      <c r="A733" s="4"/>
      <c r="B733" s="4"/>
      <c r="C733" s="4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  <c r="BW733" s="53"/>
      <c r="BX733" s="53"/>
      <c r="BY733" s="53"/>
      <c r="BZ733" s="53"/>
      <c r="CA733" s="53"/>
      <c r="CB733" s="53"/>
      <c r="CC733" s="53"/>
      <c r="CD733" s="53"/>
      <c r="CE733" s="53"/>
      <c r="CF733" s="53"/>
      <c r="CG733" s="53"/>
      <c r="CH733" s="53"/>
      <c r="CI733" s="53"/>
      <c r="CJ733" s="53"/>
      <c r="CK733" s="53"/>
      <c r="CL733" s="61"/>
      <c r="CM733" s="53"/>
      <c r="CN733" s="53"/>
      <c r="CO733" s="53"/>
      <c r="CP733" s="53"/>
      <c r="CQ733" s="53"/>
      <c r="CR733" s="53"/>
      <c r="CS733" s="53"/>
      <c r="CT733" s="53"/>
      <c r="CU733" s="53"/>
      <c r="CV733" s="53"/>
      <c r="CW733" s="53"/>
      <c r="CX733" s="53"/>
      <c r="CY733" s="53"/>
    </row>
    <row r="734" spans="1:103" ht="13" customHeight="1">
      <c r="A734" s="4"/>
      <c r="B734" s="4"/>
      <c r="C734" s="4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  <c r="BW734" s="53"/>
      <c r="BX734" s="53"/>
      <c r="BY734" s="53"/>
      <c r="BZ734" s="53"/>
      <c r="CA734" s="53"/>
      <c r="CB734" s="53"/>
      <c r="CC734" s="53"/>
      <c r="CD734" s="53"/>
      <c r="CE734" s="53"/>
      <c r="CF734" s="53"/>
      <c r="CG734" s="53"/>
      <c r="CH734" s="53"/>
      <c r="CI734" s="53"/>
      <c r="CJ734" s="53"/>
      <c r="CK734" s="53"/>
      <c r="CL734" s="61"/>
      <c r="CM734" s="53"/>
      <c r="CN734" s="53"/>
      <c r="CO734" s="53"/>
      <c r="CP734" s="53"/>
      <c r="CQ734" s="53"/>
      <c r="CR734" s="53"/>
      <c r="CS734" s="53"/>
      <c r="CT734" s="53"/>
      <c r="CU734" s="53"/>
      <c r="CV734" s="53"/>
      <c r="CW734" s="53"/>
      <c r="CX734" s="53"/>
      <c r="CY734" s="53"/>
    </row>
    <row r="735" spans="1:103" ht="13" customHeight="1">
      <c r="A735" s="4"/>
      <c r="B735" s="4"/>
      <c r="C735" s="4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  <c r="BW735" s="53"/>
      <c r="BX735" s="53"/>
      <c r="BY735" s="53"/>
      <c r="BZ735" s="53"/>
      <c r="CA735" s="53"/>
      <c r="CB735" s="53"/>
      <c r="CC735" s="53"/>
      <c r="CD735" s="53"/>
      <c r="CE735" s="53"/>
      <c r="CF735" s="53"/>
      <c r="CG735" s="53"/>
      <c r="CH735" s="53"/>
      <c r="CI735" s="53"/>
      <c r="CJ735" s="53"/>
      <c r="CK735" s="53"/>
      <c r="CL735" s="61"/>
      <c r="CM735" s="53"/>
      <c r="CN735" s="53"/>
      <c r="CO735" s="53"/>
      <c r="CP735" s="53"/>
      <c r="CQ735" s="53"/>
      <c r="CR735" s="53"/>
      <c r="CS735" s="53"/>
      <c r="CT735" s="53"/>
      <c r="CU735" s="53"/>
      <c r="CV735" s="53"/>
      <c r="CW735" s="53"/>
      <c r="CX735" s="53"/>
      <c r="CY735" s="53"/>
    </row>
    <row r="736" spans="1:103" ht="13" customHeight="1">
      <c r="A736" s="4"/>
      <c r="B736" s="4"/>
      <c r="C736" s="4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  <c r="BW736" s="53"/>
      <c r="BX736" s="53"/>
      <c r="BY736" s="53"/>
      <c r="BZ736" s="53"/>
      <c r="CA736" s="53"/>
      <c r="CB736" s="53"/>
      <c r="CC736" s="53"/>
      <c r="CD736" s="53"/>
      <c r="CE736" s="53"/>
      <c r="CF736" s="53"/>
      <c r="CG736" s="53"/>
      <c r="CH736" s="53"/>
      <c r="CI736" s="53"/>
      <c r="CJ736" s="53"/>
      <c r="CK736" s="53"/>
      <c r="CL736" s="61"/>
      <c r="CM736" s="53"/>
      <c r="CN736" s="53"/>
      <c r="CO736" s="53"/>
      <c r="CP736" s="53"/>
      <c r="CQ736" s="53"/>
      <c r="CR736" s="53"/>
      <c r="CS736" s="53"/>
      <c r="CT736" s="53"/>
      <c r="CU736" s="53"/>
      <c r="CV736" s="53"/>
      <c r="CW736" s="53"/>
      <c r="CX736" s="53"/>
      <c r="CY736" s="53"/>
    </row>
    <row r="737" spans="1:103" ht="13" customHeight="1">
      <c r="A737" s="4"/>
      <c r="B737" s="4"/>
      <c r="C737" s="4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  <c r="BW737" s="53"/>
      <c r="BX737" s="53"/>
      <c r="BY737" s="53"/>
      <c r="BZ737" s="53"/>
      <c r="CA737" s="53"/>
      <c r="CB737" s="53"/>
      <c r="CC737" s="53"/>
      <c r="CD737" s="53"/>
      <c r="CE737" s="53"/>
      <c r="CF737" s="53"/>
      <c r="CG737" s="53"/>
      <c r="CH737" s="53"/>
      <c r="CI737" s="53"/>
      <c r="CJ737" s="53"/>
      <c r="CK737" s="53"/>
      <c r="CL737" s="61"/>
      <c r="CM737" s="53"/>
      <c r="CN737" s="53"/>
      <c r="CO737" s="53"/>
      <c r="CP737" s="53"/>
      <c r="CQ737" s="53"/>
      <c r="CR737" s="53"/>
      <c r="CS737" s="53"/>
      <c r="CT737" s="53"/>
      <c r="CU737" s="53"/>
      <c r="CV737" s="53"/>
      <c r="CW737" s="53"/>
      <c r="CX737" s="53"/>
      <c r="CY737" s="53"/>
    </row>
    <row r="738" spans="1:103" ht="13" customHeight="1">
      <c r="A738" s="4"/>
      <c r="B738" s="4"/>
      <c r="C738" s="4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/>
      <c r="BR738" s="53"/>
      <c r="BS738" s="53"/>
      <c r="BT738" s="53"/>
      <c r="BU738" s="53"/>
      <c r="BV738" s="53"/>
      <c r="BW738" s="53"/>
      <c r="BX738" s="53"/>
      <c r="BY738" s="53"/>
      <c r="BZ738" s="53"/>
      <c r="CA738" s="53"/>
      <c r="CB738" s="53"/>
      <c r="CC738" s="53"/>
      <c r="CD738" s="53"/>
      <c r="CE738" s="53"/>
      <c r="CF738" s="53"/>
      <c r="CG738" s="53"/>
      <c r="CH738" s="53"/>
      <c r="CI738" s="53"/>
      <c r="CJ738" s="53"/>
      <c r="CK738" s="53"/>
      <c r="CL738" s="61"/>
      <c r="CM738" s="53"/>
      <c r="CN738" s="53"/>
      <c r="CO738" s="53"/>
      <c r="CP738" s="53"/>
      <c r="CQ738" s="53"/>
      <c r="CR738" s="53"/>
      <c r="CS738" s="53"/>
      <c r="CT738" s="53"/>
      <c r="CU738" s="53"/>
      <c r="CV738" s="53"/>
      <c r="CW738" s="53"/>
      <c r="CX738" s="53"/>
      <c r="CY738" s="53"/>
    </row>
    <row r="739" spans="1:103" ht="13" customHeight="1">
      <c r="A739" s="4"/>
      <c r="B739" s="4"/>
      <c r="C739" s="4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/>
      <c r="BR739" s="53"/>
      <c r="BS739" s="53"/>
      <c r="BT739" s="53"/>
      <c r="BU739" s="53"/>
      <c r="BV739" s="53"/>
      <c r="BW739" s="53"/>
      <c r="BX739" s="53"/>
      <c r="BY739" s="53"/>
      <c r="BZ739" s="53"/>
      <c r="CA739" s="53"/>
      <c r="CB739" s="53"/>
      <c r="CC739" s="53"/>
      <c r="CD739" s="53"/>
      <c r="CE739" s="53"/>
      <c r="CF739" s="53"/>
      <c r="CG739" s="53"/>
      <c r="CH739" s="53"/>
      <c r="CI739" s="53"/>
      <c r="CJ739" s="53"/>
      <c r="CK739" s="53"/>
      <c r="CL739" s="61"/>
      <c r="CM739" s="53"/>
      <c r="CN739" s="53"/>
      <c r="CO739" s="53"/>
      <c r="CP739" s="53"/>
      <c r="CQ739" s="53"/>
      <c r="CR739" s="53"/>
      <c r="CS739" s="53"/>
      <c r="CT739" s="53"/>
      <c r="CU739" s="53"/>
      <c r="CV739" s="53"/>
      <c r="CW739" s="53"/>
      <c r="CX739" s="53"/>
      <c r="CY739" s="53"/>
    </row>
    <row r="740" spans="1:103" ht="13" customHeight="1">
      <c r="A740" s="4"/>
      <c r="B740" s="4"/>
      <c r="C740" s="4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  <c r="BW740" s="53"/>
      <c r="BX740" s="53"/>
      <c r="BY740" s="53"/>
      <c r="BZ740" s="53"/>
      <c r="CA740" s="53"/>
      <c r="CB740" s="53"/>
      <c r="CC740" s="53"/>
      <c r="CD740" s="53"/>
      <c r="CE740" s="53"/>
      <c r="CF740" s="53"/>
      <c r="CG740" s="53"/>
      <c r="CH740" s="53"/>
      <c r="CI740" s="53"/>
      <c r="CJ740" s="53"/>
      <c r="CK740" s="53"/>
      <c r="CL740" s="61"/>
      <c r="CM740" s="53"/>
      <c r="CN740" s="53"/>
      <c r="CO740" s="53"/>
      <c r="CP740" s="53"/>
      <c r="CQ740" s="53"/>
      <c r="CR740" s="53"/>
      <c r="CS740" s="53"/>
      <c r="CT740" s="53"/>
      <c r="CU740" s="53"/>
      <c r="CV740" s="53"/>
      <c r="CW740" s="53"/>
      <c r="CX740" s="53"/>
      <c r="CY740" s="53"/>
    </row>
    <row r="741" spans="1:103" ht="13" customHeight="1">
      <c r="A741" s="4"/>
      <c r="B741" s="4"/>
      <c r="C741" s="4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/>
      <c r="BT741" s="53"/>
      <c r="BU741" s="53"/>
      <c r="BV741" s="53"/>
      <c r="BW741" s="53"/>
      <c r="BX741" s="53"/>
      <c r="BY741" s="53"/>
      <c r="BZ741" s="53"/>
      <c r="CA741" s="53"/>
      <c r="CB741" s="53"/>
      <c r="CC741" s="53"/>
      <c r="CD741" s="53"/>
      <c r="CE741" s="53"/>
      <c r="CF741" s="53"/>
      <c r="CG741" s="53"/>
      <c r="CH741" s="53"/>
      <c r="CI741" s="53"/>
      <c r="CJ741" s="53"/>
      <c r="CK741" s="53"/>
      <c r="CL741" s="61"/>
      <c r="CM741" s="53"/>
      <c r="CN741" s="53"/>
      <c r="CO741" s="53"/>
      <c r="CP741" s="53"/>
      <c r="CQ741" s="53"/>
      <c r="CR741" s="53"/>
      <c r="CS741" s="53"/>
      <c r="CT741" s="53"/>
      <c r="CU741" s="53"/>
      <c r="CV741" s="53"/>
      <c r="CW741" s="53"/>
      <c r="CX741" s="53"/>
      <c r="CY741" s="53"/>
    </row>
    <row r="742" spans="1:103" ht="13" customHeight="1">
      <c r="A742" s="4"/>
      <c r="B742" s="4"/>
      <c r="C742" s="4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/>
      <c r="BW742" s="53"/>
      <c r="BX742" s="53"/>
      <c r="BY742" s="53"/>
      <c r="BZ742" s="53"/>
      <c r="CA742" s="53"/>
      <c r="CB742" s="53"/>
      <c r="CC742" s="53"/>
      <c r="CD742" s="53"/>
      <c r="CE742" s="53"/>
      <c r="CF742" s="53"/>
      <c r="CG742" s="53"/>
      <c r="CH742" s="53"/>
      <c r="CI742" s="53"/>
      <c r="CJ742" s="53"/>
      <c r="CK742" s="53"/>
      <c r="CL742" s="61"/>
      <c r="CM742" s="53"/>
      <c r="CN742" s="53"/>
      <c r="CO742" s="53"/>
      <c r="CP742" s="53"/>
      <c r="CQ742" s="53"/>
      <c r="CR742" s="53"/>
      <c r="CS742" s="53"/>
      <c r="CT742" s="53"/>
      <c r="CU742" s="53"/>
      <c r="CV742" s="53"/>
      <c r="CW742" s="53"/>
      <c r="CX742" s="53"/>
      <c r="CY742" s="53"/>
    </row>
    <row r="743" spans="1:103" ht="13" customHeight="1">
      <c r="A743" s="4"/>
      <c r="B743" s="4"/>
      <c r="C743" s="4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/>
      <c r="BY743" s="53"/>
      <c r="BZ743" s="53"/>
      <c r="CA743" s="53"/>
      <c r="CB743" s="53"/>
      <c r="CC743" s="53"/>
      <c r="CD743" s="53"/>
      <c r="CE743" s="53"/>
      <c r="CF743" s="53"/>
      <c r="CG743" s="53"/>
      <c r="CH743" s="53"/>
      <c r="CI743" s="53"/>
      <c r="CJ743" s="53"/>
      <c r="CK743" s="53"/>
      <c r="CL743" s="61"/>
      <c r="CM743" s="53"/>
      <c r="CN743" s="53"/>
      <c r="CO743" s="53"/>
      <c r="CP743" s="53"/>
      <c r="CQ743" s="53"/>
      <c r="CR743" s="53"/>
      <c r="CS743" s="53"/>
      <c r="CT743" s="53"/>
      <c r="CU743" s="53"/>
      <c r="CV743" s="53"/>
      <c r="CW743" s="53"/>
      <c r="CX743" s="53"/>
      <c r="CY743" s="53"/>
    </row>
    <row r="744" spans="1:103" ht="13" customHeight="1">
      <c r="A744" s="4"/>
      <c r="B744" s="4"/>
      <c r="C744" s="4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  <c r="BW744" s="53"/>
      <c r="BX744" s="53"/>
      <c r="BY744" s="53"/>
      <c r="BZ744" s="53"/>
      <c r="CA744" s="53"/>
      <c r="CB744" s="53"/>
      <c r="CC744" s="53"/>
      <c r="CD744" s="53"/>
      <c r="CE744" s="53"/>
      <c r="CF744" s="53"/>
      <c r="CG744" s="53"/>
      <c r="CH744" s="53"/>
      <c r="CI744" s="53"/>
      <c r="CJ744" s="53"/>
      <c r="CK744" s="53"/>
      <c r="CL744" s="61"/>
      <c r="CM744" s="53"/>
      <c r="CN744" s="53"/>
      <c r="CO744" s="53"/>
      <c r="CP744" s="53"/>
      <c r="CQ744" s="53"/>
      <c r="CR744" s="53"/>
      <c r="CS744" s="53"/>
      <c r="CT744" s="53"/>
      <c r="CU744" s="53"/>
      <c r="CV744" s="53"/>
      <c r="CW744" s="53"/>
      <c r="CX744" s="53"/>
      <c r="CY744" s="53"/>
    </row>
    <row r="745" spans="1:103" ht="13" customHeight="1">
      <c r="A745" s="4"/>
      <c r="B745" s="4"/>
      <c r="C745" s="4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  <c r="BW745" s="53"/>
      <c r="BX745" s="53"/>
      <c r="BY745" s="53"/>
      <c r="BZ745" s="53"/>
      <c r="CA745" s="53"/>
      <c r="CB745" s="53"/>
      <c r="CC745" s="53"/>
      <c r="CD745" s="53"/>
      <c r="CE745" s="53"/>
      <c r="CF745" s="53"/>
      <c r="CG745" s="53"/>
      <c r="CH745" s="53"/>
      <c r="CI745" s="53"/>
      <c r="CJ745" s="53"/>
      <c r="CK745" s="53"/>
      <c r="CL745" s="61"/>
      <c r="CM745" s="53"/>
      <c r="CN745" s="53"/>
      <c r="CO745" s="53"/>
      <c r="CP745" s="53"/>
      <c r="CQ745" s="53"/>
      <c r="CR745" s="53"/>
      <c r="CS745" s="53"/>
      <c r="CT745" s="53"/>
      <c r="CU745" s="53"/>
      <c r="CV745" s="53"/>
      <c r="CW745" s="53"/>
      <c r="CX745" s="53"/>
      <c r="CY745" s="53"/>
    </row>
    <row r="746" spans="1:103" ht="13" customHeight="1">
      <c r="A746" s="4"/>
      <c r="B746" s="4"/>
      <c r="C746" s="4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  <c r="BO746" s="53"/>
      <c r="BP746" s="53"/>
      <c r="BQ746" s="53"/>
      <c r="BR746" s="53"/>
      <c r="BS746" s="53"/>
      <c r="BT746" s="53"/>
      <c r="BU746" s="53"/>
      <c r="BV746" s="53"/>
      <c r="BW746" s="53"/>
      <c r="BX746" s="53"/>
      <c r="BY746" s="53"/>
      <c r="BZ746" s="53"/>
      <c r="CA746" s="53"/>
      <c r="CB746" s="53"/>
      <c r="CC746" s="53"/>
      <c r="CD746" s="53"/>
      <c r="CE746" s="53"/>
      <c r="CF746" s="53"/>
      <c r="CG746" s="53"/>
      <c r="CH746" s="53"/>
      <c r="CI746" s="53"/>
      <c r="CJ746" s="53"/>
      <c r="CK746" s="53"/>
      <c r="CL746" s="61"/>
      <c r="CM746" s="53"/>
      <c r="CN746" s="53"/>
      <c r="CO746" s="53"/>
      <c r="CP746" s="53"/>
      <c r="CQ746" s="53"/>
      <c r="CR746" s="53"/>
      <c r="CS746" s="53"/>
      <c r="CT746" s="53"/>
      <c r="CU746" s="53"/>
      <c r="CV746" s="53"/>
      <c r="CW746" s="53"/>
      <c r="CX746" s="53"/>
      <c r="CY746" s="53"/>
    </row>
    <row r="747" spans="1:103" ht="13" customHeight="1">
      <c r="A747" s="4"/>
      <c r="B747" s="4"/>
      <c r="C747" s="4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  <c r="BO747" s="53"/>
      <c r="BP747" s="53"/>
      <c r="BQ747" s="53"/>
      <c r="BR747" s="53"/>
      <c r="BS747" s="53"/>
      <c r="BT747" s="53"/>
      <c r="BU747" s="53"/>
      <c r="BV747" s="53"/>
      <c r="BW747" s="53"/>
      <c r="BX747" s="53"/>
      <c r="BY747" s="53"/>
      <c r="BZ747" s="53"/>
      <c r="CA747" s="53"/>
      <c r="CB747" s="53"/>
      <c r="CC747" s="53"/>
      <c r="CD747" s="53"/>
      <c r="CE747" s="53"/>
      <c r="CF747" s="53"/>
      <c r="CG747" s="53"/>
      <c r="CH747" s="53"/>
      <c r="CI747" s="53"/>
      <c r="CJ747" s="53"/>
      <c r="CK747" s="53"/>
      <c r="CL747" s="61"/>
      <c r="CM747" s="53"/>
      <c r="CN747" s="53"/>
      <c r="CO747" s="53"/>
      <c r="CP747" s="53"/>
      <c r="CQ747" s="53"/>
      <c r="CR747" s="53"/>
      <c r="CS747" s="53"/>
      <c r="CT747" s="53"/>
      <c r="CU747" s="53"/>
      <c r="CV747" s="53"/>
      <c r="CW747" s="53"/>
      <c r="CX747" s="53"/>
      <c r="CY747" s="53"/>
    </row>
    <row r="748" spans="1:103" ht="13" customHeight="1">
      <c r="A748" s="4"/>
      <c r="B748" s="4"/>
      <c r="C748" s="4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  <c r="BO748" s="53"/>
      <c r="BP748" s="53"/>
      <c r="BQ748" s="53"/>
      <c r="BR748" s="53"/>
      <c r="BS748" s="53"/>
      <c r="BT748" s="53"/>
      <c r="BU748" s="53"/>
      <c r="BV748" s="53"/>
      <c r="BW748" s="53"/>
      <c r="BX748" s="53"/>
      <c r="BY748" s="53"/>
      <c r="BZ748" s="53"/>
      <c r="CA748" s="53"/>
      <c r="CB748" s="53"/>
      <c r="CC748" s="53"/>
      <c r="CD748" s="53"/>
      <c r="CE748" s="53"/>
      <c r="CF748" s="53"/>
      <c r="CG748" s="53"/>
      <c r="CH748" s="53"/>
      <c r="CI748" s="53"/>
      <c r="CJ748" s="53"/>
      <c r="CK748" s="53"/>
      <c r="CL748" s="61"/>
      <c r="CM748" s="53"/>
      <c r="CN748" s="53"/>
      <c r="CO748" s="53"/>
      <c r="CP748" s="53"/>
      <c r="CQ748" s="53"/>
      <c r="CR748" s="53"/>
      <c r="CS748" s="53"/>
      <c r="CT748" s="53"/>
      <c r="CU748" s="53"/>
      <c r="CV748" s="53"/>
      <c r="CW748" s="53"/>
      <c r="CX748" s="53"/>
      <c r="CY748" s="53"/>
    </row>
    <row r="749" spans="1:103" ht="13" customHeight="1">
      <c r="A749" s="4"/>
      <c r="B749" s="4"/>
      <c r="C749" s="4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  <c r="BW749" s="53"/>
      <c r="BX749" s="53"/>
      <c r="BY749" s="53"/>
      <c r="BZ749" s="53"/>
      <c r="CA749" s="53"/>
      <c r="CB749" s="53"/>
      <c r="CC749" s="53"/>
      <c r="CD749" s="53"/>
      <c r="CE749" s="53"/>
      <c r="CF749" s="53"/>
      <c r="CG749" s="53"/>
      <c r="CH749" s="53"/>
      <c r="CI749" s="53"/>
      <c r="CJ749" s="53"/>
      <c r="CK749" s="53"/>
      <c r="CL749" s="61"/>
      <c r="CM749" s="53"/>
      <c r="CN749" s="53"/>
      <c r="CO749" s="53"/>
      <c r="CP749" s="53"/>
      <c r="CQ749" s="53"/>
      <c r="CR749" s="53"/>
      <c r="CS749" s="53"/>
      <c r="CT749" s="53"/>
      <c r="CU749" s="53"/>
      <c r="CV749" s="53"/>
      <c r="CW749" s="53"/>
      <c r="CX749" s="53"/>
      <c r="CY749" s="53"/>
    </row>
    <row r="750" spans="1:103" ht="13" customHeight="1">
      <c r="A750" s="4"/>
      <c r="B750" s="4"/>
      <c r="C750" s="4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  <c r="BW750" s="53"/>
      <c r="BX750" s="53"/>
      <c r="BY750" s="53"/>
      <c r="BZ750" s="53"/>
      <c r="CA750" s="53"/>
      <c r="CB750" s="53"/>
      <c r="CC750" s="53"/>
      <c r="CD750" s="53"/>
      <c r="CE750" s="53"/>
      <c r="CF750" s="53"/>
      <c r="CG750" s="53"/>
      <c r="CH750" s="53"/>
      <c r="CI750" s="53"/>
      <c r="CJ750" s="53"/>
      <c r="CK750" s="53"/>
      <c r="CL750" s="61"/>
      <c r="CM750" s="53"/>
      <c r="CN750" s="53"/>
      <c r="CO750" s="53"/>
      <c r="CP750" s="53"/>
      <c r="CQ750" s="53"/>
      <c r="CR750" s="53"/>
      <c r="CS750" s="53"/>
      <c r="CT750" s="53"/>
      <c r="CU750" s="53"/>
      <c r="CV750" s="53"/>
      <c r="CW750" s="53"/>
      <c r="CX750" s="53"/>
      <c r="CY750" s="53"/>
    </row>
    <row r="751" spans="1:103" ht="13" customHeight="1">
      <c r="A751" s="4"/>
      <c r="B751" s="4"/>
      <c r="C751" s="4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  <c r="BO751" s="53"/>
      <c r="BP751" s="53"/>
      <c r="BQ751" s="53"/>
      <c r="BR751" s="53"/>
      <c r="BS751" s="53"/>
      <c r="BT751" s="53"/>
      <c r="BU751" s="53"/>
      <c r="BV751" s="53"/>
      <c r="BW751" s="53"/>
      <c r="BX751" s="53"/>
      <c r="BY751" s="53"/>
      <c r="BZ751" s="53"/>
      <c r="CA751" s="53"/>
      <c r="CB751" s="53"/>
      <c r="CC751" s="53"/>
      <c r="CD751" s="53"/>
      <c r="CE751" s="53"/>
      <c r="CF751" s="53"/>
      <c r="CG751" s="53"/>
      <c r="CH751" s="53"/>
      <c r="CI751" s="53"/>
      <c r="CJ751" s="53"/>
      <c r="CK751" s="53"/>
      <c r="CL751" s="61"/>
      <c r="CM751" s="53"/>
      <c r="CN751" s="53"/>
      <c r="CO751" s="53"/>
      <c r="CP751" s="53"/>
      <c r="CQ751" s="53"/>
      <c r="CR751" s="53"/>
      <c r="CS751" s="53"/>
      <c r="CT751" s="53"/>
      <c r="CU751" s="53"/>
      <c r="CV751" s="53"/>
      <c r="CW751" s="53"/>
      <c r="CX751" s="53"/>
      <c r="CY751" s="53"/>
    </row>
    <row r="752" spans="1:103" ht="13" customHeight="1">
      <c r="A752" s="4"/>
      <c r="B752" s="4"/>
      <c r="C752" s="4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/>
      <c r="BR752" s="53"/>
      <c r="BS752" s="53"/>
      <c r="BT752" s="53"/>
      <c r="BU752" s="53"/>
      <c r="BV752" s="53"/>
      <c r="BW752" s="53"/>
      <c r="BX752" s="53"/>
      <c r="BY752" s="53"/>
      <c r="BZ752" s="53"/>
      <c r="CA752" s="53"/>
      <c r="CB752" s="53"/>
      <c r="CC752" s="53"/>
      <c r="CD752" s="53"/>
      <c r="CE752" s="53"/>
      <c r="CF752" s="53"/>
      <c r="CG752" s="53"/>
      <c r="CH752" s="53"/>
      <c r="CI752" s="53"/>
      <c r="CJ752" s="53"/>
      <c r="CK752" s="53"/>
      <c r="CL752" s="61"/>
      <c r="CM752" s="53"/>
      <c r="CN752" s="53"/>
      <c r="CO752" s="53"/>
      <c r="CP752" s="53"/>
      <c r="CQ752" s="53"/>
      <c r="CR752" s="53"/>
      <c r="CS752" s="53"/>
      <c r="CT752" s="53"/>
      <c r="CU752" s="53"/>
      <c r="CV752" s="53"/>
      <c r="CW752" s="53"/>
      <c r="CX752" s="53"/>
      <c r="CY752" s="53"/>
    </row>
    <row r="753" spans="1:103" ht="13" customHeight="1">
      <c r="A753" s="4"/>
      <c r="B753" s="4"/>
      <c r="C753" s="4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/>
      <c r="BU753" s="53"/>
      <c r="BV753" s="53"/>
      <c r="BW753" s="53"/>
      <c r="BX753" s="53"/>
      <c r="BY753" s="53"/>
      <c r="BZ753" s="53"/>
      <c r="CA753" s="53"/>
      <c r="CB753" s="53"/>
      <c r="CC753" s="53"/>
      <c r="CD753" s="53"/>
      <c r="CE753" s="53"/>
      <c r="CF753" s="53"/>
      <c r="CG753" s="53"/>
      <c r="CH753" s="53"/>
      <c r="CI753" s="53"/>
      <c r="CJ753" s="53"/>
      <c r="CK753" s="53"/>
      <c r="CL753" s="61"/>
      <c r="CM753" s="53"/>
      <c r="CN753" s="53"/>
      <c r="CO753" s="53"/>
      <c r="CP753" s="53"/>
      <c r="CQ753" s="53"/>
      <c r="CR753" s="53"/>
      <c r="CS753" s="53"/>
      <c r="CT753" s="53"/>
      <c r="CU753" s="53"/>
      <c r="CV753" s="53"/>
      <c r="CW753" s="53"/>
      <c r="CX753" s="53"/>
      <c r="CY753" s="53"/>
    </row>
    <row r="754" spans="1:103" ht="13" customHeight="1">
      <c r="A754" s="4"/>
      <c r="B754" s="4"/>
      <c r="C754" s="4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  <c r="BO754" s="53"/>
      <c r="BP754" s="53"/>
      <c r="BQ754" s="53"/>
      <c r="BR754" s="53"/>
      <c r="BS754" s="53"/>
      <c r="BT754" s="53"/>
      <c r="BU754" s="53"/>
      <c r="BV754" s="53"/>
      <c r="BW754" s="53"/>
      <c r="BX754" s="53"/>
      <c r="BY754" s="53"/>
      <c r="BZ754" s="53"/>
      <c r="CA754" s="53"/>
      <c r="CB754" s="53"/>
      <c r="CC754" s="53"/>
      <c r="CD754" s="53"/>
      <c r="CE754" s="53"/>
      <c r="CF754" s="53"/>
      <c r="CG754" s="53"/>
      <c r="CH754" s="53"/>
      <c r="CI754" s="53"/>
      <c r="CJ754" s="53"/>
      <c r="CK754" s="53"/>
      <c r="CL754" s="61"/>
      <c r="CM754" s="53"/>
      <c r="CN754" s="53"/>
      <c r="CO754" s="53"/>
      <c r="CP754" s="53"/>
      <c r="CQ754" s="53"/>
      <c r="CR754" s="53"/>
      <c r="CS754" s="53"/>
      <c r="CT754" s="53"/>
      <c r="CU754" s="53"/>
      <c r="CV754" s="53"/>
      <c r="CW754" s="53"/>
      <c r="CX754" s="53"/>
      <c r="CY754" s="53"/>
    </row>
    <row r="755" spans="1:103" ht="13" customHeight="1">
      <c r="A755" s="4"/>
      <c r="B755" s="4"/>
      <c r="C755" s="4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/>
      <c r="BR755" s="53"/>
      <c r="BS755" s="53"/>
      <c r="BT755" s="53"/>
      <c r="BU755" s="53"/>
      <c r="BV755" s="53"/>
      <c r="BW755" s="53"/>
      <c r="BX755" s="53"/>
      <c r="BY755" s="53"/>
      <c r="BZ755" s="53"/>
      <c r="CA755" s="53"/>
      <c r="CB755" s="53"/>
      <c r="CC755" s="53"/>
      <c r="CD755" s="53"/>
      <c r="CE755" s="53"/>
      <c r="CF755" s="53"/>
      <c r="CG755" s="53"/>
      <c r="CH755" s="53"/>
      <c r="CI755" s="53"/>
      <c r="CJ755" s="53"/>
      <c r="CK755" s="53"/>
      <c r="CL755" s="61"/>
      <c r="CM755" s="53"/>
      <c r="CN755" s="53"/>
      <c r="CO755" s="53"/>
      <c r="CP755" s="53"/>
      <c r="CQ755" s="53"/>
      <c r="CR755" s="53"/>
      <c r="CS755" s="53"/>
      <c r="CT755" s="53"/>
      <c r="CU755" s="53"/>
      <c r="CV755" s="53"/>
      <c r="CW755" s="53"/>
      <c r="CX755" s="53"/>
      <c r="CY755" s="53"/>
    </row>
    <row r="756" spans="1:103" ht="13" customHeight="1">
      <c r="A756" s="4"/>
      <c r="B756" s="4"/>
      <c r="C756" s="4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/>
      <c r="BR756" s="53"/>
      <c r="BS756" s="53"/>
      <c r="BT756" s="53"/>
      <c r="BU756" s="53"/>
      <c r="BV756" s="53"/>
      <c r="BW756" s="53"/>
      <c r="BX756" s="53"/>
      <c r="BY756" s="53"/>
      <c r="BZ756" s="53"/>
      <c r="CA756" s="53"/>
      <c r="CB756" s="53"/>
      <c r="CC756" s="53"/>
      <c r="CD756" s="53"/>
      <c r="CE756" s="53"/>
      <c r="CF756" s="53"/>
      <c r="CG756" s="53"/>
      <c r="CH756" s="53"/>
      <c r="CI756" s="53"/>
      <c r="CJ756" s="53"/>
      <c r="CK756" s="53"/>
      <c r="CL756" s="61"/>
      <c r="CM756" s="53"/>
      <c r="CN756" s="53"/>
      <c r="CO756" s="53"/>
      <c r="CP756" s="53"/>
      <c r="CQ756" s="53"/>
      <c r="CR756" s="53"/>
      <c r="CS756" s="53"/>
      <c r="CT756" s="53"/>
      <c r="CU756" s="53"/>
      <c r="CV756" s="53"/>
      <c r="CW756" s="53"/>
      <c r="CX756" s="53"/>
      <c r="CY756" s="53"/>
    </row>
    <row r="757" spans="1:103" ht="13" customHeight="1">
      <c r="A757" s="4"/>
      <c r="B757" s="4"/>
      <c r="C757" s="4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/>
      <c r="BR757" s="53"/>
      <c r="BS757" s="53"/>
      <c r="BT757" s="53"/>
      <c r="BU757" s="53"/>
      <c r="BV757" s="53"/>
      <c r="BW757" s="53"/>
      <c r="BX757" s="53"/>
      <c r="BY757" s="53"/>
      <c r="BZ757" s="53"/>
      <c r="CA757" s="53"/>
      <c r="CB757" s="53"/>
      <c r="CC757" s="53"/>
      <c r="CD757" s="53"/>
      <c r="CE757" s="53"/>
      <c r="CF757" s="53"/>
      <c r="CG757" s="53"/>
      <c r="CH757" s="53"/>
      <c r="CI757" s="53"/>
      <c r="CJ757" s="53"/>
      <c r="CK757" s="53"/>
      <c r="CL757" s="61"/>
      <c r="CM757" s="53"/>
      <c r="CN757" s="53"/>
      <c r="CO757" s="53"/>
      <c r="CP757" s="53"/>
      <c r="CQ757" s="53"/>
      <c r="CR757" s="53"/>
      <c r="CS757" s="53"/>
      <c r="CT757" s="53"/>
      <c r="CU757" s="53"/>
      <c r="CV757" s="53"/>
      <c r="CW757" s="53"/>
      <c r="CX757" s="53"/>
      <c r="CY757" s="53"/>
    </row>
    <row r="758" spans="1:103" ht="13" customHeight="1">
      <c r="A758" s="4"/>
      <c r="B758" s="4"/>
      <c r="C758" s="4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/>
      <c r="BQ758" s="53"/>
      <c r="BR758" s="53"/>
      <c r="BS758" s="53"/>
      <c r="BT758" s="53"/>
      <c r="BU758" s="53"/>
      <c r="BV758" s="53"/>
      <c r="BW758" s="53"/>
      <c r="BX758" s="53"/>
      <c r="BY758" s="53"/>
      <c r="BZ758" s="53"/>
      <c r="CA758" s="53"/>
      <c r="CB758" s="53"/>
      <c r="CC758" s="53"/>
      <c r="CD758" s="53"/>
      <c r="CE758" s="53"/>
      <c r="CF758" s="53"/>
      <c r="CG758" s="53"/>
      <c r="CH758" s="53"/>
      <c r="CI758" s="53"/>
      <c r="CJ758" s="53"/>
      <c r="CK758" s="53"/>
      <c r="CL758" s="61"/>
      <c r="CM758" s="53"/>
      <c r="CN758" s="53"/>
      <c r="CO758" s="53"/>
      <c r="CP758" s="53"/>
      <c r="CQ758" s="53"/>
      <c r="CR758" s="53"/>
      <c r="CS758" s="53"/>
      <c r="CT758" s="53"/>
      <c r="CU758" s="53"/>
      <c r="CV758" s="53"/>
      <c r="CW758" s="53"/>
      <c r="CX758" s="53"/>
      <c r="CY758" s="53"/>
    </row>
    <row r="759" spans="1:103" ht="13" customHeight="1">
      <c r="A759" s="4"/>
      <c r="B759" s="4"/>
      <c r="C759" s="4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  <c r="BW759" s="53"/>
      <c r="BX759" s="53"/>
      <c r="BY759" s="53"/>
      <c r="BZ759" s="53"/>
      <c r="CA759" s="53"/>
      <c r="CB759" s="53"/>
      <c r="CC759" s="53"/>
      <c r="CD759" s="53"/>
      <c r="CE759" s="53"/>
      <c r="CF759" s="53"/>
      <c r="CG759" s="53"/>
      <c r="CH759" s="53"/>
      <c r="CI759" s="53"/>
      <c r="CJ759" s="53"/>
      <c r="CK759" s="53"/>
      <c r="CL759" s="61"/>
      <c r="CM759" s="53"/>
      <c r="CN759" s="53"/>
      <c r="CO759" s="53"/>
      <c r="CP759" s="53"/>
      <c r="CQ759" s="53"/>
      <c r="CR759" s="53"/>
      <c r="CS759" s="53"/>
      <c r="CT759" s="53"/>
      <c r="CU759" s="53"/>
      <c r="CV759" s="53"/>
      <c r="CW759" s="53"/>
      <c r="CX759" s="53"/>
      <c r="CY759" s="53"/>
    </row>
    <row r="760" spans="1:103" ht="13" customHeight="1">
      <c r="A760" s="4"/>
      <c r="B760" s="4"/>
      <c r="C760" s="4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/>
      <c r="BU760" s="53"/>
      <c r="BV760" s="53"/>
      <c r="BW760" s="53"/>
      <c r="BX760" s="53"/>
      <c r="BY760" s="53"/>
      <c r="BZ760" s="53"/>
      <c r="CA760" s="53"/>
      <c r="CB760" s="53"/>
      <c r="CC760" s="53"/>
      <c r="CD760" s="53"/>
      <c r="CE760" s="53"/>
      <c r="CF760" s="53"/>
      <c r="CG760" s="53"/>
      <c r="CH760" s="53"/>
      <c r="CI760" s="53"/>
      <c r="CJ760" s="53"/>
      <c r="CK760" s="53"/>
      <c r="CL760" s="61"/>
      <c r="CM760" s="53"/>
      <c r="CN760" s="53"/>
      <c r="CO760" s="53"/>
      <c r="CP760" s="53"/>
      <c r="CQ760" s="53"/>
      <c r="CR760" s="53"/>
      <c r="CS760" s="53"/>
      <c r="CT760" s="53"/>
      <c r="CU760" s="53"/>
      <c r="CV760" s="53"/>
      <c r="CW760" s="53"/>
      <c r="CX760" s="53"/>
      <c r="CY760" s="53"/>
    </row>
    <row r="761" spans="1:103" ht="13" customHeight="1">
      <c r="A761" s="4"/>
      <c r="B761" s="4"/>
      <c r="C761" s="4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/>
      <c r="BR761" s="53"/>
      <c r="BS761" s="53"/>
      <c r="BT761" s="53"/>
      <c r="BU761" s="53"/>
      <c r="BV761" s="53"/>
      <c r="BW761" s="53"/>
      <c r="BX761" s="53"/>
      <c r="BY761" s="53"/>
      <c r="BZ761" s="53"/>
      <c r="CA761" s="53"/>
      <c r="CB761" s="53"/>
      <c r="CC761" s="53"/>
      <c r="CD761" s="53"/>
      <c r="CE761" s="53"/>
      <c r="CF761" s="53"/>
      <c r="CG761" s="53"/>
      <c r="CH761" s="53"/>
      <c r="CI761" s="53"/>
      <c r="CJ761" s="53"/>
      <c r="CK761" s="53"/>
      <c r="CL761" s="61"/>
      <c r="CM761" s="53"/>
      <c r="CN761" s="53"/>
      <c r="CO761" s="53"/>
      <c r="CP761" s="53"/>
      <c r="CQ761" s="53"/>
      <c r="CR761" s="53"/>
      <c r="CS761" s="53"/>
      <c r="CT761" s="53"/>
      <c r="CU761" s="53"/>
      <c r="CV761" s="53"/>
      <c r="CW761" s="53"/>
      <c r="CX761" s="53"/>
      <c r="CY761" s="53"/>
    </row>
    <row r="762" spans="1:103" ht="13" customHeight="1">
      <c r="A762" s="4"/>
      <c r="B762" s="4"/>
      <c r="C762" s="4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/>
      <c r="BU762" s="53"/>
      <c r="BV762" s="53"/>
      <c r="BW762" s="53"/>
      <c r="BX762" s="53"/>
      <c r="BY762" s="53"/>
      <c r="BZ762" s="53"/>
      <c r="CA762" s="53"/>
      <c r="CB762" s="53"/>
      <c r="CC762" s="53"/>
      <c r="CD762" s="53"/>
      <c r="CE762" s="53"/>
      <c r="CF762" s="53"/>
      <c r="CG762" s="53"/>
      <c r="CH762" s="53"/>
      <c r="CI762" s="53"/>
      <c r="CJ762" s="53"/>
      <c r="CK762" s="53"/>
      <c r="CL762" s="61"/>
      <c r="CM762" s="53"/>
      <c r="CN762" s="53"/>
      <c r="CO762" s="53"/>
      <c r="CP762" s="53"/>
      <c r="CQ762" s="53"/>
      <c r="CR762" s="53"/>
      <c r="CS762" s="53"/>
      <c r="CT762" s="53"/>
      <c r="CU762" s="53"/>
      <c r="CV762" s="53"/>
      <c r="CW762" s="53"/>
      <c r="CX762" s="53"/>
      <c r="CY762" s="53"/>
    </row>
    <row r="763" spans="1:103" ht="13" customHeight="1">
      <c r="A763" s="4"/>
      <c r="B763" s="4"/>
      <c r="C763" s="4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/>
      <c r="BU763" s="53"/>
      <c r="BV763" s="53"/>
      <c r="BW763" s="53"/>
      <c r="BX763" s="53"/>
      <c r="BY763" s="53"/>
      <c r="BZ763" s="53"/>
      <c r="CA763" s="53"/>
      <c r="CB763" s="53"/>
      <c r="CC763" s="53"/>
      <c r="CD763" s="53"/>
      <c r="CE763" s="53"/>
      <c r="CF763" s="53"/>
      <c r="CG763" s="53"/>
      <c r="CH763" s="53"/>
      <c r="CI763" s="53"/>
      <c r="CJ763" s="53"/>
      <c r="CK763" s="53"/>
      <c r="CL763" s="61"/>
      <c r="CM763" s="53"/>
      <c r="CN763" s="53"/>
      <c r="CO763" s="53"/>
      <c r="CP763" s="53"/>
      <c r="CQ763" s="53"/>
      <c r="CR763" s="53"/>
      <c r="CS763" s="53"/>
      <c r="CT763" s="53"/>
      <c r="CU763" s="53"/>
      <c r="CV763" s="53"/>
      <c r="CW763" s="53"/>
      <c r="CX763" s="53"/>
      <c r="CY763" s="53"/>
    </row>
    <row r="764" spans="1:103" ht="13" customHeight="1">
      <c r="A764" s="4"/>
      <c r="B764" s="4"/>
      <c r="C764" s="4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  <c r="BW764" s="53"/>
      <c r="BX764" s="53"/>
      <c r="BY764" s="53"/>
      <c r="BZ764" s="53"/>
      <c r="CA764" s="53"/>
      <c r="CB764" s="53"/>
      <c r="CC764" s="53"/>
      <c r="CD764" s="53"/>
      <c r="CE764" s="53"/>
      <c r="CF764" s="53"/>
      <c r="CG764" s="53"/>
      <c r="CH764" s="53"/>
      <c r="CI764" s="53"/>
      <c r="CJ764" s="53"/>
      <c r="CK764" s="53"/>
      <c r="CL764" s="61"/>
      <c r="CM764" s="53"/>
      <c r="CN764" s="53"/>
      <c r="CO764" s="53"/>
      <c r="CP764" s="53"/>
      <c r="CQ764" s="53"/>
      <c r="CR764" s="53"/>
      <c r="CS764" s="53"/>
      <c r="CT764" s="53"/>
      <c r="CU764" s="53"/>
      <c r="CV764" s="53"/>
      <c r="CW764" s="53"/>
      <c r="CX764" s="53"/>
      <c r="CY764" s="53"/>
    </row>
    <row r="765" spans="1:103" ht="13" customHeight="1">
      <c r="A765" s="4"/>
      <c r="B765" s="4"/>
      <c r="C765" s="4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  <c r="BW765" s="53"/>
      <c r="BX765" s="53"/>
      <c r="BY765" s="53"/>
      <c r="BZ765" s="53"/>
      <c r="CA765" s="53"/>
      <c r="CB765" s="53"/>
      <c r="CC765" s="53"/>
      <c r="CD765" s="53"/>
      <c r="CE765" s="53"/>
      <c r="CF765" s="53"/>
      <c r="CG765" s="53"/>
      <c r="CH765" s="53"/>
      <c r="CI765" s="53"/>
      <c r="CJ765" s="53"/>
      <c r="CK765" s="53"/>
      <c r="CL765" s="61"/>
      <c r="CM765" s="53"/>
      <c r="CN765" s="53"/>
      <c r="CO765" s="53"/>
      <c r="CP765" s="53"/>
      <c r="CQ765" s="53"/>
      <c r="CR765" s="53"/>
      <c r="CS765" s="53"/>
      <c r="CT765" s="53"/>
      <c r="CU765" s="53"/>
      <c r="CV765" s="53"/>
      <c r="CW765" s="53"/>
      <c r="CX765" s="53"/>
      <c r="CY765" s="53"/>
    </row>
    <row r="766" spans="1:103" ht="13" customHeight="1">
      <c r="A766" s="4"/>
      <c r="B766" s="4"/>
      <c r="C766" s="4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/>
      <c r="BR766" s="53"/>
      <c r="BS766" s="53"/>
      <c r="BT766" s="53"/>
      <c r="BU766" s="53"/>
      <c r="BV766" s="53"/>
      <c r="BW766" s="53"/>
      <c r="BX766" s="53"/>
      <c r="BY766" s="53"/>
      <c r="BZ766" s="53"/>
      <c r="CA766" s="53"/>
      <c r="CB766" s="53"/>
      <c r="CC766" s="53"/>
      <c r="CD766" s="53"/>
      <c r="CE766" s="53"/>
      <c r="CF766" s="53"/>
      <c r="CG766" s="53"/>
      <c r="CH766" s="53"/>
      <c r="CI766" s="53"/>
      <c r="CJ766" s="53"/>
      <c r="CK766" s="53"/>
      <c r="CL766" s="61"/>
      <c r="CM766" s="53"/>
      <c r="CN766" s="53"/>
      <c r="CO766" s="53"/>
      <c r="CP766" s="53"/>
      <c r="CQ766" s="53"/>
      <c r="CR766" s="53"/>
      <c r="CS766" s="53"/>
      <c r="CT766" s="53"/>
      <c r="CU766" s="53"/>
      <c r="CV766" s="53"/>
      <c r="CW766" s="53"/>
      <c r="CX766" s="53"/>
      <c r="CY766" s="53"/>
    </row>
    <row r="767" spans="1:103" ht="13" customHeight="1">
      <c r="A767" s="4"/>
      <c r="B767" s="4"/>
      <c r="C767" s="4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/>
      <c r="BU767" s="53"/>
      <c r="BV767" s="53"/>
      <c r="BW767" s="53"/>
      <c r="BX767" s="53"/>
      <c r="BY767" s="53"/>
      <c r="BZ767" s="53"/>
      <c r="CA767" s="53"/>
      <c r="CB767" s="53"/>
      <c r="CC767" s="53"/>
      <c r="CD767" s="53"/>
      <c r="CE767" s="53"/>
      <c r="CF767" s="53"/>
      <c r="CG767" s="53"/>
      <c r="CH767" s="53"/>
      <c r="CI767" s="53"/>
      <c r="CJ767" s="53"/>
      <c r="CK767" s="53"/>
      <c r="CL767" s="61"/>
      <c r="CM767" s="53"/>
      <c r="CN767" s="53"/>
      <c r="CO767" s="53"/>
      <c r="CP767" s="53"/>
      <c r="CQ767" s="53"/>
      <c r="CR767" s="53"/>
      <c r="CS767" s="53"/>
      <c r="CT767" s="53"/>
      <c r="CU767" s="53"/>
      <c r="CV767" s="53"/>
      <c r="CW767" s="53"/>
      <c r="CX767" s="53"/>
      <c r="CY767" s="53"/>
    </row>
    <row r="768" spans="1:103" ht="13" customHeight="1">
      <c r="A768" s="4"/>
      <c r="B768" s="4"/>
      <c r="C768" s="4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/>
      <c r="BR768" s="53"/>
      <c r="BS768" s="53"/>
      <c r="BT768" s="53"/>
      <c r="BU768" s="53"/>
      <c r="BV768" s="53"/>
      <c r="BW768" s="53"/>
      <c r="BX768" s="53"/>
      <c r="BY768" s="53"/>
      <c r="BZ768" s="53"/>
      <c r="CA768" s="53"/>
      <c r="CB768" s="53"/>
      <c r="CC768" s="53"/>
      <c r="CD768" s="53"/>
      <c r="CE768" s="53"/>
      <c r="CF768" s="53"/>
      <c r="CG768" s="53"/>
      <c r="CH768" s="53"/>
      <c r="CI768" s="53"/>
      <c r="CJ768" s="53"/>
      <c r="CK768" s="53"/>
      <c r="CL768" s="61"/>
      <c r="CM768" s="53"/>
      <c r="CN768" s="53"/>
      <c r="CO768" s="53"/>
      <c r="CP768" s="53"/>
      <c r="CQ768" s="53"/>
      <c r="CR768" s="53"/>
      <c r="CS768" s="53"/>
      <c r="CT768" s="53"/>
      <c r="CU768" s="53"/>
      <c r="CV768" s="53"/>
      <c r="CW768" s="53"/>
      <c r="CX768" s="53"/>
      <c r="CY768" s="53"/>
    </row>
    <row r="769" spans="1:103" ht="13" customHeight="1">
      <c r="A769" s="4"/>
      <c r="B769" s="4"/>
      <c r="C769" s="4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  <c r="BO769" s="53"/>
      <c r="BP769" s="53"/>
      <c r="BQ769" s="53"/>
      <c r="BR769" s="53"/>
      <c r="BS769" s="53"/>
      <c r="BT769" s="53"/>
      <c r="BU769" s="53"/>
      <c r="BV769" s="53"/>
      <c r="BW769" s="53"/>
      <c r="BX769" s="53"/>
      <c r="BY769" s="53"/>
      <c r="BZ769" s="53"/>
      <c r="CA769" s="53"/>
      <c r="CB769" s="53"/>
      <c r="CC769" s="53"/>
      <c r="CD769" s="53"/>
      <c r="CE769" s="53"/>
      <c r="CF769" s="53"/>
      <c r="CG769" s="53"/>
      <c r="CH769" s="53"/>
      <c r="CI769" s="53"/>
      <c r="CJ769" s="53"/>
      <c r="CK769" s="53"/>
      <c r="CL769" s="61"/>
      <c r="CM769" s="53"/>
      <c r="CN769" s="53"/>
      <c r="CO769" s="53"/>
      <c r="CP769" s="53"/>
      <c r="CQ769" s="53"/>
      <c r="CR769" s="53"/>
      <c r="CS769" s="53"/>
      <c r="CT769" s="53"/>
      <c r="CU769" s="53"/>
      <c r="CV769" s="53"/>
      <c r="CW769" s="53"/>
      <c r="CX769" s="53"/>
      <c r="CY769" s="53"/>
    </row>
    <row r="770" spans="1:103" ht="13" customHeight="1">
      <c r="A770" s="4"/>
      <c r="B770" s="4"/>
      <c r="C770" s="4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/>
      <c r="BU770" s="53"/>
      <c r="BV770" s="53"/>
      <c r="BW770" s="53"/>
      <c r="BX770" s="53"/>
      <c r="BY770" s="53"/>
      <c r="BZ770" s="53"/>
      <c r="CA770" s="53"/>
      <c r="CB770" s="53"/>
      <c r="CC770" s="53"/>
      <c r="CD770" s="53"/>
      <c r="CE770" s="53"/>
      <c r="CF770" s="53"/>
      <c r="CG770" s="53"/>
      <c r="CH770" s="53"/>
      <c r="CI770" s="53"/>
      <c r="CJ770" s="53"/>
      <c r="CK770" s="53"/>
      <c r="CL770" s="61"/>
      <c r="CM770" s="53"/>
      <c r="CN770" s="53"/>
      <c r="CO770" s="53"/>
      <c r="CP770" s="53"/>
      <c r="CQ770" s="53"/>
      <c r="CR770" s="53"/>
      <c r="CS770" s="53"/>
      <c r="CT770" s="53"/>
      <c r="CU770" s="53"/>
      <c r="CV770" s="53"/>
      <c r="CW770" s="53"/>
      <c r="CX770" s="53"/>
      <c r="CY770" s="53"/>
    </row>
    <row r="771" spans="1:103" ht="13" customHeight="1">
      <c r="A771" s="4"/>
      <c r="B771" s="4"/>
      <c r="C771" s="4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  <c r="BW771" s="53"/>
      <c r="BX771" s="53"/>
      <c r="BY771" s="53"/>
      <c r="BZ771" s="53"/>
      <c r="CA771" s="53"/>
      <c r="CB771" s="53"/>
      <c r="CC771" s="53"/>
      <c r="CD771" s="53"/>
      <c r="CE771" s="53"/>
      <c r="CF771" s="53"/>
      <c r="CG771" s="53"/>
      <c r="CH771" s="53"/>
      <c r="CI771" s="53"/>
      <c r="CJ771" s="53"/>
      <c r="CK771" s="53"/>
      <c r="CL771" s="61"/>
      <c r="CM771" s="53"/>
      <c r="CN771" s="53"/>
      <c r="CO771" s="53"/>
      <c r="CP771" s="53"/>
      <c r="CQ771" s="53"/>
      <c r="CR771" s="53"/>
      <c r="CS771" s="53"/>
      <c r="CT771" s="53"/>
      <c r="CU771" s="53"/>
      <c r="CV771" s="53"/>
      <c r="CW771" s="53"/>
      <c r="CX771" s="53"/>
      <c r="CY771" s="53"/>
    </row>
    <row r="772" spans="1:103" ht="13" customHeight="1">
      <c r="A772" s="4"/>
      <c r="B772" s="4"/>
      <c r="C772" s="4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/>
      <c r="BU772" s="53"/>
      <c r="BV772" s="53"/>
      <c r="BW772" s="53"/>
      <c r="BX772" s="53"/>
      <c r="BY772" s="53"/>
      <c r="BZ772" s="53"/>
      <c r="CA772" s="53"/>
      <c r="CB772" s="53"/>
      <c r="CC772" s="53"/>
      <c r="CD772" s="53"/>
      <c r="CE772" s="53"/>
      <c r="CF772" s="53"/>
      <c r="CG772" s="53"/>
      <c r="CH772" s="53"/>
      <c r="CI772" s="53"/>
      <c r="CJ772" s="53"/>
      <c r="CK772" s="53"/>
      <c r="CL772" s="61"/>
      <c r="CM772" s="53"/>
      <c r="CN772" s="53"/>
      <c r="CO772" s="53"/>
      <c r="CP772" s="53"/>
      <c r="CQ772" s="53"/>
      <c r="CR772" s="53"/>
      <c r="CS772" s="53"/>
      <c r="CT772" s="53"/>
      <c r="CU772" s="53"/>
      <c r="CV772" s="53"/>
      <c r="CW772" s="53"/>
      <c r="CX772" s="53"/>
      <c r="CY772" s="53"/>
    </row>
    <row r="773" spans="1:103" ht="13" customHeight="1">
      <c r="A773" s="4"/>
      <c r="B773" s="4"/>
      <c r="C773" s="4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  <c r="BW773" s="53"/>
      <c r="BX773" s="53"/>
      <c r="BY773" s="53"/>
      <c r="BZ773" s="53"/>
      <c r="CA773" s="53"/>
      <c r="CB773" s="53"/>
      <c r="CC773" s="53"/>
      <c r="CD773" s="53"/>
      <c r="CE773" s="53"/>
      <c r="CF773" s="53"/>
      <c r="CG773" s="53"/>
      <c r="CH773" s="53"/>
      <c r="CI773" s="53"/>
      <c r="CJ773" s="53"/>
      <c r="CK773" s="53"/>
      <c r="CL773" s="61"/>
      <c r="CM773" s="53"/>
      <c r="CN773" s="53"/>
      <c r="CO773" s="53"/>
      <c r="CP773" s="53"/>
      <c r="CQ773" s="53"/>
      <c r="CR773" s="53"/>
      <c r="CS773" s="53"/>
      <c r="CT773" s="53"/>
      <c r="CU773" s="53"/>
      <c r="CV773" s="53"/>
      <c r="CW773" s="53"/>
      <c r="CX773" s="53"/>
      <c r="CY773" s="53"/>
    </row>
    <row r="774" spans="1:103" ht="13" customHeight="1">
      <c r="A774" s="4"/>
      <c r="B774" s="4"/>
      <c r="C774" s="4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  <c r="BW774" s="53"/>
      <c r="BX774" s="53"/>
      <c r="BY774" s="53"/>
      <c r="BZ774" s="53"/>
      <c r="CA774" s="53"/>
      <c r="CB774" s="53"/>
      <c r="CC774" s="53"/>
      <c r="CD774" s="53"/>
      <c r="CE774" s="53"/>
      <c r="CF774" s="53"/>
      <c r="CG774" s="53"/>
      <c r="CH774" s="53"/>
      <c r="CI774" s="53"/>
      <c r="CJ774" s="53"/>
      <c r="CK774" s="53"/>
      <c r="CL774" s="61"/>
      <c r="CM774" s="53"/>
      <c r="CN774" s="53"/>
      <c r="CO774" s="53"/>
      <c r="CP774" s="53"/>
      <c r="CQ774" s="53"/>
      <c r="CR774" s="53"/>
      <c r="CS774" s="53"/>
      <c r="CT774" s="53"/>
      <c r="CU774" s="53"/>
      <c r="CV774" s="53"/>
      <c r="CW774" s="53"/>
      <c r="CX774" s="53"/>
      <c r="CY774" s="53"/>
    </row>
    <row r="775" spans="1:103" ht="13" customHeight="1">
      <c r="A775" s="4"/>
      <c r="B775" s="4"/>
      <c r="C775" s="4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  <c r="BO775" s="53"/>
      <c r="BP775" s="53"/>
      <c r="BQ775" s="53"/>
      <c r="BR775" s="53"/>
      <c r="BS775" s="53"/>
      <c r="BT775" s="53"/>
      <c r="BU775" s="53"/>
      <c r="BV775" s="53"/>
      <c r="BW775" s="53"/>
      <c r="BX775" s="53"/>
      <c r="BY775" s="53"/>
      <c r="BZ775" s="53"/>
      <c r="CA775" s="53"/>
      <c r="CB775" s="53"/>
      <c r="CC775" s="53"/>
      <c r="CD775" s="53"/>
      <c r="CE775" s="53"/>
      <c r="CF775" s="53"/>
      <c r="CG775" s="53"/>
      <c r="CH775" s="53"/>
      <c r="CI775" s="53"/>
      <c r="CJ775" s="53"/>
      <c r="CK775" s="53"/>
      <c r="CL775" s="61"/>
      <c r="CM775" s="53"/>
      <c r="CN775" s="53"/>
      <c r="CO775" s="53"/>
      <c r="CP775" s="53"/>
      <c r="CQ775" s="53"/>
      <c r="CR775" s="53"/>
      <c r="CS775" s="53"/>
      <c r="CT775" s="53"/>
      <c r="CU775" s="53"/>
      <c r="CV775" s="53"/>
      <c r="CW775" s="53"/>
      <c r="CX775" s="53"/>
      <c r="CY775" s="53"/>
    </row>
    <row r="776" spans="1:103" ht="13" customHeight="1">
      <c r="A776" s="4"/>
      <c r="B776" s="4"/>
      <c r="C776" s="4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  <c r="CA776" s="53"/>
      <c r="CB776" s="53"/>
      <c r="CC776" s="53"/>
      <c r="CD776" s="53"/>
      <c r="CE776" s="53"/>
      <c r="CF776" s="53"/>
      <c r="CG776" s="53"/>
      <c r="CH776" s="53"/>
      <c r="CI776" s="53"/>
      <c r="CJ776" s="53"/>
      <c r="CK776" s="53"/>
      <c r="CL776" s="61"/>
      <c r="CM776" s="53"/>
      <c r="CN776" s="53"/>
      <c r="CO776" s="53"/>
      <c r="CP776" s="53"/>
      <c r="CQ776" s="53"/>
      <c r="CR776" s="53"/>
      <c r="CS776" s="53"/>
      <c r="CT776" s="53"/>
      <c r="CU776" s="53"/>
      <c r="CV776" s="53"/>
      <c r="CW776" s="53"/>
      <c r="CX776" s="53"/>
      <c r="CY776" s="53"/>
    </row>
    <row r="777" spans="1:103" ht="13" customHeight="1">
      <c r="A777" s="4"/>
      <c r="B777" s="4"/>
      <c r="C777" s="4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/>
      <c r="CA777" s="53"/>
      <c r="CB777" s="53"/>
      <c r="CC777" s="53"/>
      <c r="CD777" s="53"/>
      <c r="CE777" s="53"/>
      <c r="CF777" s="53"/>
      <c r="CG777" s="53"/>
      <c r="CH777" s="53"/>
      <c r="CI777" s="53"/>
      <c r="CJ777" s="53"/>
      <c r="CK777" s="53"/>
      <c r="CL777" s="61"/>
      <c r="CM777" s="53"/>
      <c r="CN777" s="53"/>
      <c r="CO777" s="53"/>
      <c r="CP777" s="53"/>
      <c r="CQ777" s="53"/>
      <c r="CR777" s="53"/>
      <c r="CS777" s="53"/>
      <c r="CT777" s="53"/>
      <c r="CU777" s="53"/>
      <c r="CV777" s="53"/>
      <c r="CW777" s="53"/>
      <c r="CX777" s="53"/>
      <c r="CY777" s="53"/>
    </row>
    <row r="778" spans="1:103" ht="13" customHeight="1">
      <c r="A778" s="4"/>
      <c r="B778" s="4"/>
      <c r="C778" s="4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/>
      <c r="CA778" s="53"/>
      <c r="CB778" s="53"/>
      <c r="CC778" s="53"/>
      <c r="CD778" s="53"/>
      <c r="CE778" s="53"/>
      <c r="CF778" s="53"/>
      <c r="CG778" s="53"/>
      <c r="CH778" s="53"/>
      <c r="CI778" s="53"/>
      <c r="CJ778" s="53"/>
      <c r="CK778" s="53"/>
      <c r="CL778" s="61"/>
      <c r="CM778" s="53"/>
      <c r="CN778" s="53"/>
      <c r="CO778" s="53"/>
      <c r="CP778" s="53"/>
      <c r="CQ778" s="53"/>
      <c r="CR778" s="53"/>
      <c r="CS778" s="53"/>
      <c r="CT778" s="53"/>
      <c r="CU778" s="53"/>
      <c r="CV778" s="53"/>
      <c r="CW778" s="53"/>
      <c r="CX778" s="53"/>
      <c r="CY778" s="53"/>
    </row>
    <row r="779" spans="1:103" ht="13" customHeight="1">
      <c r="A779" s="4"/>
      <c r="B779" s="4"/>
      <c r="C779" s="4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  <c r="BW779" s="53"/>
      <c r="BX779" s="53"/>
      <c r="BY779" s="53"/>
      <c r="BZ779" s="53"/>
      <c r="CA779" s="53"/>
      <c r="CB779" s="53"/>
      <c r="CC779" s="53"/>
      <c r="CD779" s="53"/>
      <c r="CE779" s="53"/>
      <c r="CF779" s="53"/>
      <c r="CG779" s="53"/>
      <c r="CH779" s="53"/>
      <c r="CI779" s="53"/>
      <c r="CJ779" s="53"/>
      <c r="CK779" s="53"/>
      <c r="CL779" s="61"/>
      <c r="CM779" s="53"/>
      <c r="CN779" s="53"/>
      <c r="CO779" s="53"/>
      <c r="CP779" s="53"/>
      <c r="CQ779" s="53"/>
      <c r="CR779" s="53"/>
      <c r="CS779" s="53"/>
      <c r="CT779" s="53"/>
      <c r="CU779" s="53"/>
      <c r="CV779" s="53"/>
      <c r="CW779" s="53"/>
      <c r="CX779" s="53"/>
      <c r="CY779" s="53"/>
    </row>
    <row r="780" spans="1:103" ht="13" customHeight="1">
      <c r="A780" s="4"/>
      <c r="B780" s="4"/>
      <c r="C780" s="4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/>
      <c r="CA780" s="53"/>
      <c r="CB780" s="53"/>
      <c r="CC780" s="53"/>
      <c r="CD780" s="53"/>
      <c r="CE780" s="53"/>
      <c r="CF780" s="53"/>
      <c r="CG780" s="53"/>
      <c r="CH780" s="53"/>
      <c r="CI780" s="53"/>
      <c r="CJ780" s="53"/>
      <c r="CK780" s="53"/>
      <c r="CL780" s="61"/>
      <c r="CM780" s="53"/>
      <c r="CN780" s="53"/>
      <c r="CO780" s="53"/>
      <c r="CP780" s="53"/>
      <c r="CQ780" s="53"/>
      <c r="CR780" s="53"/>
      <c r="CS780" s="53"/>
      <c r="CT780" s="53"/>
      <c r="CU780" s="53"/>
      <c r="CV780" s="53"/>
      <c r="CW780" s="53"/>
      <c r="CX780" s="53"/>
      <c r="CY780" s="53"/>
    </row>
    <row r="781" spans="1:103" ht="13" customHeight="1">
      <c r="A781" s="4"/>
      <c r="B781" s="4"/>
      <c r="C781" s="4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  <c r="CA781" s="53"/>
      <c r="CB781" s="53"/>
      <c r="CC781" s="53"/>
      <c r="CD781" s="53"/>
      <c r="CE781" s="53"/>
      <c r="CF781" s="53"/>
      <c r="CG781" s="53"/>
      <c r="CH781" s="53"/>
      <c r="CI781" s="53"/>
      <c r="CJ781" s="53"/>
      <c r="CK781" s="53"/>
      <c r="CL781" s="61"/>
      <c r="CM781" s="53"/>
      <c r="CN781" s="53"/>
      <c r="CO781" s="53"/>
      <c r="CP781" s="53"/>
      <c r="CQ781" s="53"/>
      <c r="CR781" s="53"/>
      <c r="CS781" s="53"/>
      <c r="CT781" s="53"/>
      <c r="CU781" s="53"/>
      <c r="CV781" s="53"/>
      <c r="CW781" s="53"/>
      <c r="CX781" s="53"/>
      <c r="CY781" s="53"/>
    </row>
    <row r="782" spans="1:103" ht="13" customHeight="1">
      <c r="A782" s="4"/>
      <c r="B782" s="4"/>
      <c r="C782" s="4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/>
      <c r="BR782" s="53"/>
      <c r="BS782" s="53"/>
      <c r="BT782" s="53"/>
      <c r="BU782" s="53"/>
      <c r="BV782" s="53"/>
      <c r="BW782" s="53"/>
      <c r="BX782" s="53"/>
      <c r="BY782" s="53"/>
      <c r="BZ782" s="53"/>
      <c r="CA782" s="53"/>
      <c r="CB782" s="53"/>
      <c r="CC782" s="53"/>
      <c r="CD782" s="53"/>
      <c r="CE782" s="53"/>
      <c r="CF782" s="53"/>
      <c r="CG782" s="53"/>
      <c r="CH782" s="53"/>
      <c r="CI782" s="53"/>
      <c r="CJ782" s="53"/>
      <c r="CK782" s="53"/>
      <c r="CL782" s="61"/>
      <c r="CM782" s="53"/>
      <c r="CN782" s="53"/>
      <c r="CO782" s="53"/>
      <c r="CP782" s="53"/>
      <c r="CQ782" s="53"/>
      <c r="CR782" s="53"/>
      <c r="CS782" s="53"/>
      <c r="CT782" s="53"/>
      <c r="CU782" s="53"/>
      <c r="CV782" s="53"/>
      <c r="CW782" s="53"/>
      <c r="CX782" s="53"/>
      <c r="CY782" s="53"/>
    </row>
    <row r="783" spans="1:103" ht="13" customHeight="1">
      <c r="A783" s="4"/>
      <c r="B783" s="4"/>
      <c r="C783" s="4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53"/>
      <c r="BW783" s="53"/>
      <c r="BX783" s="53"/>
      <c r="BY783" s="53"/>
      <c r="BZ783" s="53"/>
      <c r="CA783" s="53"/>
      <c r="CB783" s="53"/>
      <c r="CC783" s="53"/>
      <c r="CD783" s="53"/>
      <c r="CE783" s="53"/>
      <c r="CF783" s="53"/>
      <c r="CG783" s="53"/>
      <c r="CH783" s="53"/>
      <c r="CI783" s="53"/>
      <c r="CJ783" s="53"/>
      <c r="CK783" s="53"/>
      <c r="CL783" s="61"/>
      <c r="CM783" s="53"/>
      <c r="CN783" s="53"/>
      <c r="CO783" s="53"/>
      <c r="CP783" s="53"/>
      <c r="CQ783" s="53"/>
      <c r="CR783" s="53"/>
      <c r="CS783" s="53"/>
      <c r="CT783" s="53"/>
      <c r="CU783" s="53"/>
      <c r="CV783" s="53"/>
      <c r="CW783" s="53"/>
      <c r="CX783" s="53"/>
      <c r="CY783" s="53"/>
    </row>
    <row r="784" spans="1:103" ht="13" customHeight="1">
      <c r="A784" s="4"/>
      <c r="B784" s="4"/>
      <c r="C784" s="4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  <c r="BW784" s="53"/>
      <c r="BX784" s="53"/>
      <c r="BY784" s="53"/>
      <c r="BZ784" s="53"/>
      <c r="CA784" s="53"/>
      <c r="CB784" s="53"/>
      <c r="CC784" s="53"/>
      <c r="CD784" s="53"/>
      <c r="CE784" s="53"/>
      <c r="CF784" s="53"/>
      <c r="CG784" s="53"/>
      <c r="CH784" s="53"/>
      <c r="CI784" s="53"/>
      <c r="CJ784" s="53"/>
      <c r="CK784" s="53"/>
      <c r="CL784" s="61"/>
      <c r="CM784" s="53"/>
      <c r="CN784" s="53"/>
      <c r="CO784" s="53"/>
      <c r="CP784" s="53"/>
      <c r="CQ784" s="53"/>
      <c r="CR784" s="53"/>
      <c r="CS784" s="53"/>
      <c r="CT784" s="53"/>
      <c r="CU784" s="53"/>
      <c r="CV784" s="53"/>
      <c r="CW784" s="53"/>
      <c r="CX784" s="53"/>
      <c r="CY784" s="53"/>
    </row>
    <row r="785" spans="1:103" ht="13" customHeight="1">
      <c r="A785" s="4"/>
      <c r="B785" s="4"/>
      <c r="C785" s="4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  <c r="BW785" s="53"/>
      <c r="BX785" s="53"/>
      <c r="BY785" s="53"/>
      <c r="BZ785" s="53"/>
      <c r="CA785" s="53"/>
      <c r="CB785" s="53"/>
      <c r="CC785" s="53"/>
      <c r="CD785" s="53"/>
      <c r="CE785" s="53"/>
      <c r="CF785" s="53"/>
      <c r="CG785" s="53"/>
      <c r="CH785" s="53"/>
      <c r="CI785" s="53"/>
      <c r="CJ785" s="53"/>
      <c r="CK785" s="53"/>
      <c r="CL785" s="61"/>
      <c r="CM785" s="53"/>
      <c r="CN785" s="53"/>
      <c r="CO785" s="53"/>
      <c r="CP785" s="53"/>
      <c r="CQ785" s="53"/>
      <c r="CR785" s="53"/>
      <c r="CS785" s="53"/>
      <c r="CT785" s="53"/>
      <c r="CU785" s="53"/>
      <c r="CV785" s="53"/>
      <c r="CW785" s="53"/>
      <c r="CX785" s="53"/>
      <c r="CY785" s="53"/>
    </row>
    <row r="786" spans="1:103" ht="13" customHeight="1">
      <c r="A786" s="4"/>
      <c r="B786" s="4"/>
      <c r="C786" s="4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  <c r="BW786" s="53"/>
      <c r="BX786" s="53"/>
      <c r="BY786" s="53"/>
      <c r="BZ786" s="53"/>
      <c r="CA786" s="53"/>
      <c r="CB786" s="53"/>
      <c r="CC786" s="53"/>
      <c r="CD786" s="53"/>
      <c r="CE786" s="53"/>
      <c r="CF786" s="53"/>
      <c r="CG786" s="53"/>
      <c r="CH786" s="53"/>
      <c r="CI786" s="53"/>
      <c r="CJ786" s="53"/>
      <c r="CK786" s="53"/>
      <c r="CL786" s="61"/>
      <c r="CM786" s="53"/>
      <c r="CN786" s="53"/>
      <c r="CO786" s="53"/>
      <c r="CP786" s="53"/>
      <c r="CQ786" s="53"/>
      <c r="CR786" s="53"/>
      <c r="CS786" s="53"/>
      <c r="CT786" s="53"/>
      <c r="CU786" s="53"/>
      <c r="CV786" s="53"/>
      <c r="CW786" s="53"/>
      <c r="CX786" s="53"/>
      <c r="CY786" s="53"/>
    </row>
    <row r="787" spans="1:103" ht="13" customHeight="1">
      <c r="A787" s="4"/>
      <c r="B787" s="4"/>
      <c r="C787" s="4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53"/>
      <c r="BW787" s="53"/>
      <c r="BX787" s="53"/>
      <c r="BY787" s="53"/>
      <c r="BZ787" s="53"/>
      <c r="CA787" s="53"/>
      <c r="CB787" s="53"/>
      <c r="CC787" s="53"/>
      <c r="CD787" s="53"/>
      <c r="CE787" s="53"/>
      <c r="CF787" s="53"/>
      <c r="CG787" s="53"/>
      <c r="CH787" s="53"/>
      <c r="CI787" s="53"/>
      <c r="CJ787" s="53"/>
      <c r="CK787" s="53"/>
      <c r="CL787" s="61"/>
      <c r="CM787" s="53"/>
      <c r="CN787" s="53"/>
      <c r="CO787" s="53"/>
      <c r="CP787" s="53"/>
      <c r="CQ787" s="53"/>
      <c r="CR787" s="53"/>
      <c r="CS787" s="53"/>
      <c r="CT787" s="53"/>
      <c r="CU787" s="53"/>
      <c r="CV787" s="53"/>
      <c r="CW787" s="53"/>
      <c r="CX787" s="53"/>
      <c r="CY787" s="53"/>
    </row>
    <row r="788" spans="1:103" ht="13" customHeight="1">
      <c r="A788" s="4"/>
      <c r="B788" s="4"/>
      <c r="C788" s="4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  <c r="BW788" s="53"/>
      <c r="BX788" s="53"/>
      <c r="BY788" s="53"/>
      <c r="BZ788" s="53"/>
      <c r="CA788" s="53"/>
      <c r="CB788" s="53"/>
      <c r="CC788" s="53"/>
      <c r="CD788" s="53"/>
      <c r="CE788" s="53"/>
      <c r="CF788" s="53"/>
      <c r="CG788" s="53"/>
      <c r="CH788" s="53"/>
      <c r="CI788" s="53"/>
      <c r="CJ788" s="53"/>
      <c r="CK788" s="53"/>
      <c r="CL788" s="61"/>
      <c r="CM788" s="53"/>
      <c r="CN788" s="53"/>
      <c r="CO788" s="53"/>
      <c r="CP788" s="53"/>
      <c r="CQ788" s="53"/>
      <c r="CR788" s="53"/>
      <c r="CS788" s="53"/>
      <c r="CT788" s="53"/>
      <c r="CU788" s="53"/>
      <c r="CV788" s="53"/>
      <c r="CW788" s="53"/>
      <c r="CX788" s="53"/>
      <c r="CY788" s="53"/>
    </row>
    <row r="789" spans="1:103" ht="13" customHeight="1">
      <c r="A789" s="4"/>
      <c r="B789" s="4"/>
      <c r="C789" s="4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  <c r="BW789" s="53"/>
      <c r="BX789" s="53"/>
      <c r="BY789" s="53"/>
      <c r="BZ789" s="53"/>
      <c r="CA789" s="53"/>
      <c r="CB789" s="53"/>
      <c r="CC789" s="53"/>
      <c r="CD789" s="53"/>
      <c r="CE789" s="53"/>
      <c r="CF789" s="53"/>
      <c r="CG789" s="53"/>
      <c r="CH789" s="53"/>
      <c r="CI789" s="53"/>
      <c r="CJ789" s="53"/>
      <c r="CK789" s="53"/>
      <c r="CL789" s="61"/>
      <c r="CM789" s="53"/>
      <c r="CN789" s="53"/>
      <c r="CO789" s="53"/>
      <c r="CP789" s="53"/>
      <c r="CQ789" s="53"/>
      <c r="CR789" s="53"/>
      <c r="CS789" s="53"/>
      <c r="CT789" s="53"/>
      <c r="CU789" s="53"/>
      <c r="CV789" s="53"/>
      <c r="CW789" s="53"/>
      <c r="CX789" s="53"/>
      <c r="CY789" s="53"/>
    </row>
    <row r="790" spans="1:103" ht="13" customHeight="1">
      <c r="A790" s="4"/>
      <c r="B790" s="4"/>
      <c r="C790" s="4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53"/>
      <c r="BW790" s="53"/>
      <c r="BX790" s="53"/>
      <c r="BY790" s="53"/>
      <c r="BZ790" s="53"/>
      <c r="CA790" s="53"/>
      <c r="CB790" s="53"/>
      <c r="CC790" s="53"/>
      <c r="CD790" s="53"/>
      <c r="CE790" s="53"/>
      <c r="CF790" s="53"/>
      <c r="CG790" s="53"/>
      <c r="CH790" s="53"/>
      <c r="CI790" s="53"/>
      <c r="CJ790" s="53"/>
      <c r="CK790" s="53"/>
      <c r="CL790" s="61"/>
      <c r="CM790" s="53"/>
      <c r="CN790" s="53"/>
      <c r="CO790" s="53"/>
      <c r="CP790" s="53"/>
      <c r="CQ790" s="53"/>
      <c r="CR790" s="53"/>
      <c r="CS790" s="53"/>
      <c r="CT790" s="53"/>
      <c r="CU790" s="53"/>
      <c r="CV790" s="53"/>
      <c r="CW790" s="53"/>
      <c r="CX790" s="53"/>
      <c r="CY790" s="53"/>
    </row>
    <row r="791" spans="1:103" ht="13" customHeight="1">
      <c r="A791" s="4"/>
      <c r="B791" s="4"/>
      <c r="C791" s="4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  <c r="BW791" s="53"/>
      <c r="BX791" s="53"/>
      <c r="BY791" s="53"/>
      <c r="BZ791" s="53"/>
      <c r="CA791" s="53"/>
      <c r="CB791" s="53"/>
      <c r="CC791" s="53"/>
      <c r="CD791" s="53"/>
      <c r="CE791" s="53"/>
      <c r="CF791" s="53"/>
      <c r="CG791" s="53"/>
      <c r="CH791" s="53"/>
      <c r="CI791" s="53"/>
      <c r="CJ791" s="53"/>
      <c r="CK791" s="53"/>
      <c r="CL791" s="61"/>
      <c r="CM791" s="53"/>
      <c r="CN791" s="53"/>
      <c r="CO791" s="53"/>
      <c r="CP791" s="53"/>
      <c r="CQ791" s="53"/>
      <c r="CR791" s="53"/>
      <c r="CS791" s="53"/>
      <c r="CT791" s="53"/>
      <c r="CU791" s="53"/>
      <c r="CV791" s="53"/>
      <c r="CW791" s="53"/>
      <c r="CX791" s="53"/>
      <c r="CY791" s="53"/>
    </row>
    <row r="792" spans="1:103" ht="13" customHeight="1">
      <c r="A792" s="4"/>
      <c r="B792" s="4"/>
      <c r="C792" s="4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53"/>
      <c r="BW792" s="53"/>
      <c r="BX792" s="53"/>
      <c r="BY792" s="53"/>
      <c r="BZ792" s="53"/>
      <c r="CA792" s="53"/>
      <c r="CB792" s="53"/>
      <c r="CC792" s="53"/>
      <c r="CD792" s="53"/>
      <c r="CE792" s="53"/>
      <c r="CF792" s="53"/>
      <c r="CG792" s="53"/>
      <c r="CH792" s="53"/>
      <c r="CI792" s="53"/>
      <c r="CJ792" s="53"/>
      <c r="CK792" s="53"/>
      <c r="CL792" s="61"/>
      <c r="CM792" s="53"/>
      <c r="CN792" s="53"/>
      <c r="CO792" s="53"/>
      <c r="CP792" s="53"/>
      <c r="CQ792" s="53"/>
      <c r="CR792" s="53"/>
      <c r="CS792" s="53"/>
      <c r="CT792" s="53"/>
      <c r="CU792" s="53"/>
      <c r="CV792" s="53"/>
      <c r="CW792" s="53"/>
      <c r="CX792" s="53"/>
      <c r="CY792" s="53"/>
    </row>
    <row r="793" spans="1:103" ht="13" customHeight="1">
      <c r="A793" s="4"/>
      <c r="B793" s="4"/>
      <c r="C793" s="4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  <c r="BW793" s="53"/>
      <c r="BX793" s="53"/>
      <c r="BY793" s="53"/>
      <c r="BZ793" s="53"/>
      <c r="CA793" s="53"/>
      <c r="CB793" s="53"/>
      <c r="CC793" s="53"/>
      <c r="CD793" s="53"/>
      <c r="CE793" s="53"/>
      <c r="CF793" s="53"/>
      <c r="CG793" s="53"/>
      <c r="CH793" s="53"/>
      <c r="CI793" s="53"/>
      <c r="CJ793" s="53"/>
      <c r="CK793" s="53"/>
      <c r="CL793" s="61"/>
      <c r="CM793" s="53"/>
      <c r="CN793" s="53"/>
      <c r="CO793" s="53"/>
      <c r="CP793" s="53"/>
      <c r="CQ793" s="53"/>
      <c r="CR793" s="53"/>
      <c r="CS793" s="53"/>
      <c r="CT793" s="53"/>
      <c r="CU793" s="53"/>
      <c r="CV793" s="53"/>
      <c r="CW793" s="53"/>
      <c r="CX793" s="53"/>
      <c r="CY793" s="53"/>
    </row>
    <row r="794" spans="1:103" ht="13" customHeight="1">
      <c r="A794" s="4"/>
      <c r="B794" s="4"/>
      <c r="C794" s="4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53"/>
      <c r="BW794" s="53"/>
      <c r="BX794" s="53"/>
      <c r="BY794" s="53"/>
      <c r="BZ794" s="53"/>
      <c r="CA794" s="53"/>
      <c r="CB794" s="53"/>
      <c r="CC794" s="53"/>
      <c r="CD794" s="53"/>
      <c r="CE794" s="53"/>
      <c r="CF794" s="53"/>
      <c r="CG794" s="53"/>
      <c r="CH794" s="53"/>
      <c r="CI794" s="53"/>
      <c r="CJ794" s="53"/>
      <c r="CK794" s="53"/>
      <c r="CL794" s="61"/>
      <c r="CM794" s="53"/>
      <c r="CN794" s="53"/>
      <c r="CO794" s="53"/>
      <c r="CP794" s="53"/>
      <c r="CQ794" s="53"/>
      <c r="CR794" s="53"/>
      <c r="CS794" s="53"/>
      <c r="CT794" s="53"/>
      <c r="CU794" s="53"/>
      <c r="CV794" s="53"/>
      <c r="CW794" s="53"/>
      <c r="CX794" s="53"/>
      <c r="CY794" s="53"/>
    </row>
    <row r="795" spans="1:103" ht="13" customHeight="1">
      <c r="A795" s="4"/>
      <c r="B795" s="4"/>
      <c r="C795" s="4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53"/>
      <c r="BW795" s="53"/>
      <c r="BX795" s="53"/>
      <c r="BY795" s="53"/>
      <c r="BZ795" s="53"/>
      <c r="CA795" s="53"/>
      <c r="CB795" s="53"/>
      <c r="CC795" s="53"/>
      <c r="CD795" s="53"/>
      <c r="CE795" s="53"/>
      <c r="CF795" s="53"/>
      <c r="CG795" s="53"/>
      <c r="CH795" s="53"/>
      <c r="CI795" s="53"/>
      <c r="CJ795" s="53"/>
      <c r="CK795" s="53"/>
      <c r="CL795" s="61"/>
      <c r="CM795" s="53"/>
      <c r="CN795" s="53"/>
      <c r="CO795" s="53"/>
      <c r="CP795" s="53"/>
      <c r="CQ795" s="53"/>
      <c r="CR795" s="53"/>
      <c r="CS795" s="53"/>
      <c r="CT795" s="53"/>
      <c r="CU795" s="53"/>
      <c r="CV795" s="53"/>
      <c r="CW795" s="53"/>
      <c r="CX795" s="53"/>
      <c r="CY795" s="53"/>
    </row>
    <row r="796" spans="1:103" ht="13" customHeight="1">
      <c r="A796" s="4"/>
      <c r="B796" s="4"/>
      <c r="C796" s="4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53"/>
      <c r="BW796" s="53"/>
      <c r="BX796" s="53"/>
      <c r="BY796" s="53"/>
      <c r="BZ796" s="53"/>
      <c r="CA796" s="53"/>
      <c r="CB796" s="53"/>
      <c r="CC796" s="53"/>
      <c r="CD796" s="53"/>
      <c r="CE796" s="53"/>
      <c r="CF796" s="53"/>
      <c r="CG796" s="53"/>
      <c r="CH796" s="53"/>
      <c r="CI796" s="53"/>
      <c r="CJ796" s="53"/>
      <c r="CK796" s="53"/>
      <c r="CL796" s="61"/>
      <c r="CM796" s="53"/>
      <c r="CN796" s="53"/>
      <c r="CO796" s="53"/>
      <c r="CP796" s="53"/>
      <c r="CQ796" s="53"/>
      <c r="CR796" s="53"/>
      <c r="CS796" s="53"/>
      <c r="CT796" s="53"/>
      <c r="CU796" s="53"/>
      <c r="CV796" s="53"/>
      <c r="CW796" s="53"/>
      <c r="CX796" s="53"/>
      <c r="CY796" s="53"/>
    </row>
    <row r="797" spans="1:103" ht="13" customHeight="1">
      <c r="A797" s="4"/>
      <c r="B797" s="4"/>
      <c r="C797" s="4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  <c r="BW797" s="53"/>
      <c r="BX797" s="53"/>
      <c r="BY797" s="53"/>
      <c r="BZ797" s="53"/>
      <c r="CA797" s="53"/>
      <c r="CB797" s="53"/>
      <c r="CC797" s="53"/>
      <c r="CD797" s="53"/>
      <c r="CE797" s="53"/>
      <c r="CF797" s="53"/>
      <c r="CG797" s="53"/>
      <c r="CH797" s="53"/>
      <c r="CI797" s="53"/>
      <c r="CJ797" s="53"/>
      <c r="CK797" s="53"/>
      <c r="CL797" s="61"/>
      <c r="CM797" s="53"/>
      <c r="CN797" s="53"/>
      <c r="CO797" s="53"/>
      <c r="CP797" s="53"/>
      <c r="CQ797" s="53"/>
      <c r="CR797" s="53"/>
      <c r="CS797" s="53"/>
      <c r="CT797" s="53"/>
      <c r="CU797" s="53"/>
      <c r="CV797" s="53"/>
      <c r="CW797" s="53"/>
      <c r="CX797" s="53"/>
      <c r="CY797" s="53"/>
    </row>
    <row r="798" spans="1:103" ht="13" customHeight="1">
      <c r="A798" s="4"/>
      <c r="B798" s="4"/>
      <c r="C798" s="4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53"/>
      <c r="BW798" s="53"/>
      <c r="BX798" s="53"/>
      <c r="BY798" s="53"/>
      <c r="BZ798" s="53"/>
      <c r="CA798" s="53"/>
      <c r="CB798" s="53"/>
      <c r="CC798" s="53"/>
      <c r="CD798" s="53"/>
      <c r="CE798" s="53"/>
      <c r="CF798" s="53"/>
      <c r="CG798" s="53"/>
      <c r="CH798" s="53"/>
      <c r="CI798" s="53"/>
      <c r="CJ798" s="53"/>
      <c r="CK798" s="53"/>
      <c r="CL798" s="61"/>
      <c r="CM798" s="53"/>
      <c r="CN798" s="53"/>
      <c r="CO798" s="53"/>
      <c r="CP798" s="53"/>
      <c r="CQ798" s="53"/>
      <c r="CR798" s="53"/>
      <c r="CS798" s="53"/>
      <c r="CT798" s="53"/>
      <c r="CU798" s="53"/>
      <c r="CV798" s="53"/>
      <c r="CW798" s="53"/>
      <c r="CX798" s="53"/>
      <c r="CY798" s="53"/>
    </row>
    <row r="799" spans="1:103" ht="13" customHeight="1">
      <c r="A799" s="4"/>
      <c r="B799" s="4"/>
      <c r="C799" s="4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  <c r="BW799" s="53"/>
      <c r="BX799" s="53"/>
      <c r="BY799" s="53"/>
      <c r="BZ799" s="53"/>
      <c r="CA799" s="53"/>
      <c r="CB799" s="53"/>
      <c r="CC799" s="53"/>
      <c r="CD799" s="53"/>
      <c r="CE799" s="53"/>
      <c r="CF799" s="53"/>
      <c r="CG799" s="53"/>
      <c r="CH799" s="53"/>
      <c r="CI799" s="53"/>
      <c r="CJ799" s="53"/>
      <c r="CK799" s="53"/>
      <c r="CL799" s="61"/>
      <c r="CM799" s="53"/>
      <c r="CN799" s="53"/>
      <c r="CO799" s="53"/>
      <c r="CP799" s="53"/>
      <c r="CQ799" s="53"/>
      <c r="CR799" s="53"/>
      <c r="CS799" s="53"/>
      <c r="CT799" s="53"/>
      <c r="CU799" s="53"/>
      <c r="CV799" s="53"/>
      <c r="CW799" s="53"/>
      <c r="CX799" s="53"/>
      <c r="CY799" s="53"/>
    </row>
    <row r="800" spans="1:103" ht="13" customHeight="1">
      <c r="A800" s="4"/>
      <c r="B800" s="4"/>
      <c r="C800" s="4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  <c r="BW800" s="53"/>
      <c r="BX800" s="53"/>
      <c r="BY800" s="53"/>
      <c r="BZ800" s="53"/>
      <c r="CA800" s="53"/>
      <c r="CB800" s="53"/>
      <c r="CC800" s="53"/>
      <c r="CD800" s="53"/>
      <c r="CE800" s="53"/>
      <c r="CF800" s="53"/>
      <c r="CG800" s="53"/>
      <c r="CH800" s="53"/>
      <c r="CI800" s="53"/>
      <c r="CJ800" s="53"/>
      <c r="CK800" s="53"/>
      <c r="CL800" s="61"/>
      <c r="CM800" s="53"/>
      <c r="CN800" s="53"/>
      <c r="CO800" s="53"/>
      <c r="CP800" s="53"/>
      <c r="CQ800" s="53"/>
      <c r="CR800" s="53"/>
      <c r="CS800" s="53"/>
      <c r="CT800" s="53"/>
      <c r="CU800" s="53"/>
      <c r="CV800" s="53"/>
      <c r="CW800" s="53"/>
      <c r="CX800" s="53"/>
      <c r="CY800" s="53"/>
    </row>
    <row r="801" spans="1:103" ht="13" customHeight="1">
      <c r="A801" s="4"/>
      <c r="B801" s="4"/>
      <c r="C801" s="4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/>
      <c r="BR801" s="53"/>
      <c r="BS801" s="53"/>
      <c r="BT801" s="53"/>
      <c r="BU801" s="53"/>
      <c r="BV801" s="53"/>
      <c r="BW801" s="53"/>
      <c r="BX801" s="53"/>
      <c r="BY801" s="53"/>
      <c r="BZ801" s="53"/>
      <c r="CA801" s="53"/>
      <c r="CB801" s="53"/>
      <c r="CC801" s="53"/>
      <c r="CD801" s="53"/>
      <c r="CE801" s="53"/>
      <c r="CF801" s="53"/>
      <c r="CG801" s="53"/>
      <c r="CH801" s="53"/>
      <c r="CI801" s="53"/>
      <c r="CJ801" s="53"/>
      <c r="CK801" s="53"/>
      <c r="CL801" s="61"/>
      <c r="CM801" s="53"/>
      <c r="CN801" s="53"/>
      <c r="CO801" s="53"/>
      <c r="CP801" s="53"/>
      <c r="CQ801" s="53"/>
      <c r="CR801" s="53"/>
      <c r="CS801" s="53"/>
      <c r="CT801" s="53"/>
      <c r="CU801" s="53"/>
      <c r="CV801" s="53"/>
      <c r="CW801" s="53"/>
      <c r="CX801" s="53"/>
      <c r="CY801" s="53"/>
    </row>
    <row r="802" spans="1:103" ht="13" customHeight="1">
      <c r="A802" s="4"/>
      <c r="B802" s="4"/>
      <c r="C802" s="4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/>
      <c r="BR802" s="53"/>
      <c r="BS802" s="53"/>
      <c r="BT802" s="53"/>
      <c r="BU802" s="53"/>
      <c r="BV802" s="53"/>
      <c r="BW802" s="53"/>
      <c r="BX802" s="53"/>
      <c r="BY802" s="53"/>
      <c r="BZ802" s="53"/>
      <c r="CA802" s="53"/>
      <c r="CB802" s="53"/>
      <c r="CC802" s="53"/>
      <c r="CD802" s="53"/>
      <c r="CE802" s="53"/>
      <c r="CF802" s="53"/>
      <c r="CG802" s="53"/>
      <c r="CH802" s="53"/>
      <c r="CI802" s="53"/>
      <c r="CJ802" s="53"/>
      <c r="CK802" s="53"/>
      <c r="CL802" s="61"/>
      <c r="CM802" s="53"/>
      <c r="CN802" s="53"/>
      <c r="CO802" s="53"/>
      <c r="CP802" s="53"/>
      <c r="CQ802" s="53"/>
      <c r="CR802" s="53"/>
      <c r="CS802" s="53"/>
      <c r="CT802" s="53"/>
      <c r="CU802" s="53"/>
      <c r="CV802" s="53"/>
      <c r="CW802" s="53"/>
      <c r="CX802" s="53"/>
      <c r="CY802" s="53"/>
    </row>
    <row r="803" spans="1:103" ht="13" customHeight="1">
      <c r="A803" s="4"/>
      <c r="B803" s="4"/>
      <c r="C803" s="4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  <c r="BP803" s="53"/>
      <c r="BQ803" s="53"/>
      <c r="BR803" s="53"/>
      <c r="BS803" s="53"/>
      <c r="BT803" s="53"/>
      <c r="BU803" s="53"/>
      <c r="BV803" s="53"/>
      <c r="BW803" s="53"/>
      <c r="BX803" s="53"/>
      <c r="BY803" s="53"/>
      <c r="BZ803" s="53"/>
      <c r="CA803" s="53"/>
      <c r="CB803" s="53"/>
      <c r="CC803" s="53"/>
      <c r="CD803" s="53"/>
      <c r="CE803" s="53"/>
      <c r="CF803" s="53"/>
      <c r="CG803" s="53"/>
      <c r="CH803" s="53"/>
      <c r="CI803" s="53"/>
      <c r="CJ803" s="53"/>
      <c r="CK803" s="53"/>
      <c r="CL803" s="61"/>
      <c r="CM803" s="53"/>
      <c r="CN803" s="53"/>
      <c r="CO803" s="53"/>
      <c r="CP803" s="53"/>
      <c r="CQ803" s="53"/>
      <c r="CR803" s="53"/>
      <c r="CS803" s="53"/>
      <c r="CT803" s="53"/>
      <c r="CU803" s="53"/>
      <c r="CV803" s="53"/>
      <c r="CW803" s="53"/>
      <c r="CX803" s="53"/>
      <c r="CY803" s="53"/>
    </row>
    <row r="804" spans="1:103" ht="13" customHeight="1">
      <c r="A804" s="4"/>
      <c r="B804" s="4"/>
      <c r="C804" s="4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/>
      <c r="BT804" s="53"/>
      <c r="BU804" s="53"/>
      <c r="BV804" s="53"/>
      <c r="BW804" s="53"/>
      <c r="BX804" s="53"/>
      <c r="BY804" s="53"/>
      <c r="BZ804" s="53"/>
      <c r="CA804" s="53"/>
      <c r="CB804" s="53"/>
      <c r="CC804" s="53"/>
      <c r="CD804" s="53"/>
      <c r="CE804" s="53"/>
      <c r="CF804" s="53"/>
      <c r="CG804" s="53"/>
      <c r="CH804" s="53"/>
      <c r="CI804" s="53"/>
      <c r="CJ804" s="53"/>
      <c r="CK804" s="53"/>
      <c r="CL804" s="61"/>
      <c r="CM804" s="53"/>
      <c r="CN804" s="53"/>
      <c r="CO804" s="53"/>
      <c r="CP804" s="53"/>
      <c r="CQ804" s="53"/>
      <c r="CR804" s="53"/>
      <c r="CS804" s="53"/>
      <c r="CT804" s="53"/>
      <c r="CU804" s="53"/>
      <c r="CV804" s="53"/>
      <c r="CW804" s="53"/>
      <c r="CX804" s="53"/>
      <c r="CY804" s="53"/>
    </row>
    <row r="805" spans="1:103" ht="13" customHeight="1">
      <c r="A805" s="4"/>
      <c r="B805" s="4"/>
      <c r="C805" s="4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  <c r="BW805" s="53"/>
      <c r="BX805" s="53"/>
      <c r="BY805" s="53"/>
      <c r="BZ805" s="53"/>
      <c r="CA805" s="53"/>
      <c r="CB805" s="53"/>
      <c r="CC805" s="53"/>
      <c r="CD805" s="53"/>
      <c r="CE805" s="53"/>
      <c r="CF805" s="53"/>
      <c r="CG805" s="53"/>
      <c r="CH805" s="53"/>
      <c r="CI805" s="53"/>
      <c r="CJ805" s="53"/>
      <c r="CK805" s="53"/>
      <c r="CL805" s="61"/>
      <c r="CM805" s="53"/>
      <c r="CN805" s="53"/>
      <c r="CO805" s="53"/>
      <c r="CP805" s="53"/>
      <c r="CQ805" s="53"/>
      <c r="CR805" s="53"/>
      <c r="CS805" s="53"/>
      <c r="CT805" s="53"/>
      <c r="CU805" s="53"/>
      <c r="CV805" s="53"/>
      <c r="CW805" s="53"/>
      <c r="CX805" s="53"/>
      <c r="CY805" s="53"/>
    </row>
    <row r="806" spans="1:103" ht="13" customHeight="1">
      <c r="A806" s="4"/>
      <c r="B806" s="4"/>
      <c r="C806" s="4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/>
      <c r="BU806" s="53"/>
      <c r="BV806" s="53"/>
      <c r="BW806" s="53"/>
      <c r="BX806" s="53"/>
      <c r="BY806" s="53"/>
      <c r="BZ806" s="53"/>
      <c r="CA806" s="53"/>
      <c r="CB806" s="53"/>
      <c r="CC806" s="53"/>
      <c r="CD806" s="53"/>
      <c r="CE806" s="53"/>
      <c r="CF806" s="53"/>
      <c r="CG806" s="53"/>
      <c r="CH806" s="53"/>
      <c r="CI806" s="53"/>
      <c r="CJ806" s="53"/>
      <c r="CK806" s="53"/>
      <c r="CL806" s="61"/>
      <c r="CM806" s="53"/>
      <c r="CN806" s="53"/>
      <c r="CO806" s="53"/>
      <c r="CP806" s="53"/>
      <c r="CQ806" s="53"/>
      <c r="CR806" s="53"/>
      <c r="CS806" s="53"/>
      <c r="CT806" s="53"/>
      <c r="CU806" s="53"/>
      <c r="CV806" s="53"/>
      <c r="CW806" s="53"/>
      <c r="CX806" s="53"/>
      <c r="CY806" s="53"/>
    </row>
    <row r="807" spans="1:103" ht="13" customHeight="1">
      <c r="A807" s="4"/>
      <c r="B807" s="4"/>
      <c r="C807" s="4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  <c r="BW807" s="53"/>
      <c r="BX807" s="53"/>
      <c r="BY807" s="53"/>
      <c r="BZ807" s="53"/>
      <c r="CA807" s="53"/>
      <c r="CB807" s="53"/>
      <c r="CC807" s="53"/>
      <c r="CD807" s="53"/>
      <c r="CE807" s="53"/>
      <c r="CF807" s="53"/>
      <c r="CG807" s="53"/>
      <c r="CH807" s="53"/>
      <c r="CI807" s="53"/>
      <c r="CJ807" s="53"/>
      <c r="CK807" s="53"/>
      <c r="CL807" s="61"/>
      <c r="CM807" s="53"/>
      <c r="CN807" s="53"/>
      <c r="CO807" s="53"/>
      <c r="CP807" s="53"/>
      <c r="CQ807" s="53"/>
      <c r="CR807" s="53"/>
      <c r="CS807" s="53"/>
      <c r="CT807" s="53"/>
      <c r="CU807" s="53"/>
      <c r="CV807" s="53"/>
      <c r="CW807" s="53"/>
      <c r="CX807" s="53"/>
      <c r="CY807" s="53"/>
    </row>
    <row r="808" spans="1:103" ht="13" customHeight="1">
      <c r="A808" s="4"/>
      <c r="B808" s="4"/>
      <c r="C808" s="4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  <c r="BW808" s="53"/>
      <c r="BX808" s="53"/>
      <c r="BY808" s="53"/>
      <c r="BZ808" s="53"/>
      <c r="CA808" s="53"/>
      <c r="CB808" s="53"/>
      <c r="CC808" s="53"/>
      <c r="CD808" s="53"/>
      <c r="CE808" s="53"/>
      <c r="CF808" s="53"/>
      <c r="CG808" s="53"/>
      <c r="CH808" s="53"/>
      <c r="CI808" s="53"/>
      <c r="CJ808" s="53"/>
      <c r="CK808" s="53"/>
      <c r="CL808" s="61"/>
      <c r="CM808" s="53"/>
      <c r="CN808" s="53"/>
      <c r="CO808" s="53"/>
      <c r="CP808" s="53"/>
      <c r="CQ808" s="53"/>
      <c r="CR808" s="53"/>
      <c r="CS808" s="53"/>
      <c r="CT808" s="53"/>
      <c r="CU808" s="53"/>
      <c r="CV808" s="53"/>
      <c r="CW808" s="53"/>
      <c r="CX808" s="53"/>
      <c r="CY808" s="53"/>
    </row>
    <row r="809" spans="1:103" ht="13" customHeight="1">
      <c r="A809" s="4"/>
      <c r="B809" s="4"/>
      <c r="C809" s="4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/>
      <c r="BT809" s="53"/>
      <c r="BU809" s="53"/>
      <c r="BV809" s="53"/>
      <c r="BW809" s="53"/>
      <c r="BX809" s="53"/>
      <c r="BY809" s="53"/>
      <c r="BZ809" s="53"/>
      <c r="CA809" s="53"/>
      <c r="CB809" s="53"/>
      <c r="CC809" s="53"/>
      <c r="CD809" s="53"/>
      <c r="CE809" s="53"/>
      <c r="CF809" s="53"/>
      <c r="CG809" s="53"/>
      <c r="CH809" s="53"/>
      <c r="CI809" s="53"/>
      <c r="CJ809" s="53"/>
      <c r="CK809" s="53"/>
      <c r="CL809" s="61"/>
      <c r="CM809" s="53"/>
      <c r="CN809" s="53"/>
      <c r="CO809" s="53"/>
      <c r="CP809" s="53"/>
      <c r="CQ809" s="53"/>
      <c r="CR809" s="53"/>
      <c r="CS809" s="53"/>
      <c r="CT809" s="53"/>
      <c r="CU809" s="53"/>
      <c r="CV809" s="53"/>
      <c r="CW809" s="53"/>
      <c r="CX809" s="53"/>
      <c r="CY809" s="53"/>
    </row>
    <row r="810" spans="1:103" ht="13" customHeight="1">
      <c r="A810" s="4"/>
      <c r="B810" s="4"/>
      <c r="C810" s="4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/>
      <c r="BU810" s="53"/>
      <c r="BV810" s="53"/>
      <c r="BW810" s="53"/>
      <c r="BX810" s="53"/>
      <c r="BY810" s="53"/>
      <c r="BZ810" s="53"/>
      <c r="CA810" s="53"/>
      <c r="CB810" s="53"/>
      <c r="CC810" s="53"/>
      <c r="CD810" s="53"/>
      <c r="CE810" s="53"/>
      <c r="CF810" s="53"/>
      <c r="CG810" s="53"/>
      <c r="CH810" s="53"/>
      <c r="CI810" s="53"/>
      <c r="CJ810" s="53"/>
      <c r="CK810" s="53"/>
      <c r="CL810" s="61"/>
      <c r="CM810" s="53"/>
      <c r="CN810" s="53"/>
      <c r="CO810" s="53"/>
      <c r="CP810" s="53"/>
      <c r="CQ810" s="53"/>
      <c r="CR810" s="53"/>
      <c r="CS810" s="53"/>
      <c r="CT810" s="53"/>
      <c r="CU810" s="53"/>
      <c r="CV810" s="53"/>
      <c r="CW810" s="53"/>
      <c r="CX810" s="53"/>
      <c r="CY810" s="53"/>
    </row>
    <row r="811" spans="1:103" ht="13" customHeight="1">
      <c r="A811" s="4"/>
      <c r="B811" s="4"/>
      <c r="C811" s="4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  <c r="BP811" s="53"/>
      <c r="BQ811" s="53"/>
      <c r="BR811" s="53"/>
      <c r="BS811" s="53"/>
      <c r="BT811" s="53"/>
      <c r="BU811" s="53"/>
      <c r="BV811" s="53"/>
      <c r="BW811" s="53"/>
      <c r="BX811" s="53"/>
      <c r="BY811" s="53"/>
      <c r="BZ811" s="53"/>
      <c r="CA811" s="53"/>
      <c r="CB811" s="53"/>
      <c r="CC811" s="53"/>
      <c r="CD811" s="53"/>
      <c r="CE811" s="53"/>
      <c r="CF811" s="53"/>
      <c r="CG811" s="53"/>
      <c r="CH811" s="53"/>
      <c r="CI811" s="53"/>
      <c r="CJ811" s="53"/>
      <c r="CK811" s="53"/>
      <c r="CL811" s="61"/>
      <c r="CM811" s="53"/>
      <c r="CN811" s="53"/>
      <c r="CO811" s="53"/>
      <c r="CP811" s="53"/>
      <c r="CQ811" s="53"/>
      <c r="CR811" s="53"/>
      <c r="CS811" s="53"/>
      <c r="CT811" s="53"/>
      <c r="CU811" s="53"/>
      <c r="CV811" s="53"/>
      <c r="CW811" s="53"/>
      <c r="CX811" s="53"/>
      <c r="CY811" s="53"/>
    </row>
    <row r="812" spans="1:103" ht="13" customHeight="1">
      <c r="A812" s="4"/>
      <c r="B812" s="4"/>
      <c r="C812" s="4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  <c r="BW812" s="53"/>
      <c r="BX812" s="53"/>
      <c r="BY812" s="53"/>
      <c r="BZ812" s="53"/>
      <c r="CA812" s="53"/>
      <c r="CB812" s="53"/>
      <c r="CC812" s="53"/>
      <c r="CD812" s="53"/>
      <c r="CE812" s="53"/>
      <c r="CF812" s="53"/>
      <c r="CG812" s="53"/>
      <c r="CH812" s="53"/>
      <c r="CI812" s="53"/>
      <c r="CJ812" s="53"/>
      <c r="CK812" s="53"/>
      <c r="CL812" s="61"/>
      <c r="CM812" s="53"/>
      <c r="CN812" s="53"/>
      <c r="CO812" s="53"/>
      <c r="CP812" s="53"/>
      <c r="CQ812" s="53"/>
      <c r="CR812" s="53"/>
      <c r="CS812" s="53"/>
      <c r="CT812" s="53"/>
      <c r="CU812" s="53"/>
      <c r="CV812" s="53"/>
      <c r="CW812" s="53"/>
      <c r="CX812" s="53"/>
      <c r="CY812" s="53"/>
    </row>
    <row r="813" spans="1:103" ht="13" customHeight="1">
      <c r="A813" s="4"/>
      <c r="B813" s="4"/>
      <c r="C813" s="4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  <c r="BW813" s="53"/>
      <c r="BX813" s="53"/>
      <c r="BY813" s="53"/>
      <c r="BZ813" s="53"/>
      <c r="CA813" s="53"/>
      <c r="CB813" s="53"/>
      <c r="CC813" s="53"/>
      <c r="CD813" s="53"/>
      <c r="CE813" s="53"/>
      <c r="CF813" s="53"/>
      <c r="CG813" s="53"/>
      <c r="CH813" s="53"/>
      <c r="CI813" s="53"/>
      <c r="CJ813" s="53"/>
      <c r="CK813" s="53"/>
      <c r="CL813" s="61"/>
      <c r="CM813" s="53"/>
      <c r="CN813" s="53"/>
      <c r="CO813" s="53"/>
      <c r="CP813" s="53"/>
      <c r="CQ813" s="53"/>
      <c r="CR813" s="53"/>
      <c r="CS813" s="53"/>
      <c r="CT813" s="53"/>
      <c r="CU813" s="53"/>
      <c r="CV813" s="53"/>
      <c r="CW813" s="53"/>
      <c r="CX813" s="53"/>
      <c r="CY813" s="53"/>
    </row>
    <row r="814" spans="1:103" ht="13" customHeight="1">
      <c r="A814" s="4"/>
      <c r="B814" s="4"/>
      <c r="C814" s="4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/>
      <c r="BR814" s="53"/>
      <c r="BS814" s="53"/>
      <c r="BT814" s="53"/>
      <c r="BU814" s="53"/>
      <c r="BV814" s="53"/>
      <c r="BW814" s="53"/>
      <c r="BX814" s="53"/>
      <c r="BY814" s="53"/>
      <c r="BZ814" s="53"/>
      <c r="CA814" s="53"/>
      <c r="CB814" s="53"/>
      <c r="CC814" s="53"/>
      <c r="CD814" s="53"/>
      <c r="CE814" s="53"/>
      <c r="CF814" s="53"/>
      <c r="CG814" s="53"/>
      <c r="CH814" s="53"/>
      <c r="CI814" s="53"/>
      <c r="CJ814" s="53"/>
      <c r="CK814" s="53"/>
      <c r="CL814" s="61"/>
      <c r="CM814" s="53"/>
      <c r="CN814" s="53"/>
      <c r="CO814" s="53"/>
      <c r="CP814" s="53"/>
      <c r="CQ814" s="53"/>
      <c r="CR814" s="53"/>
      <c r="CS814" s="53"/>
      <c r="CT814" s="53"/>
      <c r="CU814" s="53"/>
      <c r="CV814" s="53"/>
      <c r="CW814" s="53"/>
      <c r="CX814" s="53"/>
      <c r="CY814" s="53"/>
    </row>
    <row r="815" spans="1:103" ht="13" customHeight="1">
      <c r="A815" s="4"/>
      <c r="B815" s="4"/>
      <c r="C815" s="4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  <c r="BW815" s="53"/>
      <c r="BX815" s="53"/>
      <c r="BY815" s="53"/>
      <c r="BZ815" s="53"/>
      <c r="CA815" s="53"/>
      <c r="CB815" s="53"/>
      <c r="CC815" s="53"/>
      <c r="CD815" s="53"/>
      <c r="CE815" s="53"/>
      <c r="CF815" s="53"/>
      <c r="CG815" s="53"/>
      <c r="CH815" s="53"/>
      <c r="CI815" s="53"/>
      <c r="CJ815" s="53"/>
      <c r="CK815" s="53"/>
      <c r="CL815" s="61"/>
      <c r="CM815" s="53"/>
      <c r="CN815" s="53"/>
      <c r="CO815" s="53"/>
      <c r="CP815" s="53"/>
      <c r="CQ815" s="53"/>
      <c r="CR815" s="53"/>
      <c r="CS815" s="53"/>
      <c r="CT815" s="53"/>
      <c r="CU815" s="53"/>
      <c r="CV815" s="53"/>
      <c r="CW815" s="53"/>
      <c r="CX815" s="53"/>
      <c r="CY815" s="53"/>
    </row>
    <row r="816" spans="1:103" ht="13" customHeight="1">
      <c r="A816" s="4"/>
      <c r="B816" s="4"/>
      <c r="C816" s="4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  <c r="BP816" s="53"/>
      <c r="BQ816" s="53"/>
      <c r="BR816" s="53"/>
      <c r="BS816" s="53"/>
      <c r="BT816" s="53"/>
      <c r="BU816" s="53"/>
      <c r="BV816" s="53"/>
      <c r="BW816" s="53"/>
      <c r="BX816" s="53"/>
      <c r="BY816" s="53"/>
      <c r="BZ816" s="53"/>
      <c r="CA816" s="53"/>
      <c r="CB816" s="53"/>
      <c r="CC816" s="53"/>
      <c r="CD816" s="53"/>
      <c r="CE816" s="53"/>
      <c r="CF816" s="53"/>
      <c r="CG816" s="53"/>
      <c r="CH816" s="53"/>
      <c r="CI816" s="53"/>
      <c r="CJ816" s="53"/>
      <c r="CK816" s="53"/>
      <c r="CL816" s="61"/>
      <c r="CM816" s="53"/>
      <c r="CN816" s="53"/>
      <c r="CO816" s="53"/>
      <c r="CP816" s="53"/>
      <c r="CQ816" s="53"/>
      <c r="CR816" s="53"/>
      <c r="CS816" s="53"/>
      <c r="CT816" s="53"/>
      <c r="CU816" s="53"/>
      <c r="CV816" s="53"/>
      <c r="CW816" s="53"/>
      <c r="CX816" s="53"/>
      <c r="CY816" s="53"/>
    </row>
    <row r="817" spans="1:103" ht="13" customHeight="1">
      <c r="A817" s="4"/>
      <c r="B817" s="4"/>
      <c r="C817" s="4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  <c r="BW817" s="53"/>
      <c r="BX817" s="53"/>
      <c r="BY817" s="53"/>
      <c r="BZ817" s="53"/>
      <c r="CA817" s="53"/>
      <c r="CB817" s="53"/>
      <c r="CC817" s="53"/>
      <c r="CD817" s="53"/>
      <c r="CE817" s="53"/>
      <c r="CF817" s="53"/>
      <c r="CG817" s="53"/>
      <c r="CH817" s="53"/>
      <c r="CI817" s="53"/>
      <c r="CJ817" s="53"/>
      <c r="CK817" s="53"/>
      <c r="CL817" s="61"/>
      <c r="CM817" s="53"/>
      <c r="CN817" s="53"/>
      <c r="CO817" s="53"/>
      <c r="CP817" s="53"/>
      <c r="CQ817" s="53"/>
      <c r="CR817" s="53"/>
      <c r="CS817" s="53"/>
      <c r="CT817" s="53"/>
      <c r="CU817" s="53"/>
      <c r="CV817" s="53"/>
      <c r="CW817" s="53"/>
      <c r="CX817" s="53"/>
      <c r="CY817" s="53"/>
    </row>
    <row r="818" spans="1:103" ht="13" customHeight="1">
      <c r="A818" s="4"/>
      <c r="B818" s="4"/>
      <c r="C818" s="4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  <c r="BW818" s="53"/>
      <c r="BX818" s="53"/>
      <c r="BY818" s="53"/>
      <c r="BZ818" s="53"/>
      <c r="CA818" s="53"/>
      <c r="CB818" s="53"/>
      <c r="CC818" s="53"/>
      <c r="CD818" s="53"/>
      <c r="CE818" s="53"/>
      <c r="CF818" s="53"/>
      <c r="CG818" s="53"/>
      <c r="CH818" s="53"/>
      <c r="CI818" s="53"/>
      <c r="CJ818" s="53"/>
      <c r="CK818" s="53"/>
      <c r="CL818" s="61"/>
      <c r="CM818" s="53"/>
      <c r="CN818" s="53"/>
      <c r="CO818" s="53"/>
      <c r="CP818" s="53"/>
      <c r="CQ818" s="53"/>
      <c r="CR818" s="53"/>
      <c r="CS818" s="53"/>
      <c r="CT818" s="53"/>
      <c r="CU818" s="53"/>
      <c r="CV818" s="53"/>
      <c r="CW818" s="53"/>
      <c r="CX818" s="53"/>
      <c r="CY818" s="53"/>
    </row>
    <row r="819" spans="1:103" ht="13" customHeight="1">
      <c r="A819" s="4"/>
      <c r="B819" s="4"/>
      <c r="C819" s="4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  <c r="BW819" s="53"/>
      <c r="BX819" s="53"/>
      <c r="BY819" s="53"/>
      <c r="BZ819" s="53"/>
      <c r="CA819" s="53"/>
      <c r="CB819" s="53"/>
      <c r="CC819" s="53"/>
      <c r="CD819" s="53"/>
      <c r="CE819" s="53"/>
      <c r="CF819" s="53"/>
      <c r="CG819" s="53"/>
      <c r="CH819" s="53"/>
      <c r="CI819" s="53"/>
      <c r="CJ819" s="53"/>
      <c r="CK819" s="53"/>
      <c r="CL819" s="61"/>
      <c r="CM819" s="53"/>
      <c r="CN819" s="53"/>
      <c r="CO819" s="53"/>
      <c r="CP819" s="53"/>
      <c r="CQ819" s="53"/>
      <c r="CR819" s="53"/>
      <c r="CS819" s="53"/>
      <c r="CT819" s="53"/>
      <c r="CU819" s="53"/>
      <c r="CV819" s="53"/>
      <c r="CW819" s="53"/>
      <c r="CX819" s="53"/>
      <c r="CY819" s="53"/>
    </row>
    <row r="820" spans="1:103" ht="13" customHeight="1">
      <c r="A820" s="4"/>
      <c r="B820" s="4"/>
      <c r="C820" s="4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  <c r="BW820" s="53"/>
      <c r="BX820" s="53"/>
      <c r="BY820" s="53"/>
      <c r="BZ820" s="53"/>
      <c r="CA820" s="53"/>
      <c r="CB820" s="53"/>
      <c r="CC820" s="53"/>
      <c r="CD820" s="53"/>
      <c r="CE820" s="53"/>
      <c r="CF820" s="53"/>
      <c r="CG820" s="53"/>
      <c r="CH820" s="53"/>
      <c r="CI820" s="53"/>
      <c r="CJ820" s="53"/>
      <c r="CK820" s="53"/>
      <c r="CL820" s="61"/>
      <c r="CM820" s="53"/>
      <c r="CN820" s="53"/>
      <c r="CO820" s="53"/>
      <c r="CP820" s="53"/>
      <c r="CQ820" s="53"/>
      <c r="CR820" s="53"/>
      <c r="CS820" s="53"/>
      <c r="CT820" s="53"/>
      <c r="CU820" s="53"/>
      <c r="CV820" s="53"/>
      <c r="CW820" s="53"/>
      <c r="CX820" s="53"/>
      <c r="CY820" s="53"/>
    </row>
    <row r="821" spans="1:103" ht="13" customHeight="1">
      <c r="A821" s="4"/>
      <c r="B821" s="4"/>
      <c r="C821" s="4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  <c r="BW821" s="53"/>
      <c r="BX821" s="53"/>
      <c r="BY821" s="53"/>
      <c r="BZ821" s="53"/>
      <c r="CA821" s="53"/>
      <c r="CB821" s="53"/>
      <c r="CC821" s="53"/>
      <c r="CD821" s="53"/>
      <c r="CE821" s="53"/>
      <c r="CF821" s="53"/>
      <c r="CG821" s="53"/>
      <c r="CH821" s="53"/>
      <c r="CI821" s="53"/>
      <c r="CJ821" s="53"/>
      <c r="CK821" s="53"/>
      <c r="CL821" s="61"/>
      <c r="CM821" s="53"/>
      <c r="CN821" s="53"/>
      <c r="CO821" s="53"/>
      <c r="CP821" s="53"/>
      <c r="CQ821" s="53"/>
      <c r="CR821" s="53"/>
      <c r="CS821" s="53"/>
      <c r="CT821" s="53"/>
      <c r="CU821" s="53"/>
      <c r="CV821" s="53"/>
      <c r="CW821" s="53"/>
      <c r="CX821" s="53"/>
      <c r="CY821" s="53"/>
    </row>
    <row r="822" spans="1:103" ht="13" customHeight="1">
      <c r="A822" s="4"/>
      <c r="B822" s="4"/>
      <c r="C822" s="4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/>
      <c r="BR822" s="53"/>
      <c r="BS822" s="53"/>
      <c r="BT822" s="53"/>
      <c r="BU822" s="53"/>
      <c r="BV822" s="53"/>
      <c r="BW822" s="53"/>
      <c r="BX822" s="53"/>
      <c r="BY822" s="53"/>
      <c r="BZ822" s="53"/>
      <c r="CA822" s="53"/>
      <c r="CB822" s="53"/>
      <c r="CC822" s="53"/>
      <c r="CD822" s="53"/>
      <c r="CE822" s="53"/>
      <c r="CF822" s="53"/>
      <c r="CG822" s="53"/>
      <c r="CH822" s="53"/>
      <c r="CI822" s="53"/>
      <c r="CJ822" s="53"/>
      <c r="CK822" s="53"/>
      <c r="CL822" s="61"/>
      <c r="CM822" s="53"/>
      <c r="CN822" s="53"/>
      <c r="CO822" s="53"/>
      <c r="CP822" s="53"/>
      <c r="CQ822" s="53"/>
      <c r="CR822" s="53"/>
      <c r="CS822" s="53"/>
      <c r="CT822" s="53"/>
      <c r="CU822" s="53"/>
      <c r="CV822" s="53"/>
      <c r="CW822" s="53"/>
      <c r="CX822" s="53"/>
      <c r="CY822" s="53"/>
    </row>
    <row r="823" spans="1:103" ht="13" customHeight="1">
      <c r="A823" s="4"/>
      <c r="B823" s="4"/>
      <c r="C823" s="4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  <c r="BW823" s="53"/>
      <c r="BX823" s="53"/>
      <c r="BY823" s="53"/>
      <c r="BZ823" s="53"/>
      <c r="CA823" s="53"/>
      <c r="CB823" s="53"/>
      <c r="CC823" s="53"/>
      <c r="CD823" s="53"/>
      <c r="CE823" s="53"/>
      <c r="CF823" s="53"/>
      <c r="CG823" s="53"/>
      <c r="CH823" s="53"/>
      <c r="CI823" s="53"/>
      <c r="CJ823" s="53"/>
      <c r="CK823" s="53"/>
      <c r="CL823" s="61"/>
      <c r="CM823" s="53"/>
      <c r="CN823" s="53"/>
      <c r="CO823" s="53"/>
      <c r="CP823" s="53"/>
      <c r="CQ823" s="53"/>
      <c r="CR823" s="53"/>
      <c r="CS823" s="53"/>
      <c r="CT823" s="53"/>
      <c r="CU823" s="53"/>
      <c r="CV823" s="53"/>
      <c r="CW823" s="53"/>
      <c r="CX823" s="53"/>
      <c r="CY823" s="53"/>
    </row>
    <row r="824" spans="1:103" ht="13" customHeight="1">
      <c r="A824" s="4"/>
      <c r="B824" s="4"/>
      <c r="C824" s="4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/>
      <c r="BR824" s="53"/>
      <c r="BS824" s="53"/>
      <c r="BT824" s="53"/>
      <c r="BU824" s="53"/>
      <c r="BV824" s="53"/>
      <c r="BW824" s="53"/>
      <c r="BX824" s="53"/>
      <c r="BY824" s="53"/>
      <c r="BZ824" s="53"/>
      <c r="CA824" s="53"/>
      <c r="CB824" s="53"/>
      <c r="CC824" s="53"/>
      <c r="CD824" s="53"/>
      <c r="CE824" s="53"/>
      <c r="CF824" s="53"/>
      <c r="CG824" s="53"/>
      <c r="CH824" s="53"/>
      <c r="CI824" s="53"/>
      <c r="CJ824" s="53"/>
      <c r="CK824" s="53"/>
      <c r="CL824" s="61"/>
      <c r="CM824" s="53"/>
      <c r="CN824" s="53"/>
      <c r="CO824" s="53"/>
      <c r="CP824" s="53"/>
      <c r="CQ824" s="53"/>
      <c r="CR824" s="53"/>
      <c r="CS824" s="53"/>
      <c r="CT824" s="53"/>
      <c r="CU824" s="53"/>
      <c r="CV824" s="53"/>
      <c r="CW824" s="53"/>
      <c r="CX824" s="53"/>
      <c r="CY824" s="53"/>
    </row>
    <row r="825" spans="1:103" ht="13" customHeight="1">
      <c r="A825" s="4"/>
      <c r="B825" s="4"/>
      <c r="C825" s="4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  <c r="BO825" s="53"/>
      <c r="BP825" s="53"/>
      <c r="BQ825" s="53"/>
      <c r="BR825" s="53"/>
      <c r="BS825" s="53"/>
      <c r="BT825" s="53"/>
      <c r="BU825" s="53"/>
      <c r="BV825" s="53"/>
      <c r="BW825" s="53"/>
      <c r="BX825" s="53"/>
      <c r="BY825" s="53"/>
      <c r="BZ825" s="53"/>
      <c r="CA825" s="53"/>
      <c r="CB825" s="53"/>
      <c r="CC825" s="53"/>
      <c r="CD825" s="53"/>
      <c r="CE825" s="53"/>
      <c r="CF825" s="53"/>
      <c r="CG825" s="53"/>
      <c r="CH825" s="53"/>
      <c r="CI825" s="53"/>
      <c r="CJ825" s="53"/>
      <c r="CK825" s="53"/>
      <c r="CL825" s="61"/>
      <c r="CM825" s="53"/>
      <c r="CN825" s="53"/>
      <c r="CO825" s="53"/>
      <c r="CP825" s="53"/>
      <c r="CQ825" s="53"/>
      <c r="CR825" s="53"/>
      <c r="CS825" s="53"/>
      <c r="CT825" s="53"/>
      <c r="CU825" s="53"/>
      <c r="CV825" s="53"/>
      <c r="CW825" s="53"/>
      <c r="CX825" s="53"/>
      <c r="CY825" s="53"/>
    </row>
    <row r="826" spans="1:103" ht="13" customHeight="1">
      <c r="A826" s="4"/>
      <c r="B826" s="4"/>
      <c r="C826" s="4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  <c r="BO826" s="53"/>
      <c r="BP826" s="53"/>
      <c r="BQ826" s="53"/>
      <c r="BR826" s="53"/>
      <c r="BS826" s="53"/>
      <c r="BT826" s="53"/>
      <c r="BU826" s="53"/>
      <c r="BV826" s="53"/>
      <c r="BW826" s="53"/>
      <c r="BX826" s="53"/>
      <c r="BY826" s="53"/>
      <c r="BZ826" s="53"/>
      <c r="CA826" s="53"/>
      <c r="CB826" s="53"/>
      <c r="CC826" s="53"/>
      <c r="CD826" s="53"/>
      <c r="CE826" s="53"/>
      <c r="CF826" s="53"/>
      <c r="CG826" s="53"/>
      <c r="CH826" s="53"/>
      <c r="CI826" s="53"/>
      <c r="CJ826" s="53"/>
      <c r="CK826" s="53"/>
      <c r="CL826" s="61"/>
      <c r="CM826" s="53"/>
      <c r="CN826" s="53"/>
      <c r="CO826" s="53"/>
      <c r="CP826" s="53"/>
      <c r="CQ826" s="53"/>
      <c r="CR826" s="53"/>
      <c r="CS826" s="53"/>
      <c r="CT826" s="53"/>
      <c r="CU826" s="53"/>
      <c r="CV826" s="53"/>
      <c r="CW826" s="53"/>
      <c r="CX826" s="53"/>
      <c r="CY826" s="53"/>
    </row>
    <row r="827" spans="1:103" ht="13" customHeight="1">
      <c r="A827" s="4"/>
      <c r="B827" s="4"/>
      <c r="C827" s="4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  <c r="BO827" s="53"/>
      <c r="BP827" s="53"/>
      <c r="BQ827" s="53"/>
      <c r="BR827" s="53"/>
      <c r="BS827" s="53"/>
      <c r="BT827" s="53"/>
      <c r="BU827" s="53"/>
      <c r="BV827" s="53"/>
      <c r="BW827" s="53"/>
      <c r="BX827" s="53"/>
      <c r="BY827" s="53"/>
      <c r="BZ827" s="53"/>
      <c r="CA827" s="53"/>
      <c r="CB827" s="53"/>
      <c r="CC827" s="53"/>
      <c r="CD827" s="53"/>
      <c r="CE827" s="53"/>
      <c r="CF827" s="53"/>
      <c r="CG827" s="53"/>
      <c r="CH827" s="53"/>
      <c r="CI827" s="53"/>
      <c r="CJ827" s="53"/>
      <c r="CK827" s="53"/>
      <c r="CL827" s="61"/>
      <c r="CM827" s="53"/>
      <c r="CN827" s="53"/>
      <c r="CO827" s="53"/>
      <c r="CP827" s="53"/>
      <c r="CQ827" s="53"/>
      <c r="CR827" s="53"/>
      <c r="CS827" s="53"/>
      <c r="CT827" s="53"/>
      <c r="CU827" s="53"/>
      <c r="CV827" s="53"/>
      <c r="CW827" s="53"/>
      <c r="CX827" s="53"/>
      <c r="CY827" s="53"/>
    </row>
    <row r="828" spans="1:103" ht="13" customHeight="1">
      <c r="A828" s="4"/>
      <c r="B828" s="4"/>
      <c r="C828" s="4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  <c r="BW828" s="53"/>
      <c r="BX828" s="53"/>
      <c r="BY828" s="53"/>
      <c r="BZ828" s="53"/>
      <c r="CA828" s="53"/>
      <c r="CB828" s="53"/>
      <c r="CC828" s="53"/>
      <c r="CD828" s="53"/>
      <c r="CE828" s="53"/>
      <c r="CF828" s="53"/>
      <c r="CG828" s="53"/>
      <c r="CH828" s="53"/>
      <c r="CI828" s="53"/>
      <c r="CJ828" s="53"/>
      <c r="CK828" s="53"/>
      <c r="CL828" s="61"/>
      <c r="CM828" s="53"/>
      <c r="CN828" s="53"/>
      <c r="CO828" s="53"/>
      <c r="CP828" s="53"/>
      <c r="CQ828" s="53"/>
      <c r="CR828" s="53"/>
      <c r="CS828" s="53"/>
      <c r="CT828" s="53"/>
      <c r="CU828" s="53"/>
      <c r="CV828" s="53"/>
      <c r="CW828" s="53"/>
      <c r="CX828" s="53"/>
      <c r="CY828" s="53"/>
    </row>
    <row r="829" spans="1:103" ht="13" customHeight="1">
      <c r="A829" s="4"/>
      <c r="B829" s="4"/>
      <c r="C829" s="4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/>
      <c r="BW829" s="53"/>
      <c r="BX829" s="53"/>
      <c r="BY829" s="53"/>
      <c r="BZ829" s="53"/>
      <c r="CA829" s="53"/>
      <c r="CB829" s="53"/>
      <c r="CC829" s="53"/>
      <c r="CD829" s="53"/>
      <c r="CE829" s="53"/>
      <c r="CF829" s="53"/>
      <c r="CG829" s="53"/>
      <c r="CH829" s="53"/>
      <c r="CI829" s="53"/>
      <c r="CJ829" s="53"/>
      <c r="CK829" s="53"/>
      <c r="CL829" s="61"/>
      <c r="CM829" s="53"/>
      <c r="CN829" s="53"/>
      <c r="CO829" s="53"/>
      <c r="CP829" s="53"/>
      <c r="CQ829" s="53"/>
      <c r="CR829" s="53"/>
      <c r="CS829" s="53"/>
      <c r="CT829" s="53"/>
      <c r="CU829" s="53"/>
      <c r="CV829" s="53"/>
      <c r="CW829" s="53"/>
      <c r="CX829" s="53"/>
      <c r="CY829" s="53"/>
    </row>
    <row r="830" spans="1:103" ht="13" customHeight="1">
      <c r="A830" s="4"/>
      <c r="B830" s="4"/>
      <c r="C830" s="4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  <c r="BW830" s="53"/>
      <c r="BX830" s="53"/>
      <c r="BY830" s="53"/>
      <c r="BZ830" s="53"/>
      <c r="CA830" s="53"/>
      <c r="CB830" s="53"/>
      <c r="CC830" s="53"/>
      <c r="CD830" s="53"/>
      <c r="CE830" s="53"/>
      <c r="CF830" s="53"/>
      <c r="CG830" s="53"/>
      <c r="CH830" s="53"/>
      <c r="CI830" s="53"/>
      <c r="CJ830" s="53"/>
      <c r="CK830" s="53"/>
      <c r="CL830" s="61"/>
      <c r="CM830" s="53"/>
      <c r="CN830" s="53"/>
      <c r="CO830" s="53"/>
      <c r="CP830" s="53"/>
      <c r="CQ830" s="53"/>
      <c r="CR830" s="53"/>
      <c r="CS830" s="53"/>
      <c r="CT830" s="53"/>
      <c r="CU830" s="53"/>
      <c r="CV830" s="53"/>
      <c r="CW830" s="53"/>
      <c r="CX830" s="53"/>
      <c r="CY830" s="53"/>
    </row>
    <row r="831" spans="1:103" ht="13" customHeight="1">
      <c r="A831" s="4"/>
      <c r="B831" s="4"/>
      <c r="C831" s="4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  <c r="BW831" s="53"/>
      <c r="BX831" s="53"/>
      <c r="BY831" s="53"/>
      <c r="BZ831" s="53"/>
      <c r="CA831" s="53"/>
      <c r="CB831" s="53"/>
      <c r="CC831" s="53"/>
      <c r="CD831" s="53"/>
      <c r="CE831" s="53"/>
      <c r="CF831" s="53"/>
      <c r="CG831" s="53"/>
      <c r="CH831" s="53"/>
      <c r="CI831" s="53"/>
      <c r="CJ831" s="53"/>
      <c r="CK831" s="53"/>
      <c r="CL831" s="61"/>
      <c r="CM831" s="53"/>
      <c r="CN831" s="53"/>
      <c r="CO831" s="53"/>
      <c r="CP831" s="53"/>
      <c r="CQ831" s="53"/>
      <c r="CR831" s="53"/>
      <c r="CS831" s="53"/>
      <c r="CT831" s="53"/>
      <c r="CU831" s="53"/>
      <c r="CV831" s="53"/>
      <c r="CW831" s="53"/>
      <c r="CX831" s="53"/>
      <c r="CY831" s="53"/>
    </row>
    <row r="832" spans="1:103" ht="13" customHeight="1">
      <c r="A832" s="4"/>
      <c r="B832" s="4"/>
      <c r="C832" s="4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  <c r="BW832" s="53"/>
      <c r="BX832" s="53"/>
      <c r="BY832" s="53"/>
      <c r="BZ832" s="53"/>
      <c r="CA832" s="53"/>
      <c r="CB832" s="53"/>
      <c r="CC832" s="53"/>
      <c r="CD832" s="53"/>
      <c r="CE832" s="53"/>
      <c r="CF832" s="53"/>
      <c r="CG832" s="53"/>
      <c r="CH832" s="53"/>
      <c r="CI832" s="53"/>
      <c r="CJ832" s="53"/>
      <c r="CK832" s="53"/>
      <c r="CL832" s="61"/>
      <c r="CM832" s="53"/>
      <c r="CN832" s="53"/>
      <c r="CO832" s="53"/>
      <c r="CP832" s="53"/>
      <c r="CQ832" s="53"/>
      <c r="CR832" s="53"/>
      <c r="CS832" s="53"/>
      <c r="CT832" s="53"/>
      <c r="CU832" s="53"/>
      <c r="CV832" s="53"/>
      <c r="CW832" s="53"/>
      <c r="CX832" s="53"/>
      <c r="CY832" s="53"/>
    </row>
    <row r="833" spans="1:103" ht="13" customHeight="1">
      <c r="A833" s="4"/>
      <c r="B833" s="4"/>
      <c r="C833" s="4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  <c r="BW833" s="53"/>
      <c r="BX833" s="53"/>
      <c r="BY833" s="53"/>
      <c r="BZ833" s="53"/>
      <c r="CA833" s="53"/>
      <c r="CB833" s="53"/>
      <c r="CC833" s="53"/>
      <c r="CD833" s="53"/>
      <c r="CE833" s="53"/>
      <c r="CF833" s="53"/>
      <c r="CG833" s="53"/>
      <c r="CH833" s="53"/>
      <c r="CI833" s="53"/>
      <c r="CJ833" s="53"/>
      <c r="CK833" s="53"/>
      <c r="CL833" s="61"/>
      <c r="CM833" s="53"/>
      <c r="CN833" s="53"/>
      <c r="CO833" s="53"/>
      <c r="CP833" s="53"/>
      <c r="CQ833" s="53"/>
      <c r="CR833" s="53"/>
      <c r="CS833" s="53"/>
      <c r="CT833" s="53"/>
      <c r="CU833" s="53"/>
      <c r="CV833" s="53"/>
      <c r="CW833" s="53"/>
      <c r="CX833" s="53"/>
      <c r="CY833" s="53"/>
    </row>
    <row r="834" spans="1:103" ht="13" customHeight="1">
      <c r="A834" s="4"/>
      <c r="B834" s="4"/>
      <c r="C834" s="4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  <c r="BW834" s="53"/>
      <c r="BX834" s="53"/>
      <c r="BY834" s="53"/>
      <c r="BZ834" s="53"/>
      <c r="CA834" s="53"/>
      <c r="CB834" s="53"/>
      <c r="CC834" s="53"/>
      <c r="CD834" s="53"/>
      <c r="CE834" s="53"/>
      <c r="CF834" s="53"/>
      <c r="CG834" s="53"/>
      <c r="CH834" s="53"/>
      <c r="CI834" s="53"/>
      <c r="CJ834" s="53"/>
      <c r="CK834" s="53"/>
      <c r="CL834" s="61"/>
      <c r="CM834" s="53"/>
      <c r="CN834" s="53"/>
      <c r="CO834" s="53"/>
      <c r="CP834" s="53"/>
      <c r="CQ834" s="53"/>
      <c r="CR834" s="53"/>
      <c r="CS834" s="53"/>
      <c r="CT834" s="53"/>
      <c r="CU834" s="53"/>
      <c r="CV834" s="53"/>
      <c r="CW834" s="53"/>
      <c r="CX834" s="53"/>
      <c r="CY834" s="53"/>
    </row>
    <row r="835" spans="1:103" ht="13" customHeight="1">
      <c r="A835" s="4"/>
      <c r="B835" s="4"/>
      <c r="C835" s="4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  <c r="BW835" s="53"/>
      <c r="BX835" s="53"/>
      <c r="BY835" s="53"/>
      <c r="BZ835" s="53"/>
      <c r="CA835" s="53"/>
      <c r="CB835" s="53"/>
      <c r="CC835" s="53"/>
      <c r="CD835" s="53"/>
      <c r="CE835" s="53"/>
      <c r="CF835" s="53"/>
      <c r="CG835" s="53"/>
      <c r="CH835" s="53"/>
      <c r="CI835" s="53"/>
      <c r="CJ835" s="53"/>
      <c r="CK835" s="53"/>
      <c r="CL835" s="61"/>
      <c r="CM835" s="53"/>
      <c r="CN835" s="53"/>
      <c r="CO835" s="53"/>
      <c r="CP835" s="53"/>
      <c r="CQ835" s="53"/>
      <c r="CR835" s="53"/>
      <c r="CS835" s="53"/>
      <c r="CT835" s="53"/>
      <c r="CU835" s="53"/>
      <c r="CV835" s="53"/>
      <c r="CW835" s="53"/>
      <c r="CX835" s="53"/>
      <c r="CY835" s="53"/>
    </row>
    <row r="836" spans="1:103" ht="13" customHeight="1">
      <c r="A836" s="4"/>
      <c r="B836" s="4"/>
      <c r="C836" s="4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/>
      <c r="BR836" s="53"/>
      <c r="BS836" s="53"/>
      <c r="BT836" s="53"/>
      <c r="BU836" s="53"/>
      <c r="BV836" s="53"/>
      <c r="BW836" s="53"/>
      <c r="BX836" s="53"/>
      <c r="BY836" s="53"/>
      <c r="BZ836" s="53"/>
      <c r="CA836" s="53"/>
      <c r="CB836" s="53"/>
      <c r="CC836" s="53"/>
      <c r="CD836" s="53"/>
      <c r="CE836" s="53"/>
      <c r="CF836" s="53"/>
      <c r="CG836" s="53"/>
      <c r="CH836" s="53"/>
      <c r="CI836" s="53"/>
      <c r="CJ836" s="53"/>
      <c r="CK836" s="53"/>
      <c r="CL836" s="61"/>
      <c r="CM836" s="53"/>
      <c r="CN836" s="53"/>
      <c r="CO836" s="53"/>
      <c r="CP836" s="53"/>
      <c r="CQ836" s="53"/>
      <c r="CR836" s="53"/>
      <c r="CS836" s="53"/>
      <c r="CT836" s="53"/>
      <c r="CU836" s="53"/>
      <c r="CV836" s="53"/>
      <c r="CW836" s="53"/>
      <c r="CX836" s="53"/>
      <c r="CY836" s="53"/>
    </row>
    <row r="837" spans="1:103" ht="13" customHeight="1">
      <c r="A837" s="4"/>
      <c r="B837" s="4"/>
      <c r="C837" s="4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  <c r="BO837" s="53"/>
      <c r="BP837" s="53"/>
      <c r="BQ837" s="53"/>
      <c r="BR837" s="53"/>
      <c r="BS837" s="53"/>
      <c r="BT837" s="53"/>
      <c r="BU837" s="53"/>
      <c r="BV837" s="53"/>
      <c r="BW837" s="53"/>
      <c r="BX837" s="53"/>
      <c r="BY837" s="53"/>
      <c r="BZ837" s="53"/>
      <c r="CA837" s="53"/>
      <c r="CB837" s="53"/>
      <c r="CC837" s="53"/>
      <c r="CD837" s="53"/>
      <c r="CE837" s="53"/>
      <c r="CF837" s="53"/>
      <c r="CG837" s="53"/>
      <c r="CH837" s="53"/>
      <c r="CI837" s="53"/>
      <c r="CJ837" s="53"/>
      <c r="CK837" s="53"/>
      <c r="CL837" s="61"/>
      <c r="CM837" s="53"/>
      <c r="CN837" s="53"/>
      <c r="CO837" s="53"/>
      <c r="CP837" s="53"/>
      <c r="CQ837" s="53"/>
      <c r="CR837" s="53"/>
      <c r="CS837" s="53"/>
      <c r="CT837" s="53"/>
      <c r="CU837" s="53"/>
      <c r="CV837" s="53"/>
      <c r="CW837" s="53"/>
      <c r="CX837" s="53"/>
      <c r="CY837" s="53"/>
    </row>
    <row r="838" spans="1:103" ht="13" customHeight="1">
      <c r="A838" s="4"/>
      <c r="B838" s="4"/>
      <c r="C838" s="4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  <c r="BW838" s="53"/>
      <c r="BX838" s="53"/>
      <c r="BY838" s="53"/>
      <c r="BZ838" s="53"/>
      <c r="CA838" s="53"/>
      <c r="CB838" s="53"/>
      <c r="CC838" s="53"/>
      <c r="CD838" s="53"/>
      <c r="CE838" s="53"/>
      <c r="CF838" s="53"/>
      <c r="CG838" s="53"/>
      <c r="CH838" s="53"/>
      <c r="CI838" s="53"/>
      <c r="CJ838" s="53"/>
      <c r="CK838" s="53"/>
      <c r="CL838" s="61"/>
      <c r="CM838" s="53"/>
      <c r="CN838" s="53"/>
      <c r="CO838" s="53"/>
      <c r="CP838" s="53"/>
      <c r="CQ838" s="53"/>
      <c r="CR838" s="53"/>
      <c r="CS838" s="53"/>
      <c r="CT838" s="53"/>
      <c r="CU838" s="53"/>
      <c r="CV838" s="53"/>
      <c r="CW838" s="53"/>
      <c r="CX838" s="53"/>
      <c r="CY838" s="53"/>
    </row>
    <row r="839" spans="1:103" ht="13" customHeight="1">
      <c r="A839" s="4"/>
      <c r="B839" s="4"/>
      <c r="C839" s="4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  <c r="BW839" s="53"/>
      <c r="BX839" s="53"/>
      <c r="BY839" s="53"/>
      <c r="BZ839" s="53"/>
      <c r="CA839" s="53"/>
      <c r="CB839" s="53"/>
      <c r="CC839" s="53"/>
      <c r="CD839" s="53"/>
      <c r="CE839" s="53"/>
      <c r="CF839" s="53"/>
      <c r="CG839" s="53"/>
      <c r="CH839" s="53"/>
      <c r="CI839" s="53"/>
      <c r="CJ839" s="53"/>
      <c r="CK839" s="53"/>
      <c r="CL839" s="61"/>
      <c r="CM839" s="53"/>
      <c r="CN839" s="53"/>
      <c r="CO839" s="53"/>
      <c r="CP839" s="53"/>
      <c r="CQ839" s="53"/>
      <c r="CR839" s="53"/>
      <c r="CS839" s="53"/>
      <c r="CT839" s="53"/>
      <c r="CU839" s="53"/>
      <c r="CV839" s="53"/>
      <c r="CW839" s="53"/>
      <c r="CX839" s="53"/>
      <c r="CY839" s="53"/>
    </row>
    <row r="840" spans="1:103" ht="13" customHeight="1">
      <c r="A840" s="4"/>
      <c r="B840" s="4"/>
      <c r="C840" s="4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/>
      <c r="BS840" s="53"/>
      <c r="BT840" s="53"/>
      <c r="BU840" s="53"/>
      <c r="BV840" s="53"/>
      <c r="BW840" s="53"/>
      <c r="BX840" s="53"/>
      <c r="BY840" s="53"/>
      <c r="BZ840" s="53"/>
      <c r="CA840" s="53"/>
      <c r="CB840" s="53"/>
      <c r="CC840" s="53"/>
      <c r="CD840" s="53"/>
      <c r="CE840" s="53"/>
      <c r="CF840" s="53"/>
      <c r="CG840" s="53"/>
      <c r="CH840" s="53"/>
      <c r="CI840" s="53"/>
      <c r="CJ840" s="53"/>
      <c r="CK840" s="53"/>
      <c r="CL840" s="61"/>
      <c r="CM840" s="53"/>
      <c r="CN840" s="53"/>
      <c r="CO840" s="53"/>
      <c r="CP840" s="53"/>
      <c r="CQ840" s="53"/>
      <c r="CR840" s="53"/>
      <c r="CS840" s="53"/>
      <c r="CT840" s="53"/>
      <c r="CU840" s="53"/>
      <c r="CV840" s="53"/>
      <c r="CW840" s="53"/>
      <c r="CX840" s="53"/>
      <c r="CY840" s="53"/>
    </row>
    <row r="841" spans="1:103" ht="13" customHeight="1">
      <c r="A841" s="4"/>
      <c r="B841" s="4"/>
      <c r="C841" s="4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/>
      <c r="BR841" s="53"/>
      <c r="BS841" s="53"/>
      <c r="BT841" s="53"/>
      <c r="BU841" s="53"/>
      <c r="BV841" s="53"/>
      <c r="BW841" s="53"/>
      <c r="BX841" s="53"/>
      <c r="BY841" s="53"/>
      <c r="BZ841" s="53"/>
      <c r="CA841" s="53"/>
      <c r="CB841" s="53"/>
      <c r="CC841" s="53"/>
      <c r="CD841" s="53"/>
      <c r="CE841" s="53"/>
      <c r="CF841" s="53"/>
      <c r="CG841" s="53"/>
      <c r="CH841" s="53"/>
      <c r="CI841" s="53"/>
      <c r="CJ841" s="53"/>
      <c r="CK841" s="53"/>
      <c r="CL841" s="61"/>
      <c r="CM841" s="53"/>
      <c r="CN841" s="53"/>
      <c r="CO841" s="53"/>
      <c r="CP841" s="53"/>
      <c r="CQ841" s="53"/>
      <c r="CR841" s="53"/>
      <c r="CS841" s="53"/>
      <c r="CT841" s="53"/>
      <c r="CU841" s="53"/>
      <c r="CV841" s="53"/>
      <c r="CW841" s="53"/>
      <c r="CX841" s="53"/>
      <c r="CY841" s="53"/>
    </row>
    <row r="842" spans="1:103" ht="13" customHeight="1">
      <c r="A842" s="4"/>
      <c r="B842" s="4"/>
      <c r="C842" s="4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/>
      <c r="BS842" s="53"/>
      <c r="BT842" s="53"/>
      <c r="BU842" s="53"/>
      <c r="BV842" s="53"/>
      <c r="BW842" s="53"/>
      <c r="BX842" s="53"/>
      <c r="BY842" s="53"/>
      <c r="BZ842" s="53"/>
      <c r="CA842" s="53"/>
      <c r="CB842" s="53"/>
      <c r="CC842" s="53"/>
      <c r="CD842" s="53"/>
      <c r="CE842" s="53"/>
      <c r="CF842" s="53"/>
      <c r="CG842" s="53"/>
      <c r="CH842" s="53"/>
      <c r="CI842" s="53"/>
      <c r="CJ842" s="53"/>
      <c r="CK842" s="53"/>
      <c r="CL842" s="61"/>
      <c r="CM842" s="53"/>
      <c r="CN842" s="53"/>
      <c r="CO842" s="53"/>
      <c r="CP842" s="53"/>
      <c r="CQ842" s="53"/>
      <c r="CR842" s="53"/>
      <c r="CS842" s="53"/>
      <c r="CT842" s="53"/>
      <c r="CU842" s="53"/>
      <c r="CV842" s="53"/>
      <c r="CW842" s="53"/>
      <c r="CX842" s="53"/>
      <c r="CY842" s="53"/>
    </row>
    <row r="843" spans="1:103" ht="13" customHeight="1">
      <c r="A843" s="4"/>
      <c r="B843" s="4"/>
      <c r="C843" s="4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/>
      <c r="BV843" s="53"/>
      <c r="BW843" s="53"/>
      <c r="BX843" s="53"/>
      <c r="BY843" s="53"/>
      <c r="BZ843" s="53"/>
      <c r="CA843" s="53"/>
      <c r="CB843" s="53"/>
      <c r="CC843" s="53"/>
      <c r="CD843" s="53"/>
      <c r="CE843" s="53"/>
      <c r="CF843" s="53"/>
      <c r="CG843" s="53"/>
      <c r="CH843" s="53"/>
      <c r="CI843" s="53"/>
      <c r="CJ843" s="53"/>
      <c r="CK843" s="53"/>
      <c r="CL843" s="61"/>
      <c r="CM843" s="53"/>
      <c r="CN843" s="53"/>
      <c r="CO843" s="53"/>
      <c r="CP843" s="53"/>
      <c r="CQ843" s="53"/>
      <c r="CR843" s="53"/>
      <c r="CS843" s="53"/>
      <c r="CT843" s="53"/>
      <c r="CU843" s="53"/>
      <c r="CV843" s="53"/>
      <c r="CW843" s="53"/>
      <c r="CX843" s="53"/>
      <c r="CY843" s="53"/>
    </row>
    <row r="844" spans="1:103" ht="13" customHeight="1">
      <c r="A844" s="4"/>
      <c r="B844" s="4"/>
      <c r="C844" s="4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/>
      <c r="BR844" s="53"/>
      <c r="BS844" s="53"/>
      <c r="BT844" s="53"/>
      <c r="BU844" s="53"/>
      <c r="BV844" s="53"/>
      <c r="BW844" s="53"/>
      <c r="BX844" s="53"/>
      <c r="BY844" s="53"/>
      <c r="BZ844" s="53"/>
      <c r="CA844" s="53"/>
      <c r="CB844" s="53"/>
      <c r="CC844" s="53"/>
      <c r="CD844" s="53"/>
      <c r="CE844" s="53"/>
      <c r="CF844" s="53"/>
      <c r="CG844" s="53"/>
      <c r="CH844" s="53"/>
      <c r="CI844" s="53"/>
      <c r="CJ844" s="53"/>
      <c r="CK844" s="53"/>
      <c r="CL844" s="61"/>
      <c r="CM844" s="53"/>
      <c r="CN844" s="53"/>
      <c r="CO844" s="53"/>
      <c r="CP844" s="53"/>
      <c r="CQ844" s="53"/>
      <c r="CR844" s="53"/>
      <c r="CS844" s="53"/>
      <c r="CT844" s="53"/>
      <c r="CU844" s="53"/>
      <c r="CV844" s="53"/>
      <c r="CW844" s="53"/>
      <c r="CX844" s="53"/>
      <c r="CY844" s="53"/>
    </row>
    <row r="845" spans="1:103" ht="13" customHeight="1">
      <c r="A845" s="4"/>
      <c r="B845" s="4"/>
      <c r="C845" s="4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  <c r="BO845" s="53"/>
      <c r="BP845" s="53"/>
      <c r="BQ845" s="53"/>
      <c r="BR845" s="53"/>
      <c r="BS845" s="53"/>
      <c r="BT845" s="53"/>
      <c r="BU845" s="53"/>
      <c r="BV845" s="53"/>
      <c r="BW845" s="53"/>
      <c r="BX845" s="53"/>
      <c r="BY845" s="53"/>
      <c r="BZ845" s="53"/>
      <c r="CA845" s="53"/>
      <c r="CB845" s="53"/>
      <c r="CC845" s="53"/>
      <c r="CD845" s="53"/>
      <c r="CE845" s="53"/>
      <c r="CF845" s="53"/>
      <c r="CG845" s="53"/>
      <c r="CH845" s="53"/>
      <c r="CI845" s="53"/>
      <c r="CJ845" s="53"/>
      <c r="CK845" s="53"/>
      <c r="CL845" s="61"/>
      <c r="CM845" s="53"/>
      <c r="CN845" s="53"/>
      <c r="CO845" s="53"/>
      <c r="CP845" s="53"/>
      <c r="CQ845" s="53"/>
      <c r="CR845" s="53"/>
      <c r="CS845" s="53"/>
      <c r="CT845" s="53"/>
      <c r="CU845" s="53"/>
      <c r="CV845" s="53"/>
      <c r="CW845" s="53"/>
      <c r="CX845" s="53"/>
      <c r="CY845" s="53"/>
    </row>
    <row r="846" spans="1:103" ht="13" customHeight="1">
      <c r="A846" s="4"/>
      <c r="B846" s="4"/>
      <c r="C846" s="4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/>
      <c r="CA846" s="53"/>
      <c r="CB846" s="53"/>
      <c r="CC846" s="53"/>
      <c r="CD846" s="53"/>
      <c r="CE846" s="53"/>
      <c r="CF846" s="53"/>
      <c r="CG846" s="53"/>
      <c r="CH846" s="53"/>
      <c r="CI846" s="53"/>
      <c r="CJ846" s="53"/>
      <c r="CK846" s="53"/>
      <c r="CL846" s="61"/>
      <c r="CM846" s="53"/>
      <c r="CN846" s="53"/>
      <c r="CO846" s="53"/>
      <c r="CP846" s="53"/>
      <c r="CQ846" s="53"/>
      <c r="CR846" s="53"/>
      <c r="CS846" s="53"/>
      <c r="CT846" s="53"/>
      <c r="CU846" s="53"/>
      <c r="CV846" s="53"/>
      <c r="CW846" s="53"/>
      <c r="CX846" s="53"/>
      <c r="CY846" s="53"/>
    </row>
    <row r="847" spans="1:103" ht="13" customHeight="1">
      <c r="A847" s="4"/>
      <c r="B847" s="4"/>
      <c r="C847" s="4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/>
      <c r="CA847" s="53"/>
      <c r="CB847" s="53"/>
      <c r="CC847" s="53"/>
      <c r="CD847" s="53"/>
      <c r="CE847" s="53"/>
      <c r="CF847" s="53"/>
      <c r="CG847" s="53"/>
      <c r="CH847" s="53"/>
      <c r="CI847" s="53"/>
      <c r="CJ847" s="53"/>
      <c r="CK847" s="53"/>
      <c r="CL847" s="61"/>
      <c r="CM847" s="53"/>
      <c r="CN847" s="53"/>
      <c r="CO847" s="53"/>
      <c r="CP847" s="53"/>
      <c r="CQ847" s="53"/>
      <c r="CR847" s="53"/>
      <c r="CS847" s="53"/>
      <c r="CT847" s="53"/>
      <c r="CU847" s="53"/>
      <c r="CV847" s="53"/>
      <c r="CW847" s="53"/>
      <c r="CX847" s="53"/>
      <c r="CY847" s="53"/>
    </row>
    <row r="848" spans="1:103" ht="13" customHeight="1">
      <c r="A848" s="4"/>
      <c r="B848" s="4"/>
      <c r="C848" s="4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  <c r="BW848" s="53"/>
      <c r="BX848" s="53"/>
      <c r="BY848" s="53"/>
      <c r="BZ848" s="53"/>
      <c r="CA848" s="53"/>
      <c r="CB848" s="53"/>
      <c r="CC848" s="53"/>
      <c r="CD848" s="53"/>
      <c r="CE848" s="53"/>
      <c r="CF848" s="53"/>
      <c r="CG848" s="53"/>
      <c r="CH848" s="53"/>
      <c r="CI848" s="53"/>
      <c r="CJ848" s="53"/>
      <c r="CK848" s="53"/>
      <c r="CL848" s="61"/>
      <c r="CM848" s="53"/>
      <c r="CN848" s="53"/>
      <c r="CO848" s="53"/>
      <c r="CP848" s="53"/>
      <c r="CQ848" s="53"/>
      <c r="CR848" s="53"/>
      <c r="CS848" s="53"/>
      <c r="CT848" s="53"/>
      <c r="CU848" s="53"/>
      <c r="CV848" s="53"/>
      <c r="CW848" s="53"/>
      <c r="CX848" s="53"/>
      <c r="CY848" s="53"/>
    </row>
    <row r="849" spans="1:103" ht="13" customHeight="1">
      <c r="A849" s="4"/>
      <c r="B849" s="4"/>
      <c r="C849" s="4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  <c r="BW849" s="53"/>
      <c r="BX849" s="53"/>
      <c r="BY849" s="53"/>
      <c r="BZ849" s="53"/>
      <c r="CA849" s="53"/>
      <c r="CB849" s="53"/>
      <c r="CC849" s="53"/>
      <c r="CD849" s="53"/>
      <c r="CE849" s="53"/>
      <c r="CF849" s="53"/>
      <c r="CG849" s="53"/>
      <c r="CH849" s="53"/>
      <c r="CI849" s="53"/>
      <c r="CJ849" s="53"/>
      <c r="CK849" s="53"/>
      <c r="CL849" s="61"/>
      <c r="CM849" s="53"/>
      <c r="CN849" s="53"/>
      <c r="CO849" s="53"/>
      <c r="CP849" s="53"/>
      <c r="CQ849" s="53"/>
      <c r="CR849" s="53"/>
      <c r="CS849" s="53"/>
      <c r="CT849" s="53"/>
      <c r="CU849" s="53"/>
      <c r="CV849" s="53"/>
      <c r="CW849" s="53"/>
      <c r="CX849" s="53"/>
      <c r="CY849" s="53"/>
    </row>
    <row r="850" spans="1:103" ht="13" customHeight="1">
      <c r="A850" s="4"/>
      <c r="B850" s="4"/>
      <c r="C850" s="4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  <c r="BO850" s="53"/>
      <c r="BP850" s="53"/>
      <c r="BQ850" s="53"/>
      <c r="BR850" s="53"/>
      <c r="BS850" s="53"/>
      <c r="BT850" s="53"/>
      <c r="BU850" s="53"/>
      <c r="BV850" s="53"/>
      <c r="BW850" s="53"/>
      <c r="BX850" s="53"/>
      <c r="BY850" s="53"/>
      <c r="BZ850" s="53"/>
      <c r="CA850" s="53"/>
      <c r="CB850" s="53"/>
      <c r="CC850" s="53"/>
      <c r="CD850" s="53"/>
      <c r="CE850" s="53"/>
      <c r="CF850" s="53"/>
      <c r="CG850" s="53"/>
      <c r="CH850" s="53"/>
      <c r="CI850" s="53"/>
      <c r="CJ850" s="53"/>
      <c r="CK850" s="53"/>
      <c r="CL850" s="61"/>
      <c r="CM850" s="53"/>
      <c r="CN850" s="53"/>
      <c r="CO850" s="53"/>
      <c r="CP850" s="53"/>
      <c r="CQ850" s="53"/>
      <c r="CR850" s="53"/>
      <c r="CS850" s="53"/>
      <c r="CT850" s="53"/>
      <c r="CU850" s="53"/>
      <c r="CV850" s="53"/>
      <c r="CW850" s="53"/>
      <c r="CX850" s="53"/>
      <c r="CY850" s="53"/>
    </row>
    <row r="851" spans="1:103" ht="13" customHeight="1">
      <c r="A851" s="4"/>
      <c r="B851" s="4"/>
      <c r="C851" s="4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  <c r="BW851" s="53"/>
      <c r="BX851" s="53"/>
      <c r="BY851" s="53"/>
      <c r="BZ851" s="53"/>
      <c r="CA851" s="53"/>
      <c r="CB851" s="53"/>
      <c r="CC851" s="53"/>
      <c r="CD851" s="53"/>
      <c r="CE851" s="53"/>
      <c r="CF851" s="53"/>
      <c r="CG851" s="53"/>
      <c r="CH851" s="53"/>
      <c r="CI851" s="53"/>
      <c r="CJ851" s="53"/>
      <c r="CK851" s="53"/>
      <c r="CL851" s="61"/>
      <c r="CM851" s="53"/>
      <c r="CN851" s="53"/>
      <c r="CO851" s="53"/>
      <c r="CP851" s="53"/>
      <c r="CQ851" s="53"/>
      <c r="CR851" s="53"/>
      <c r="CS851" s="53"/>
      <c r="CT851" s="53"/>
      <c r="CU851" s="53"/>
      <c r="CV851" s="53"/>
      <c r="CW851" s="53"/>
      <c r="CX851" s="53"/>
      <c r="CY851" s="53"/>
    </row>
    <row r="852" spans="1:103" ht="13" customHeight="1">
      <c r="A852" s="4"/>
      <c r="B852" s="4"/>
      <c r="C852" s="4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  <c r="BW852" s="53"/>
      <c r="BX852" s="53"/>
      <c r="BY852" s="53"/>
      <c r="BZ852" s="53"/>
      <c r="CA852" s="53"/>
      <c r="CB852" s="53"/>
      <c r="CC852" s="53"/>
      <c r="CD852" s="53"/>
      <c r="CE852" s="53"/>
      <c r="CF852" s="53"/>
      <c r="CG852" s="53"/>
      <c r="CH852" s="53"/>
      <c r="CI852" s="53"/>
      <c r="CJ852" s="53"/>
      <c r="CK852" s="53"/>
      <c r="CL852" s="61"/>
      <c r="CM852" s="53"/>
      <c r="CN852" s="53"/>
      <c r="CO852" s="53"/>
      <c r="CP852" s="53"/>
      <c r="CQ852" s="53"/>
      <c r="CR852" s="53"/>
      <c r="CS852" s="53"/>
      <c r="CT852" s="53"/>
      <c r="CU852" s="53"/>
      <c r="CV852" s="53"/>
      <c r="CW852" s="53"/>
      <c r="CX852" s="53"/>
      <c r="CY852" s="53"/>
    </row>
    <row r="853" spans="1:103" ht="13" customHeight="1">
      <c r="A853" s="4"/>
      <c r="B853" s="4"/>
      <c r="C853" s="4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  <c r="BW853" s="53"/>
      <c r="BX853" s="53"/>
      <c r="BY853" s="53"/>
      <c r="BZ853" s="53"/>
      <c r="CA853" s="53"/>
      <c r="CB853" s="53"/>
      <c r="CC853" s="53"/>
      <c r="CD853" s="53"/>
      <c r="CE853" s="53"/>
      <c r="CF853" s="53"/>
      <c r="CG853" s="53"/>
      <c r="CH853" s="53"/>
      <c r="CI853" s="53"/>
      <c r="CJ853" s="53"/>
      <c r="CK853" s="53"/>
      <c r="CL853" s="61"/>
      <c r="CM853" s="53"/>
      <c r="CN853" s="53"/>
      <c r="CO853" s="53"/>
      <c r="CP853" s="53"/>
      <c r="CQ853" s="53"/>
      <c r="CR853" s="53"/>
      <c r="CS853" s="53"/>
      <c r="CT853" s="53"/>
      <c r="CU853" s="53"/>
      <c r="CV853" s="53"/>
      <c r="CW853" s="53"/>
      <c r="CX853" s="53"/>
      <c r="CY853" s="53"/>
    </row>
    <row r="854" spans="1:103" ht="13" customHeight="1">
      <c r="A854" s="4"/>
      <c r="B854" s="4"/>
      <c r="C854" s="4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  <c r="BO854" s="53"/>
      <c r="BP854" s="53"/>
      <c r="BQ854" s="53"/>
      <c r="BR854" s="53"/>
      <c r="BS854" s="53"/>
      <c r="BT854" s="53"/>
      <c r="BU854" s="53"/>
      <c r="BV854" s="53"/>
      <c r="BW854" s="53"/>
      <c r="BX854" s="53"/>
      <c r="BY854" s="53"/>
      <c r="BZ854" s="53"/>
      <c r="CA854" s="53"/>
      <c r="CB854" s="53"/>
      <c r="CC854" s="53"/>
      <c r="CD854" s="53"/>
      <c r="CE854" s="53"/>
      <c r="CF854" s="53"/>
      <c r="CG854" s="53"/>
      <c r="CH854" s="53"/>
      <c r="CI854" s="53"/>
      <c r="CJ854" s="53"/>
      <c r="CK854" s="53"/>
      <c r="CL854" s="61"/>
      <c r="CM854" s="53"/>
      <c r="CN854" s="53"/>
      <c r="CO854" s="53"/>
      <c r="CP854" s="53"/>
      <c r="CQ854" s="53"/>
      <c r="CR854" s="53"/>
      <c r="CS854" s="53"/>
      <c r="CT854" s="53"/>
      <c r="CU854" s="53"/>
      <c r="CV854" s="53"/>
      <c r="CW854" s="53"/>
      <c r="CX854" s="53"/>
      <c r="CY854" s="53"/>
    </row>
    <row r="855" spans="1:103" ht="13" customHeight="1">
      <c r="A855" s="4"/>
      <c r="B855" s="4"/>
      <c r="C855" s="4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  <c r="BW855" s="53"/>
      <c r="BX855" s="53"/>
      <c r="BY855" s="53"/>
      <c r="BZ855" s="53"/>
      <c r="CA855" s="53"/>
      <c r="CB855" s="53"/>
      <c r="CC855" s="53"/>
      <c r="CD855" s="53"/>
      <c r="CE855" s="53"/>
      <c r="CF855" s="53"/>
      <c r="CG855" s="53"/>
      <c r="CH855" s="53"/>
      <c r="CI855" s="53"/>
      <c r="CJ855" s="53"/>
      <c r="CK855" s="53"/>
      <c r="CL855" s="61"/>
      <c r="CM855" s="53"/>
      <c r="CN855" s="53"/>
      <c r="CO855" s="53"/>
      <c r="CP855" s="53"/>
      <c r="CQ855" s="53"/>
      <c r="CR855" s="53"/>
      <c r="CS855" s="53"/>
      <c r="CT855" s="53"/>
      <c r="CU855" s="53"/>
      <c r="CV855" s="53"/>
      <c r="CW855" s="53"/>
      <c r="CX855" s="53"/>
      <c r="CY855" s="53"/>
    </row>
    <row r="856" spans="1:103" ht="13" customHeight="1">
      <c r="A856" s="4"/>
      <c r="B856" s="4"/>
      <c r="C856" s="4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  <c r="BW856" s="53"/>
      <c r="BX856" s="53"/>
      <c r="BY856" s="53"/>
      <c r="BZ856" s="53"/>
      <c r="CA856" s="53"/>
      <c r="CB856" s="53"/>
      <c r="CC856" s="53"/>
      <c r="CD856" s="53"/>
      <c r="CE856" s="53"/>
      <c r="CF856" s="53"/>
      <c r="CG856" s="53"/>
      <c r="CH856" s="53"/>
      <c r="CI856" s="53"/>
      <c r="CJ856" s="53"/>
      <c r="CK856" s="53"/>
      <c r="CL856" s="61"/>
      <c r="CM856" s="53"/>
      <c r="CN856" s="53"/>
      <c r="CO856" s="53"/>
      <c r="CP856" s="53"/>
      <c r="CQ856" s="53"/>
      <c r="CR856" s="53"/>
      <c r="CS856" s="53"/>
      <c r="CT856" s="53"/>
      <c r="CU856" s="53"/>
      <c r="CV856" s="53"/>
      <c r="CW856" s="53"/>
      <c r="CX856" s="53"/>
      <c r="CY856" s="53"/>
    </row>
    <row r="857" spans="1:103" ht="13" customHeight="1">
      <c r="A857" s="4"/>
      <c r="B857" s="4"/>
      <c r="C857" s="4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/>
      <c r="BS857" s="53"/>
      <c r="BT857" s="53"/>
      <c r="BU857" s="53"/>
      <c r="BV857" s="53"/>
      <c r="BW857" s="53"/>
      <c r="BX857" s="53"/>
      <c r="BY857" s="53"/>
      <c r="BZ857" s="53"/>
      <c r="CA857" s="53"/>
      <c r="CB857" s="53"/>
      <c r="CC857" s="53"/>
      <c r="CD857" s="53"/>
      <c r="CE857" s="53"/>
      <c r="CF857" s="53"/>
      <c r="CG857" s="53"/>
      <c r="CH857" s="53"/>
      <c r="CI857" s="53"/>
      <c r="CJ857" s="53"/>
      <c r="CK857" s="53"/>
      <c r="CL857" s="61"/>
      <c r="CM857" s="53"/>
      <c r="CN857" s="53"/>
      <c r="CO857" s="53"/>
      <c r="CP857" s="53"/>
      <c r="CQ857" s="53"/>
      <c r="CR857" s="53"/>
      <c r="CS857" s="53"/>
      <c r="CT857" s="53"/>
      <c r="CU857" s="53"/>
      <c r="CV857" s="53"/>
      <c r="CW857" s="53"/>
      <c r="CX857" s="53"/>
      <c r="CY857" s="53"/>
    </row>
    <row r="858" spans="1:103" ht="13" customHeight="1">
      <c r="A858" s="4"/>
      <c r="B858" s="4"/>
      <c r="C858" s="4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  <c r="BW858" s="53"/>
      <c r="BX858" s="53"/>
      <c r="BY858" s="53"/>
      <c r="BZ858" s="53"/>
      <c r="CA858" s="53"/>
      <c r="CB858" s="53"/>
      <c r="CC858" s="53"/>
      <c r="CD858" s="53"/>
      <c r="CE858" s="53"/>
      <c r="CF858" s="53"/>
      <c r="CG858" s="53"/>
      <c r="CH858" s="53"/>
      <c r="CI858" s="53"/>
      <c r="CJ858" s="53"/>
      <c r="CK858" s="53"/>
      <c r="CL858" s="61"/>
      <c r="CM858" s="53"/>
      <c r="CN858" s="53"/>
      <c r="CO858" s="53"/>
      <c r="CP858" s="53"/>
      <c r="CQ858" s="53"/>
      <c r="CR858" s="53"/>
      <c r="CS858" s="53"/>
      <c r="CT858" s="53"/>
      <c r="CU858" s="53"/>
      <c r="CV858" s="53"/>
      <c r="CW858" s="53"/>
      <c r="CX858" s="53"/>
      <c r="CY858" s="53"/>
    </row>
    <row r="859" spans="1:103" ht="13" customHeight="1">
      <c r="A859" s="4"/>
      <c r="B859" s="4"/>
      <c r="C859" s="4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  <c r="BW859" s="53"/>
      <c r="BX859" s="53"/>
      <c r="BY859" s="53"/>
      <c r="BZ859" s="53"/>
      <c r="CA859" s="53"/>
      <c r="CB859" s="53"/>
      <c r="CC859" s="53"/>
      <c r="CD859" s="53"/>
      <c r="CE859" s="53"/>
      <c r="CF859" s="53"/>
      <c r="CG859" s="53"/>
      <c r="CH859" s="53"/>
      <c r="CI859" s="53"/>
      <c r="CJ859" s="53"/>
      <c r="CK859" s="53"/>
      <c r="CL859" s="61"/>
      <c r="CM859" s="53"/>
      <c r="CN859" s="53"/>
      <c r="CO859" s="53"/>
      <c r="CP859" s="53"/>
      <c r="CQ859" s="53"/>
      <c r="CR859" s="53"/>
      <c r="CS859" s="53"/>
      <c r="CT859" s="53"/>
      <c r="CU859" s="53"/>
      <c r="CV859" s="53"/>
      <c r="CW859" s="53"/>
      <c r="CX859" s="53"/>
      <c r="CY859" s="53"/>
    </row>
    <row r="860" spans="1:103" ht="13" customHeight="1">
      <c r="A860" s="4"/>
      <c r="B860" s="4"/>
      <c r="C860" s="4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  <c r="BW860" s="53"/>
      <c r="BX860" s="53"/>
      <c r="BY860" s="53"/>
      <c r="BZ860" s="53"/>
      <c r="CA860" s="53"/>
      <c r="CB860" s="53"/>
      <c r="CC860" s="53"/>
      <c r="CD860" s="53"/>
      <c r="CE860" s="53"/>
      <c r="CF860" s="53"/>
      <c r="CG860" s="53"/>
      <c r="CH860" s="53"/>
      <c r="CI860" s="53"/>
      <c r="CJ860" s="53"/>
      <c r="CK860" s="53"/>
      <c r="CL860" s="61"/>
      <c r="CM860" s="53"/>
      <c r="CN860" s="53"/>
      <c r="CO860" s="53"/>
      <c r="CP860" s="53"/>
      <c r="CQ860" s="53"/>
      <c r="CR860" s="53"/>
      <c r="CS860" s="53"/>
      <c r="CT860" s="53"/>
      <c r="CU860" s="53"/>
      <c r="CV860" s="53"/>
      <c r="CW860" s="53"/>
      <c r="CX860" s="53"/>
      <c r="CY860" s="53"/>
    </row>
    <row r="861" spans="1:103" ht="13" customHeight="1">
      <c r="A861" s="4"/>
      <c r="B861" s="4"/>
      <c r="C861" s="4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  <c r="BW861" s="53"/>
      <c r="BX861" s="53"/>
      <c r="BY861" s="53"/>
      <c r="BZ861" s="53"/>
      <c r="CA861" s="53"/>
      <c r="CB861" s="53"/>
      <c r="CC861" s="53"/>
      <c r="CD861" s="53"/>
      <c r="CE861" s="53"/>
      <c r="CF861" s="53"/>
      <c r="CG861" s="53"/>
      <c r="CH861" s="53"/>
      <c r="CI861" s="53"/>
      <c r="CJ861" s="53"/>
      <c r="CK861" s="53"/>
      <c r="CL861" s="61"/>
      <c r="CM861" s="53"/>
      <c r="CN861" s="53"/>
      <c r="CO861" s="53"/>
      <c r="CP861" s="53"/>
      <c r="CQ861" s="53"/>
      <c r="CR861" s="53"/>
      <c r="CS861" s="53"/>
      <c r="CT861" s="53"/>
      <c r="CU861" s="53"/>
      <c r="CV861" s="53"/>
      <c r="CW861" s="53"/>
      <c r="CX861" s="53"/>
      <c r="CY861" s="53"/>
    </row>
    <row r="862" spans="1:103" ht="13" customHeight="1">
      <c r="A862" s="4"/>
      <c r="B862" s="4"/>
      <c r="C862" s="4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  <c r="BO862" s="53"/>
      <c r="BP862" s="53"/>
      <c r="BQ862" s="53"/>
      <c r="BR862" s="53"/>
      <c r="BS862" s="53"/>
      <c r="BT862" s="53"/>
      <c r="BU862" s="53"/>
      <c r="BV862" s="53"/>
      <c r="BW862" s="53"/>
      <c r="BX862" s="53"/>
      <c r="BY862" s="53"/>
      <c r="BZ862" s="53"/>
      <c r="CA862" s="53"/>
      <c r="CB862" s="53"/>
      <c r="CC862" s="53"/>
      <c r="CD862" s="53"/>
      <c r="CE862" s="53"/>
      <c r="CF862" s="53"/>
      <c r="CG862" s="53"/>
      <c r="CH862" s="53"/>
      <c r="CI862" s="53"/>
      <c r="CJ862" s="53"/>
      <c r="CK862" s="53"/>
      <c r="CL862" s="61"/>
      <c r="CM862" s="53"/>
      <c r="CN862" s="53"/>
      <c r="CO862" s="53"/>
      <c r="CP862" s="53"/>
      <c r="CQ862" s="53"/>
      <c r="CR862" s="53"/>
      <c r="CS862" s="53"/>
      <c r="CT862" s="53"/>
      <c r="CU862" s="53"/>
      <c r="CV862" s="53"/>
      <c r="CW862" s="53"/>
      <c r="CX862" s="53"/>
      <c r="CY862" s="53"/>
    </row>
    <row r="863" spans="1:103" ht="13" customHeight="1">
      <c r="A863" s="4"/>
      <c r="B863" s="4"/>
      <c r="C863" s="4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  <c r="BO863" s="53"/>
      <c r="BP863" s="53"/>
      <c r="BQ863" s="53"/>
      <c r="BR863" s="53"/>
      <c r="BS863" s="53"/>
      <c r="BT863" s="53"/>
      <c r="BU863" s="53"/>
      <c r="BV863" s="53"/>
      <c r="BW863" s="53"/>
      <c r="BX863" s="53"/>
      <c r="BY863" s="53"/>
      <c r="BZ863" s="53"/>
      <c r="CA863" s="53"/>
      <c r="CB863" s="53"/>
      <c r="CC863" s="53"/>
      <c r="CD863" s="53"/>
      <c r="CE863" s="53"/>
      <c r="CF863" s="53"/>
      <c r="CG863" s="53"/>
      <c r="CH863" s="53"/>
      <c r="CI863" s="53"/>
      <c r="CJ863" s="53"/>
      <c r="CK863" s="53"/>
      <c r="CL863" s="61"/>
      <c r="CM863" s="53"/>
      <c r="CN863" s="53"/>
      <c r="CO863" s="53"/>
      <c r="CP863" s="53"/>
      <c r="CQ863" s="53"/>
      <c r="CR863" s="53"/>
      <c r="CS863" s="53"/>
      <c r="CT863" s="53"/>
      <c r="CU863" s="53"/>
      <c r="CV863" s="53"/>
      <c r="CW863" s="53"/>
      <c r="CX863" s="53"/>
      <c r="CY863" s="53"/>
    </row>
    <row r="864" spans="1:103" ht="13" customHeight="1">
      <c r="A864" s="4"/>
      <c r="B864" s="4"/>
      <c r="C864" s="4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  <c r="BO864" s="53"/>
      <c r="BP864" s="53"/>
      <c r="BQ864" s="53"/>
      <c r="BR864" s="53"/>
      <c r="BS864" s="53"/>
      <c r="BT864" s="53"/>
      <c r="BU864" s="53"/>
      <c r="BV864" s="53"/>
      <c r="BW864" s="53"/>
      <c r="BX864" s="53"/>
      <c r="BY864" s="53"/>
      <c r="BZ864" s="53"/>
      <c r="CA864" s="53"/>
      <c r="CB864" s="53"/>
      <c r="CC864" s="53"/>
      <c r="CD864" s="53"/>
      <c r="CE864" s="53"/>
      <c r="CF864" s="53"/>
      <c r="CG864" s="53"/>
      <c r="CH864" s="53"/>
      <c r="CI864" s="53"/>
      <c r="CJ864" s="53"/>
      <c r="CK864" s="53"/>
      <c r="CL864" s="61"/>
      <c r="CM864" s="53"/>
      <c r="CN864" s="53"/>
      <c r="CO864" s="53"/>
      <c r="CP864" s="53"/>
      <c r="CQ864" s="53"/>
      <c r="CR864" s="53"/>
      <c r="CS864" s="53"/>
      <c r="CT864" s="53"/>
      <c r="CU864" s="53"/>
      <c r="CV864" s="53"/>
      <c r="CW864" s="53"/>
      <c r="CX864" s="53"/>
      <c r="CY864" s="53"/>
    </row>
    <row r="865" spans="1:103" ht="13" customHeight="1">
      <c r="A865" s="4"/>
      <c r="B865" s="4"/>
      <c r="C865" s="4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  <c r="BO865" s="53"/>
      <c r="BP865" s="53"/>
      <c r="BQ865" s="53"/>
      <c r="BR865" s="53"/>
      <c r="BS865" s="53"/>
      <c r="BT865" s="53"/>
      <c r="BU865" s="53"/>
      <c r="BV865" s="53"/>
      <c r="BW865" s="53"/>
      <c r="BX865" s="53"/>
      <c r="BY865" s="53"/>
      <c r="BZ865" s="53"/>
      <c r="CA865" s="53"/>
      <c r="CB865" s="53"/>
      <c r="CC865" s="53"/>
      <c r="CD865" s="53"/>
      <c r="CE865" s="53"/>
      <c r="CF865" s="53"/>
      <c r="CG865" s="53"/>
      <c r="CH865" s="53"/>
      <c r="CI865" s="53"/>
      <c r="CJ865" s="53"/>
      <c r="CK865" s="53"/>
      <c r="CL865" s="61"/>
      <c r="CM865" s="53"/>
      <c r="CN865" s="53"/>
      <c r="CO865" s="53"/>
      <c r="CP865" s="53"/>
      <c r="CQ865" s="53"/>
      <c r="CR865" s="53"/>
      <c r="CS865" s="53"/>
      <c r="CT865" s="53"/>
      <c r="CU865" s="53"/>
      <c r="CV865" s="53"/>
      <c r="CW865" s="53"/>
      <c r="CX865" s="53"/>
      <c r="CY865" s="53"/>
    </row>
    <row r="866" spans="1:103" ht="13" customHeight="1">
      <c r="A866" s="4"/>
      <c r="B866" s="4"/>
      <c r="C866" s="4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  <c r="BO866" s="53"/>
      <c r="BP866" s="53"/>
      <c r="BQ866" s="53"/>
      <c r="BR866" s="53"/>
      <c r="BS866" s="53"/>
      <c r="BT866" s="53"/>
      <c r="BU866" s="53"/>
      <c r="BV866" s="53"/>
      <c r="BW866" s="53"/>
      <c r="BX866" s="53"/>
      <c r="BY866" s="53"/>
      <c r="BZ866" s="53"/>
      <c r="CA866" s="53"/>
      <c r="CB866" s="53"/>
      <c r="CC866" s="53"/>
      <c r="CD866" s="53"/>
      <c r="CE866" s="53"/>
      <c r="CF866" s="53"/>
      <c r="CG866" s="53"/>
      <c r="CH866" s="53"/>
      <c r="CI866" s="53"/>
      <c r="CJ866" s="53"/>
      <c r="CK866" s="53"/>
      <c r="CL866" s="61"/>
      <c r="CM866" s="53"/>
      <c r="CN866" s="53"/>
      <c r="CO866" s="53"/>
      <c r="CP866" s="53"/>
      <c r="CQ866" s="53"/>
      <c r="CR866" s="53"/>
      <c r="CS866" s="53"/>
      <c r="CT866" s="53"/>
      <c r="CU866" s="53"/>
      <c r="CV866" s="53"/>
      <c r="CW866" s="53"/>
      <c r="CX866" s="53"/>
      <c r="CY866" s="53"/>
    </row>
    <row r="867" spans="1:103" ht="13" customHeight="1">
      <c r="A867" s="4"/>
      <c r="B867" s="4"/>
      <c r="C867" s="4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  <c r="BO867" s="53"/>
      <c r="BP867" s="53"/>
      <c r="BQ867" s="53"/>
      <c r="BR867" s="53"/>
      <c r="BS867" s="53"/>
      <c r="BT867" s="53"/>
      <c r="BU867" s="53"/>
      <c r="BV867" s="53"/>
      <c r="BW867" s="53"/>
      <c r="BX867" s="53"/>
      <c r="BY867" s="53"/>
      <c r="BZ867" s="53"/>
      <c r="CA867" s="53"/>
      <c r="CB867" s="53"/>
      <c r="CC867" s="53"/>
      <c r="CD867" s="53"/>
      <c r="CE867" s="53"/>
      <c r="CF867" s="53"/>
      <c r="CG867" s="53"/>
      <c r="CH867" s="53"/>
      <c r="CI867" s="53"/>
      <c r="CJ867" s="53"/>
      <c r="CK867" s="53"/>
      <c r="CL867" s="61"/>
      <c r="CM867" s="53"/>
      <c r="CN867" s="53"/>
      <c r="CO867" s="53"/>
      <c r="CP867" s="53"/>
      <c r="CQ867" s="53"/>
      <c r="CR867" s="53"/>
      <c r="CS867" s="53"/>
      <c r="CT867" s="53"/>
      <c r="CU867" s="53"/>
      <c r="CV867" s="53"/>
      <c r="CW867" s="53"/>
      <c r="CX867" s="53"/>
      <c r="CY867" s="53"/>
    </row>
    <row r="868" spans="1:103" ht="13" customHeight="1">
      <c r="A868" s="4"/>
      <c r="B868" s="4"/>
      <c r="C868" s="4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  <c r="BO868" s="53"/>
      <c r="BP868" s="53"/>
      <c r="BQ868" s="53"/>
      <c r="BR868" s="53"/>
      <c r="BS868" s="53"/>
      <c r="BT868" s="53"/>
      <c r="BU868" s="53"/>
      <c r="BV868" s="53"/>
      <c r="BW868" s="53"/>
      <c r="BX868" s="53"/>
      <c r="BY868" s="53"/>
      <c r="BZ868" s="53"/>
      <c r="CA868" s="53"/>
      <c r="CB868" s="53"/>
      <c r="CC868" s="53"/>
      <c r="CD868" s="53"/>
      <c r="CE868" s="53"/>
      <c r="CF868" s="53"/>
      <c r="CG868" s="53"/>
      <c r="CH868" s="53"/>
      <c r="CI868" s="53"/>
      <c r="CJ868" s="53"/>
      <c r="CK868" s="53"/>
      <c r="CL868" s="61"/>
      <c r="CM868" s="53"/>
      <c r="CN868" s="53"/>
      <c r="CO868" s="53"/>
      <c r="CP868" s="53"/>
      <c r="CQ868" s="53"/>
      <c r="CR868" s="53"/>
      <c r="CS868" s="53"/>
      <c r="CT868" s="53"/>
      <c r="CU868" s="53"/>
      <c r="CV868" s="53"/>
      <c r="CW868" s="53"/>
      <c r="CX868" s="53"/>
      <c r="CY868" s="53"/>
    </row>
    <row r="869" spans="1:103" ht="13" customHeight="1">
      <c r="A869" s="4"/>
      <c r="B869" s="4"/>
      <c r="C869" s="4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  <c r="BO869" s="53"/>
      <c r="BP869" s="53"/>
      <c r="BQ869" s="53"/>
      <c r="BR869" s="53"/>
      <c r="BS869" s="53"/>
      <c r="BT869" s="53"/>
      <c r="BU869" s="53"/>
      <c r="BV869" s="53"/>
      <c r="BW869" s="53"/>
      <c r="BX869" s="53"/>
      <c r="BY869" s="53"/>
      <c r="BZ869" s="53"/>
      <c r="CA869" s="53"/>
      <c r="CB869" s="53"/>
      <c r="CC869" s="53"/>
      <c r="CD869" s="53"/>
      <c r="CE869" s="53"/>
      <c r="CF869" s="53"/>
      <c r="CG869" s="53"/>
      <c r="CH869" s="53"/>
      <c r="CI869" s="53"/>
      <c r="CJ869" s="53"/>
      <c r="CK869" s="53"/>
      <c r="CL869" s="61"/>
      <c r="CM869" s="53"/>
      <c r="CN869" s="53"/>
      <c r="CO869" s="53"/>
      <c r="CP869" s="53"/>
      <c r="CQ869" s="53"/>
      <c r="CR869" s="53"/>
      <c r="CS869" s="53"/>
      <c r="CT869" s="53"/>
      <c r="CU869" s="53"/>
      <c r="CV869" s="53"/>
      <c r="CW869" s="53"/>
      <c r="CX869" s="53"/>
      <c r="CY869" s="53"/>
    </row>
    <row r="870" spans="1:103" ht="13" customHeight="1">
      <c r="A870" s="4"/>
      <c r="B870" s="4"/>
      <c r="C870" s="4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  <c r="BO870" s="53"/>
      <c r="BP870" s="53"/>
      <c r="BQ870" s="53"/>
      <c r="BR870" s="53"/>
      <c r="BS870" s="53"/>
      <c r="BT870" s="53"/>
      <c r="BU870" s="53"/>
      <c r="BV870" s="53"/>
      <c r="BW870" s="53"/>
      <c r="BX870" s="53"/>
      <c r="BY870" s="53"/>
      <c r="BZ870" s="53"/>
      <c r="CA870" s="53"/>
      <c r="CB870" s="53"/>
      <c r="CC870" s="53"/>
      <c r="CD870" s="53"/>
      <c r="CE870" s="53"/>
      <c r="CF870" s="53"/>
      <c r="CG870" s="53"/>
      <c r="CH870" s="53"/>
      <c r="CI870" s="53"/>
      <c r="CJ870" s="53"/>
      <c r="CK870" s="53"/>
      <c r="CL870" s="61"/>
      <c r="CM870" s="53"/>
      <c r="CN870" s="53"/>
      <c r="CO870" s="53"/>
      <c r="CP870" s="53"/>
      <c r="CQ870" s="53"/>
      <c r="CR870" s="53"/>
      <c r="CS870" s="53"/>
      <c r="CT870" s="53"/>
      <c r="CU870" s="53"/>
      <c r="CV870" s="53"/>
      <c r="CW870" s="53"/>
      <c r="CX870" s="53"/>
      <c r="CY870" s="53"/>
    </row>
    <row r="871" spans="1:103" ht="13" customHeight="1">
      <c r="A871" s="4"/>
      <c r="B871" s="4"/>
      <c r="C871" s="4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  <c r="BO871" s="53"/>
      <c r="BP871" s="53"/>
      <c r="BQ871" s="53"/>
      <c r="BR871" s="53"/>
      <c r="BS871" s="53"/>
      <c r="BT871" s="53"/>
      <c r="BU871" s="53"/>
      <c r="BV871" s="53"/>
      <c r="BW871" s="53"/>
      <c r="BX871" s="53"/>
      <c r="BY871" s="53"/>
      <c r="BZ871" s="53"/>
      <c r="CA871" s="53"/>
      <c r="CB871" s="53"/>
      <c r="CC871" s="53"/>
      <c r="CD871" s="53"/>
      <c r="CE871" s="53"/>
      <c r="CF871" s="53"/>
      <c r="CG871" s="53"/>
      <c r="CH871" s="53"/>
      <c r="CI871" s="53"/>
      <c r="CJ871" s="53"/>
      <c r="CK871" s="53"/>
      <c r="CL871" s="61"/>
      <c r="CM871" s="53"/>
      <c r="CN871" s="53"/>
      <c r="CO871" s="53"/>
      <c r="CP871" s="53"/>
      <c r="CQ871" s="53"/>
      <c r="CR871" s="53"/>
      <c r="CS871" s="53"/>
      <c r="CT871" s="53"/>
      <c r="CU871" s="53"/>
      <c r="CV871" s="53"/>
      <c r="CW871" s="53"/>
      <c r="CX871" s="53"/>
      <c r="CY871" s="53"/>
    </row>
    <row r="872" spans="1:103" ht="13" customHeight="1">
      <c r="A872" s="4"/>
      <c r="B872" s="4"/>
      <c r="C872" s="4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  <c r="BO872" s="53"/>
      <c r="BP872" s="53"/>
      <c r="BQ872" s="53"/>
      <c r="BR872" s="53"/>
      <c r="BS872" s="53"/>
      <c r="BT872" s="53"/>
      <c r="BU872" s="53"/>
      <c r="BV872" s="53"/>
      <c r="BW872" s="53"/>
      <c r="BX872" s="53"/>
      <c r="BY872" s="53"/>
      <c r="BZ872" s="53"/>
      <c r="CA872" s="53"/>
      <c r="CB872" s="53"/>
      <c r="CC872" s="53"/>
      <c r="CD872" s="53"/>
      <c r="CE872" s="53"/>
      <c r="CF872" s="53"/>
      <c r="CG872" s="53"/>
      <c r="CH872" s="53"/>
      <c r="CI872" s="53"/>
      <c r="CJ872" s="53"/>
      <c r="CK872" s="53"/>
      <c r="CL872" s="61"/>
      <c r="CM872" s="53"/>
      <c r="CN872" s="53"/>
      <c r="CO872" s="53"/>
      <c r="CP872" s="53"/>
      <c r="CQ872" s="53"/>
      <c r="CR872" s="53"/>
      <c r="CS872" s="53"/>
      <c r="CT872" s="53"/>
      <c r="CU872" s="53"/>
      <c r="CV872" s="53"/>
      <c r="CW872" s="53"/>
      <c r="CX872" s="53"/>
      <c r="CY872" s="53"/>
    </row>
    <row r="873" spans="1:103" ht="13" customHeight="1">
      <c r="A873" s="4"/>
      <c r="B873" s="4"/>
      <c r="C873" s="4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  <c r="BO873" s="53"/>
      <c r="BP873" s="53"/>
      <c r="BQ873" s="53"/>
      <c r="BR873" s="53"/>
      <c r="BS873" s="53"/>
      <c r="BT873" s="53"/>
      <c r="BU873" s="53"/>
      <c r="BV873" s="53"/>
      <c r="BW873" s="53"/>
      <c r="BX873" s="53"/>
      <c r="BY873" s="53"/>
      <c r="BZ873" s="53"/>
      <c r="CA873" s="53"/>
      <c r="CB873" s="53"/>
      <c r="CC873" s="53"/>
      <c r="CD873" s="53"/>
      <c r="CE873" s="53"/>
      <c r="CF873" s="53"/>
      <c r="CG873" s="53"/>
      <c r="CH873" s="53"/>
      <c r="CI873" s="53"/>
      <c r="CJ873" s="53"/>
      <c r="CK873" s="53"/>
      <c r="CL873" s="61"/>
      <c r="CM873" s="53"/>
      <c r="CN873" s="53"/>
      <c r="CO873" s="53"/>
      <c r="CP873" s="53"/>
      <c r="CQ873" s="53"/>
      <c r="CR873" s="53"/>
      <c r="CS873" s="53"/>
      <c r="CT873" s="53"/>
      <c r="CU873" s="53"/>
      <c r="CV873" s="53"/>
      <c r="CW873" s="53"/>
      <c r="CX873" s="53"/>
      <c r="CY873" s="53"/>
    </row>
    <row r="874" spans="1:103" ht="13" customHeight="1">
      <c r="A874" s="4"/>
      <c r="B874" s="4"/>
      <c r="C874" s="4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  <c r="BO874" s="53"/>
      <c r="BP874" s="53"/>
      <c r="BQ874" s="53"/>
      <c r="BR874" s="53"/>
      <c r="BS874" s="53"/>
      <c r="BT874" s="53"/>
      <c r="BU874" s="53"/>
      <c r="BV874" s="53"/>
      <c r="BW874" s="53"/>
      <c r="BX874" s="53"/>
      <c r="BY874" s="53"/>
      <c r="BZ874" s="53"/>
      <c r="CA874" s="53"/>
      <c r="CB874" s="53"/>
      <c r="CC874" s="53"/>
      <c r="CD874" s="53"/>
      <c r="CE874" s="53"/>
      <c r="CF874" s="53"/>
      <c r="CG874" s="53"/>
      <c r="CH874" s="53"/>
      <c r="CI874" s="53"/>
      <c r="CJ874" s="53"/>
      <c r="CK874" s="53"/>
      <c r="CL874" s="61"/>
      <c r="CM874" s="53"/>
      <c r="CN874" s="53"/>
      <c r="CO874" s="53"/>
      <c r="CP874" s="53"/>
      <c r="CQ874" s="53"/>
      <c r="CR874" s="53"/>
      <c r="CS874" s="53"/>
      <c r="CT874" s="53"/>
      <c r="CU874" s="53"/>
      <c r="CV874" s="53"/>
      <c r="CW874" s="53"/>
      <c r="CX874" s="53"/>
      <c r="CY874" s="53"/>
    </row>
    <row r="875" spans="1:103" ht="13" customHeight="1">
      <c r="A875" s="4"/>
      <c r="B875" s="4"/>
      <c r="C875" s="4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  <c r="BO875" s="53"/>
      <c r="BP875" s="53"/>
      <c r="BQ875" s="53"/>
      <c r="BR875" s="53"/>
      <c r="BS875" s="53"/>
      <c r="BT875" s="53"/>
      <c r="BU875" s="53"/>
      <c r="BV875" s="53"/>
      <c r="BW875" s="53"/>
      <c r="BX875" s="53"/>
      <c r="BY875" s="53"/>
      <c r="BZ875" s="53"/>
      <c r="CA875" s="53"/>
      <c r="CB875" s="53"/>
      <c r="CC875" s="53"/>
      <c r="CD875" s="53"/>
      <c r="CE875" s="53"/>
      <c r="CF875" s="53"/>
      <c r="CG875" s="53"/>
      <c r="CH875" s="53"/>
      <c r="CI875" s="53"/>
      <c r="CJ875" s="53"/>
      <c r="CK875" s="53"/>
      <c r="CL875" s="61"/>
      <c r="CM875" s="53"/>
      <c r="CN875" s="53"/>
      <c r="CO875" s="53"/>
      <c r="CP875" s="53"/>
      <c r="CQ875" s="53"/>
      <c r="CR875" s="53"/>
      <c r="CS875" s="53"/>
      <c r="CT875" s="53"/>
      <c r="CU875" s="53"/>
      <c r="CV875" s="53"/>
      <c r="CW875" s="53"/>
      <c r="CX875" s="53"/>
      <c r="CY875" s="53"/>
    </row>
    <row r="876" spans="1:103" ht="13" customHeight="1">
      <c r="A876" s="4"/>
      <c r="B876" s="4"/>
      <c r="C876" s="4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  <c r="BO876" s="53"/>
      <c r="BP876" s="53"/>
      <c r="BQ876" s="53"/>
      <c r="BR876" s="53"/>
      <c r="BS876" s="53"/>
      <c r="BT876" s="53"/>
      <c r="BU876" s="53"/>
      <c r="BV876" s="53"/>
      <c r="BW876" s="53"/>
      <c r="BX876" s="53"/>
      <c r="BY876" s="53"/>
      <c r="BZ876" s="53"/>
      <c r="CA876" s="53"/>
      <c r="CB876" s="53"/>
      <c r="CC876" s="53"/>
      <c r="CD876" s="53"/>
      <c r="CE876" s="53"/>
      <c r="CF876" s="53"/>
      <c r="CG876" s="53"/>
      <c r="CH876" s="53"/>
      <c r="CI876" s="53"/>
      <c r="CJ876" s="53"/>
      <c r="CK876" s="53"/>
      <c r="CL876" s="61"/>
      <c r="CM876" s="53"/>
      <c r="CN876" s="53"/>
      <c r="CO876" s="53"/>
      <c r="CP876" s="53"/>
      <c r="CQ876" s="53"/>
      <c r="CR876" s="53"/>
      <c r="CS876" s="53"/>
      <c r="CT876" s="53"/>
      <c r="CU876" s="53"/>
      <c r="CV876" s="53"/>
      <c r="CW876" s="53"/>
      <c r="CX876" s="53"/>
      <c r="CY876" s="53"/>
    </row>
    <row r="877" spans="1:103" ht="13" customHeight="1">
      <c r="A877" s="4"/>
      <c r="B877" s="4"/>
      <c r="C877" s="4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  <c r="BW877" s="53"/>
      <c r="BX877" s="53"/>
      <c r="BY877" s="53"/>
      <c r="BZ877" s="53"/>
      <c r="CA877" s="53"/>
      <c r="CB877" s="53"/>
      <c r="CC877" s="53"/>
      <c r="CD877" s="53"/>
      <c r="CE877" s="53"/>
      <c r="CF877" s="53"/>
      <c r="CG877" s="53"/>
      <c r="CH877" s="53"/>
      <c r="CI877" s="53"/>
      <c r="CJ877" s="53"/>
      <c r="CK877" s="53"/>
      <c r="CL877" s="61"/>
      <c r="CM877" s="53"/>
      <c r="CN877" s="53"/>
      <c r="CO877" s="53"/>
      <c r="CP877" s="53"/>
      <c r="CQ877" s="53"/>
      <c r="CR877" s="53"/>
      <c r="CS877" s="53"/>
      <c r="CT877" s="53"/>
      <c r="CU877" s="53"/>
      <c r="CV877" s="53"/>
      <c r="CW877" s="53"/>
      <c r="CX877" s="53"/>
      <c r="CY877" s="53"/>
    </row>
    <row r="878" spans="1:103" ht="13" customHeight="1">
      <c r="A878" s="4"/>
      <c r="B878" s="4"/>
      <c r="C878" s="4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  <c r="BO878" s="53"/>
      <c r="BP878" s="53"/>
      <c r="BQ878" s="53"/>
      <c r="BR878" s="53"/>
      <c r="BS878" s="53"/>
      <c r="BT878" s="53"/>
      <c r="BU878" s="53"/>
      <c r="BV878" s="53"/>
      <c r="BW878" s="53"/>
      <c r="BX878" s="53"/>
      <c r="BY878" s="53"/>
      <c r="BZ878" s="53"/>
      <c r="CA878" s="53"/>
      <c r="CB878" s="53"/>
      <c r="CC878" s="53"/>
      <c r="CD878" s="53"/>
      <c r="CE878" s="53"/>
      <c r="CF878" s="53"/>
      <c r="CG878" s="53"/>
      <c r="CH878" s="53"/>
      <c r="CI878" s="53"/>
      <c r="CJ878" s="53"/>
      <c r="CK878" s="53"/>
      <c r="CL878" s="61"/>
      <c r="CM878" s="53"/>
      <c r="CN878" s="53"/>
      <c r="CO878" s="53"/>
      <c r="CP878" s="53"/>
      <c r="CQ878" s="53"/>
      <c r="CR878" s="53"/>
      <c r="CS878" s="53"/>
      <c r="CT878" s="53"/>
      <c r="CU878" s="53"/>
      <c r="CV878" s="53"/>
      <c r="CW878" s="53"/>
      <c r="CX878" s="53"/>
      <c r="CY878" s="53"/>
    </row>
    <row r="879" spans="1:103" ht="13" customHeight="1">
      <c r="A879" s="4"/>
      <c r="B879" s="4"/>
      <c r="C879" s="4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  <c r="BO879" s="53"/>
      <c r="BP879" s="53"/>
      <c r="BQ879" s="53"/>
      <c r="BR879" s="53"/>
      <c r="BS879" s="53"/>
      <c r="BT879" s="53"/>
      <c r="BU879" s="53"/>
      <c r="BV879" s="53"/>
      <c r="BW879" s="53"/>
      <c r="BX879" s="53"/>
      <c r="BY879" s="53"/>
      <c r="BZ879" s="53"/>
      <c r="CA879" s="53"/>
      <c r="CB879" s="53"/>
      <c r="CC879" s="53"/>
      <c r="CD879" s="53"/>
      <c r="CE879" s="53"/>
      <c r="CF879" s="53"/>
      <c r="CG879" s="53"/>
      <c r="CH879" s="53"/>
      <c r="CI879" s="53"/>
      <c r="CJ879" s="53"/>
      <c r="CK879" s="53"/>
      <c r="CL879" s="61"/>
      <c r="CM879" s="53"/>
      <c r="CN879" s="53"/>
      <c r="CO879" s="53"/>
      <c r="CP879" s="53"/>
      <c r="CQ879" s="53"/>
      <c r="CR879" s="53"/>
      <c r="CS879" s="53"/>
      <c r="CT879" s="53"/>
      <c r="CU879" s="53"/>
      <c r="CV879" s="53"/>
      <c r="CW879" s="53"/>
      <c r="CX879" s="53"/>
      <c r="CY879" s="53"/>
    </row>
    <row r="880" spans="1:103" ht="13" customHeight="1">
      <c r="A880" s="4"/>
      <c r="B880" s="4"/>
      <c r="C880" s="4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  <c r="BO880" s="53"/>
      <c r="BP880" s="53"/>
      <c r="BQ880" s="53"/>
      <c r="BR880" s="53"/>
      <c r="BS880" s="53"/>
      <c r="BT880" s="53"/>
      <c r="BU880" s="53"/>
      <c r="BV880" s="53"/>
      <c r="BW880" s="53"/>
      <c r="BX880" s="53"/>
      <c r="BY880" s="53"/>
      <c r="BZ880" s="53"/>
      <c r="CA880" s="53"/>
      <c r="CB880" s="53"/>
      <c r="CC880" s="53"/>
      <c r="CD880" s="53"/>
      <c r="CE880" s="53"/>
      <c r="CF880" s="53"/>
      <c r="CG880" s="53"/>
      <c r="CH880" s="53"/>
      <c r="CI880" s="53"/>
      <c r="CJ880" s="53"/>
      <c r="CK880" s="53"/>
      <c r="CL880" s="61"/>
      <c r="CM880" s="53"/>
      <c r="CN880" s="53"/>
      <c r="CO880" s="53"/>
      <c r="CP880" s="53"/>
      <c r="CQ880" s="53"/>
      <c r="CR880" s="53"/>
      <c r="CS880" s="53"/>
      <c r="CT880" s="53"/>
      <c r="CU880" s="53"/>
      <c r="CV880" s="53"/>
      <c r="CW880" s="53"/>
      <c r="CX880" s="53"/>
      <c r="CY880" s="53"/>
    </row>
    <row r="881" spans="1:103" ht="13" customHeight="1">
      <c r="A881" s="4"/>
      <c r="B881" s="4"/>
      <c r="C881" s="4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  <c r="BO881" s="53"/>
      <c r="BP881" s="53"/>
      <c r="BQ881" s="53"/>
      <c r="BR881" s="53"/>
      <c r="BS881" s="53"/>
      <c r="BT881" s="53"/>
      <c r="BU881" s="53"/>
      <c r="BV881" s="53"/>
      <c r="BW881" s="53"/>
      <c r="BX881" s="53"/>
      <c r="BY881" s="53"/>
      <c r="BZ881" s="53"/>
      <c r="CA881" s="53"/>
      <c r="CB881" s="53"/>
      <c r="CC881" s="53"/>
      <c r="CD881" s="53"/>
      <c r="CE881" s="53"/>
      <c r="CF881" s="53"/>
      <c r="CG881" s="53"/>
      <c r="CH881" s="53"/>
      <c r="CI881" s="53"/>
      <c r="CJ881" s="53"/>
      <c r="CK881" s="53"/>
      <c r="CL881" s="61"/>
      <c r="CM881" s="53"/>
      <c r="CN881" s="53"/>
      <c r="CO881" s="53"/>
      <c r="CP881" s="53"/>
      <c r="CQ881" s="53"/>
      <c r="CR881" s="53"/>
      <c r="CS881" s="53"/>
      <c r="CT881" s="53"/>
      <c r="CU881" s="53"/>
      <c r="CV881" s="53"/>
      <c r="CW881" s="53"/>
      <c r="CX881" s="53"/>
      <c r="CY881" s="53"/>
    </row>
    <row r="882" spans="1:103" ht="13" customHeight="1">
      <c r="A882" s="4"/>
      <c r="B882" s="4"/>
      <c r="C882" s="4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  <c r="BO882" s="53"/>
      <c r="BP882" s="53"/>
      <c r="BQ882" s="53"/>
      <c r="BR882" s="53"/>
      <c r="BS882" s="53"/>
      <c r="BT882" s="53"/>
      <c r="BU882" s="53"/>
      <c r="BV882" s="53"/>
      <c r="BW882" s="53"/>
      <c r="BX882" s="53"/>
      <c r="BY882" s="53"/>
      <c r="BZ882" s="53"/>
      <c r="CA882" s="53"/>
      <c r="CB882" s="53"/>
      <c r="CC882" s="53"/>
      <c r="CD882" s="53"/>
      <c r="CE882" s="53"/>
      <c r="CF882" s="53"/>
      <c r="CG882" s="53"/>
      <c r="CH882" s="53"/>
      <c r="CI882" s="53"/>
      <c r="CJ882" s="53"/>
      <c r="CK882" s="53"/>
      <c r="CL882" s="61"/>
      <c r="CM882" s="53"/>
      <c r="CN882" s="53"/>
      <c r="CO882" s="53"/>
      <c r="CP882" s="53"/>
      <c r="CQ882" s="53"/>
      <c r="CR882" s="53"/>
      <c r="CS882" s="53"/>
      <c r="CT882" s="53"/>
      <c r="CU882" s="53"/>
      <c r="CV882" s="53"/>
      <c r="CW882" s="53"/>
      <c r="CX882" s="53"/>
      <c r="CY882" s="53"/>
    </row>
    <row r="883" spans="1:103" ht="13" customHeight="1">
      <c r="A883" s="4"/>
      <c r="B883" s="4"/>
      <c r="C883" s="4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  <c r="BO883" s="53"/>
      <c r="BP883" s="53"/>
      <c r="BQ883" s="53"/>
      <c r="BR883" s="53"/>
      <c r="BS883" s="53"/>
      <c r="BT883" s="53"/>
      <c r="BU883" s="53"/>
      <c r="BV883" s="53"/>
      <c r="BW883" s="53"/>
      <c r="BX883" s="53"/>
      <c r="BY883" s="53"/>
      <c r="BZ883" s="53"/>
      <c r="CA883" s="53"/>
      <c r="CB883" s="53"/>
      <c r="CC883" s="53"/>
      <c r="CD883" s="53"/>
      <c r="CE883" s="53"/>
      <c r="CF883" s="53"/>
      <c r="CG883" s="53"/>
      <c r="CH883" s="53"/>
      <c r="CI883" s="53"/>
      <c r="CJ883" s="53"/>
      <c r="CK883" s="53"/>
      <c r="CL883" s="61"/>
      <c r="CM883" s="53"/>
      <c r="CN883" s="53"/>
      <c r="CO883" s="53"/>
      <c r="CP883" s="53"/>
      <c r="CQ883" s="53"/>
      <c r="CR883" s="53"/>
      <c r="CS883" s="53"/>
      <c r="CT883" s="53"/>
      <c r="CU883" s="53"/>
      <c r="CV883" s="53"/>
      <c r="CW883" s="53"/>
      <c r="CX883" s="53"/>
      <c r="CY883" s="53"/>
    </row>
    <row r="884" spans="1:103" ht="13" customHeight="1">
      <c r="A884" s="4"/>
      <c r="B884" s="4"/>
      <c r="C884" s="4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  <c r="BO884" s="53"/>
      <c r="BP884" s="53"/>
      <c r="BQ884" s="53"/>
      <c r="BR884" s="53"/>
      <c r="BS884" s="53"/>
      <c r="BT884" s="53"/>
      <c r="BU884" s="53"/>
      <c r="BV884" s="53"/>
      <c r="BW884" s="53"/>
      <c r="BX884" s="53"/>
      <c r="BY884" s="53"/>
      <c r="BZ884" s="53"/>
      <c r="CA884" s="53"/>
      <c r="CB884" s="53"/>
      <c r="CC884" s="53"/>
      <c r="CD884" s="53"/>
      <c r="CE884" s="53"/>
      <c r="CF884" s="53"/>
      <c r="CG884" s="53"/>
      <c r="CH884" s="53"/>
      <c r="CI884" s="53"/>
      <c r="CJ884" s="53"/>
      <c r="CK884" s="53"/>
      <c r="CL884" s="61"/>
      <c r="CM884" s="53"/>
      <c r="CN884" s="53"/>
      <c r="CO884" s="53"/>
      <c r="CP884" s="53"/>
      <c r="CQ884" s="53"/>
      <c r="CR884" s="53"/>
      <c r="CS884" s="53"/>
      <c r="CT884" s="53"/>
      <c r="CU884" s="53"/>
      <c r="CV884" s="53"/>
      <c r="CW884" s="53"/>
      <c r="CX884" s="53"/>
      <c r="CY884" s="53"/>
    </row>
    <row r="885" spans="1:103" ht="13" customHeight="1">
      <c r="A885" s="4"/>
      <c r="B885" s="4"/>
      <c r="C885" s="4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  <c r="BO885" s="53"/>
      <c r="BP885" s="53"/>
      <c r="BQ885" s="53"/>
      <c r="BR885" s="53"/>
      <c r="BS885" s="53"/>
      <c r="BT885" s="53"/>
      <c r="BU885" s="53"/>
      <c r="BV885" s="53"/>
      <c r="BW885" s="53"/>
      <c r="BX885" s="53"/>
      <c r="BY885" s="53"/>
      <c r="BZ885" s="53"/>
      <c r="CA885" s="53"/>
      <c r="CB885" s="53"/>
      <c r="CC885" s="53"/>
      <c r="CD885" s="53"/>
      <c r="CE885" s="53"/>
      <c r="CF885" s="53"/>
      <c r="CG885" s="53"/>
      <c r="CH885" s="53"/>
      <c r="CI885" s="53"/>
      <c r="CJ885" s="53"/>
      <c r="CK885" s="53"/>
      <c r="CL885" s="61"/>
      <c r="CM885" s="53"/>
      <c r="CN885" s="53"/>
      <c r="CO885" s="53"/>
      <c r="CP885" s="53"/>
      <c r="CQ885" s="53"/>
      <c r="CR885" s="53"/>
      <c r="CS885" s="53"/>
      <c r="CT885" s="53"/>
      <c r="CU885" s="53"/>
      <c r="CV885" s="53"/>
      <c r="CW885" s="53"/>
      <c r="CX885" s="53"/>
      <c r="CY885" s="53"/>
    </row>
    <row r="886" spans="1:103" ht="13" customHeight="1">
      <c r="A886" s="4"/>
      <c r="B886" s="4"/>
      <c r="C886" s="4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  <c r="BO886" s="53"/>
      <c r="BP886" s="53"/>
      <c r="BQ886" s="53"/>
      <c r="BR886" s="53"/>
      <c r="BS886" s="53"/>
      <c r="BT886" s="53"/>
      <c r="BU886" s="53"/>
      <c r="BV886" s="53"/>
      <c r="BW886" s="53"/>
      <c r="BX886" s="53"/>
      <c r="BY886" s="53"/>
      <c r="BZ886" s="53"/>
      <c r="CA886" s="53"/>
      <c r="CB886" s="53"/>
      <c r="CC886" s="53"/>
      <c r="CD886" s="53"/>
      <c r="CE886" s="53"/>
      <c r="CF886" s="53"/>
      <c r="CG886" s="53"/>
      <c r="CH886" s="53"/>
      <c r="CI886" s="53"/>
      <c r="CJ886" s="53"/>
      <c r="CK886" s="53"/>
      <c r="CL886" s="61"/>
      <c r="CM886" s="53"/>
      <c r="CN886" s="53"/>
      <c r="CO886" s="53"/>
      <c r="CP886" s="53"/>
      <c r="CQ886" s="53"/>
      <c r="CR886" s="53"/>
      <c r="CS886" s="53"/>
      <c r="CT886" s="53"/>
      <c r="CU886" s="53"/>
      <c r="CV886" s="53"/>
      <c r="CW886" s="53"/>
      <c r="CX886" s="53"/>
      <c r="CY886" s="53"/>
    </row>
    <row r="887" spans="1:103" ht="13" customHeight="1">
      <c r="A887" s="4"/>
      <c r="B887" s="4"/>
      <c r="C887" s="4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  <c r="BO887" s="53"/>
      <c r="BP887" s="53"/>
      <c r="BQ887" s="53"/>
      <c r="BR887" s="53"/>
      <c r="BS887" s="53"/>
      <c r="BT887" s="53"/>
      <c r="BU887" s="53"/>
      <c r="BV887" s="53"/>
      <c r="BW887" s="53"/>
      <c r="BX887" s="53"/>
      <c r="BY887" s="53"/>
      <c r="BZ887" s="53"/>
      <c r="CA887" s="53"/>
      <c r="CB887" s="53"/>
      <c r="CC887" s="53"/>
      <c r="CD887" s="53"/>
      <c r="CE887" s="53"/>
      <c r="CF887" s="53"/>
      <c r="CG887" s="53"/>
      <c r="CH887" s="53"/>
      <c r="CI887" s="53"/>
      <c r="CJ887" s="53"/>
      <c r="CK887" s="53"/>
      <c r="CL887" s="61"/>
      <c r="CM887" s="53"/>
      <c r="CN887" s="53"/>
      <c r="CO887" s="53"/>
      <c r="CP887" s="53"/>
      <c r="CQ887" s="53"/>
      <c r="CR887" s="53"/>
      <c r="CS887" s="53"/>
      <c r="CT887" s="53"/>
      <c r="CU887" s="53"/>
      <c r="CV887" s="53"/>
      <c r="CW887" s="53"/>
      <c r="CX887" s="53"/>
      <c r="CY887" s="53"/>
    </row>
    <row r="888" spans="1:103" ht="13" customHeight="1">
      <c r="A888" s="4"/>
      <c r="B888" s="4"/>
      <c r="C888" s="4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  <c r="BO888" s="53"/>
      <c r="BP888" s="53"/>
      <c r="BQ888" s="53"/>
      <c r="BR888" s="53"/>
      <c r="BS888" s="53"/>
      <c r="BT888" s="53"/>
      <c r="BU888" s="53"/>
      <c r="BV888" s="53"/>
      <c r="BW888" s="53"/>
      <c r="BX888" s="53"/>
      <c r="BY888" s="53"/>
      <c r="BZ888" s="53"/>
      <c r="CA888" s="53"/>
      <c r="CB888" s="53"/>
      <c r="CC888" s="53"/>
      <c r="CD888" s="53"/>
      <c r="CE888" s="53"/>
      <c r="CF888" s="53"/>
      <c r="CG888" s="53"/>
      <c r="CH888" s="53"/>
      <c r="CI888" s="53"/>
      <c r="CJ888" s="53"/>
      <c r="CK888" s="53"/>
      <c r="CL888" s="61"/>
      <c r="CM888" s="53"/>
      <c r="CN888" s="53"/>
      <c r="CO888" s="53"/>
      <c r="CP888" s="53"/>
      <c r="CQ888" s="53"/>
      <c r="CR888" s="53"/>
      <c r="CS888" s="53"/>
      <c r="CT888" s="53"/>
      <c r="CU888" s="53"/>
      <c r="CV888" s="53"/>
      <c r="CW888" s="53"/>
      <c r="CX888" s="53"/>
      <c r="CY888" s="53"/>
    </row>
    <row r="889" spans="1:103" ht="13" customHeight="1">
      <c r="A889" s="4"/>
      <c r="B889" s="4"/>
      <c r="C889" s="4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  <c r="BO889" s="53"/>
      <c r="BP889" s="53"/>
      <c r="BQ889" s="53"/>
      <c r="BR889" s="53"/>
      <c r="BS889" s="53"/>
      <c r="BT889" s="53"/>
      <c r="BU889" s="53"/>
      <c r="BV889" s="53"/>
      <c r="BW889" s="53"/>
      <c r="BX889" s="53"/>
      <c r="BY889" s="53"/>
      <c r="BZ889" s="53"/>
      <c r="CA889" s="53"/>
      <c r="CB889" s="53"/>
      <c r="CC889" s="53"/>
      <c r="CD889" s="53"/>
      <c r="CE889" s="53"/>
      <c r="CF889" s="53"/>
      <c r="CG889" s="53"/>
      <c r="CH889" s="53"/>
      <c r="CI889" s="53"/>
      <c r="CJ889" s="53"/>
      <c r="CK889" s="53"/>
      <c r="CL889" s="61"/>
      <c r="CM889" s="53"/>
      <c r="CN889" s="53"/>
      <c r="CO889" s="53"/>
      <c r="CP889" s="53"/>
      <c r="CQ889" s="53"/>
      <c r="CR889" s="53"/>
      <c r="CS889" s="53"/>
      <c r="CT889" s="53"/>
      <c r="CU889" s="53"/>
      <c r="CV889" s="53"/>
      <c r="CW889" s="53"/>
      <c r="CX889" s="53"/>
      <c r="CY889" s="53"/>
    </row>
    <row r="890" spans="1:103" ht="13" customHeight="1">
      <c r="A890" s="4"/>
      <c r="B890" s="4"/>
      <c r="C890" s="4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  <c r="BO890" s="53"/>
      <c r="BP890" s="53"/>
      <c r="BQ890" s="53"/>
      <c r="BR890" s="53"/>
      <c r="BS890" s="53"/>
      <c r="BT890" s="53"/>
      <c r="BU890" s="53"/>
      <c r="BV890" s="53"/>
      <c r="BW890" s="53"/>
      <c r="BX890" s="53"/>
      <c r="BY890" s="53"/>
      <c r="BZ890" s="53"/>
      <c r="CA890" s="53"/>
      <c r="CB890" s="53"/>
      <c r="CC890" s="53"/>
      <c r="CD890" s="53"/>
      <c r="CE890" s="53"/>
      <c r="CF890" s="53"/>
      <c r="CG890" s="53"/>
      <c r="CH890" s="53"/>
      <c r="CI890" s="53"/>
      <c r="CJ890" s="53"/>
      <c r="CK890" s="53"/>
      <c r="CL890" s="61"/>
      <c r="CM890" s="53"/>
      <c r="CN890" s="53"/>
      <c r="CO890" s="53"/>
      <c r="CP890" s="53"/>
      <c r="CQ890" s="53"/>
      <c r="CR890" s="53"/>
      <c r="CS890" s="53"/>
      <c r="CT890" s="53"/>
      <c r="CU890" s="53"/>
      <c r="CV890" s="53"/>
      <c r="CW890" s="53"/>
      <c r="CX890" s="53"/>
      <c r="CY890" s="53"/>
    </row>
    <row r="891" spans="1:103" ht="13" customHeight="1">
      <c r="A891" s="4"/>
      <c r="B891" s="4"/>
      <c r="C891" s="4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  <c r="BO891" s="53"/>
      <c r="BP891" s="53"/>
      <c r="BQ891" s="53"/>
      <c r="BR891" s="53"/>
      <c r="BS891" s="53"/>
      <c r="BT891" s="53"/>
      <c r="BU891" s="53"/>
      <c r="BV891" s="53"/>
      <c r="BW891" s="53"/>
      <c r="BX891" s="53"/>
      <c r="BY891" s="53"/>
      <c r="BZ891" s="53"/>
      <c r="CA891" s="53"/>
      <c r="CB891" s="53"/>
      <c r="CC891" s="53"/>
      <c r="CD891" s="53"/>
      <c r="CE891" s="53"/>
      <c r="CF891" s="53"/>
      <c r="CG891" s="53"/>
      <c r="CH891" s="53"/>
      <c r="CI891" s="53"/>
      <c r="CJ891" s="53"/>
      <c r="CK891" s="53"/>
      <c r="CL891" s="61"/>
      <c r="CM891" s="53"/>
      <c r="CN891" s="53"/>
      <c r="CO891" s="53"/>
      <c r="CP891" s="53"/>
      <c r="CQ891" s="53"/>
      <c r="CR891" s="53"/>
      <c r="CS891" s="53"/>
      <c r="CT891" s="53"/>
      <c r="CU891" s="53"/>
      <c r="CV891" s="53"/>
      <c r="CW891" s="53"/>
      <c r="CX891" s="53"/>
      <c r="CY891" s="53"/>
    </row>
    <row r="892" spans="1:103" ht="13" customHeight="1">
      <c r="A892" s="4"/>
      <c r="B892" s="4"/>
      <c r="C892" s="4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  <c r="BO892" s="53"/>
      <c r="BP892" s="53"/>
      <c r="BQ892" s="53"/>
      <c r="BR892" s="53"/>
      <c r="BS892" s="53"/>
      <c r="BT892" s="53"/>
      <c r="BU892" s="53"/>
      <c r="BV892" s="53"/>
      <c r="BW892" s="53"/>
      <c r="BX892" s="53"/>
      <c r="BY892" s="53"/>
      <c r="BZ892" s="53"/>
      <c r="CA892" s="53"/>
      <c r="CB892" s="53"/>
      <c r="CC892" s="53"/>
      <c r="CD892" s="53"/>
      <c r="CE892" s="53"/>
      <c r="CF892" s="53"/>
      <c r="CG892" s="53"/>
      <c r="CH892" s="53"/>
      <c r="CI892" s="53"/>
      <c r="CJ892" s="53"/>
      <c r="CK892" s="53"/>
      <c r="CL892" s="61"/>
      <c r="CM892" s="53"/>
      <c r="CN892" s="53"/>
      <c r="CO892" s="53"/>
      <c r="CP892" s="53"/>
      <c r="CQ892" s="53"/>
      <c r="CR892" s="53"/>
      <c r="CS892" s="53"/>
      <c r="CT892" s="53"/>
      <c r="CU892" s="53"/>
      <c r="CV892" s="53"/>
      <c r="CW892" s="53"/>
      <c r="CX892" s="53"/>
      <c r="CY892" s="53"/>
    </row>
    <row r="893" spans="1:103" ht="13" customHeight="1">
      <c r="A893" s="4"/>
      <c r="B893" s="4"/>
      <c r="C893" s="4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  <c r="BO893" s="53"/>
      <c r="BP893" s="53"/>
      <c r="BQ893" s="53"/>
      <c r="BR893" s="53"/>
      <c r="BS893" s="53"/>
      <c r="BT893" s="53"/>
      <c r="BU893" s="53"/>
      <c r="BV893" s="53"/>
      <c r="BW893" s="53"/>
      <c r="BX893" s="53"/>
      <c r="BY893" s="53"/>
      <c r="BZ893" s="53"/>
      <c r="CA893" s="53"/>
      <c r="CB893" s="53"/>
      <c r="CC893" s="53"/>
      <c r="CD893" s="53"/>
      <c r="CE893" s="53"/>
      <c r="CF893" s="53"/>
      <c r="CG893" s="53"/>
      <c r="CH893" s="53"/>
      <c r="CI893" s="53"/>
      <c r="CJ893" s="53"/>
      <c r="CK893" s="53"/>
      <c r="CL893" s="61"/>
      <c r="CM893" s="53"/>
      <c r="CN893" s="53"/>
      <c r="CO893" s="53"/>
      <c r="CP893" s="53"/>
      <c r="CQ893" s="53"/>
      <c r="CR893" s="53"/>
      <c r="CS893" s="53"/>
      <c r="CT893" s="53"/>
      <c r="CU893" s="53"/>
      <c r="CV893" s="53"/>
      <c r="CW893" s="53"/>
      <c r="CX893" s="53"/>
      <c r="CY893" s="53"/>
    </row>
    <row r="894" spans="1:103" ht="13" customHeight="1">
      <c r="A894" s="4"/>
      <c r="B894" s="4"/>
      <c r="C894" s="4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  <c r="BO894" s="53"/>
      <c r="BP894" s="53"/>
      <c r="BQ894" s="53"/>
      <c r="BR894" s="53"/>
      <c r="BS894" s="53"/>
      <c r="BT894" s="53"/>
      <c r="BU894" s="53"/>
      <c r="BV894" s="53"/>
      <c r="BW894" s="53"/>
      <c r="BX894" s="53"/>
      <c r="BY894" s="53"/>
      <c r="BZ894" s="53"/>
      <c r="CA894" s="53"/>
      <c r="CB894" s="53"/>
      <c r="CC894" s="53"/>
      <c r="CD894" s="53"/>
      <c r="CE894" s="53"/>
      <c r="CF894" s="53"/>
      <c r="CG894" s="53"/>
      <c r="CH894" s="53"/>
      <c r="CI894" s="53"/>
      <c r="CJ894" s="53"/>
      <c r="CK894" s="53"/>
      <c r="CL894" s="61"/>
      <c r="CM894" s="53"/>
      <c r="CN894" s="53"/>
      <c r="CO894" s="53"/>
      <c r="CP894" s="53"/>
      <c r="CQ894" s="53"/>
      <c r="CR894" s="53"/>
      <c r="CS894" s="53"/>
      <c r="CT894" s="53"/>
      <c r="CU894" s="53"/>
      <c r="CV894" s="53"/>
      <c r="CW894" s="53"/>
      <c r="CX894" s="53"/>
      <c r="CY894" s="53"/>
    </row>
    <row r="895" spans="1:103" ht="13" customHeight="1">
      <c r="A895" s="4"/>
      <c r="B895" s="4"/>
      <c r="C895" s="4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  <c r="BO895" s="53"/>
      <c r="BP895" s="53"/>
      <c r="BQ895" s="53"/>
      <c r="BR895" s="53"/>
      <c r="BS895" s="53"/>
      <c r="BT895" s="53"/>
      <c r="BU895" s="53"/>
      <c r="BV895" s="53"/>
      <c r="BW895" s="53"/>
      <c r="BX895" s="53"/>
      <c r="BY895" s="53"/>
      <c r="BZ895" s="53"/>
      <c r="CA895" s="53"/>
      <c r="CB895" s="53"/>
      <c r="CC895" s="53"/>
      <c r="CD895" s="53"/>
      <c r="CE895" s="53"/>
      <c r="CF895" s="53"/>
      <c r="CG895" s="53"/>
      <c r="CH895" s="53"/>
      <c r="CI895" s="53"/>
      <c r="CJ895" s="53"/>
      <c r="CK895" s="53"/>
      <c r="CL895" s="61"/>
      <c r="CM895" s="53"/>
      <c r="CN895" s="53"/>
      <c r="CO895" s="53"/>
      <c r="CP895" s="53"/>
      <c r="CQ895" s="53"/>
      <c r="CR895" s="53"/>
      <c r="CS895" s="53"/>
      <c r="CT895" s="53"/>
      <c r="CU895" s="53"/>
      <c r="CV895" s="53"/>
      <c r="CW895" s="53"/>
      <c r="CX895" s="53"/>
      <c r="CY895" s="53"/>
    </row>
    <row r="896" spans="1:103" ht="13" customHeight="1">
      <c r="A896" s="4"/>
      <c r="B896" s="4"/>
      <c r="C896" s="4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  <c r="BO896" s="53"/>
      <c r="BP896" s="53"/>
      <c r="BQ896" s="53"/>
      <c r="BR896" s="53"/>
      <c r="BS896" s="53"/>
      <c r="BT896" s="53"/>
      <c r="BU896" s="53"/>
      <c r="BV896" s="53"/>
      <c r="BW896" s="53"/>
      <c r="BX896" s="53"/>
      <c r="BY896" s="53"/>
      <c r="BZ896" s="53"/>
      <c r="CA896" s="53"/>
      <c r="CB896" s="53"/>
      <c r="CC896" s="53"/>
      <c r="CD896" s="53"/>
      <c r="CE896" s="53"/>
      <c r="CF896" s="53"/>
      <c r="CG896" s="53"/>
      <c r="CH896" s="53"/>
      <c r="CI896" s="53"/>
      <c r="CJ896" s="53"/>
      <c r="CK896" s="53"/>
      <c r="CL896" s="61"/>
      <c r="CM896" s="53"/>
      <c r="CN896" s="53"/>
      <c r="CO896" s="53"/>
      <c r="CP896" s="53"/>
      <c r="CQ896" s="53"/>
      <c r="CR896" s="53"/>
      <c r="CS896" s="53"/>
      <c r="CT896" s="53"/>
      <c r="CU896" s="53"/>
      <c r="CV896" s="53"/>
      <c r="CW896" s="53"/>
      <c r="CX896" s="53"/>
      <c r="CY896" s="53"/>
    </row>
    <row r="897" spans="1:103" ht="13" customHeight="1">
      <c r="A897" s="4"/>
      <c r="B897" s="4"/>
      <c r="C897" s="4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  <c r="BO897" s="53"/>
      <c r="BP897" s="53"/>
      <c r="BQ897" s="53"/>
      <c r="BR897" s="53"/>
      <c r="BS897" s="53"/>
      <c r="BT897" s="53"/>
      <c r="BU897" s="53"/>
      <c r="BV897" s="53"/>
      <c r="BW897" s="53"/>
      <c r="BX897" s="53"/>
      <c r="BY897" s="53"/>
      <c r="BZ897" s="53"/>
      <c r="CA897" s="53"/>
      <c r="CB897" s="53"/>
      <c r="CC897" s="53"/>
      <c r="CD897" s="53"/>
      <c r="CE897" s="53"/>
      <c r="CF897" s="53"/>
      <c r="CG897" s="53"/>
      <c r="CH897" s="53"/>
      <c r="CI897" s="53"/>
      <c r="CJ897" s="53"/>
      <c r="CK897" s="53"/>
      <c r="CL897" s="61"/>
      <c r="CM897" s="53"/>
      <c r="CN897" s="53"/>
      <c r="CO897" s="53"/>
      <c r="CP897" s="53"/>
      <c r="CQ897" s="53"/>
      <c r="CR897" s="53"/>
      <c r="CS897" s="53"/>
      <c r="CT897" s="53"/>
      <c r="CU897" s="53"/>
      <c r="CV897" s="53"/>
      <c r="CW897" s="53"/>
      <c r="CX897" s="53"/>
      <c r="CY897" s="53"/>
    </row>
    <row r="898" spans="1:103" ht="13" customHeight="1">
      <c r="A898" s="4"/>
      <c r="B898" s="4"/>
      <c r="C898" s="4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  <c r="BO898" s="53"/>
      <c r="BP898" s="53"/>
      <c r="BQ898" s="53"/>
      <c r="BR898" s="53"/>
      <c r="BS898" s="53"/>
      <c r="BT898" s="53"/>
      <c r="BU898" s="53"/>
      <c r="BV898" s="53"/>
      <c r="BW898" s="53"/>
      <c r="BX898" s="53"/>
      <c r="BY898" s="53"/>
      <c r="BZ898" s="53"/>
      <c r="CA898" s="53"/>
      <c r="CB898" s="53"/>
      <c r="CC898" s="53"/>
      <c r="CD898" s="53"/>
      <c r="CE898" s="53"/>
      <c r="CF898" s="53"/>
      <c r="CG898" s="53"/>
      <c r="CH898" s="53"/>
      <c r="CI898" s="53"/>
      <c r="CJ898" s="53"/>
      <c r="CK898" s="53"/>
      <c r="CL898" s="61"/>
      <c r="CM898" s="53"/>
      <c r="CN898" s="53"/>
      <c r="CO898" s="53"/>
      <c r="CP898" s="53"/>
      <c r="CQ898" s="53"/>
      <c r="CR898" s="53"/>
      <c r="CS898" s="53"/>
      <c r="CT898" s="53"/>
      <c r="CU898" s="53"/>
      <c r="CV898" s="53"/>
      <c r="CW898" s="53"/>
      <c r="CX898" s="53"/>
      <c r="CY898" s="53"/>
    </row>
    <row r="899" spans="1:103" ht="13" customHeight="1">
      <c r="A899" s="4"/>
      <c r="B899" s="4"/>
      <c r="C899" s="4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  <c r="BO899" s="53"/>
      <c r="BP899" s="53"/>
      <c r="BQ899" s="53"/>
      <c r="BR899" s="53"/>
      <c r="BS899" s="53"/>
      <c r="BT899" s="53"/>
      <c r="BU899" s="53"/>
      <c r="BV899" s="53"/>
      <c r="BW899" s="53"/>
      <c r="BX899" s="53"/>
      <c r="BY899" s="53"/>
      <c r="BZ899" s="53"/>
      <c r="CA899" s="53"/>
      <c r="CB899" s="53"/>
      <c r="CC899" s="53"/>
      <c r="CD899" s="53"/>
      <c r="CE899" s="53"/>
      <c r="CF899" s="53"/>
      <c r="CG899" s="53"/>
      <c r="CH899" s="53"/>
      <c r="CI899" s="53"/>
      <c r="CJ899" s="53"/>
      <c r="CK899" s="53"/>
      <c r="CL899" s="61"/>
      <c r="CM899" s="53"/>
      <c r="CN899" s="53"/>
      <c r="CO899" s="53"/>
      <c r="CP899" s="53"/>
      <c r="CQ899" s="53"/>
      <c r="CR899" s="53"/>
      <c r="CS899" s="53"/>
      <c r="CT899" s="53"/>
      <c r="CU899" s="53"/>
      <c r="CV899" s="53"/>
      <c r="CW899" s="53"/>
      <c r="CX899" s="53"/>
      <c r="CY899" s="53"/>
    </row>
    <row r="900" spans="1:103" ht="13" customHeight="1">
      <c r="A900" s="4"/>
      <c r="B900" s="4"/>
      <c r="C900" s="4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  <c r="BO900" s="53"/>
      <c r="BP900" s="53"/>
      <c r="BQ900" s="53"/>
      <c r="BR900" s="53"/>
      <c r="BS900" s="53"/>
      <c r="BT900" s="53"/>
      <c r="BU900" s="53"/>
      <c r="BV900" s="53"/>
      <c r="BW900" s="53"/>
      <c r="BX900" s="53"/>
      <c r="BY900" s="53"/>
      <c r="BZ900" s="53"/>
      <c r="CA900" s="53"/>
      <c r="CB900" s="53"/>
      <c r="CC900" s="53"/>
      <c r="CD900" s="53"/>
      <c r="CE900" s="53"/>
      <c r="CF900" s="53"/>
      <c r="CG900" s="53"/>
      <c r="CH900" s="53"/>
      <c r="CI900" s="53"/>
      <c r="CJ900" s="53"/>
      <c r="CK900" s="53"/>
      <c r="CL900" s="61"/>
      <c r="CM900" s="53"/>
      <c r="CN900" s="53"/>
      <c r="CO900" s="53"/>
      <c r="CP900" s="53"/>
      <c r="CQ900" s="53"/>
      <c r="CR900" s="53"/>
      <c r="CS900" s="53"/>
      <c r="CT900" s="53"/>
      <c r="CU900" s="53"/>
      <c r="CV900" s="53"/>
      <c r="CW900" s="53"/>
      <c r="CX900" s="53"/>
      <c r="CY900" s="53"/>
    </row>
    <row r="901" spans="1:103" ht="13" customHeight="1">
      <c r="A901" s="4"/>
      <c r="B901" s="4"/>
      <c r="C901" s="4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  <c r="BO901" s="53"/>
      <c r="BP901" s="53"/>
      <c r="BQ901" s="53"/>
      <c r="BR901" s="53"/>
      <c r="BS901" s="53"/>
      <c r="BT901" s="53"/>
      <c r="BU901" s="53"/>
      <c r="BV901" s="53"/>
      <c r="BW901" s="53"/>
      <c r="BX901" s="53"/>
      <c r="BY901" s="53"/>
      <c r="BZ901" s="53"/>
      <c r="CA901" s="53"/>
      <c r="CB901" s="53"/>
      <c r="CC901" s="53"/>
      <c r="CD901" s="53"/>
      <c r="CE901" s="53"/>
      <c r="CF901" s="53"/>
      <c r="CG901" s="53"/>
      <c r="CH901" s="53"/>
      <c r="CI901" s="53"/>
      <c r="CJ901" s="53"/>
      <c r="CK901" s="53"/>
      <c r="CL901" s="61"/>
      <c r="CM901" s="53"/>
      <c r="CN901" s="53"/>
      <c r="CO901" s="53"/>
      <c r="CP901" s="53"/>
      <c r="CQ901" s="53"/>
      <c r="CR901" s="53"/>
      <c r="CS901" s="53"/>
      <c r="CT901" s="53"/>
      <c r="CU901" s="53"/>
      <c r="CV901" s="53"/>
      <c r="CW901" s="53"/>
      <c r="CX901" s="53"/>
      <c r="CY901" s="53"/>
    </row>
    <row r="902" spans="1:103" ht="13" customHeight="1">
      <c r="A902" s="4"/>
      <c r="B902" s="4"/>
      <c r="C902" s="4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  <c r="BO902" s="53"/>
      <c r="BP902" s="53"/>
      <c r="BQ902" s="53"/>
      <c r="BR902" s="53"/>
      <c r="BS902" s="53"/>
      <c r="BT902" s="53"/>
      <c r="BU902" s="53"/>
      <c r="BV902" s="53"/>
      <c r="BW902" s="53"/>
      <c r="BX902" s="53"/>
      <c r="BY902" s="53"/>
      <c r="BZ902" s="53"/>
      <c r="CA902" s="53"/>
      <c r="CB902" s="53"/>
      <c r="CC902" s="53"/>
      <c r="CD902" s="53"/>
      <c r="CE902" s="53"/>
      <c r="CF902" s="53"/>
      <c r="CG902" s="53"/>
      <c r="CH902" s="53"/>
      <c r="CI902" s="53"/>
      <c r="CJ902" s="53"/>
      <c r="CK902" s="53"/>
      <c r="CL902" s="61"/>
      <c r="CM902" s="53"/>
      <c r="CN902" s="53"/>
      <c r="CO902" s="53"/>
      <c r="CP902" s="53"/>
      <c r="CQ902" s="53"/>
      <c r="CR902" s="53"/>
      <c r="CS902" s="53"/>
      <c r="CT902" s="53"/>
      <c r="CU902" s="53"/>
      <c r="CV902" s="53"/>
      <c r="CW902" s="53"/>
      <c r="CX902" s="53"/>
      <c r="CY902" s="53"/>
    </row>
    <row r="903" spans="1:103" ht="13" customHeight="1">
      <c r="A903" s="4"/>
      <c r="B903" s="4"/>
      <c r="C903" s="4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  <c r="BO903" s="53"/>
      <c r="BP903" s="53"/>
      <c r="BQ903" s="53"/>
      <c r="BR903" s="53"/>
      <c r="BS903" s="53"/>
      <c r="BT903" s="53"/>
      <c r="BU903" s="53"/>
      <c r="BV903" s="53"/>
      <c r="BW903" s="53"/>
      <c r="BX903" s="53"/>
      <c r="BY903" s="53"/>
      <c r="BZ903" s="53"/>
      <c r="CA903" s="53"/>
      <c r="CB903" s="53"/>
      <c r="CC903" s="53"/>
      <c r="CD903" s="53"/>
      <c r="CE903" s="53"/>
      <c r="CF903" s="53"/>
      <c r="CG903" s="53"/>
      <c r="CH903" s="53"/>
      <c r="CI903" s="53"/>
      <c r="CJ903" s="53"/>
      <c r="CK903" s="53"/>
      <c r="CL903" s="61"/>
      <c r="CM903" s="53"/>
      <c r="CN903" s="53"/>
      <c r="CO903" s="53"/>
      <c r="CP903" s="53"/>
      <c r="CQ903" s="53"/>
      <c r="CR903" s="53"/>
      <c r="CS903" s="53"/>
      <c r="CT903" s="53"/>
      <c r="CU903" s="53"/>
      <c r="CV903" s="53"/>
      <c r="CW903" s="53"/>
      <c r="CX903" s="53"/>
      <c r="CY903" s="53"/>
    </row>
    <row r="904" spans="1:103" ht="13" customHeight="1">
      <c r="A904" s="4"/>
      <c r="B904" s="4"/>
      <c r="C904" s="4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  <c r="BO904" s="53"/>
      <c r="BP904" s="53"/>
      <c r="BQ904" s="53"/>
      <c r="BR904" s="53"/>
      <c r="BS904" s="53"/>
      <c r="BT904" s="53"/>
      <c r="BU904" s="53"/>
      <c r="BV904" s="53"/>
      <c r="BW904" s="53"/>
      <c r="BX904" s="53"/>
      <c r="BY904" s="53"/>
      <c r="BZ904" s="53"/>
      <c r="CA904" s="53"/>
      <c r="CB904" s="53"/>
      <c r="CC904" s="53"/>
      <c r="CD904" s="53"/>
      <c r="CE904" s="53"/>
      <c r="CF904" s="53"/>
      <c r="CG904" s="53"/>
      <c r="CH904" s="53"/>
      <c r="CI904" s="53"/>
      <c r="CJ904" s="53"/>
      <c r="CK904" s="53"/>
      <c r="CL904" s="61"/>
      <c r="CM904" s="53"/>
      <c r="CN904" s="53"/>
      <c r="CO904" s="53"/>
      <c r="CP904" s="53"/>
      <c r="CQ904" s="53"/>
      <c r="CR904" s="53"/>
      <c r="CS904" s="53"/>
      <c r="CT904" s="53"/>
      <c r="CU904" s="53"/>
      <c r="CV904" s="53"/>
      <c r="CW904" s="53"/>
      <c r="CX904" s="53"/>
      <c r="CY904" s="53"/>
    </row>
    <row r="905" spans="1:103" ht="13" customHeight="1">
      <c r="A905" s="4"/>
      <c r="B905" s="4"/>
      <c r="C905" s="4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  <c r="BO905" s="53"/>
      <c r="BP905" s="53"/>
      <c r="BQ905" s="53"/>
      <c r="BR905" s="53"/>
      <c r="BS905" s="53"/>
      <c r="BT905" s="53"/>
      <c r="BU905" s="53"/>
      <c r="BV905" s="53"/>
      <c r="BW905" s="53"/>
      <c r="BX905" s="53"/>
      <c r="BY905" s="53"/>
      <c r="BZ905" s="53"/>
      <c r="CA905" s="53"/>
      <c r="CB905" s="53"/>
      <c r="CC905" s="53"/>
      <c r="CD905" s="53"/>
      <c r="CE905" s="53"/>
      <c r="CF905" s="53"/>
      <c r="CG905" s="53"/>
      <c r="CH905" s="53"/>
      <c r="CI905" s="53"/>
      <c r="CJ905" s="53"/>
      <c r="CK905" s="53"/>
      <c r="CL905" s="61"/>
      <c r="CM905" s="53"/>
      <c r="CN905" s="53"/>
      <c r="CO905" s="53"/>
      <c r="CP905" s="53"/>
      <c r="CQ905" s="53"/>
      <c r="CR905" s="53"/>
      <c r="CS905" s="53"/>
      <c r="CT905" s="53"/>
      <c r="CU905" s="53"/>
      <c r="CV905" s="53"/>
      <c r="CW905" s="53"/>
      <c r="CX905" s="53"/>
      <c r="CY905" s="53"/>
    </row>
    <row r="906" spans="1:103" ht="13" customHeight="1">
      <c r="A906" s="4"/>
      <c r="B906" s="4"/>
      <c r="C906" s="4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  <c r="BO906" s="53"/>
      <c r="BP906" s="53"/>
      <c r="BQ906" s="53"/>
      <c r="BR906" s="53"/>
      <c r="BS906" s="53"/>
      <c r="BT906" s="53"/>
      <c r="BU906" s="53"/>
      <c r="BV906" s="53"/>
      <c r="BW906" s="53"/>
      <c r="BX906" s="53"/>
      <c r="BY906" s="53"/>
      <c r="BZ906" s="53"/>
      <c r="CA906" s="53"/>
      <c r="CB906" s="53"/>
      <c r="CC906" s="53"/>
      <c r="CD906" s="53"/>
      <c r="CE906" s="53"/>
      <c r="CF906" s="53"/>
      <c r="CG906" s="53"/>
      <c r="CH906" s="53"/>
      <c r="CI906" s="53"/>
      <c r="CJ906" s="53"/>
      <c r="CK906" s="53"/>
      <c r="CL906" s="61"/>
      <c r="CM906" s="53"/>
      <c r="CN906" s="53"/>
      <c r="CO906" s="53"/>
      <c r="CP906" s="53"/>
      <c r="CQ906" s="53"/>
      <c r="CR906" s="53"/>
      <c r="CS906" s="53"/>
      <c r="CT906" s="53"/>
      <c r="CU906" s="53"/>
      <c r="CV906" s="53"/>
      <c r="CW906" s="53"/>
      <c r="CX906" s="53"/>
      <c r="CY906" s="53"/>
    </row>
    <row r="907" spans="1:103" ht="13" customHeight="1">
      <c r="A907" s="4"/>
      <c r="B907" s="4"/>
      <c r="C907" s="4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  <c r="BO907" s="53"/>
      <c r="BP907" s="53"/>
      <c r="BQ907" s="53"/>
      <c r="BR907" s="53"/>
      <c r="BS907" s="53"/>
      <c r="BT907" s="53"/>
      <c r="BU907" s="53"/>
      <c r="BV907" s="53"/>
      <c r="BW907" s="53"/>
      <c r="BX907" s="53"/>
      <c r="BY907" s="53"/>
      <c r="BZ907" s="53"/>
      <c r="CA907" s="53"/>
      <c r="CB907" s="53"/>
      <c r="CC907" s="53"/>
      <c r="CD907" s="53"/>
      <c r="CE907" s="53"/>
      <c r="CF907" s="53"/>
      <c r="CG907" s="53"/>
      <c r="CH907" s="53"/>
      <c r="CI907" s="53"/>
      <c r="CJ907" s="53"/>
      <c r="CK907" s="53"/>
      <c r="CL907" s="61"/>
      <c r="CM907" s="53"/>
      <c r="CN907" s="53"/>
      <c r="CO907" s="53"/>
      <c r="CP907" s="53"/>
      <c r="CQ907" s="53"/>
      <c r="CR907" s="53"/>
      <c r="CS907" s="53"/>
      <c r="CT907" s="53"/>
      <c r="CU907" s="53"/>
      <c r="CV907" s="53"/>
      <c r="CW907" s="53"/>
      <c r="CX907" s="53"/>
      <c r="CY907" s="53"/>
    </row>
    <row r="908" spans="1:103" ht="13" customHeight="1">
      <c r="A908" s="4"/>
      <c r="B908" s="4"/>
      <c r="C908" s="4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  <c r="BO908" s="53"/>
      <c r="BP908" s="53"/>
      <c r="BQ908" s="53"/>
      <c r="BR908" s="53"/>
      <c r="BS908" s="53"/>
      <c r="BT908" s="53"/>
      <c r="BU908" s="53"/>
      <c r="BV908" s="53"/>
      <c r="BW908" s="53"/>
      <c r="BX908" s="53"/>
      <c r="BY908" s="53"/>
      <c r="BZ908" s="53"/>
      <c r="CA908" s="53"/>
      <c r="CB908" s="53"/>
      <c r="CC908" s="53"/>
      <c r="CD908" s="53"/>
      <c r="CE908" s="53"/>
      <c r="CF908" s="53"/>
      <c r="CG908" s="53"/>
      <c r="CH908" s="53"/>
      <c r="CI908" s="53"/>
      <c r="CJ908" s="53"/>
      <c r="CK908" s="53"/>
      <c r="CL908" s="61"/>
      <c r="CM908" s="53"/>
      <c r="CN908" s="53"/>
      <c r="CO908" s="53"/>
      <c r="CP908" s="53"/>
      <c r="CQ908" s="53"/>
      <c r="CR908" s="53"/>
      <c r="CS908" s="53"/>
      <c r="CT908" s="53"/>
      <c r="CU908" s="53"/>
      <c r="CV908" s="53"/>
      <c r="CW908" s="53"/>
      <c r="CX908" s="53"/>
      <c r="CY908" s="53"/>
    </row>
    <row r="909" spans="1:103" ht="13" customHeight="1">
      <c r="A909" s="4"/>
      <c r="B909" s="4"/>
      <c r="C909" s="4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  <c r="BO909" s="53"/>
      <c r="BP909" s="53"/>
      <c r="BQ909" s="53"/>
      <c r="BR909" s="53"/>
      <c r="BS909" s="53"/>
      <c r="BT909" s="53"/>
      <c r="BU909" s="53"/>
      <c r="BV909" s="53"/>
      <c r="BW909" s="53"/>
      <c r="BX909" s="53"/>
      <c r="BY909" s="53"/>
      <c r="BZ909" s="53"/>
      <c r="CA909" s="53"/>
      <c r="CB909" s="53"/>
      <c r="CC909" s="53"/>
      <c r="CD909" s="53"/>
      <c r="CE909" s="53"/>
      <c r="CF909" s="53"/>
      <c r="CG909" s="53"/>
      <c r="CH909" s="53"/>
      <c r="CI909" s="53"/>
      <c r="CJ909" s="53"/>
      <c r="CK909" s="53"/>
      <c r="CL909" s="61"/>
      <c r="CM909" s="53"/>
      <c r="CN909" s="53"/>
      <c r="CO909" s="53"/>
      <c r="CP909" s="53"/>
      <c r="CQ909" s="53"/>
      <c r="CR909" s="53"/>
      <c r="CS909" s="53"/>
      <c r="CT909" s="53"/>
      <c r="CU909" s="53"/>
      <c r="CV909" s="53"/>
      <c r="CW909" s="53"/>
      <c r="CX909" s="53"/>
      <c r="CY909" s="53"/>
    </row>
    <row r="910" spans="1:103" ht="13" customHeight="1">
      <c r="A910" s="4"/>
      <c r="B910" s="4"/>
      <c r="C910" s="4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  <c r="BO910" s="53"/>
      <c r="BP910" s="53"/>
      <c r="BQ910" s="53"/>
      <c r="BR910" s="53"/>
      <c r="BS910" s="53"/>
      <c r="BT910" s="53"/>
      <c r="BU910" s="53"/>
      <c r="BV910" s="53"/>
      <c r="BW910" s="53"/>
      <c r="BX910" s="53"/>
      <c r="BY910" s="53"/>
      <c r="BZ910" s="53"/>
      <c r="CA910" s="53"/>
      <c r="CB910" s="53"/>
      <c r="CC910" s="53"/>
      <c r="CD910" s="53"/>
      <c r="CE910" s="53"/>
      <c r="CF910" s="53"/>
      <c r="CG910" s="53"/>
      <c r="CH910" s="53"/>
      <c r="CI910" s="53"/>
      <c r="CJ910" s="53"/>
      <c r="CK910" s="53"/>
      <c r="CL910" s="61"/>
      <c r="CM910" s="53"/>
      <c r="CN910" s="53"/>
      <c r="CO910" s="53"/>
      <c r="CP910" s="53"/>
      <c r="CQ910" s="53"/>
      <c r="CR910" s="53"/>
      <c r="CS910" s="53"/>
      <c r="CT910" s="53"/>
      <c r="CU910" s="53"/>
      <c r="CV910" s="53"/>
      <c r="CW910" s="53"/>
      <c r="CX910" s="53"/>
      <c r="CY910" s="53"/>
    </row>
    <row r="911" spans="1:103" ht="13" customHeight="1">
      <c r="A911" s="4"/>
      <c r="B911" s="4"/>
      <c r="C911" s="4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  <c r="BO911" s="53"/>
      <c r="BP911" s="53"/>
      <c r="BQ911" s="53"/>
      <c r="BR911" s="53"/>
      <c r="BS911" s="53"/>
      <c r="BT911" s="53"/>
      <c r="BU911" s="53"/>
      <c r="BV911" s="53"/>
      <c r="BW911" s="53"/>
      <c r="BX911" s="53"/>
      <c r="BY911" s="53"/>
      <c r="BZ911" s="53"/>
      <c r="CA911" s="53"/>
      <c r="CB911" s="53"/>
      <c r="CC911" s="53"/>
      <c r="CD911" s="53"/>
      <c r="CE911" s="53"/>
      <c r="CF911" s="53"/>
      <c r="CG911" s="53"/>
      <c r="CH911" s="53"/>
      <c r="CI911" s="53"/>
      <c r="CJ911" s="53"/>
      <c r="CK911" s="53"/>
      <c r="CL911" s="61"/>
      <c r="CM911" s="53"/>
      <c r="CN911" s="53"/>
      <c r="CO911" s="53"/>
      <c r="CP911" s="53"/>
      <c r="CQ911" s="53"/>
      <c r="CR911" s="53"/>
      <c r="CS911" s="53"/>
      <c r="CT911" s="53"/>
      <c r="CU911" s="53"/>
      <c r="CV911" s="53"/>
      <c r="CW911" s="53"/>
      <c r="CX911" s="53"/>
      <c r="CY911" s="53"/>
    </row>
    <row r="912" spans="1:103" ht="13" customHeight="1">
      <c r="A912" s="4"/>
      <c r="B912" s="4"/>
      <c r="C912" s="4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  <c r="BO912" s="53"/>
      <c r="BP912" s="53"/>
      <c r="BQ912" s="53"/>
      <c r="BR912" s="53"/>
      <c r="BS912" s="53"/>
      <c r="BT912" s="53"/>
      <c r="BU912" s="53"/>
      <c r="BV912" s="53"/>
      <c r="BW912" s="53"/>
      <c r="BX912" s="53"/>
      <c r="BY912" s="53"/>
      <c r="BZ912" s="53"/>
      <c r="CA912" s="53"/>
      <c r="CB912" s="53"/>
      <c r="CC912" s="53"/>
      <c r="CD912" s="53"/>
      <c r="CE912" s="53"/>
      <c r="CF912" s="53"/>
      <c r="CG912" s="53"/>
      <c r="CH912" s="53"/>
      <c r="CI912" s="53"/>
      <c r="CJ912" s="53"/>
      <c r="CK912" s="53"/>
      <c r="CL912" s="61"/>
      <c r="CM912" s="53"/>
      <c r="CN912" s="53"/>
      <c r="CO912" s="53"/>
      <c r="CP912" s="53"/>
      <c r="CQ912" s="53"/>
      <c r="CR912" s="53"/>
      <c r="CS912" s="53"/>
      <c r="CT912" s="53"/>
      <c r="CU912" s="53"/>
      <c r="CV912" s="53"/>
      <c r="CW912" s="53"/>
      <c r="CX912" s="53"/>
      <c r="CY912" s="53"/>
    </row>
    <row r="913" spans="1:103" ht="13" customHeight="1">
      <c r="A913" s="4"/>
      <c r="B913" s="4"/>
      <c r="C913" s="4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  <c r="BO913" s="53"/>
      <c r="BP913" s="53"/>
      <c r="BQ913" s="53"/>
      <c r="BR913" s="53"/>
      <c r="BS913" s="53"/>
      <c r="BT913" s="53"/>
      <c r="BU913" s="53"/>
      <c r="BV913" s="53"/>
      <c r="BW913" s="53"/>
      <c r="BX913" s="53"/>
      <c r="BY913" s="53"/>
      <c r="BZ913" s="53"/>
      <c r="CA913" s="53"/>
      <c r="CB913" s="53"/>
      <c r="CC913" s="53"/>
      <c r="CD913" s="53"/>
      <c r="CE913" s="53"/>
      <c r="CF913" s="53"/>
      <c r="CG913" s="53"/>
      <c r="CH913" s="53"/>
      <c r="CI913" s="53"/>
      <c r="CJ913" s="53"/>
      <c r="CK913" s="53"/>
      <c r="CL913" s="61"/>
      <c r="CM913" s="53"/>
      <c r="CN913" s="53"/>
      <c r="CO913" s="53"/>
      <c r="CP913" s="53"/>
      <c r="CQ913" s="53"/>
      <c r="CR913" s="53"/>
      <c r="CS913" s="53"/>
      <c r="CT913" s="53"/>
      <c r="CU913" s="53"/>
      <c r="CV913" s="53"/>
      <c r="CW913" s="53"/>
      <c r="CX913" s="53"/>
      <c r="CY913" s="53"/>
    </row>
    <row r="914" spans="1:103" ht="13" customHeight="1">
      <c r="A914" s="4"/>
      <c r="B914" s="4"/>
      <c r="C914" s="4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  <c r="BO914" s="53"/>
      <c r="BP914" s="53"/>
      <c r="BQ914" s="53"/>
      <c r="BR914" s="53"/>
      <c r="BS914" s="53"/>
      <c r="BT914" s="53"/>
      <c r="BU914" s="53"/>
      <c r="BV914" s="53"/>
      <c r="BW914" s="53"/>
      <c r="BX914" s="53"/>
      <c r="BY914" s="53"/>
      <c r="BZ914" s="53"/>
      <c r="CA914" s="53"/>
      <c r="CB914" s="53"/>
      <c r="CC914" s="53"/>
      <c r="CD914" s="53"/>
      <c r="CE914" s="53"/>
      <c r="CF914" s="53"/>
      <c r="CG914" s="53"/>
      <c r="CH914" s="53"/>
      <c r="CI914" s="53"/>
      <c r="CJ914" s="53"/>
      <c r="CK914" s="53"/>
      <c r="CL914" s="61"/>
      <c r="CM914" s="53"/>
      <c r="CN914" s="53"/>
      <c r="CO914" s="53"/>
      <c r="CP914" s="53"/>
      <c r="CQ914" s="53"/>
      <c r="CR914" s="53"/>
      <c r="CS914" s="53"/>
      <c r="CT914" s="53"/>
      <c r="CU914" s="53"/>
      <c r="CV914" s="53"/>
      <c r="CW914" s="53"/>
      <c r="CX914" s="53"/>
      <c r="CY914" s="53"/>
    </row>
    <row r="915" spans="1:103" ht="13" customHeight="1">
      <c r="A915" s="4"/>
      <c r="B915" s="4"/>
      <c r="C915" s="4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  <c r="BO915" s="53"/>
      <c r="BP915" s="53"/>
      <c r="BQ915" s="53"/>
      <c r="BR915" s="53"/>
      <c r="BS915" s="53"/>
      <c r="BT915" s="53"/>
      <c r="BU915" s="53"/>
      <c r="BV915" s="53"/>
      <c r="BW915" s="53"/>
      <c r="BX915" s="53"/>
      <c r="BY915" s="53"/>
      <c r="BZ915" s="53"/>
      <c r="CA915" s="53"/>
      <c r="CB915" s="53"/>
      <c r="CC915" s="53"/>
      <c r="CD915" s="53"/>
      <c r="CE915" s="53"/>
      <c r="CF915" s="53"/>
      <c r="CG915" s="53"/>
      <c r="CH915" s="53"/>
      <c r="CI915" s="53"/>
      <c r="CJ915" s="53"/>
      <c r="CK915" s="53"/>
      <c r="CL915" s="61"/>
      <c r="CM915" s="53"/>
      <c r="CN915" s="53"/>
      <c r="CO915" s="53"/>
      <c r="CP915" s="53"/>
      <c r="CQ915" s="53"/>
      <c r="CR915" s="53"/>
      <c r="CS915" s="53"/>
      <c r="CT915" s="53"/>
      <c r="CU915" s="53"/>
      <c r="CV915" s="53"/>
      <c r="CW915" s="53"/>
      <c r="CX915" s="53"/>
      <c r="CY915" s="53"/>
    </row>
    <row r="916" spans="1:103" ht="13" customHeight="1">
      <c r="A916" s="4"/>
      <c r="B916" s="4"/>
      <c r="C916" s="4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  <c r="BO916" s="53"/>
      <c r="BP916" s="53"/>
      <c r="BQ916" s="53"/>
      <c r="BR916" s="53"/>
      <c r="BS916" s="53"/>
      <c r="BT916" s="53"/>
      <c r="BU916" s="53"/>
      <c r="BV916" s="53"/>
      <c r="BW916" s="53"/>
      <c r="BX916" s="53"/>
      <c r="BY916" s="53"/>
      <c r="BZ916" s="53"/>
      <c r="CA916" s="53"/>
      <c r="CB916" s="53"/>
      <c r="CC916" s="53"/>
      <c r="CD916" s="53"/>
      <c r="CE916" s="53"/>
      <c r="CF916" s="53"/>
      <c r="CG916" s="53"/>
      <c r="CH916" s="53"/>
      <c r="CI916" s="53"/>
      <c r="CJ916" s="53"/>
      <c r="CK916" s="53"/>
      <c r="CL916" s="61"/>
      <c r="CM916" s="53"/>
      <c r="CN916" s="53"/>
      <c r="CO916" s="53"/>
      <c r="CP916" s="53"/>
      <c r="CQ916" s="53"/>
      <c r="CR916" s="53"/>
      <c r="CS916" s="53"/>
      <c r="CT916" s="53"/>
      <c r="CU916" s="53"/>
      <c r="CV916" s="53"/>
      <c r="CW916" s="53"/>
      <c r="CX916" s="53"/>
      <c r="CY916" s="53"/>
    </row>
    <row r="917" spans="1:103" ht="13" customHeight="1">
      <c r="A917" s="4"/>
      <c r="B917" s="4"/>
      <c r="C917" s="4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  <c r="BO917" s="53"/>
      <c r="BP917" s="53"/>
      <c r="BQ917" s="53"/>
      <c r="BR917" s="53"/>
      <c r="BS917" s="53"/>
      <c r="BT917" s="53"/>
      <c r="BU917" s="53"/>
      <c r="BV917" s="53"/>
      <c r="BW917" s="53"/>
      <c r="BX917" s="53"/>
      <c r="BY917" s="53"/>
      <c r="BZ917" s="53"/>
      <c r="CA917" s="53"/>
      <c r="CB917" s="53"/>
      <c r="CC917" s="53"/>
      <c r="CD917" s="53"/>
      <c r="CE917" s="53"/>
      <c r="CF917" s="53"/>
      <c r="CG917" s="53"/>
      <c r="CH917" s="53"/>
      <c r="CI917" s="53"/>
      <c r="CJ917" s="53"/>
      <c r="CK917" s="53"/>
      <c r="CL917" s="61"/>
      <c r="CM917" s="53"/>
      <c r="CN917" s="53"/>
      <c r="CO917" s="53"/>
      <c r="CP917" s="53"/>
      <c r="CQ917" s="53"/>
      <c r="CR917" s="53"/>
      <c r="CS917" s="53"/>
      <c r="CT917" s="53"/>
      <c r="CU917" s="53"/>
      <c r="CV917" s="53"/>
      <c r="CW917" s="53"/>
      <c r="CX917" s="53"/>
      <c r="CY917" s="53"/>
    </row>
    <row r="918" spans="1:103" ht="13" customHeight="1">
      <c r="A918" s="4"/>
      <c r="B918" s="4"/>
      <c r="C918" s="4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  <c r="BO918" s="53"/>
      <c r="BP918" s="53"/>
      <c r="BQ918" s="53"/>
      <c r="BR918" s="53"/>
      <c r="BS918" s="53"/>
      <c r="BT918" s="53"/>
      <c r="BU918" s="53"/>
      <c r="BV918" s="53"/>
      <c r="BW918" s="53"/>
      <c r="BX918" s="53"/>
      <c r="BY918" s="53"/>
      <c r="BZ918" s="53"/>
      <c r="CA918" s="53"/>
      <c r="CB918" s="53"/>
      <c r="CC918" s="53"/>
      <c r="CD918" s="53"/>
      <c r="CE918" s="53"/>
      <c r="CF918" s="53"/>
      <c r="CG918" s="53"/>
      <c r="CH918" s="53"/>
      <c r="CI918" s="53"/>
      <c r="CJ918" s="53"/>
      <c r="CK918" s="53"/>
      <c r="CL918" s="61"/>
      <c r="CM918" s="53"/>
      <c r="CN918" s="53"/>
      <c r="CO918" s="53"/>
      <c r="CP918" s="53"/>
      <c r="CQ918" s="53"/>
      <c r="CR918" s="53"/>
      <c r="CS918" s="53"/>
      <c r="CT918" s="53"/>
      <c r="CU918" s="53"/>
      <c r="CV918" s="53"/>
      <c r="CW918" s="53"/>
      <c r="CX918" s="53"/>
      <c r="CY918" s="53"/>
    </row>
    <row r="919" spans="1:103" ht="13" customHeight="1">
      <c r="A919" s="4"/>
      <c r="B919" s="4"/>
      <c r="C919" s="4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  <c r="BO919" s="53"/>
      <c r="BP919" s="53"/>
      <c r="BQ919" s="53"/>
      <c r="BR919" s="53"/>
      <c r="BS919" s="53"/>
      <c r="BT919" s="53"/>
      <c r="BU919" s="53"/>
      <c r="BV919" s="53"/>
      <c r="BW919" s="53"/>
      <c r="BX919" s="53"/>
      <c r="BY919" s="53"/>
      <c r="BZ919" s="53"/>
      <c r="CA919" s="53"/>
      <c r="CB919" s="53"/>
      <c r="CC919" s="53"/>
      <c r="CD919" s="53"/>
      <c r="CE919" s="53"/>
      <c r="CF919" s="53"/>
      <c r="CG919" s="53"/>
      <c r="CH919" s="53"/>
      <c r="CI919" s="53"/>
      <c r="CJ919" s="53"/>
      <c r="CK919" s="53"/>
      <c r="CL919" s="61"/>
      <c r="CM919" s="53"/>
      <c r="CN919" s="53"/>
      <c r="CO919" s="53"/>
      <c r="CP919" s="53"/>
      <c r="CQ919" s="53"/>
      <c r="CR919" s="53"/>
      <c r="CS919" s="53"/>
      <c r="CT919" s="53"/>
      <c r="CU919" s="53"/>
      <c r="CV919" s="53"/>
      <c r="CW919" s="53"/>
      <c r="CX919" s="53"/>
      <c r="CY919" s="53"/>
    </row>
    <row r="920" spans="1:103" ht="13" customHeight="1">
      <c r="A920" s="4"/>
      <c r="B920" s="4"/>
      <c r="C920" s="4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  <c r="BO920" s="53"/>
      <c r="BP920" s="53"/>
      <c r="BQ920" s="53"/>
      <c r="BR920" s="53"/>
      <c r="BS920" s="53"/>
      <c r="BT920" s="53"/>
      <c r="BU920" s="53"/>
      <c r="BV920" s="53"/>
      <c r="BW920" s="53"/>
      <c r="BX920" s="53"/>
      <c r="BY920" s="53"/>
      <c r="BZ920" s="53"/>
      <c r="CA920" s="53"/>
      <c r="CB920" s="53"/>
      <c r="CC920" s="53"/>
      <c r="CD920" s="53"/>
      <c r="CE920" s="53"/>
      <c r="CF920" s="53"/>
      <c r="CG920" s="53"/>
      <c r="CH920" s="53"/>
      <c r="CI920" s="53"/>
      <c r="CJ920" s="53"/>
      <c r="CK920" s="53"/>
      <c r="CL920" s="61"/>
      <c r="CM920" s="53"/>
      <c r="CN920" s="53"/>
      <c r="CO920" s="53"/>
      <c r="CP920" s="53"/>
      <c r="CQ920" s="53"/>
      <c r="CR920" s="53"/>
      <c r="CS920" s="53"/>
      <c r="CT920" s="53"/>
      <c r="CU920" s="53"/>
      <c r="CV920" s="53"/>
      <c r="CW920" s="53"/>
      <c r="CX920" s="53"/>
      <c r="CY920" s="53"/>
    </row>
    <row r="921" spans="1:103" ht="13" customHeight="1">
      <c r="A921" s="4"/>
      <c r="B921" s="4"/>
      <c r="C921" s="4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  <c r="BO921" s="53"/>
      <c r="BP921" s="53"/>
      <c r="BQ921" s="53"/>
      <c r="BR921" s="53"/>
      <c r="BS921" s="53"/>
      <c r="BT921" s="53"/>
      <c r="BU921" s="53"/>
      <c r="BV921" s="53"/>
      <c r="BW921" s="53"/>
      <c r="BX921" s="53"/>
      <c r="BY921" s="53"/>
      <c r="BZ921" s="53"/>
      <c r="CA921" s="53"/>
      <c r="CB921" s="53"/>
      <c r="CC921" s="53"/>
      <c r="CD921" s="53"/>
      <c r="CE921" s="53"/>
      <c r="CF921" s="53"/>
      <c r="CG921" s="53"/>
      <c r="CH921" s="53"/>
      <c r="CI921" s="53"/>
      <c r="CJ921" s="53"/>
      <c r="CK921" s="53"/>
      <c r="CL921" s="61"/>
      <c r="CM921" s="53"/>
      <c r="CN921" s="53"/>
      <c r="CO921" s="53"/>
      <c r="CP921" s="53"/>
      <c r="CQ921" s="53"/>
      <c r="CR921" s="53"/>
      <c r="CS921" s="53"/>
      <c r="CT921" s="53"/>
      <c r="CU921" s="53"/>
      <c r="CV921" s="53"/>
      <c r="CW921" s="53"/>
      <c r="CX921" s="53"/>
      <c r="CY921" s="53"/>
    </row>
    <row r="922" spans="1:103" ht="13" customHeight="1">
      <c r="A922" s="4"/>
      <c r="B922" s="4"/>
      <c r="C922" s="4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  <c r="BO922" s="53"/>
      <c r="BP922" s="53"/>
      <c r="BQ922" s="53"/>
      <c r="BR922" s="53"/>
      <c r="BS922" s="53"/>
      <c r="BT922" s="53"/>
      <c r="BU922" s="53"/>
      <c r="BV922" s="53"/>
      <c r="BW922" s="53"/>
      <c r="BX922" s="53"/>
      <c r="BY922" s="53"/>
      <c r="BZ922" s="53"/>
      <c r="CA922" s="53"/>
      <c r="CB922" s="53"/>
      <c r="CC922" s="53"/>
      <c r="CD922" s="53"/>
      <c r="CE922" s="53"/>
      <c r="CF922" s="53"/>
      <c r="CG922" s="53"/>
      <c r="CH922" s="53"/>
      <c r="CI922" s="53"/>
      <c r="CJ922" s="53"/>
      <c r="CK922" s="53"/>
      <c r="CL922" s="61"/>
      <c r="CM922" s="53"/>
      <c r="CN922" s="53"/>
      <c r="CO922" s="53"/>
      <c r="CP922" s="53"/>
      <c r="CQ922" s="53"/>
      <c r="CR922" s="53"/>
      <c r="CS922" s="53"/>
      <c r="CT922" s="53"/>
      <c r="CU922" s="53"/>
      <c r="CV922" s="53"/>
      <c r="CW922" s="53"/>
      <c r="CX922" s="53"/>
      <c r="CY922" s="53"/>
    </row>
    <row r="923" spans="1:103" ht="13" customHeight="1">
      <c r="A923" s="4"/>
      <c r="B923" s="4"/>
      <c r="C923" s="4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  <c r="BO923" s="53"/>
      <c r="BP923" s="53"/>
      <c r="BQ923" s="53"/>
      <c r="BR923" s="53"/>
      <c r="BS923" s="53"/>
      <c r="BT923" s="53"/>
      <c r="BU923" s="53"/>
      <c r="BV923" s="53"/>
      <c r="BW923" s="53"/>
      <c r="BX923" s="53"/>
      <c r="BY923" s="53"/>
      <c r="BZ923" s="53"/>
      <c r="CA923" s="53"/>
      <c r="CB923" s="53"/>
      <c r="CC923" s="53"/>
      <c r="CD923" s="53"/>
      <c r="CE923" s="53"/>
      <c r="CF923" s="53"/>
      <c r="CG923" s="53"/>
      <c r="CH923" s="53"/>
      <c r="CI923" s="53"/>
      <c r="CJ923" s="53"/>
      <c r="CK923" s="53"/>
      <c r="CL923" s="61"/>
      <c r="CM923" s="53"/>
      <c r="CN923" s="53"/>
      <c r="CO923" s="53"/>
      <c r="CP923" s="53"/>
      <c r="CQ923" s="53"/>
      <c r="CR923" s="53"/>
      <c r="CS923" s="53"/>
      <c r="CT923" s="53"/>
      <c r="CU923" s="53"/>
      <c r="CV923" s="53"/>
      <c r="CW923" s="53"/>
      <c r="CX923" s="53"/>
      <c r="CY923" s="53"/>
    </row>
    <row r="924" spans="1:103" ht="13" customHeight="1">
      <c r="A924" s="4"/>
      <c r="B924" s="4"/>
      <c r="C924" s="4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  <c r="BO924" s="53"/>
      <c r="BP924" s="53"/>
      <c r="BQ924" s="53"/>
      <c r="BR924" s="53"/>
      <c r="BS924" s="53"/>
      <c r="BT924" s="53"/>
      <c r="BU924" s="53"/>
      <c r="BV924" s="53"/>
      <c r="BW924" s="53"/>
      <c r="BX924" s="53"/>
      <c r="BY924" s="53"/>
      <c r="BZ924" s="53"/>
      <c r="CA924" s="53"/>
      <c r="CB924" s="53"/>
      <c r="CC924" s="53"/>
      <c r="CD924" s="53"/>
      <c r="CE924" s="53"/>
      <c r="CF924" s="53"/>
      <c r="CG924" s="53"/>
      <c r="CH924" s="53"/>
      <c r="CI924" s="53"/>
      <c r="CJ924" s="53"/>
      <c r="CK924" s="53"/>
      <c r="CL924" s="61"/>
      <c r="CM924" s="53"/>
      <c r="CN924" s="53"/>
      <c r="CO924" s="53"/>
      <c r="CP924" s="53"/>
      <c r="CQ924" s="53"/>
      <c r="CR924" s="53"/>
      <c r="CS924" s="53"/>
      <c r="CT924" s="53"/>
      <c r="CU924" s="53"/>
      <c r="CV924" s="53"/>
      <c r="CW924" s="53"/>
      <c r="CX924" s="53"/>
      <c r="CY924" s="53"/>
    </row>
    <row r="925" spans="1:103" ht="13" customHeight="1">
      <c r="A925" s="4"/>
      <c r="B925" s="4"/>
      <c r="C925" s="4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  <c r="BO925" s="53"/>
      <c r="BP925" s="53"/>
      <c r="BQ925" s="53"/>
      <c r="BR925" s="53"/>
      <c r="BS925" s="53"/>
      <c r="BT925" s="53"/>
      <c r="BU925" s="53"/>
      <c r="BV925" s="53"/>
      <c r="BW925" s="53"/>
      <c r="BX925" s="53"/>
      <c r="BY925" s="53"/>
      <c r="BZ925" s="53"/>
      <c r="CA925" s="53"/>
      <c r="CB925" s="53"/>
      <c r="CC925" s="53"/>
      <c r="CD925" s="53"/>
      <c r="CE925" s="53"/>
      <c r="CF925" s="53"/>
      <c r="CG925" s="53"/>
      <c r="CH925" s="53"/>
      <c r="CI925" s="53"/>
      <c r="CJ925" s="53"/>
      <c r="CK925" s="53"/>
      <c r="CL925" s="61"/>
      <c r="CM925" s="53"/>
      <c r="CN925" s="53"/>
      <c r="CO925" s="53"/>
      <c r="CP925" s="53"/>
      <c r="CQ925" s="53"/>
      <c r="CR925" s="53"/>
      <c r="CS925" s="53"/>
      <c r="CT925" s="53"/>
      <c r="CU925" s="53"/>
      <c r="CV925" s="53"/>
      <c r="CW925" s="53"/>
      <c r="CX925" s="53"/>
      <c r="CY925" s="53"/>
    </row>
    <row r="926" spans="1:103" ht="13" customHeight="1">
      <c r="A926" s="4"/>
      <c r="B926" s="4"/>
      <c r="C926" s="4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  <c r="BO926" s="53"/>
      <c r="BP926" s="53"/>
      <c r="BQ926" s="53"/>
      <c r="BR926" s="53"/>
      <c r="BS926" s="53"/>
      <c r="BT926" s="53"/>
      <c r="BU926" s="53"/>
      <c r="BV926" s="53"/>
      <c r="BW926" s="53"/>
      <c r="BX926" s="53"/>
      <c r="BY926" s="53"/>
      <c r="BZ926" s="53"/>
      <c r="CA926" s="53"/>
      <c r="CB926" s="53"/>
      <c r="CC926" s="53"/>
      <c r="CD926" s="53"/>
      <c r="CE926" s="53"/>
      <c r="CF926" s="53"/>
      <c r="CG926" s="53"/>
      <c r="CH926" s="53"/>
      <c r="CI926" s="53"/>
      <c r="CJ926" s="53"/>
      <c r="CK926" s="53"/>
      <c r="CL926" s="61"/>
      <c r="CM926" s="53"/>
      <c r="CN926" s="53"/>
      <c r="CO926" s="53"/>
      <c r="CP926" s="53"/>
      <c r="CQ926" s="53"/>
      <c r="CR926" s="53"/>
      <c r="CS926" s="53"/>
      <c r="CT926" s="53"/>
      <c r="CU926" s="53"/>
      <c r="CV926" s="53"/>
      <c r="CW926" s="53"/>
      <c r="CX926" s="53"/>
      <c r="CY926" s="53"/>
    </row>
    <row r="927" spans="1:103" ht="13" customHeight="1">
      <c r="A927" s="4"/>
      <c r="B927" s="4"/>
      <c r="C927" s="4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  <c r="BO927" s="53"/>
      <c r="BP927" s="53"/>
      <c r="BQ927" s="53"/>
      <c r="BR927" s="53"/>
      <c r="BS927" s="53"/>
      <c r="BT927" s="53"/>
      <c r="BU927" s="53"/>
      <c r="BV927" s="53"/>
      <c r="BW927" s="53"/>
      <c r="BX927" s="53"/>
      <c r="BY927" s="53"/>
      <c r="BZ927" s="53"/>
      <c r="CA927" s="53"/>
      <c r="CB927" s="53"/>
      <c r="CC927" s="53"/>
      <c r="CD927" s="53"/>
      <c r="CE927" s="53"/>
      <c r="CF927" s="53"/>
      <c r="CG927" s="53"/>
      <c r="CH927" s="53"/>
      <c r="CI927" s="53"/>
      <c r="CJ927" s="53"/>
      <c r="CK927" s="53"/>
      <c r="CL927" s="61"/>
      <c r="CM927" s="53"/>
      <c r="CN927" s="53"/>
      <c r="CO927" s="53"/>
      <c r="CP927" s="53"/>
      <c r="CQ927" s="53"/>
      <c r="CR927" s="53"/>
      <c r="CS927" s="53"/>
      <c r="CT927" s="53"/>
      <c r="CU927" s="53"/>
      <c r="CV927" s="53"/>
      <c r="CW927" s="53"/>
      <c r="CX927" s="53"/>
      <c r="CY927" s="53"/>
    </row>
    <row r="928" spans="1:103" ht="13" customHeight="1">
      <c r="A928" s="4"/>
      <c r="B928" s="4"/>
      <c r="C928" s="4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  <c r="BO928" s="53"/>
      <c r="BP928" s="53"/>
      <c r="BQ928" s="53"/>
      <c r="BR928" s="53"/>
      <c r="BS928" s="53"/>
      <c r="BT928" s="53"/>
      <c r="BU928" s="53"/>
      <c r="BV928" s="53"/>
      <c r="BW928" s="53"/>
      <c r="BX928" s="53"/>
      <c r="BY928" s="53"/>
      <c r="BZ928" s="53"/>
      <c r="CA928" s="53"/>
      <c r="CB928" s="53"/>
      <c r="CC928" s="53"/>
      <c r="CD928" s="53"/>
      <c r="CE928" s="53"/>
      <c r="CF928" s="53"/>
      <c r="CG928" s="53"/>
      <c r="CH928" s="53"/>
      <c r="CI928" s="53"/>
      <c r="CJ928" s="53"/>
      <c r="CK928" s="53"/>
      <c r="CL928" s="61"/>
      <c r="CM928" s="53"/>
      <c r="CN928" s="53"/>
      <c r="CO928" s="53"/>
      <c r="CP928" s="53"/>
      <c r="CQ928" s="53"/>
      <c r="CR928" s="53"/>
      <c r="CS928" s="53"/>
      <c r="CT928" s="53"/>
      <c r="CU928" s="53"/>
      <c r="CV928" s="53"/>
      <c r="CW928" s="53"/>
      <c r="CX928" s="53"/>
      <c r="CY928" s="53"/>
    </row>
    <row r="929" spans="1:103" ht="13" customHeight="1">
      <c r="A929" s="4"/>
      <c r="B929" s="4"/>
      <c r="C929" s="4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  <c r="BO929" s="53"/>
      <c r="BP929" s="53"/>
      <c r="BQ929" s="53"/>
      <c r="BR929" s="53"/>
      <c r="BS929" s="53"/>
      <c r="BT929" s="53"/>
      <c r="BU929" s="53"/>
      <c r="BV929" s="53"/>
      <c r="BW929" s="53"/>
      <c r="BX929" s="53"/>
      <c r="BY929" s="53"/>
      <c r="BZ929" s="53"/>
      <c r="CA929" s="53"/>
      <c r="CB929" s="53"/>
      <c r="CC929" s="53"/>
      <c r="CD929" s="53"/>
      <c r="CE929" s="53"/>
      <c r="CF929" s="53"/>
      <c r="CG929" s="53"/>
      <c r="CH929" s="53"/>
      <c r="CI929" s="53"/>
      <c r="CJ929" s="53"/>
      <c r="CK929" s="53"/>
      <c r="CL929" s="61"/>
      <c r="CM929" s="53"/>
      <c r="CN929" s="53"/>
      <c r="CO929" s="53"/>
      <c r="CP929" s="53"/>
      <c r="CQ929" s="53"/>
      <c r="CR929" s="53"/>
      <c r="CS929" s="53"/>
      <c r="CT929" s="53"/>
      <c r="CU929" s="53"/>
      <c r="CV929" s="53"/>
      <c r="CW929" s="53"/>
      <c r="CX929" s="53"/>
      <c r="CY929" s="53"/>
    </row>
    <row r="930" spans="1:103" ht="13" customHeight="1">
      <c r="A930" s="4"/>
      <c r="B930" s="4"/>
      <c r="C930" s="4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  <c r="BO930" s="53"/>
      <c r="BP930" s="53"/>
      <c r="BQ930" s="53"/>
      <c r="BR930" s="53"/>
      <c r="BS930" s="53"/>
      <c r="BT930" s="53"/>
      <c r="BU930" s="53"/>
      <c r="BV930" s="53"/>
      <c r="BW930" s="53"/>
      <c r="BX930" s="53"/>
      <c r="BY930" s="53"/>
      <c r="BZ930" s="53"/>
      <c r="CA930" s="53"/>
      <c r="CB930" s="53"/>
      <c r="CC930" s="53"/>
      <c r="CD930" s="53"/>
      <c r="CE930" s="53"/>
      <c r="CF930" s="53"/>
      <c r="CG930" s="53"/>
      <c r="CH930" s="53"/>
      <c r="CI930" s="53"/>
      <c r="CJ930" s="53"/>
      <c r="CK930" s="53"/>
      <c r="CL930" s="61"/>
      <c r="CM930" s="53"/>
      <c r="CN930" s="53"/>
      <c r="CO930" s="53"/>
      <c r="CP930" s="53"/>
      <c r="CQ930" s="53"/>
      <c r="CR930" s="53"/>
      <c r="CS930" s="53"/>
      <c r="CT930" s="53"/>
      <c r="CU930" s="53"/>
      <c r="CV930" s="53"/>
      <c r="CW930" s="53"/>
      <c r="CX930" s="53"/>
      <c r="CY930" s="53"/>
    </row>
    <row r="931" spans="1:103" ht="13" customHeight="1">
      <c r="A931" s="4"/>
      <c r="B931" s="4"/>
      <c r="C931" s="4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  <c r="BO931" s="53"/>
      <c r="BP931" s="53"/>
      <c r="BQ931" s="53"/>
      <c r="BR931" s="53"/>
      <c r="BS931" s="53"/>
      <c r="BT931" s="53"/>
      <c r="BU931" s="53"/>
      <c r="BV931" s="53"/>
      <c r="BW931" s="53"/>
      <c r="BX931" s="53"/>
      <c r="BY931" s="53"/>
      <c r="BZ931" s="53"/>
      <c r="CA931" s="53"/>
      <c r="CB931" s="53"/>
      <c r="CC931" s="53"/>
      <c r="CD931" s="53"/>
      <c r="CE931" s="53"/>
      <c r="CF931" s="53"/>
      <c r="CG931" s="53"/>
      <c r="CH931" s="53"/>
      <c r="CI931" s="53"/>
      <c r="CJ931" s="53"/>
      <c r="CK931" s="53"/>
      <c r="CL931" s="61"/>
      <c r="CM931" s="53"/>
      <c r="CN931" s="53"/>
      <c r="CO931" s="53"/>
      <c r="CP931" s="53"/>
      <c r="CQ931" s="53"/>
      <c r="CR931" s="53"/>
      <c r="CS931" s="53"/>
      <c r="CT931" s="53"/>
      <c r="CU931" s="53"/>
      <c r="CV931" s="53"/>
      <c r="CW931" s="53"/>
      <c r="CX931" s="53"/>
      <c r="CY931" s="53"/>
    </row>
    <row r="932" spans="1:103" ht="13" customHeight="1">
      <c r="A932" s="4"/>
      <c r="B932" s="4"/>
      <c r="C932" s="4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  <c r="BO932" s="53"/>
      <c r="BP932" s="53"/>
      <c r="BQ932" s="53"/>
      <c r="BR932" s="53"/>
      <c r="BS932" s="53"/>
      <c r="BT932" s="53"/>
      <c r="BU932" s="53"/>
      <c r="BV932" s="53"/>
      <c r="BW932" s="53"/>
      <c r="BX932" s="53"/>
      <c r="BY932" s="53"/>
      <c r="BZ932" s="53"/>
      <c r="CA932" s="53"/>
      <c r="CB932" s="53"/>
      <c r="CC932" s="53"/>
      <c r="CD932" s="53"/>
      <c r="CE932" s="53"/>
      <c r="CF932" s="53"/>
      <c r="CG932" s="53"/>
      <c r="CH932" s="53"/>
      <c r="CI932" s="53"/>
      <c r="CJ932" s="53"/>
      <c r="CK932" s="53"/>
      <c r="CL932" s="61"/>
      <c r="CM932" s="53"/>
      <c r="CN932" s="53"/>
      <c r="CO932" s="53"/>
      <c r="CP932" s="53"/>
      <c r="CQ932" s="53"/>
      <c r="CR932" s="53"/>
      <c r="CS932" s="53"/>
      <c r="CT932" s="53"/>
      <c r="CU932" s="53"/>
      <c r="CV932" s="53"/>
      <c r="CW932" s="53"/>
      <c r="CX932" s="53"/>
      <c r="CY932" s="53"/>
    </row>
    <row r="933" spans="1:103" ht="13" customHeight="1">
      <c r="A933" s="4"/>
      <c r="B933" s="4"/>
      <c r="C933" s="4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  <c r="BO933" s="53"/>
      <c r="BP933" s="53"/>
      <c r="BQ933" s="53"/>
      <c r="BR933" s="53"/>
      <c r="BS933" s="53"/>
      <c r="BT933" s="53"/>
      <c r="BU933" s="53"/>
      <c r="BV933" s="53"/>
      <c r="BW933" s="53"/>
      <c r="BX933" s="53"/>
      <c r="BY933" s="53"/>
      <c r="BZ933" s="53"/>
      <c r="CA933" s="53"/>
      <c r="CB933" s="53"/>
      <c r="CC933" s="53"/>
      <c r="CD933" s="53"/>
      <c r="CE933" s="53"/>
      <c r="CF933" s="53"/>
      <c r="CG933" s="53"/>
      <c r="CH933" s="53"/>
      <c r="CI933" s="53"/>
      <c r="CJ933" s="53"/>
      <c r="CK933" s="53"/>
      <c r="CL933" s="61"/>
      <c r="CM933" s="53"/>
      <c r="CN933" s="53"/>
      <c r="CO933" s="53"/>
      <c r="CP933" s="53"/>
      <c r="CQ933" s="53"/>
      <c r="CR933" s="53"/>
      <c r="CS933" s="53"/>
      <c r="CT933" s="53"/>
      <c r="CU933" s="53"/>
      <c r="CV933" s="53"/>
      <c r="CW933" s="53"/>
      <c r="CX933" s="53"/>
      <c r="CY933" s="53"/>
    </row>
    <row r="934" spans="1:103" ht="13" customHeight="1">
      <c r="A934" s="4"/>
      <c r="B934" s="4"/>
      <c r="C934" s="4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  <c r="BO934" s="53"/>
      <c r="BP934" s="53"/>
      <c r="BQ934" s="53"/>
      <c r="BR934" s="53"/>
      <c r="BS934" s="53"/>
      <c r="BT934" s="53"/>
      <c r="BU934" s="53"/>
      <c r="BV934" s="53"/>
      <c r="BW934" s="53"/>
      <c r="BX934" s="53"/>
      <c r="BY934" s="53"/>
      <c r="BZ934" s="53"/>
      <c r="CA934" s="53"/>
      <c r="CB934" s="53"/>
      <c r="CC934" s="53"/>
      <c r="CD934" s="53"/>
      <c r="CE934" s="53"/>
      <c r="CF934" s="53"/>
      <c r="CG934" s="53"/>
      <c r="CH934" s="53"/>
      <c r="CI934" s="53"/>
      <c r="CJ934" s="53"/>
      <c r="CK934" s="53"/>
      <c r="CL934" s="61"/>
      <c r="CM934" s="53"/>
      <c r="CN934" s="53"/>
      <c r="CO934" s="53"/>
      <c r="CP934" s="53"/>
      <c r="CQ934" s="53"/>
      <c r="CR934" s="53"/>
      <c r="CS934" s="53"/>
      <c r="CT934" s="53"/>
      <c r="CU934" s="53"/>
      <c r="CV934" s="53"/>
      <c r="CW934" s="53"/>
      <c r="CX934" s="53"/>
      <c r="CY934" s="53"/>
    </row>
    <row r="935" spans="1:103" ht="13" customHeight="1">
      <c r="A935" s="4"/>
      <c r="B935" s="4"/>
      <c r="C935" s="4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  <c r="BO935" s="53"/>
      <c r="BP935" s="53"/>
      <c r="BQ935" s="53"/>
      <c r="BR935" s="53"/>
      <c r="BS935" s="53"/>
      <c r="BT935" s="53"/>
      <c r="BU935" s="53"/>
      <c r="BV935" s="53"/>
      <c r="BW935" s="53"/>
      <c r="BX935" s="53"/>
      <c r="BY935" s="53"/>
      <c r="BZ935" s="53"/>
      <c r="CA935" s="53"/>
      <c r="CB935" s="53"/>
      <c r="CC935" s="53"/>
      <c r="CD935" s="53"/>
      <c r="CE935" s="53"/>
      <c r="CF935" s="53"/>
      <c r="CG935" s="53"/>
      <c r="CH935" s="53"/>
      <c r="CI935" s="53"/>
      <c r="CJ935" s="53"/>
      <c r="CK935" s="53"/>
      <c r="CL935" s="61"/>
      <c r="CM935" s="53"/>
      <c r="CN935" s="53"/>
      <c r="CO935" s="53"/>
      <c r="CP935" s="53"/>
      <c r="CQ935" s="53"/>
      <c r="CR935" s="53"/>
      <c r="CS935" s="53"/>
      <c r="CT935" s="53"/>
      <c r="CU935" s="53"/>
      <c r="CV935" s="53"/>
      <c r="CW935" s="53"/>
      <c r="CX935" s="53"/>
      <c r="CY935" s="53"/>
    </row>
    <row r="936" spans="1:103" ht="13" customHeight="1">
      <c r="A936" s="4"/>
      <c r="B936" s="4"/>
      <c r="C936" s="4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  <c r="BO936" s="53"/>
      <c r="BP936" s="53"/>
      <c r="BQ936" s="53"/>
      <c r="BR936" s="53"/>
      <c r="BS936" s="53"/>
      <c r="BT936" s="53"/>
      <c r="BU936" s="53"/>
      <c r="BV936" s="53"/>
      <c r="BW936" s="53"/>
      <c r="BX936" s="53"/>
      <c r="BY936" s="53"/>
      <c r="BZ936" s="53"/>
      <c r="CA936" s="53"/>
      <c r="CB936" s="53"/>
      <c r="CC936" s="53"/>
      <c r="CD936" s="53"/>
      <c r="CE936" s="53"/>
      <c r="CF936" s="53"/>
      <c r="CG936" s="53"/>
      <c r="CH936" s="53"/>
      <c r="CI936" s="53"/>
      <c r="CJ936" s="53"/>
      <c r="CK936" s="53"/>
      <c r="CL936" s="61"/>
      <c r="CM936" s="53"/>
      <c r="CN936" s="53"/>
      <c r="CO936" s="53"/>
      <c r="CP936" s="53"/>
      <c r="CQ936" s="53"/>
      <c r="CR936" s="53"/>
      <c r="CS936" s="53"/>
      <c r="CT936" s="53"/>
      <c r="CU936" s="53"/>
      <c r="CV936" s="53"/>
      <c r="CW936" s="53"/>
      <c r="CX936" s="53"/>
      <c r="CY936" s="53"/>
    </row>
    <row r="937" spans="1:103" ht="13" customHeight="1">
      <c r="A937" s="4"/>
      <c r="B937" s="4"/>
      <c r="C937" s="4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  <c r="BO937" s="53"/>
      <c r="BP937" s="53"/>
      <c r="BQ937" s="53"/>
      <c r="BR937" s="53"/>
      <c r="BS937" s="53"/>
      <c r="BT937" s="53"/>
      <c r="BU937" s="53"/>
      <c r="BV937" s="53"/>
      <c r="BW937" s="53"/>
      <c r="BX937" s="53"/>
      <c r="BY937" s="53"/>
      <c r="BZ937" s="53"/>
      <c r="CA937" s="53"/>
      <c r="CB937" s="53"/>
      <c r="CC937" s="53"/>
      <c r="CD937" s="53"/>
      <c r="CE937" s="53"/>
      <c r="CF937" s="53"/>
      <c r="CG937" s="53"/>
      <c r="CH937" s="53"/>
      <c r="CI937" s="53"/>
      <c r="CJ937" s="53"/>
      <c r="CK937" s="53"/>
      <c r="CL937" s="61"/>
      <c r="CM937" s="53"/>
      <c r="CN937" s="53"/>
      <c r="CO937" s="53"/>
      <c r="CP937" s="53"/>
      <c r="CQ937" s="53"/>
      <c r="CR937" s="53"/>
      <c r="CS937" s="53"/>
      <c r="CT937" s="53"/>
      <c r="CU937" s="53"/>
      <c r="CV937" s="53"/>
      <c r="CW937" s="53"/>
      <c r="CX937" s="53"/>
      <c r="CY937" s="53"/>
    </row>
    <row r="938" spans="1:103" ht="13" customHeight="1">
      <c r="A938" s="4"/>
      <c r="B938" s="4"/>
      <c r="C938" s="4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  <c r="BO938" s="53"/>
      <c r="BP938" s="53"/>
      <c r="BQ938" s="53"/>
      <c r="BR938" s="53"/>
      <c r="BS938" s="53"/>
      <c r="BT938" s="53"/>
      <c r="BU938" s="53"/>
      <c r="BV938" s="53"/>
      <c r="BW938" s="53"/>
      <c r="BX938" s="53"/>
      <c r="BY938" s="53"/>
      <c r="BZ938" s="53"/>
      <c r="CA938" s="53"/>
      <c r="CB938" s="53"/>
      <c r="CC938" s="53"/>
      <c r="CD938" s="53"/>
      <c r="CE938" s="53"/>
      <c r="CF938" s="53"/>
      <c r="CG938" s="53"/>
      <c r="CH938" s="53"/>
      <c r="CI938" s="53"/>
      <c r="CJ938" s="53"/>
      <c r="CK938" s="53"/>
      <c r="CL938" s="61"/>
      <c r="CM938" s="53"/>
      <c r="CN938" s="53"/>
      <c r="CO938" s="53"/>
      <c r="CP938" s="53"/>
      <c r="CQ938" s="53"/>
      <c r="CR938" s="53"/>
      <c r="CS938" s="53"/>
      <c r="CT938" s="53"/>
      <c r="CU938" s="53"/>
      <c r="CV938" s="53"/>
      <c r="CW938" s="53"/>
      <c r="CX938" s="53"/>
      <c r="CY938" s="53"/>
    </row>
    <row r="939" spans="1:103" ht="13" customHeight="1">
      <c r="A939" s="4"/>
      <c r="B939" s="4"/>
      <c r="C939" s="4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  <c r="BO939" s="53"/>
      <c r="BP939" s="53"/>
      <c r="BQ939" s="53"/>
      <c r="BR939" s="53"/>
      <c r="BS939" s="53"/>
      <c r="BT939" s="53"/>
      <c r="BU939" s="53"/>
      <c r="BV939" s="53"/>
      <c r="BW939" s="53"/>
      <c r="BX939" s="53"/>
      <c r="BY939" s="53"/>
      <c r="BZ939" s="53"/>
      <c r="CA939" s="53"/>
      <c r="CB939" s="53"/>
      <c r="CC939" s="53"/>
      <c r="CD939" s="53"/>
      <c r="CE939" s="53"/>
      <c r="CF939" s="53"/>
      <c r="CG939" s="53"/>
      <c r="CH939" s="53"/>
      <c r="CI939" s="53"/>
      <c r="CJ939" s="53"/>
      <c r="CK939" s="53"/>
      <c r="CL939" s="61"/>
      <c r="CM939" s="53"/>
      <c r="CN939" s="53"/>
      <c r="CO939" s="53"/>
      <c r="CP939" s="53"/>
      <c r="CQ939" s="53"/>
      <c r="CR939" s="53"/>
      <c r="CS939" s="53"/>
      <c r="CT939" s="53"/>
      <c r="CU939" s="53"/>
      <c r="CV939" s="53"/>
      <c r="CW939" s="53"/>
      <c r="CX939" s="53"/>
      <c r="CY939" s="53"/>
    </row>
    <row r="940" spans="1:103" ht="13" customHeight="1">
      <c r="A940" s="4"/>
      <c r="B940" s="4"/>
      <c r="C940" s="4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  <c r="BO940" s="53"/>
      <c r="BP940" s="53"/>
      <c r="BQ940" s="53"/>
      <c r="BR940" s="53"/>
      <c r="BS940" s="53"/>
      <c r="BT940" s="53"/>
      <c r="BU940" s="53"/>
      <c r="BV940" s="53"/>
      <c r="BW940" s="53"/>
      <c r="BX940" s="53"/>
      <c r="BY940" s="53"/>
      <c r="BZ940" s="53"/>
      <c r="CA940" s="53"/>
      <c r="CB940" s="53"/>
      <c r="CC940" s="53"/>
      <c r="CD940" s="53"/>
      <c r="CE940" s="53"/>
      <c r="CF940" s="53"/>
      <c r="CG940" s="53"/>
      <c r="CH940" s="53"/>
      <c r="CI940" s="53"/>
      <c r="CJ940" s="53"/>
      <c r="CK940" s="53"/>
      <c r="CL940" s="61"/>
      <c r="CM940" s="53"/>
      <c r="CN940" s="53"/>
      <c r="CO940" s="53"/>
      <c r="CP940" s="53"/>
      <c r="CQ940" s="53"/>
      <c r="CR940" s="53"/>
      <c r="CS940" s="53"/>
      <c r="CT940" s="53"/>
      <c r="CU940" s="53"/>
      <c r="CV940" s="53"/>
      <c r="CW940" s="53"/>
      <c r="CX940" s="53"/>
      <c r="CY940" s="53"/>
    </row>
    <row r="941" spans="1:103" ht="13" customHeight="1">
      <c r="A941" s="4"/>
      <c r="B941" s="4"/>
      <c r="C941" s="4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  <c r="BO941" s="53"/>
      <c r="BP941" s="53"/>
      <c r="BQ941" s="53"/>
      <c r="BR941" s="53"/>
      <c r="BS941" s="53"/>
      <c r="BT941" s="53"/>
      <c r="BU941" s="53"/>
      <c r="BV941" s="53"/>
      <c r="BW941" s="53"/>
      <c r="BX941" s="53"/>
      <c r="BY941" s="53"/>
      <c r="BZ941" s="53"/>
      <c r="CA941" s="53"/>
      <c r="CB941" s="53"/>
      <c r="CC941" s="53"/>
      <c r="CD941" s="53"/>
      <c r="CE941" s="53"/>
      <c r="CF941" s="53"/>
      <c r="CG941" s="53"/>
      <c r="CH941" s="53"/>
      <c r="CI941" s="53"/>
      <c r="CJ941" s="53"/>
      <c r="CK941" s="53"/>
      <c r="CL941" s="61"/>
      <c r="CM941" s="53"/>
      <c r="CN941" s="53"/>
      <c r="CO941" s="53"/>
      <c r="CP941" s="53"/>
      <c r="CQ941" s="53"/>
      <c r="CR941" s="53"/>
      <c r="CS941" s="53"/>
      <c r="CT941" s="53"/>
      <c r="CU941" s="53"/>
      <c r="CV941" s="53"/>
      <c r="CW941" s="53"/>
      <c r="CX941" s="53"/>
      <c r="CY941" s="53"/>
    </row>
    <row r="942" spans="1:103" ht="13" customHeight="1">
      <c r="A942" s="4"/>
      <c r="B942" s="4"/>
      <c r="C942" s="4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  <c r="BO942" s="53"/>
      <c r="BP942" s="53"/>
      <c r="BQ942" s="53"/>
      <c r="BR942" s="53"/>
      <c r="BS942" s="53"/>
      <c r="BT942" s="53"/>
      <c r="BU942" s="53"/>
      <c r="BV942" s="53"/>
      <c r="BW942" s="53"/>
      <c r="BX942" s="53"/>
      <c r="BY942" s="53"/>
      <c r="BZ942" s="53"/>
      <c r="CA942" s="53"/>
      <c r="CB942" s="53"/>
      <c r="CC942" s="53"/>
      <c r="CD942" s="53"/>
      <c r="CE942" s="53"/>
      <c r="CF942" s="53"/>
      <c r="CG942" s="53"/>
      <c r="CH942" s="53"/>
      <c r="CI942" s="53"/>
      <c r="CJ942" s="53"/>
      <c r="CK942" s="53"/>
      <c r="CL942" s="61"/>
      <c r="CM942" s="53"/>
      <c r="CN942" s="53"/>
      <c r="CO942" s="53"/>
      <c r="CP942" s="53"/>
      <c r="CQ942" s="53"/>
      <c r="CR942" s="53"/>
      <c r="CS942" s="53"/>
      <c r="CT942" s="53"/>
      <c r="CU942" s="53"/>
      <c r="CV942" s="53"/>
      <c r="CW942" s="53"/>
      <c r="CX942" s="53"/>
      <c r="CY942" s="53"/>
    </row>
    <row r="943" spans="1:103" ht="13" customHeight="1">
      <c r="A943" s="4"/>
      <c r="B943" s="4"/>
      <c r="C943" s="4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  <c r="BO943" s="53"/>
      <c r="BP943" s="53"/>
      <c r="BQ943" s="53"/>
      <c r="BR943" s="53"/>
      <c r="BS943" s="53"/>
      <c r="BT943" s="53"/>
      <c r="BU943" s="53"/>
      <c r="BV943" s="53"/>
      <c r="BW943" s="53"/>
      <c r="BX943" s="53"/>
      <c r="BY943" s="53"/>
      <c r="BZ943" s="53"/>
      <c r="CA943" s="53"/>
      <c r="CB943" s="53"/>
      <c r="CC943" s="53"/>
      <c r="CD943" s="53"/>
      <c r="CE943" s="53"/>
      <c r="CF943" s="53"/>
      <c r="CG943" s="53"/>
      <c r="CH943" s="53"/>
      <c r="CI943" s="53"/>
      <c r="CJ943" s="53"/>
      <c r="CK943" s="53"/>
      <c r="CL943" s="61"/>
      <c r="CM943" s="53"/>
      <c r="CN943" s="53"/>
      <c r="CO943" s="53"/>
      <c r="CP943" s="53"/>
      <c r="CQ943" s="53"/>
      <c r="CR943" s="53"/>
      <c r="CS943" s="53"/>
      <c r="CT943" s="53"/>
      <c r="CU943" s="53"/>
      <c r="CV943" s="53"/>
      <c r="CW943" s="53"/>
      <c r="CX943" s="53"/>
      <c r="CY943" s="53"/>
    </row>
    <row r="944" spans="1:103" ht="13" customHeight="1">
      <c r="A944" s="4"/>
      <c r="B944" s="4"/>
      <c r="C944" s="4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  <c r="BO944" s="53"/>
      <c r="BP944" s="53"/>
      <c r="BQ944" s="53"/>
      <c r="BR944" s="53"/>
      <c r="BS944" s="53"/>
      <c r="BT944" s="53"/>
      <c r="BU944" s="53"/>
      <c r="BV944" s="53"/>
      <c r="BW944" s="53"/>
      <c r="BX944" s="53"/>
      <c r="BY944" s="53"/>
      <c r="BZ944" s="53"/>
      <c r="CA944" s="53"/>
      <c r="CB944" s="53"/>
      <c r="CC944" s="53"/>
      <c r="CD944" s="53"/>
      <c r="CE944" s="53"/>
      <c r="CF944" s="53"/>
      <c r="CG944" s="53"/>
      <c r="CH944" s="53"/>
      <c r="CI944" s="53"/>
      <c r="CJ944" s="53"/>
      <c r="CK944" s="53"/>
      <c r="CL944" s="61"/>
      <c r="CM944" s="53"/>
      <c r="CN944" s="53"/>
      <c r="CO944" s="53"/>
      <c r="CP944" s="53"/>
      <c r="CQ944" s="53"/>
      <c r="CR944" s="53"/>
      <c r="CS944" s="53"/>
      <c r="CT944" s="53"/>
      <c r="CU944" s="53"/>
      <c r="CV944" s="53"/>
      <c r="CW944" s="53"/>
      <c r="CX944" s="53"/>
      <c r="CY944" s="53"/>
    </row>
    <row r="945" spans="1:103" ht="13" customHeight="1">
      <c r="A945" s="4"/>
      <c r="B945" s="4"/>
      <c r="C945" s="4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  <c r="BO945" s="53"/>
      <c r="BP945" s="53"/>
      <c r="BQ945" s="53"/>
      <c r="BR945" s="53"/>
      <c r="BS945" s="53"/>
      <c r="BT945" s="53"/>
      <c r="BU945" s="53"/>
      <c r="BV945" s="53"/>
      <c r="BW945" s="53"/>
      <c r="BX945" s="53"/>
      <c r="BY945" s="53"/>
      <c r="BZ945" s="53"/>
      <c r="CA945" s="53"/>
      <c r="CB945" s="53"/>
      <c r="CC945" s="53"/>
      <c r="CD945" s="53"/>
      <c r="CE945" s="53"/>
      <c r="CF945" s="53"/>
      <c r="CG945" s="53"/>
      <c r="CH945" s="53"/>
      <c r="CI945" s="53"/>
      <c r="CJ945" s="53"/>
      <c r="CK945" s="53"/>
      <c r="CL945" s="61"/>
      <c r="CM945" s="53"/>
      <c r="CN945" s="53"/>
      <c r="CO945" s="53"/>
      <c r="CP945" s="53"/>
      <c r="CQ945" s="53"/>
      <c r="CR945" s="53"/>
      <c r="CS945" s="53"/>
      <c r="CT945" s="53"/>
      <c r="CU945" s="53"/>
      <c r="CV945" s="53"/>
      <c r="CW945" s="53"/>
      <c r="CX945" s="53"/>
      <c r="CY945" s="53"/>
    </row>
    <row r="946" spans="1:103" ht="13" customHeight="1">
      <c r="A946" s="4"/>
      <c r="B946" s="4"/>
      <c r="C946" s="4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  <c r="BO946" s="53"/>
      <c r="BP946" s="53"/>
      <c r="BQ946" s="53"/>
      <c r="BR946" s="53"/>
      <c r="BS946" s="53"/>
      <c r="BT946" s="53"/>
      <c r="BU946" s="53"/>
      <c r="BV946" s="53"/>
      <c r="BW946" s="53"/>
      <c r="BX946" s="53"/>
      <c r="BY946" s="53"/>
      <c r="BZ946" s="53"/>
      <c r="CA946" s="53"/>
      <c r="CB946" s="53"/>
      <c r="CC946" s="53"/>
      <c r="CD946" s="53"/>
      <c r="CE946" s="53"/>
      <c r="CF946" s="53"/>
      <c r="CG946" s="53"/>
      <c r="CH946" s="53"/>
      <c r="CI946" s="53"/>
      <c r="CJ946" s="53"/>
      <c r="CK946" s="53"/>
      <c r="CL946" s="61"/>
      <c r="CM946" s="53"/>
      <c r="CN946" s="53"/>
      <c r="CO946" s="53"/>
      <c r="CP946" s="53"/>
      <c r="CQ946" s="53"/>
      <c r="CR946" s="53"/>
      <c r="CS946" s="53"/>
      <c r="CT946" s="53"/>
      <c r="CU946" s="53"/>
      <c r="CV946" s="53"/>
      <c r="CW946" s="53"/>
      <c r="CX946" s="53"/>
      <c r="CY946" s="53"/>
    </row>
    <row r="947" spans="1:103" ht="13" customHeight="1">
      <c r="A947" s="4"/>
      <c r="B947" s="4"/>
      <c r="C947" s="4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  <c r="BO947" s="53"/>
      <c r="BP947" s="53"/>
      <c r="BQ947" s="53"/>
      <c r="BR947" s="53"/>
      <c r="BS947" s="53"/>
      <c r="BT947" s="53"/>
      <c r="BU947" s="53"/>
      <c r="BV947" s="53"/>
      <c r="BW947" s="53"/>
      <c r="BX947" s="53"/>
      <c r="BY947" s="53"/>
      <c r="BZ947" s="53"/>
      <c r="CA947" s="53"/>
      <c r="CB947" s="53"/>
      <c r="CC947" s="53"/>
      <c r="CD947" s="53"/>
      <c r="CE947" s="53"/>
      <c r="CF947" s="53"/>
      <c r="CG947" s="53"/>
      <c r="CH947" s="53"/>
      <c r="CI947" s="53"/>
      <c r="CJ947" s="53"/>
      <c r="CK947" s="53"/>
      <c r="CL947" s="61"/>
      <c r="CM947" s="53"/>
      <c r="CN947" s="53"/>
      <c r="CO947" s="53"/>
      <c r="CP947" s="53"/>
      <c r="CQ947" s="53"/>
      <c r="CR947" s="53"/>
      <c r="CS947" s="53"/>
      <c r="CT947" s="53"/>
      <c r="CU947" s="53"/>
      <c r="CV947" s="53"/>
      <c r="CW947" s="53"/>
      <c r="CX947" s="53"/>
      <c r="CY947" s="53"/>
    </row>
    <row r="948" spans="1:103" ht="13" customHeight="1">
      <c r="A948" s="4"/>
      <c r="B948" s="4"/>
      <c r="C948" s="4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  <c r="BO948" s="53"/>
      <c r="BP948" s="53"/>
      <c r="BQ948" s="53"/>
      <c r="BR948" s="53"/>
      <c r="BS948" s="53"/>
      <c r="BT948" s="53"/>
      <c r="BU948" s="53"/>
      <c r="BV948" s="53"/>
      <c r="BW948" s="53"/>
      <c r="BX948" s="53"/>
      <c r="BY948" s="53"/>
      <c r="BZ948" s="53"/>
      <c r="CA948" s="53"/>
      <c r="CB948" s="53"/>
      <c r="CC948" s="53"/>
      <c r="CD948" s="53"/>
      <c r="CE948" s="53"/>
      <c r="CF948" s="53"/>
      <c r="CG948" s="53"/>
      <c r="CH948" s="53"/>
      <c r="CI948" s="53"/>
      <c r="CJ948" s="53"/>
      <c r="CK948" s="53"/>
      <c r="CL948" s="61"/>
      <c r="CM948" s="53"/>
      <c r="CN948" s="53"/>
      <c r="CO948" s="53"/>
      <c r="CP948" s="53"/>
      <c r="CQ948" s="53"/>
      <c r="CR948" s="53"/>
      <c r="CS948" s="53"/>
      <c r="CT948" s="53"/>
      <c r="CU948" s="53"/>
      <c r="CV948" s="53"/>
      <c r="CW948" s="53"/>
      <c r="CX948" s="53"/>
      <c r="CY948" s="53"/>
    </row>
    <row r="949" spans="1:103" ht="13" customHeight="1">
      <c r="A949" s="4"/>
      <c r="B949" s="4"/>
      <c r="C949" s="4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  <c r="BO949" s="53"/>
      <c r="BP949" s="53"/>
      <c r="BQ949" s="53"/>
      <c r="BR949" s="53"/>
      <c r="BS949" s="53"/>
      <c r="BT949" s="53"/>
      <c r="BU949" s="53"/>
      <c r="BV949" s="53"/>
      <c r="BW949" s="53"/>
      <c r="BX949" s="53"/>
      <c r="BY949" s="53"/>
      <c r="BZ949" s="53"/>
      <c r="CA949" s="53"/>
      <c r="CB949" s="53"/>
      <c r="CC949" s="53"/>
      <c r="CD949" s="53"/>
      <c r="CE949" s="53"/>
      <c r="CF949" s="53"/>
      <c r="CG949" s="53"/>
      <c r="CH949" s="53"/>
      <c r="CI949" s="53"/>
      <c r="CJ949" s="53"/>
      <c r="CK949" s="53"/>
      <c r="CL949" s="61"/>
      <c r="CM949" s="53"/>
      <c r="CN949" s="53"/>
      <c r="CO949" s="53"/>
      <c r="CP949" s="53"/>
      <c r="CQ949" s="53"/>
      <c r="CR949" s="53"/>
      <c r="CS949" s="53"/>
      <c r="CT949" s="53"/>
      <c r="CU949" s="53"/>
      <c r="CV949" s="53"/>
      <c r="CW949" s="53"/>
      <c r="CX949" s="53"/>
      <c r="CY949" s="53"/>
    </row>
    <row r="950" spans="1:103" ht="13" customHeight="1">
      <c r="A950" s="4"/>
      <c r="B950" s="4"/>
      <c r="C950" s="4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  <c r="BO950" s="53"/>
      <c r="BP950" s="53"/>
      <c r="BQ950" s="53"/>
      <c r="BR950" s="53"/>
      <c r="BS950" s="53"/>
      <c r="BT950" s="53"/>
      <c r="BU950" s="53"/>
      <c r="BV950" s="53"/>
      <c r="BW950" s="53"/>
      <c r="BX950" s="53"/>
      <c r="BY950" s="53"/>
      <c r="BZ950" s="53"/>
      <c r="CA950" s="53"/>
      <c r="CB950" s="53"/>
      <c r="CC950" s="53"/>
      <c r="CD950" s="53"/>
      <c r="CE950" s="53"/>
      <c r="CF950" s="53"/>
      <c r="CG950" s="53"/>
      <c r="CH950" s="53"/>
      <c r="CI950" s="53"/>
      <c r="CJ950" s="53"/>
      <c r="CK950" s="53"/>
      <c r="CL950" s="61"/>
      <c r="CM950" s="53"/>
      <c r="CN950" s="53"/>
      <c r="CO950" s="53"/>
      <c r="CP950" s="53"/>
      <c r="CQ950" s="53"/>
      <c r="CR950" s="53"/>
      <c r="CS950" s="53"/>
      <c r="CT950" s="53"/>
      <c r="CU950" s="53"/>
      <c r="CV950" s="53"/>
      <c r="CW950" s="53"/>
      <c r="CX950" s="53"/>
      <c r="CY950" s="53"/>
    </row>
    <row r="951" spans="1:103" ht="13" customHeight="1">
      <c r="A951" s="4"/>
      <c r="B951" s="4"/>
      <c r="C951" s="4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  <c r="BO951" s="53"/>
      <c r="BP951" s="53"/>
      <c r="BQ951" s="53"/>
      <c r="BR951" s="53"/>
      <c r="BS951" s="53"/>
      <c r="BT951" s="53"/>
      <c r="BU951" s="53"/>
      <c r="BV951" s="53"/>
      <c r="BW951" s="53"/>
      <c r="BX951" s="53"/>
      <c r="BY951" s="53"/>
      <c r="BZ951" s="53"/>
      <c r="CA951" s="53"/>
      <c r="CB951" s="53"/>
      <c r="CC951" s="53"/>
      <c r="CD951" s="53"/>
      <c r="CE951" s="53"/>
      <c r="CF951" s="53"/>
      <c r="CG951" s="53"/>
      <c r="CH951" s="53"/>
      <c r="CI951" s="53"/>
      <c r="CJ951" s="53"/>
      <c r="CK951" s="53"/>
      <c r="CL951" s="61"/>
      <c r="CM951" s="53"/>
      <c r="CN951" s="53"/>
      <c r="CO951" s="53"/>
      <c r="CP951" s="53"/>
      <c r="CQ951" s="53"/>
      <c r="CR951" s="53"/>
      <c r="CS951" s="53"/>
      <c r="CT951" s="53"/>
      <c r="CU951" s="53"/>
      <c r="CV951" s="53"/>
      <c r="CW951" s="53"/>
      <c r="CX951" s="53"/>
      <c r="CY951" s="53"/>
    </row>
    <row r="952" spans="1:103" ht="13" customHeight="1">
      <c r="A952" s="4"/>
      <c r="B952" s="4"/>
      <c r="C952" s="4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  <c r="BO952" s="53"/>
      <c r="BP952" s="53"/>
      <c r="BQ952" s="53"/>
      <c r="BR952" s="53"/>
      <c r="BS952" s="53"/>
      <c r="BT952" s="53"/>
      <c r="BU952" s="53"/>
      <c r="BV952" s="53"/>
      <c r="BW952" s="53"/>
      <c r="BX952" s="53"/>
      <c r="BY952" s="53"/>
      <c r="BZ952" s="53"/>
      <c r="CA952" s="53"/>
      <c r="CB952" s="53"/>
      <c r="CC952" s="53"/>
      <c r="CD952" s="53"/>
      <c r="CE952" s="53"/>
      <c r="CF952" s="53"/>
      <c r="CG952" s="53"/>
      <c r="CH952" s="53"/>
      <c r="CI952" s="53"/>
      <c r="CJ952" s="53"/>
      <c r="CK952" s="53"/>
      <c r="CL952" s="61"/>
      <c r="CM952" s="53"/>
      <c r="CN952" s="53"/>
      <c r="CO952" s="53"/>
      <c r="CP952" s="53"/>
      <c r="CQ952" s="53"/>
      <c r="CR952" s="53"/>
      <c r="CS952" s="53"/>
      <c r="CT952" s="53"/>
      <c r="CU952" s="53"/>
      <c r="CV952" s="53"/>
      <c r="CW952" s="53"/>
      <c r="CX952" s="53"/>
      <c r="CY952" s="53"/>
    </row>
    <row r="953" spans="1:103" ht="13" customHeight="1">
      <c r="A953" s="4"/>
      <c r="B953" s="4"/>
      <c r="C953" s="4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  <c r="BO953" s="53"/>
      <c r="BP953" s="53"/>
      <c r="BQ953" s="53"/>
      <c r="BR953" s="53"/>
      <c r="BS953" s="53"/>
      <c r="BT953" s="53"/>
      <c r="BU953" s="53"/>
      <c r="BV953" s="53"/>
      <c r="BW953" s="53"/>
      <c r="BX953" s="53"/>
      <c r="BY953" s="53"/>
      <c r="BZ953" s="53"/>
      <c r="CA953" s="53"/>
      <c r="CB953" s="53"/>
      <c r="CC953" s="53"/>
      <c r="CD953" s="53"/>
      <c r="CE953" s="53"/>
      <c r="CF953" s="53"/>
      <c r="CG953" s="53"/>
      <c r="CH953" s="53"/>
      <c r="CI953" s="53"/>
      <c r="CJ953" s="53"/>
      <c r="CK953" s="53"/>
      <c r="CL953" s="53"/>
      <c r="CM953" s="53"/>
      <c r="CN953" s="53"/>
      <c r="CO953" s="53"/>
      <c r="CP953" s="53"/>
      <c r="CQ953" s="53"/>
      <c r="CR953" s="53"/>
      <c r="CS953" s="53"/>
      <c r="CT953" s="53"/>
      <c r="CU953" s="53"/>
      <c r="CV953" s="53"/>
      <c r="CW953" s="53"/>
      <c r="CX953" s="53"/>
      <c r="CY953" s="53"/>
    </row>
  </sheetData>
  <mergeCells count="2">
    <mergeCell ref="B11:B15"/>
    <mergeCell ref="C11:C15"/>
  </mergeCells>
  <dataValidations count="13">
    <dataValidation type="list" allowBlank="1" sqref="D47:CY48" xr:uid="{063735AC-F485-1C43-9710-8555C8111BB1}">
      <formula1>"0,-3"</formula1>
    </dataValidation>
    <dataValidation type="list" allowBlank="1" sqref="D11:CY14" xr:uid="{4FA31F8A-FCF5-4E4E-8805-FFBD8499CB7A}">
      <formula1>"0,1,2,3,4,5,6,7,8,9,10,11,12,13,14,15"</formula1>
    </dataValidation>
    <dataValidation type="list" allowBlank="1" sqref="D50:CY50" xr:uid="{487911FD-77F1-9C4E-AFC0-F465DBFDEA54}">
      <formula1>"0,-1,-2"</formula1>
    </dataValidation>
    <dataValidation type="list" allowBlank="1" sqref="D40:CY43" xr:uid="{7DC90BF0-EB85-A444-905D-FF746F8ABABA}">
      <formula1>"0,-3,-5"</formula1>
    </dataValidation>
    <dataValidation type="list" allowBlank="1" sqref="D39:CY39" xr:uid="{5062AAFA-26C4-1741-A2C9-CBECA19C4CE8}">
      <formula1>"0,-10"</formula1>
    </dataValidation>
    <dataValidation type="list" allowBlank="1" sqref="D44:CY44" xr:uid="{A5C7CFE5-A102-F645-9095-E10097771CD8}">
      <formula1>"0,-5"</formula1>
    </dataValidation>
    <dataValidation type="list" allowBlank="1" showInputMessage="1" prompt="Click and enter a value from the list of items" sqref="D5:CY5 D16:CY16 D23:CY24 D26:CY27" xr:uid="{A41F0986-C253-7C46-9E6F-1306BE12D179}">
      <formula1>"0,1,2,3,4,5"</formula1>
    </dataValidation>
    <dataValidation type="list" allowBlank="1" sqref="D49:CY49" xr:uid="{A6996154-C7F0-F741-91C8-C9AECDF090C9}">
      <formula1>"0,-2,-3"</formula1>
    </dataValidation>
    <dataValidation type="list" allowBlank="1" sqref="D45:CY46" xr:uid="{AD93E2EB-5391-5942-8CC8-2A6AC2F92B5B}">
      <formula1>"0,-2,-4"</formula1>
    </dataValidation>
    <dataValidation type="list" allowBlank="1" showInputMessage="1" prompt="Click and enter a value from the list of items" sqref="D18:CY18" xr:uid="{9DD6553A-E0EF-BC46-A97C-FB34D839DF10}">
      <formula1>"0,1,2,3,4,5,6,7"</formula1>
    </dataValidation>
    <dataValidation type="list" allowBlank="1" showInputMessage="1" prompt="Click and enter a value from the list of items" sqref="D19:CY19 D21:CY21 D29:CY29 D31:CY31 D34:CY34 D36:CY36" xr:uid="{26023D9C-9BE9-1C4D-B963-1EDA771D4DA9}">
      <formula1>"0,1,2,3,4"</formula1>
    </dataValidation>
    <dataValidation type="list" allowBlank="1" sqref="D15:CY15" xr:uid="{BDC2DDED-9376-8449-87EF-471BD3ED366B}">
      <formula1>"0,1,2,3,4,5,6,7,8,9,10"</formula1>
    </dataValidation>
    <dataValidation type="list" allowBlank="1" showInputMessage="1" prompt="Click and enter a value from the list of items" sqref="D6:CY9 D20:CY20 D30:CY30 D32:CY32 D35:CY35" xr:uid="{0FD87D8D-4681-0441-B041-37D7F33EC77B}">
      <formula1>"0,1,2,3"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Y100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2.6640625" defaultRowHeight="15.75" customHeight="1"/>
  <cols>
    <col min="1" max="1" width="69.6640625" customWidth="1"/>
    <col min="2" max="2" width="3.83203125" customWidth="1"/>
    <col min="3" max="3" width="4.1640625" customWidth="1"/>
    <col min="4" max="103" width="15.83203125" customWidth="1"/>
  </cols>
  <sheetData>
    <row r="1" spans="1:103" ht="18" customHeight="1">
      <c r="A1" s="4"/>
      <c r="B1" s="4"/>
      <c r="C1" s="4"/>
      <c r="D1" s="63" t="str">
        <f>Portfolio!A2</f>
        <v>Meli</v>
      </c>
      <c r="E1" s="63" t="str">
        <f>Portfolio!A3</f>
        <v>pypl</v>
      </c>
      <c r="F1" s="63" t="str">
        <f>Portfolio!A4</f>
        <v>pltr</v>
      </c>
      <c r="G1" s="63" t="str">
        <f>Portfolio!A5</f>
        <v>oke</v>
      </c>
      <c r="H1" s="63" t="str">
        <f>Portfolio!A6</f>
        <v>xom</v>
      </c>
      <c r="I1" s="63" t="str">
        <f>Portfolio!A7</f>
        <v>fcx</v>
      </c>
      <c r="J1" s="63" t="str">
        <f>Portfolio!A8</f>
        <v>ccj</v>
      </c>
      <c r="K1" s="63" t="str">
        <f>Portfolio!A9</f>
        <v>inmd</v>
      </c>
      <c r="L1" s="63" t="str">
        <f>Portfolio!A10</f>
        <v>iipr</v>
      </c>
      <c r="M1" s="63" t="str">
        <f>Portfolio!A11</f>
        <v>snow</v>
      </c>
      <c r="N1" s="63" t="str">
        <f>Portfolio!A12</f>
        <v>nvcr</v>
      </c>
      <c r="O1" s="63" t="str">
        <f>Portfolio!A13</f>
        <v>enph</v>
      </c>
      <c r="P1" s="63" t="str">
        <f>Portfolio!A14</f>
        <v>poet</v>
      </c>
      <c r="Q1" s="63" t="str">
        <f>Portfolio!A15</f>
        <v>lulu</v>
      </c>
      <c r="R1" s="63" t="str">
        <f>Portfolio!A16</f>
        <v>nbix</v>
      </c>
      <c r="S1" s="63" t="str">
        <f>Portfolio!A17</f>
        <v>bam</v>
      </c>
      <c r="T1" s="63" t="str">
        <f>Portfolio!A18</f>
        <v>baba</v>
      </c>
      <c r="U1" s="63" t="str">
        <f>Portfolio!A19</f>
        <v>Enter Stock
Ticker Here</v>
      </c>
      <c r="V1" s="63" t="str">
        <f>Portfolio!A20</f>
        <v>Enter Stock
Ticker Here</v>
      </c>
      <c r="W1" s="63" t="str">
        <f>Portfolio!A21</f>
        <v>Enter Stock
Ticker Here</v>
      </c>
      <c r="X1" s="63" t="str">
        <f>Portfolio!A22</f>
        <v>Enter Stock
Ticker Here</v>
      </c>
      <c r="Y1" s="63" t="str">
        <f>Portfolio!A23</f>
        <v>Enter Stock
Ticker Here</v>
      </c>
      <c r="Z1" s="63" t="str">
        <f>Portfolio!A24</f>
        <v>Enter Stock
Ticker Here</v>
      </c>
      <c r="AA1" s="63" t="str">
        <f>Portfolio!A25</f>
        <v>Enter Stock
Ticker Here</v>
      </c>
      <c r="AB1" s="63" t="str">
        <f>Portfolio!A26</f>
        <v>Enter Stock
Ticker Here</v>
      </c>
      <c r="AC1" s="63" t="str">
        <f>Portfolio!A27</f>
        <v>Enter Stock
Ticker Here</v>
      </c>
      <c r="AD1" s="63" t="str">
        <f>Portfolio!A28</f>
        <v>Enter Stock
Ticker Here</v>
      </c>
      <c r="AE1" s="63" t="str">
        <f>Portfolio!A29</f>
        <v>Enter Stock
Ticker Here</v>
      </c>
      <c r="AF1" s="63" t="str">
        <f>Portfolio!A30</f>
        <v>Enter Stock
Ticker Here</v>
      </c>
      <c r="AG1" s="63" t="str">
        <f>Portfolio!A31</f>
        <v>Enter Stock
Ticker Here</v>
      </c>
      <c r="AH1" s="63" t="str">
        <f>Portfolio!A32</f>
        <v>Enter Stock
Ticker Here</v>
      </c>
      <c r="AI1" s="63" t="str">
        <f>Portfolio!A33</f>
        <v>Enter Stock
Ticker Here</v>
      </c>
      <c r="AJ1" s="63" t="str">
        <f>Portfolio!A34</f>
        <v>Enter Stock
Ticker Here</v>
      </c>
      <c r="AK1" s="63" t="str">
        <f>Portfolio!A34</f>
        <v>Enter Stock
Ticker Here</v>
      </c>
      <c r="AL1" s="63" t="str">
        <f>Portfolio!A36</f>
        <v>Enter Stock
Ticker Here</v>
      </c>
      <c r="AM1" s="63" t="str">
        <f>Portfolio!A37</f>
        <v>Enter Stock
Ticker Here</v>
      </c>
      <c r="AN1" s="63" t="str">
        <f>Portfolio!A38</f>
        <v>Enter Stock
Ticker Here</v>
      </c>
      <c r="AO1" s="63" t="str">
        <f>Portfolio!A39</f>
        <v>Enter Stock
Ticker Here</v>
      </c>
      <c r="AP1" s="63" t="str">
        <f>Portfolio!A40</f>
        <v>Enter Stock
Ticker Here</v>
      </c>
      <c r="AQ1" s="63" t="str">
        <f>Portfolio!A41</f>
        <v>Enter Stock
Ticker Here</v>
      </c>
      <c r="AR1" s="63" t="str">
        <f>Portfolio!A42</f>
        <v>Enter Stock
Ticker Here</v>
      </c>
      <c r="AS1" s="63" t="str">
        <f>Portfolio!A43</f>
        <v>Enter Stock
Ticker Here</v>
      </c>
      <c r="AT1" s="63" t="str">
        <f>Portfolio!A44</f>
        <v>Enter Stock
Ticker Here</v>
      </c>
      <c r="AU1" s="63" t="str">
        <f>Portfolio!A45</f>
        <v>Enter Stock
Ticker Here</v>
      </c>
      <c r="AV1" s="63" t="str">
        <f>Portfolio!A46</f>
        <v>Enter Stock
Ticker Here</v>
      </c>
      <c r="AW1" s="63" t="str">
        <f>Portfolio!A47</f>
        <v>Enter Stock
Ticker Here</v>
      </c>
      <c r="AX1" s="63" t="str">
        <f>Portfolio!A48</f>
        <v>Enter Stock
Ticker Here</v>
      </c>
      <c r="AY1" s="63" t="str">
        <f>Portfolio!A49</f>
        <v>Enter Stock
Ticker Here</v>
      </c>
      <c r="AZ1" s="63" t="str">
        <f>Portfolio!A50</f>
        <v>Enter Stock
Ticker Here</v>
      </c>
      <c r="BA1" s="63" t="str">
        <f>Portfolio!A51</f>
        <v>Enter Stock
Ticker Here</v>
      </c>
      <c r="BB1" s="63" t="str">
        <f>Portfolio!A52</f>
        <v>Enter Stock
Ticker Here</v>
      </c>
      <c r="BC1" s="63" t="str">
        <f>Portfolio!A53</f>
        <v>Enter Stock
Ticker Here</v>
      </c>
      <c r="BD1" s="63" t="str">
        <f>Portfolio!A54</f>
        <v>Enter Stock
Ticker Here</v>
      </c>
      <c r="BE1" s="63" t="str">
        <f>Portfolio!A55</f>
        <v>Enter Stock
Ticker Here</v>
      </c>
      <c r="BF1" s="63" t="str">
        <f>Portfolio!A56</f>
        <v>Enter Stock
Ticker Here</v>
      </c>
      <c r="BG1" s="63" t="str">
        <f>Portfolio!A57</f>
        <v>Enter Stock
Ticker Here</v>
      </c>
      <c r="BH1" s="63" t="str">
        <f>Portfolio!A58</f>
        <v>Enter Stock
Ticker Here</v>
      </c>
      <c r="BI1" s="63" t="str">
        <f>Portfolio!A59</f>
        <v>Enter Stock
Ticker Here</v>
      </c>
      <c r="BJ1" s="63" t="str">
        <f>Portfolio!A60</f>
        <v>Enter Stock
Ticker Here</v>
      </c>
      <c r="BK1" s="63" t="str">
        <f>Portfolio!A61</f>
        <v>Enter Stock
Ticker Here</v>
      </c>
      <c r="BL1" s="63" t="str">
        <f>Portfolio!A62</f>
        <v>Enter Stock
Ticker Here</v>
      </c>
      <c r="BM1" s="63" t="str">
        <f>Portfolio!A63</f>
        <v>Enter Stock
Ticker Here</v>
      </c>
      <c r="BN1" s="63" t="str">
        <f>Portfolio!A64</f>
        <v>Enter Stock
Ticker Here</v>
      </c>
      <c r="BO1" s="63" t="str">
        <f>Portfolio!A65</f>
        <v>Enter Stock
Ticker Here</v>
      </c>
      <c r="BP1" s="63" t="str">
        <f>Portfolio!A66</f>
        <v>Enter Stock
Ticker Here</v>
      </c>
      <c r="BQ1" s="63" t="str">
        <f>Portfolio!A66</f>
        <v>Enter Stock
Ticker Here</v>
      </c>
      <c r="BR1" s="63" t="str">
        <f>Portfolio!A67</f>
        <v>Enter Stock
Ticker Here</v>
      </c>
      <c r="BS1" s="63" t="str">
        <f>Portfolio!A68</f>
        <v>Enter Stock
Ticker Here</v>
      </c>
      <c r="BT1" s="63" t="str">
        <f>Portfolio!A69</f>
        <v>Enter Stock
Ticker Here</v>
      </c>
      <c r="BU1" s="63" t="str">
        <f>Portfolio!A70</f>
        <v>Enter Stock
Ticker Here</v>
      </c>
      <c r="BV1" s="63" t="str">
        <f>Portfolio!A71</f>
        <v>Enter Stock
Ticker Here</v>
      </c>
      <c r="BW1" s="63" t="str">
        <f>Portfolio!A72</f>
        <v>Enter Stock
Ticker Here</v>
      </c>
      <c r="BX1" s="63" t="str">
        <f>Portfolio!A73</f>
        <v>Enter Stock
Ticker Here</v>
      </c>
      <c r="BY1" s="63" t="str">
        <f>Portfolio!A74</f>
        <v>Enter Stock
Ticker Here</v>
      </c>
      <c r="BZ1" s="63" t="str">
        <f>Portfolio!A75</f>
        <v>Enter Stock
Ticker Here</v>
      </c>
      <c r="CA1" s="63" t="str">
        <f>Portfolio!A76</f>
        <v>Enter Stock
Ticker Here</v>
      </c>
      <c r="CB1" s="63" t="str">
        <f>Portfolio!A77</f>
        <v>Enter Stock
Ticker Here</v>
      </c>
      <c r="CC1" s="63" t="str">
        <f>Portfolio!A78</f>
        <v>Enter Stock
Ticker Here</v>
      </c>
      <c r="CD1" s="63" t="str">
        <f>Portfolio!A79</f>
        <v>Enter Stock
Ticker Here</v>
      </c>
      <c r="CE1" s="63" t="str">
        <f>Portfolio!A80</f>
        <v>Enter Stock
Ticker Here</v>
      </c>
      <c r="CF1" s="63" t="str">
        <f>Portfolio!A81</f>
        <v>Enter Stock
Ticker Here</v>
      </c>
      <c r="CG1" s="63" t="str">
        <f>Portfolio!A82</f>
        <v>Enter Stock
Ticker Here</v>
      </c>
      <c r="CH1" s="63" t="str">
        <f>Portfolio!A83</f>
        <v>Enter Stock
Ticker Here</v>
      </c>
      <c r="CI1" s="63" t="str">
        <f>Portfolio!A84</f>
        <v>Enter Stock
Ticker Here</v>
      </c>
      <c r="CJ1" s="63" t="str">
        <f>Portfolio!A85</f>
        <v>Enter Stock
Ticker Here</v>
      </c>
      <c r="CK1" s="63" t="str">
        <f>Portfolio!A86</f>
        <v>Enter Stock
Ticker Here</v>
      </c>
      <c r="CL1" s="63" t="str">
        <f>Portfolio!A87</f>
        <v>Enter Stock
Ticker Here</v>
      </c>
      <c r="CM1" s="63" t="str">
        <f>Portfolio!A88</f>
        <v>Enter Stock
Ticker Here</v>
      </c>
      <c r="CN1" s="63" t="str">
        <f>Portfolio!A89</f>
        <v>Enter Stock
Ticker Here</v>
      </c>
      <c r="CO1" s="63" t="str">
        <f>Portfolio!A90</f>
        <v>Enter Stock
Ticker Here</v>
      </c>
      <c r="CP1" s="63" t="str">
        <f>Portfolio!A91</f>
        <v>Enter Stock
Ticker Here</v>
      </c>
      <c r="CQ1" s="63" t="str">
        <f>Portfolio!A92</f>
        <v>Enter Stock
Ticker Here</v>
      </c>
      <c r="CR1" s="63" t="str">
        <f>Portfolio!A93</f>
        <v>Enter Stock
Ticker Here</v>
      </c>
      <c r="CS1" s="63" t="str">
        <f>Portfolio!A94</f>
        <v>Enter Stock
Ticker Here</v>
      </c>
      <c r="CT1" s="63" t="str">
        <f>Portfolio!A95</f>
        <v>Enter Stock
Ticker Here</v>
      </c>
      <c r="CU1" s="63" t="str">
        <f>Portfolio!A96</f>
        <v>Enter Stock
Ticker Here</v>
      </c>
      <c r="CV1" s="63" t="str">
        <f>Portfolio!A97</f>
        <v>Enter Stock
Ticker Here</v>
      </c>
      <c r="CW1" s="63" t="str">
        <f>Portfolio!A98</f>
        <v>Enter Stock
Ticker Here</v>
      </c>
      <c r="CX1" s="63" t="str">
        <f>Portfolio!A99</f>
        <v>Enter Stock
Ticker Here</v>
      </c>
      <c r="CY1" s="63" t="str">
        <f>Portfolio!A100</f>
        <v>Enter Stock
Ticker Here</v>
      </c>
    </row>
    <row r="2" spans="1:103" ht="18" customHeight="1">
      <c r="A2" s="48" t="s">
        <v>50</v>
      </c>
      <c r="B2" s="48"/>
      <c r="C2" s="48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</row>
    <row r="3" spans="1:103" ht="15.75" customHeight="1">
      <c r="A3" s="50" t="s">
        <v>94</v>
      </c>
      <c r="B3" s="50"/>
      <c r="C3" s="50"/>
      <c r="D3" s="64">
        <f t="shared" ref="D3:AI3" si="0">D18</f>
        <v>0</v>
      </c>
      <c r="E3" s="64">
        <f t="shared" si="0"/>
        <v>0</v>
      </c>
      <c r="F3" s="64">
        <f t="shared" si="0"/>
        <v>0</v>
      </c>
      <c r="G3" s="64">
        <f t="shared" si="0"/>
        <v>0</v>
      </c>
      <c r="H3" s="64">
        <f t="shared" si="0"/>
        <v>0</v>
      </c>
      <c r="I3" s="64">
        <f t="shared" si="0"/>
        <v>0</v>
      </c>
      <c r="J3" s="64">
        <f t="shared" si="0"/>
        <v>0</v>
      </c>
      <c r="K3" s="64">
        <f t="shared" si="0"/>
        <v>0</v>
      </c>
      <c r="L3" s="64">
        <f t="shared" si="0"/>
        <v>0</v>
      </c>
      <c r="M3" s="64">
        <f t="shared" si="0"/>
        <v>0</v>
      </c>
      <c r="N3" s="64">
        <f t="shared" si="0"/>
        <v>0</v>
      </c>
      <c r="O3" s="64">
        <f t="shared" si="0"/>
        <v>0</v>
      </c>
      <c r="P3" s="64">
        <f t="shared" si="0"/>
        <v>0</v>
      </c>
      <c r="Q3" s="64">
        <f t="shared" si="0"/>
        <v>0</v>
      </c>
      <c r="R3" s="64">
        <f t="shared" si="0"/>
        <v>0</v>
      </c>
      <c r="S3" s="64">
        <f t="shared" si="0"/>
        <v>0</v>
      </c>
      <c r="T3" s="64">
        <f t="shared" si="0"/>
        <v>0</v>
      </c>
      <c r="U3" s="64">
        <f t="shared" si="0"/>
        <v>0</v>
      </c>
      <c r="V3" s="64">
        <f t="shared" si="0"/>
        <v>0</v>
      </c>
      <c r="W3" s="64">
        <f t="shared" si="0"/>
        <v>0</v>
      </c>
      <c r="X3" s="64">
        <f t="shared" si="0"/>
        <v>0</v>
      </c>
      <c r="Y3" s="64">
        <f t="shared" si="0"/>
        <v>0</v>
      </c>
      <c r="Z3" s="64">
        <f t="shared" si="0"/>
        <v>0</v>
      </c>
      <c r="AA3" s="64">
        <f t="shared" si="0"/>
        <v>0</v>
      </c>
      <c r="AB3" s="64">
        <f t="shared" si="0"/>
        <v>0</v>
      </c>
      <c r="AC3" s="64">
        <f t="shared" si="0"/>
        <v>0</v>
      </c>
      <c r="AD3" s="64">
        <f t="shared" si="0"/>
        <v>0</v>
      </c>
      <c r="AE3" s="64">
        <f t="shared" si="0"/>
        <v>0</v>
      </c>
      <c r="AF3" s="64">
        <f t="shared" si="0"/>
        <v>0</v>
      </c>
      <c r="AG3" s="64">
        <f t="shared" si="0"/>
        <v>0</v>
      </c>
      <c r="AH3" s="64">
        <f t="shared" si="0"/>
        <v>0</v>
      </c>
      <c r="AI3" s="64">
        <f t="shared" si="0"/>
        <v>0</v>
      </c>
      <c r="AJ3" s="64">
        <f t="shared" ref="AJ3:BO3" si="1">AJ18</f>
        <v>0</v>
      </c>
      <c r="AK3" s="64">
        <f t="shared" si="1"/>
        <v>0</v>
      </c>
      <c r="AL3" s="64">
        <f t="shared" si="1"/>
        <v>0</v>
      </c>
      <c r="AM3" s="64">
        <f t="shared" si="1"/>
        <v>0</v>
      </c>
      <c r="AN3" s="64">
        <f t="shared" si="1"/>
        <v>0</v>
      </c>
      <c r="AO3" s="64">
        <f t="shared" si="1"/>
        <v>0</v>
      </c>
      <c r="AP3" s="64">
        <f t="shared" si="1"/>
        <v>0</v>
      </c>
      <c r="AQ3" s="64">
        <f t="shared" si="1"/>
        <v>0</v>
      </c>
      <c r="AR3" s="64">
        <f t="shared" si="1"/>
        <v>0</v>
      </c>
      <c r="AS3" s="64">
        <f t="shared" si="1"/>
        <v>0</v>
      </c>
      <c r="AT3" s="64">
        <f t="shared" si="1"/>
        <v>0</v>
      </c>
      <c r="AU3" s="64">
        <f t="shared" si="1"/>
        <v>0</v>
      </c>
      <c r="AV3" s="64">
        <f t="shared" si="1"/>
        <v>0</v>
      </c>
      <c r="AW3" s="64">
        <f t="shared" si="1"/>
        <v>0</v>
      </c>
      <c r="AX3" s="64">
        <f t="shared" si="1"/>
        <v>0</v>
      </c>
      <c r="AY3" s="64">
        <f t="shared" si="1"/>
        <v>0</v>
      </c>
      <c r="AZ3" s="64">
        <f t="shared" si="1"/>
        <v>0</v>
      </c>
      <c r="BA3" s="64">
        <f t="shared" si="1"/>
        <v>0</v>
      </c>
      <c r="BB3" s="64">
        <f t="shared" si="1"/>
        <v>0</v>
      </c>
      <c r="BC3" s="64">
        <f t="shared" si="1"/>
        <v>0</v>
      </c>
      <c r="BD3" s="64">
        <f t="shared" si="1"/>
        <v>0</v>
      </c>
      <c r="BE3" s="64">
        <f t="shared" si="1"/>
        <v>0</v>
      </c>
      <c r="BF3" s="64">
        <f t="shared" si="1"/>
        <v>0</v>
      </c>
      <c r="BG3" s="64">
        <f t="shared" si="1"/>
        <v>0</v>
      </c>
      <c r="BH3" s="64">
        <f t="shared" si="1"/>
        <v>0</v>
      </c>
      <c r="BI3" s="64">
        <f t="shared" si="1"/>
        <v>0</v>
      </c>
      <c r="BJ3" s="64">
        <f t="shared" si="1"/>
        <v>0</v>
      </c>
      <c r="BK3" s="64">
        <f t="shared" si="1"/>
        <v>0</v>
      </c>
      <c r="BL3" s="64">
        <f t="shared" si="1"/>
        <v>0</v>
      </c>
      <c r="BM3" s="64">
        <f t="shared" si="1"/>
        <v>0</v>
      </c>
      <c r="BN3" s="64">
        <f t="shared" si="1"/>
        <v>0</v>
      </c>
      <c r="BO3" s="64">
        <f t="shared" si="1"/>
        <v>0</v>
      </c>
      <c r="BP3" s="64">
        <f t="shared" ref="BP3:CJ3" si="2">BP18</f>
        <v>0</v>
      </c>
      <c r="BQ3" s="64">
        <f t="shared" si="2"/>
        <v>0</v>
      </c>
      <c r="BR3" s="64">
        <f t="shared" si="2"/>
        <v>0</v>
      </c>
      <c r="BS3" s="64">
        <f t="shared" si="2"/>
        <v>0</v>
      </c>
      <c r="BT3" s="64">
        <f t="shared" si="2"/>
        <v>0</v>
      </c>
      <c r="BU3" s="64">
        <f t="shared" si="2"/>
        <v>0</v>
      </c>
      <c r="BV3" s="64">
        <f t="shared" si="2"/>
        <v>0</v>
      </c>
      <c r="BW3" s="64">
        <f t="shared" si="2"/>
        <v>0</v>
      </c>
      <c r="BX3" s="64">
        <f t="shared" si="2"/>
        <v>0</v>
      </c>
      <c r="BY3" s="64">
        <f t="shared" si="2"/>
        <v>0</v>
      </c>
      <c r="BZ3" s="64">
        <f t="shared" si="2"/>
        <v>0</v>
      </c>
      <c r="CA3" s="64">
        <f t="shared" si="2"/>
        <v>0</v>
      </c>
      <c r="CB3" s="64">
        <f t="shared" si="2"/>
        <v>0</v>
      </c>
      <c r="CC3" s="64">
        <f t="shared" si="2"/>
        <v>0</v>
      </c>
      <c r="CD3" s="64">
        <f t="shared" si="2"/>
        <v>0</v>
      </c>
      <c r="CE3" s="64">
        <f t="shared" si="2"/>
        <v>0</v>
      </c>
      <c r="CF3" s="64">
        <f t="shared" si="2"/>
        <v>0</v>
      </c>
      <c r="CG3" s="64">
        <f t="shared" si="2"/>
        <v>0</v>
      </c>
      <c r="CH3" s="64">
        <f t="shared" si="2"/>
        <v>0</v>
      </c>
      <c r="CI3" s="64">
        <f t="shared" si="2"/>
        <v>0</v>
      </c>
      <c r="CJ3" s="64">
        <f t="shared" si="2"/>
        <v>0</v>
      </c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</row>
    <row r="4" spans="1:103" ht="16" customHeight="1">
      <c r="A4" s="65" t="s">
        <v>95</v>
      </c>
      <c r="B4" s="66" t="s">
        <v>96</v>
      </c>
      <c r="C4" s="66" t="s">
        <v>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pans="1:103" ht="15.75" customHeight="1">
      <c r="A5" s="67" t="s">
        <v>98</v>
      </c>
      <c r="B5" s="66">
        <v>-1</v>
      </c>
      <c r="C5" s="66">
        <v>2</v>
      </c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>
        <v>0</v>
      </c>
      <c r="K5" s="68">
        <v>0</v>
      </c>
      <c r="L5" s="68">
        <v>0</v>
      </c>
      <c r="M5" s="68">
        <v>0</v>
      </c>
      <c r="N5" s="68">
        <v>0</v>
      </c>
      <c r="O5" s="68">
        <v>0</v>
      </c>
      <c r="P5" s="68">
        <v>0</v>
      </c>
      <c r="Q5" s="68">
        <v>0</v>
      </c>
      <c r="R5" s="68">
        <v>0</v>
      </c>
      <c r="S5" s="68">
        <v>0</v>
      </c>
      <c r="T5" s="68">
        <v>0</v>
      </c>
      <c r="U5" s="68">
        <v>0</v>
      </c>
      <c r="V5" s="68">
        <v>0</v>
      </c>
      <c r="W5" s="68">
        <v>0</v>
      </c>
      <c r="X5" s="68">
        <v>0</v>
      </c>
      <c r="Y5" s="68">
        <v>0</v>
      </c>
      <c r="Z5" s="68">
        <v>0</v>
      </c>
      <c r="AA5" s="68">
        <v>0</v>
      </c>
      <c r="AB5" s="68">
        <v>0</v>
      </c>
      <c r="AC5" s="68">
        <v>0</v>
      </c>
      <c r="AD5" s="68">
        <v>0</v>
      </c>
      <c r="AE5" s="68">
        <v>0</v>
      </c>
      <c r="AF5" s="68">
        <v>0</v>
      </c>
      <c r="AG5" s="68">
        <v>0</v>
      </c>
      <c r="AH5" s="68">
        <v>0</v>
      </c>
      <c r="AI5" s="68">
        <v>0</v>
      </c>
      <c r="AJ5" s="68">
        <v>0</v>
      </c>
      <c r="AK5" s="68">
        <v>0</v>
      </c>
      <c r="AL5" s="68">
        <v>0</v>
      </c>
      <c r="AM5" s="68">
        <v>0</v>
      </c>
      <c r="AN5" s="68">
        <v>0</v>
      </c>
      <c r="AO5" s="68">
        <v>0</v>
      </c>
      <c r="AP5" s="68">
        <v>0</v>
      </c>
      <c r="AQ5" s="68">
        <v>0</v>
      </c>
      <c r="AR5" s="68">
        <v>0</v>
      </c>
      <c r="AS5" s="68">
        <v>0</v>
      </c>
      <c r="AT5" s="68">
        <v>0</v>
      </c>
      <c r="AU5" s="68">
        <v>0</v>
      </c>
      <c r="AV5" s="68">
        <v>0</v>
      </c>
      <c r="AW5" s="68">
        <v>0</v>
      </c>
      <c r="AX5" s="68">
        <v>0</v>
      </c>
      <c r="AY5" s="68">
        <v>0</v>
      </c>
      <c r="AZ5" s="68">
        <v>0</v>
      </c>
      <c r="BA5" s="68">
        <v>0</v>
      </c>
      <c r="BB5" s="68">
        <v>0</v>
      </c>
      <c r="BC5" s="68">
        <v>0</v>
      </c>
      <c r="BD5" s="68">
        <v>0</v>
      </c>
      <c r="BE5" s="68">
        <v>0</v>
      </c>
      <c r="BF5" s="68">
        <v>0</v>
      </c>
      <c r="BG5" s="68">
        <v>0</v>
      </c>
      <c r="BH5" s="68">
        <v>0</v>
      </c>
      <c r="BI5" s="68">
        <v>0</v>
      </c>
      <c r="BJ5" s="68">
        <v>0</v>
      </c>
      <c r="BK5" s="68">
        <v>0</v>
      </c>
      <c r="BL5" s="68">
        <v>0</v>
      </c>
      <c r="BM5" s="68">
        <v>0</v>
      </c>
      <c r="BN5" s="68">
        <v>0</v>
      </c>
      <c r="BO5" s="68">
        <v>0</v>
      </c>
      <c r="BP5" s="68">
        <v>0</v>
      </c>
      <c r="BQ5" s="68">
        <v>0</v>
      </c>
      <c r="BR5" s="68">
        <v>0</v>
      </c>
      <c r="BS5" s="68">
        <v>0</v>
      </c>
      <c r="BT5" s="68">
        <v>0</v>
      </c>
      <c r="BU5" s="68">
        <v>0</v>
      </c>
      <c r="BV5" s="68">
        <v>0</v>
      </c>
      <c r="BW5" s="68">
        <v>0</v>
      </c>
      <c r="BX5" s="68">
        <v>0</v>
      </c>
      <c r="BY5" s="68">
        <v>0</v>
      </c>
      <c r="BZ5" s="68">
        <v>0</v>
      </c>
      <c r="CA5" s="68">
        <v>0</v>
      </c>
      <c r="CB5" s="68">
        <v>0</v>
      </c>
      <c r="CC5" s="68">
        <v>0</v>
      </c>
      <c r="CD5" s="68">
        <v>0</v>
      </c>
      <c r="CE5" s="68">
        <v>0</v>
      </c>
      <c r="CF5" s="68">
        <v>0</v>
      </c>
      <c r="CG5" s="68">
        <v>0</v>
      </c>
      <c r="CH5" s="68">
        <v>0</v>
      </c>
      <c r="CI5" s="68">
        <v>0</v>
      </c>
      <c r="CJ5" s="68">
        <v>0</v>
      </c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</row>
    <row r="6" spans="1:103" ht="15.75" customHeight="1">
      <c r="A6" s="67" t="s">
        <v>99</v>
      </c>
      <c r="B6" s="66">
        <v>0</v>
      </c>
      <c r="C6" s="66">
        <v>8</v>
      </c>
      <c r="D6" s="68">
        <v>0</v>
      </c>
      <c r="E6" s="68">
        <v>0</v>
      </c>
      <c r="F6" s="68">
        <v>0</v>
      </c>
      <c r="G6" s="68">
        <v>0</v>
      </c>
      <c r="H6" s="68">
        <v>0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8">
        <v>0</v>
      </c>
      <c r="Q6" s="68">
        <v>0</v>
      </c>
      <c r="R6" s="68">
        <v>0</v>
      </c>
      <c r="S6" s="68">
        <v>0</v>
      </c>
      <c r="T6" s="68">
        <v>0</v>
      </c>
      <c r="U6" s="68">
        <v>0</v>
      </c>
      <c r="V6" s="68">
        <v>0</v>
      </c>
      <c r="W6" s="68">
        <v>0</v>
      </c>
      <c r="X6" s="68">
        <v>0</v>
      </c>
      <c r="Y6" s="68">
        <v>0</v>
      </c>
      <c r="Z6" s="68">
        <v>0</v>
      </c>
      <c r="AA6" s="68">
        <v>0</v>
      </c>
      <c r="AB6" s="68">
        <v>0</v>
      </c>
      <c r="AC6" s="68">
        <v>0</v>
      </c>
      <c r="AD6" s="68">
        <v>0</v>
      </c>
      <c r="AE6" s="68">
        <v>0</v>
      </c>
      <c r="AF6" s="68">
        <v>0</v>
      </c>
      <c r="AG6" s="68">
        <v>0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  <c r="AN6" s="68">
        <v>0</v>
      </c>
      <c r="AO6" s="68">
        <v>0</v>
      </c>
      <c r="AP6" s="68">
        <v>0</v>
      </c>
      <c r="AQ6" s="68">
        <v>0</v>
      </c>
      <c r="AR6" s="68">
        <v>0</v>
      </c>
      <c r="AS6" s="68">
        <v>0</v>
      </c>
      <c r="AT6" s="68">
        <v>0</v>
      </c>
      <c r="AU6" s="68">
        <v>0</v>
      </c>
      <c r="AV6" s="68">
        <v>0</v>
      </c>
      <c r="AW6" s="68">
        <v>0</v>
      </c>
      <c r="AX6" s="68">
        <v>0</v>
      </c>
      <c r="AY6" s="68">
        <v>0</v>
      </c>
      <c r="AZ6" s="68">
        <v>0</v>
      </c>
      <c r="BA6" s="68">
        <v>0</v>
      </c>
      <c r="BB6" s="68">
        <v>0</v>
      </c>
      <c r="BC6" s="68">
        <v>0</v>
      </c>
      <c r="BD6" s="68">
        <v>0</v>
      </c>
      <c r="BE6" s="68">
        <v>0</v>
      </c>
      <c r="BF6" s="68">
        <v>0</v>
      </c>
      <c r="BG6" s="68">
        <v>0</v>
      </c>
      <c r="BH6" s="68">
        <v>0</v>
      </c>
      <c r="BI6" s="68">
        <v>0</v>
      </c>
      <c r="BJ6" s="68">
        <v>0</v>
      </c>
      <c r="BK6" s="68">
        <v>0</v>
      </c>
      <c r="BL6" s="68">
        <v>0</v>
      </c>
      <c r="BM6" s="68">
        <v>0</v>
      </c>
      <c r="BN6" s="68">
        <v>0</v>
      </c>
      <c r="BO6" s="68">
        <v>0</v>
      </c>
      <c r="BP6" s="68">
        <v>0</v>
      </c>
      <c r="BQ6" s="68">
        <v>0</v>
      </c>
      <c r="BR6" s="68">
        <v>0</v>
      </c>
      <c r="BS6" s="68">
        <v>0</v>
      </c>
      <c r="BT6" s="68">
        <v>0</v>
      </c>
      <c r="BU6" s="68">
        <v>0</v>
      </c>
      <c r="BV6" s="68">
        <v>0</v>
      </c>
      <c r="BW6" s="68">
        <v>0</v>
      </c>
      <c r="BX6" s="68">
        <v>0</v>
      </c>
      <c r="BY6" s="68">
        <v>0</v>
      </c>
      <c r="BZ6" s="68">
        <v>0</v>
      </c>
      <c r="CA6" s="68">
        <v>0</v>
      </c>
      <c r="CB6" s="68">
        <v>0</v>
      </c>
      <c r="CC6" s="68">
        <v>0</v>
      </c>
      <c r="CD6" s="68">
        <v>0</v>
      </c>
      <c r="CE6" s="68">
        <v>0</v>
      </c>
      <c r="CF6" s="68">
        <v>0</v>
      </c>
      <c r="CG6" s="68">
        <v>0</v>
      </c>
      <c r="CH6" s="68">
        <v>0</v>
      </c>
      <c r="CI6" s="68">
        <v>0</v>
      </c>
      <c r="CJ6" s="68">
        <v>0</v>
      </c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</row>
    <row r="7" spans="1:103" ht="15.75" customHeight="1">
      <c r="A7" s="67" t="s">
        <v>100</v>
      </c>
      <c r="B7" s="66">
        <v>0</v>
      </c>
      <c r="C7" s="66">
        <v>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8">
        <v>0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0</v>
      </c>
      <c r="AC7" s="68">
        <v>0</v>
      </c>
      <c r="AD7" s="68">
        <v>0</v>
      </c>
      <c r="AE7" s="68">
        <v>0</v>
      </c>
      <c r="AF7" s="68">
        <v>0</v>
      </c>
      <c r="AG7" s="68">
        <v>0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  <c r="AN7" s="68">
        <v>0</v>
      </c>
      <c r="AO7" s="68">
        <v>0</v>
      </c>
      <c r="AP7" s="68">
        <v>0</v>
      </c>
      <c r="AQ7" s="68">
        <v>0</v>
      </c>
      <c r="AR7" s="68">
        <v>0</v>
      </c>
      <c r="AS7" s="68">
        <v>0</v>
      </c>
      <c r="AT7" s="68">
        <v>0</v>
      </c>
      <c r="AU7" s="68">
        <v>0</v>
      </c>
      <c r="AV7" s="68">
        <v>0</v>
      </c>
      <c r="AW7" s="68">
        <v>0</v>
      </c>
      <c r="AX7" s="68">
        <v>0</v>
      </c>
      <c r="AY7" s="68">
        <v>0</v>
      </c>
      <c r="AZ7" s="68">
        <v>0</v>
      </c>
      <c r="BA7" s="68">
        <v>0</v>
      </c>
      <c r="BB7" s="68">
        <v>0</v>
      </c>
      <c r="BC7" s="68">
        <v>0</v>
      </c>
      <c r="BD7" s="68">
        <v>0</v>
      </c>
      <c r="BE7" s="68">
        <v>0</v>
      </c>
      <c r="BF7" s="68">
        <v>0</v>
      </c>
      <c r="BG7" s="68">
        <v>0</v>
      </c>
      <c r="BH7" s="68">
        <v>0</v>
      </c>
      <c r="BI7" s="68">
        <v>0</v>
      </c>
      <c r="BJ7" s="68">
        <v>0</v>
      </c>
      <c r="BK7" s="68">
        <v>0</v>
      </c>
      <c r="BL7" s="68">
        <v>0</v>
      </c>
      <c r="BM7" s="68">
        <v>0</v>
      </c>
      <c r="BN7" s="68">
        <v>0</v>
      </c>
      <c r="BO7" s="68">
        <v>0</v>
      </c>
      <c r="BP7" s="68">
        <v>0</v>
      </c>
      <c r="BQ7" s="68">
        <v>0</v>
      </c>
      <c r="BR7" s="68">
        <v>0</v>
      </c>
      <c r="BS7" s="68">
        <v>0</v>
      </c>
      <c r="BT7" s="68">
        <v>0</v>
      </c>
      <c r="BU7" s="68">
        <v>0</v>
      </c>
      <c r="BV7" s="68">
        <v>0</v>
      </c>
      <c r="BW7" s="68">
        <v>0</v>
      </c>
      <c r="BX7" s="68">
        <v>0</v>
      </c>
      <c r="BY7" s="68">
        <v>0</v>
      </c>
      <c r="BZ7" s="68">
        <v>0</v>
      </c>
      <c r="CA7" s="68">
        <v>0</v>
      </c>
      <c r="CB7" s="68">
        <v>0</v>
      </c>
      <c r="CC7" s="68">
        <v>0</v>
      </c>
      <c r="CD7" s="68">
        <v>0</v>
      </c>
      <c r="CE7" s="68">
        <v>0</v>
      </c>
      <c r="CF7" s="68">
        <v>0</v>
      </c>
      <c r="CG7" s="68">
        <v>0</v>
      </c>
      <c r="CH7" s="68">
        <v>0</v>
      </c>
      <c r="CI7" s="68">
        <v>0</v>
      </c>
      <c r="CJ7" s="68">
        <v>0</v>
      </c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</row>
    <row r="8" spans="1:103" ht="15.75" customHeight="1">
      <c r="B8" s="53"/>
      <c r="C8" s="5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 spans="1:103" ht="16" customHeight="1">
      <c r="A9" s="65" t="s">
        <v>101</v>
      </c>
      <c r="B9" s="53"/>
      <c r="C9" s="5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 spans="1:103" ht="15.75" customHeight="1">
      <c r="A10" s="67" t="s">
        <v>102</v>
      </c>
      <c r="B10" s="66">
        <v>-1</v>
      </c>
      <c r="C10" s="66">
        <v>1</v>
      </c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>
        <v>0</v>
      </c>
      <c r="K10" s="68">
        <v>0</v>
      </c>
      <c r="L10" s="68">
        <v>0</v>
      </c>
      <c r="M10" s="68">
        <v>0</v>
      </c>
      <c r="N10" s="68">
        <v>0</v>
      </c>
      <c r="O10" s="68">
        <v>0</v>
      </c>
      <c r="P10" s="68">
        <v>0</v>
      </c>
      <c r="Q10" s="68">
        <v>0</v>
      </c>
      <c r="R10" s="68">
        <v>0</v>
      </c>
      <c r="S10" s="68">
        <v>0</v>
      </c>
      <c r="T10" s="68">
        <v>0</v>
      </c>
      <c r="U10" s="68">
        <v>0</v>
      </c>
      <c r="V10" s="68">
        <v>0</v>
      </c>
      <c r="W10" s="68">
        <v>0</v>
      </c>
      <c r="X10" s="68">
        <v>0</v>
      </c>
      <c r="Y10" s="68">
        <v>0</v>
      </c>
      <c r="Z10" s="68">
        <v>0</v>
      </c>
      <c r="AA10" s="68">
        <v>0</v>
      </c>
      <c r="AB10" s="68">
        <v>0</v>
      </c>
      <c r="AC10" s="68">
        <v>0</v>
      </c>
      <c r="AD10" s="68">
        <v>0</v>
      </c>
      <c r="AE10" s="68">
        <v>0</v>
      </c>
      <c r="AF10" s="68">
        <v>0</v>
      </c>
      <c r="AG10" s="68">
        <v>0</v>
      </c>
      <c r="AH10" s="68">
        <v>0</v>
      </c>
      <c r="AI10" s="68">
        <v>0</v>
      </c>
      <c r="AJ10" s="68">
        <v>0</v>
      </c>
      <c r="AK10" s="68">
        <v>0</v>
      </c>
      <c r="AL10" s="68">
        <v>0</v>
      </c>
      <c r="AM10" s="68">
        <v>0</v>
      </c>
      <c r="AN10" s="68">
        <v>0</v>
      </c>
      <c r="AO10" s="68">
        <v>0</v>
      </c>
      <c r="AP10" s="68">
        <v>0</v>
      </c>
      <c r="AQ10" s="68">
        <v>0</v>
      </c>
      <c r="AR10" s="68">
        <v>0</v>
      </c>
      <c r="AS10" s="68">
        <v>0</v>
      </c>
      <c r="AT10" s="68">
        <v>0</v>
      </c>
      <c r="AU10" s="68">
        <v>0</v>
      </c>
      <c r="AV10" s="68">
        <v>0</v>
      </c>
      <c r="AW10" s="68">
        <v>0</v>
      </c>
      <c r="AX10" s="68">
        <v>0</v>
      </c>
      <c r="AY10" s="68">
        <v>0</v>
      </c>
      <c r="AZ10" s="68">
        <v>0</v>
      </c>
      <c r="BA10" s="68">
        <v>0</v>
      </c>
      <c r="BB10" s="68">
        <v>0</v>
      </c>
      <c r="BC10" s="68">
        <v>0</v>
      </c>
      <c r="BD10" s="68">
        <v>0</v>
      </c>
      <c r="BE10" s="68">
        <v>0</v>
      </c>
      <c r="BF10" s="68">
        <v>0</v>
      </c>
      <c r="BG10" s="68">
        <v>0</v>
      </c>
      <c r="BH10" s="68">
        <v>0</v>
      </c>
      <c r="BI10" s="68">
        <v>0</v>
      </c>
      <c r="BJ10" s="68">
        <v>0</v>
      </c>
      <c r="BK10" s="68">
        <v>0</v>
      </c>
      <c r="BL10" s="68">
        <v>0</v>
      </c>
      <c r="BM10" s="68">
        <v>0</v>
      </c>
      <c r="BN10" s="68">
        <v>0</v>
      </c>
      <c r="BO10" s="68">
        <v>0</v>
      </c>
      <c r="BP10" s="68">
        <v>0</v>
      </c>
      <c r="BQ10" s="68">
        <v>0</v>
      </c>
      <c r="BR10" s="68">
        <v>0</v>
      </c>
      <c r="BS10" s="68">
        <v>0</v>
      </c>
      <c r="BT10" s="68">
        <v>0</v>
      </c>
      <c r="BU10" s="68">
        <v>0</v>
      </c>
      <c r="BV10" s="68">
        <v>0</v>
      </c>
      <c r="BW10" s="68">
        <v>0</v>
      </c>
      <c r="BX10" s="68">
        <v>0</v>
      </c>
      <c r="BY10" s="68">
        <v>0</v>
      </c>
      <c r="BZ10" s="68">
        <v>0</v>
      </c>
      <c r="CA10" s="68">
        <v>0</v>
      </c>
      <c r="CB10" s="68">
        <v>0</v>
      </c>
      <c r="CC10" s="68">
        <v>0</v>
      </c>
      <c r="CD10" s="68">
        <v>0</v>
      </c>
      <c r="CE10" s="68">
        <v>0</v>
      </c>
      <c r="CF10" s="68">
        <v>0</v>
      </c>
      <c r="CG10" s="68">
        <v>0</v>
      </c>
      <c r="CH10" s="68">
        <v>0</v>
      </c>
      <c r="CI10" s="68">
        <v>0</v>
      </c>
      <c r="CJ10" s="68">
        <v>0</v>
      </c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</row>
    <row r="11" spans="1:103" ht="15.75" customHeight="1">
      <c r="A11" s="67" t="s">
        <v>103</v>
      </c>
      <c r="B11" s="66">
        <v>-3</v>
      </c>
      <c r="C11" s="66">
        <v>0</v>
      </c>
      <c r="D11" s="68">
        <v>0</v>
      </c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8">
        <v>0</v>
      </c>
      <c r="Q11" s="68">
        <v>0</v>
      </c>
      <c r="R11" s="68">
        <v>0</v>
      </c>
      <c r="S11" s="68">
        <v>0</v>
      </c>
      <c r="T11" s="68">
        <v>0</v>
      </c>
      <c r="U11" s="68">
        <v>0</v>
      </c>
      <c r="V11" s="68">
        <v>0</v>
      </c>
      <c r="W11" s="68">
        <v>0</v>
      </c>
      <c r="X11" s="68">
        <v>0</v>
      </c>
      <c r="Y11" s="68">
        <v>0</v>
      </c>
      <c r="Z11" s="68">
        <v>0</v>
      </c>
      <c r="AA11" s="68">
        <v>0</v>
      </c>
      <c r="AB11" s="68">
        <v>0</v>
      </c>
      <c r="AC11" s="68">
        <v>0</v>
      </c>
      <c r="AD11" s="68">
        <v>0</v>
      </c>
      <c r="AE11" s="68">
        <v>0</v>
      </c>
      <c r="AF11" s="68">
        <v>0</v>
      </c>
      <c r="AG11" s="68">
        <v>0</v>
      </c>
      <c r="AH11" s="68">
        <v>0</v>
      </c>
      <c r="AI11" s="68">
        <v>0</v>
      </c>
      <c r="AJ11" s="68">
        <v>0</v>
      </c>
      <c r="AK11" s="68">
        <v>0</v>
      </c>
      <c r="AL11" s="68">
        <v>0</v>
      </c>
      <c r="AM11" s="68">
        <v>0</v>
      </c>
      <c r="AN11" s="68">
        <v>0</v>
      </c>
      <c r="AO11" s="68">
        <v>0</v>
      </c>
      <c r="AP11" s="68">
        <v>0</v>
      </c>
      <c r="AQ11" s="68">
        <v>0</v>
      </c>
      <c r="AR11" s="68">
        <v>0</v>
      </c>
      <c r="AS11" s="68">
        <v>0</v>
      </c>
      <c r="AT11" s="68">
        <v>0</v>
      </c>
      <c r="AU11" s="68">
        <v>0</v>
      </c>
      <c r="AV11" s="68">
        <v>0</v>
      </c>
      <c r="AW11" s="68">
        <v>0</v>
      </c>
      <c r="AX11" s="68">
        <v>0</v>
      </c>
      <c r="AY11" s="68">
        <v>0</v>
      </c>
      <c r="AZ11" s="68">
        <v>0</v>
      </c>
      <c r="BA11" s="68">
        <v>0</v>
      </c>
      <c r="BB11" s="68">
        <v>0</v>
      </c>
      <c r="BC11" s="68">
        <v>0</v>
      </c>
      <c r="BD11" s="68">
        <v>0</v>
      </c>
      <c r="BE11" s="68">
        <v>0</v>
      </c>
      <c r="BF11" s="68">
        <v>0</v>
      </c>
      <c r="BG11" s="68">
        <v>0</v>
      </c>
      <c r="BH11" s="68">
        <v>0</v>
      </c>
      <c r="BI11" s="68">
        <v>0</v>
      </c>
      <c r="BJ11" s="68">
        <v>0</v>
      </c>
      <c r="BK11" s="68">
        <v>0</v>
      </c>
      <c r="BL11" s="68">
        <v>0</v>
      </c>
      <c r="BM11" s="68">
        <v>0</v>
      </c>
      <c r="BN11" s="68">
        <v>0</v>
      </c>
      <c r="BO11" s="68">
        <v>0</v>
      </c>
      <c r="BP11" s="68">
        <v>0</v>
      </c>
      <c r="BQ11" s="68">
        <v>0</v>
      </c>
      <c r="BR11" s="68">
        <v>0</v>
      </c>
      <c r="BS11" s="68">
        <v>0</v>
      </c>
      <c r="BT11" s="68">
        <v>0</v>
      </c>
      <c r="BU11" s="68">
        <v>0</v>
      </c>
      <c r="BV11" s="68">
        <v>0</v>
      </c>
      <c r="BW11" s="68">
        <v>0</v>
      </c>
      <c r="BX11" s="68">
        <v>0</v>
      </c>
      <c r="BY11" s="68">
        <v>0</v>
      </c>
      <c r="BZ11" s="68">
        <v>0</v>
      </c>
      <c r="CA11" s="68">
        <v>0</v>
      </c>
      <c r="CB11" s="68">
        <v>0</v>
      </c>
      <c r="CC11" s="68">
        <v>0</v>
      </c>
      <c r="CD11" s="68">
        <v>0</v>
      </c>
      <c r="CE11" s="68">
        <v>0</v>
      </c>
      <c r="CF11" s="68">
        <v>0</v>
      </c>
      <c r="CG11" s="68">
        <v>0</v>
      </c>
      <c r="CH11" s="68">
        <v>0</v>
      </c>
      <c r="CI11" s="68">
        <v>0</v>
      </c>
      <c r="CJ11" s="68">
        <v>0</v>
      </c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</row>
    <row r="12" spans="1:103" ht="15.75" customHeight="1">
      <c r="B12" s="53"/>
      <c r="C12" s="5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</row>
    <row r="13" spans="1:103" ht="16" customHeight="1">
      <c r="A13" s="65" t="s">
        <v>104</v>
      </c>
      <c r="B13" s="53"/>
      <c r="C13" s="5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 spans="1:103" ht="15.75" customHeight="1">
      <c r="A14" s="67" t="s">
        <v>105</v>
      </c>
      <c r="B14" s="66">
        <v>-1</v>
      </c>
      <c r="C14" s="66">
        <v>1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>
        <v>0</v>
      </c>
      <c r="U14" s="68">
        <v>0</v>
      </c>
      <c r="V14" s="68">
        <v>0</v>
      </c>
      <c r="W14" s="68">
        <v>0</v>
      </c>
      <c r="X14" s="68">
        <v>0</v>
      </c>
      <c r="Y14" s="68">
        <v>0</v>
      </c>
      <c r="Z14" s="68">
        <v>0</v>
      </c>
      <c r="AA14" s="68">
        <v>0</v>
      </c>
      <c r="AB14" s="68">
        <v>0</v>
      </c>
      <c r="AC14" s="68">
        <v>0</v>
      </c>
      <c r="AD14" s="68">
        <v>0</v>
      </c>
      <c r="AE14" s="68">
        <v>0</v>
      </c>
      <c r="AF14" s="68">
        <v>0</v>
      </c>
      <c r="AG14" s="68">
        <v>0</v>
      </c>
      <c r="AH14" s="68">
        <v>0</v>
      </c>
      <c r="AI14" s="68">
        <v>0</v>
      </c>
      <c r="AJ14" s="68">
        <v>0</v>
      </c>
      <c r="AK14" s="68">
        <v>0</v>
      </c>
      <c r="AL14" s="68">
        <v>0</v>
      </c>
      <c r="AM14" s="68">
        <v>0</v>
      </c>
      <c r="AN14" s="68">
        <v>0</v>
      </c>
      <c r="AO14" s="68">
        <v>0</v>
      </c>
      <c r="AP14" s="68">
        <v>0</v>
      </c>
      <c r="AQ14" s="68">
        <v>0</v>
      </c>
      <c r="AR14" s="68">
        <v>0</v>
      </c>
      <c r="AS14" s="68">
        <v>0</v>
      </c>
      <c r="AT14" s="68">
        <v>0</v>
      </c>
      <c r="AU14" s="68">
        <v>0</v>
      </c>
      <c r="AV14" s="68">
        <v>0</v>
      </c>
      <c r="AW14" s="68">
        <v>0</v>
      </c>
      <c r="AX14" s="68">
        <v>0</v>
      </c>
      <c r="AY14" s="68">
        <v>0</v>
      </c>
      <c r="AZ14" s="68">
        <v>0</v>
      </c>
      <c r="BA14" s="68">
        <v>0</v>
      </c>
      <c r="BB14" s="68">
        <v>0</v>
      </c>
      <c r="BC14" s="68">
        <v>0</v>
      </c>
      <c r="BD14" s="68">
        <v>0</v>
      </c>
      <c r="BE14" s="68">
        <v>0</v>
      </c>
      <c r="BF14" s="68">
        <v>0</v>
      </c>
      <c r="BG14" s="68">
        <v>0</v>
      </c>
      <c r="BH14" s="68">
        <v>0</v>
      </c>
      <c r="BI14" s="68">
        <v>0</v>
      </c>
      <c r="BJ14" s="68">
        <v>0</v>
      </c>
      <c r="BK14" s="68">
        <v>0</v>
      </c>
      <c r="BL14" s="68">
        <v>0</v>
      </c>
      <c r="BM14" s="68">
        <v>0</v>
      </c>
      <c r="BN14" s="68">
        <v>0</v>
      </c>
      <c r="BO14" s="68">
        <v>0</v>
      </c>
      <c r="BP14" s="68">
        <v>0</v>
      </c>
      <c r="BQ14" s="68">
        <v>0</v>
      </c>
      <c r="BR14" s="68">
        <v>0</v>
      </c>
      <c r="BS14" s="68">
        <v>0</v>
      </c>
      <c r="BT14" s="68">
        <v>0</v>
      </c>
      <c r="BU14" s="68">
        <v>0</v>
      </c>
      <c r="BV14" s="68">
        <v>0</v>
      </c>
      <c r="BW14" s="68">
        <v>0</v>
      </c>
      <c r="BX14" s="68">
        <v>0</v>
      </c>
      <c r="BY14" s="68">
        <v>0</v>
      </c>
      <c r="BZ14" s="68">
        <v>0</v>
      </c>
      <c r="CA14" s="68">
        <v>0</v>
      </c>
      <c r="CB14" s="68">
        <v>0</v>
      </c>
      <c r="CC14" s="68">
        <v>0</v>
      </c>
      <c r="CD14" s="68">
        <v>0</v>
      </c>
      <c r="CE14" s="68">
        <v>0</v>
      </c>
      <c r="CF14" s="68">
        <v>0</v>
      </c>
      <c r="CG14" s="68">
        <v>0</v>
      </c>
      <c r="CH14" s="68">
        <v>0</v>
      </c>
      <c r="CI14" s="68">
        <v>0</v>
      </c>
      <c r="CJ14" s="68">
        <v>0</v>
      </c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</row>
    <row r="15" spans="1:103" ht="15.75" customHeight="1">
      <c r="A15" s="67" t="s">
        <v>106</v>
      </c>
      <c r="B15" s="66">
        <v>0</v>
      </c>
      <c r="C15" s="66">
        <v>1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  <c r="O15" s="68">
        <v>0</v>
      </c>
      <c r="P15" s="68">
        <v>0</v>
      </c>
      <c r="Q15" s="68">
        <v>0</v>
      </c>
      <c r="R15" s="68">
        <v>0</v>
      </c>
      <c r="S15" s="68">
        <v>0</v>
      </c>
      <c r="T15" s="68">
        <v>0</v>
      </c>
      <c r="U15" s="68">
        <v>0</v>
      </c>
      <c r="V15" s="68">
        <v>0</v>
      </c>
      <c r="W15" s="68">
        <v>0</v>
      </c>
      <c r="X15" s="68">
        <v>0</v>
      </c>
      <c r="Y15" s="68">
        <v>0</v>
      </c>
      <c r="Z15" s="68">
        <v>0</v>
      </c>
      <c r="AA15" s="68">
        <v>0</v>
      </c>
      <c r="AB15" s="68">
        <v>0</v>
      </c>
      <c r="AC15" s="68">
        <v>0</v>
      </c>
      <c r="AD15" s="68">
        <v>0</v>
      </c>
      <c r="AE15" s="68">
        <v>0</v>
      </c>
      <c r="AF15" s="68">
        <v>0</v>
      </c>
      <c r="AG15" s="68">
        <v>0</v>
      </c>
      <c r="AH15" s="68">
        <v>0</v>
      </c>
      <c r="AI15" s="68">
        <v>0</v>
      </c>
      <c r="AJ15" s="68">
        <v>0</v>
      </c>
      <c r="AK15" s="68">
        <v>0</v>
      </c>
      <c r="AL15" s="68">
        <v>0</v>
      </c>
      <c r="AM15" s="68">
        <v>0</v>
      </c>
      <c r="AN15" s="68">
        <v>0</v>
      </c>
      <c r="AO15" s="68">
        <v>0</v>
      </c>
      <c r="AP15" s="68">
        <v>0</v>
      </c>
      <c r="AQ15" s="68">
        <v>0</v>
      </c>
      <c r="AR15" s="68">
        <v>0</v>
      </c>
      <c r="AS15" s="68">
        <v>0</v>
      </c>
      <c r="AT15" s="68">
        <v>0</v>
      </c>
      <c r="AU15" s="68">
        <v>0</v>
      </c>
      <c r="AV15" s="68">
        <v>0</v>
      </c>
      <c r="AW15" s="68">
        <v>0</v>
      </c>
      <c r="AX15" s="68">
        <v>0</v>
      </c>
      <c r="AY15" s="68">
        <v>0</v>
      </c>
      <c r="AZ15" s="68">
        <v>0</v>
      </c>
      <c r="BA15" s="68">
        <v>0</v>
      </c>
      <c r="BB15" s="68">
        <v>0</v>
      </c>
      <c r="BC15" s="68">
        <v>0</v>
      </c>
      <c r="BD15" s="68">
        <v>0</v>
      </c>
      <c r="BE15" s="68">
        <v>0</v>
      </c>
      <c r="BF15" s="68">
        <v>0</v>
      </c>
      <c r="BG15" s="68">
        <v>0</v>
      </c>
      <c r="BH15" s="68">
        <v>0</v>
      </c>
      <c r="BI15" s="68">
        <v>0</v>
      </c>
      <c r="BJ15" s="68">
        <v>0</v>
      </c>
      <c r="BK15" s="68">
        <v>0</v>
      </c>
      <c r="BL15" s="68">
        <v>0</v>
      </c>
      <c r="BM15" s="68">
        <v>0</v>
      </c>
      <c r="BN15" s="68">
        <v>0</v>
      </c>
      <c r="BO15" s="68">
        <v>0</v>
      </c>
      <c r="BP15" s="68">
        <v>0</v>
      </c>
      <c r="BQ15" s="68">
        <v>0</v>
      </c>
      <c r="BR15" s="68">
        <v>0</v>
      </c>
      <c r="BS15" s="68">
        <v>0</v>
      </c>
      <c r="BT15" s="68">
        <v>0</v>
      </c>
      <c r="BU15" s="68">
        <v>0</v>
      </c>
      <c r="BV15" s="68">
        <v>0</v>
      </c>
      <c r="BW15" s="68">
        <v>0</v>
      </c>
      <c r="BX15" s="68">
        <v>0</v>
      </c>
      <c r="BY15" s="68">
        <v>0</v>
      </c>
      <c r="BZ15" s="68">
        <v>0</v>
      </c>
      <c r="CA15" s="68">
        <v>0</v>
      </c>
      <c r="CB15" s="68">
        <v>0</v>
      </c>
      <c r="CC15" s="68">
        <v>0</v>
      </c>
      <c r="CD15" s="68">
        <v>0</v>
      </c>
      <c r="CE15" s="68">
        <v>0</v>
      </c>
      <c r="CF15" s="68">
        <v>0</v>
      </c>
      <c r="CG15" s="68">
        <v>0</v>
      </c>
      <c r="CH15" s="68">
        <v>0</v>
      </c>
      <c r="CI15" s="68">
        <v>0</v>
      </c>
      <c r="CJ15" s="68">
        <v>0</v>
      </c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  <c r="CW15" s="68"/>
      <c r="CX15" s="68"/>
      <c r="CY15" s="68"/>
    </row>
    <row r="16" spans="1:103" ht="15.75" customHeight="1">
      <c r="A16" s="67" t="s">
        <v>107</v>
      </c>
      <c r="B16" s="66">
        <v>-1</v>
      </c>
      <c r="C16" s="66">
        <v>1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0</v>
      </c>
      <c r="AB16" s="68">
        <v>0</v>
      </c>
      <c r="AC16" s="68">
        <v>0</v>
      </c>
      <c r="AD16" s="68">
        <v>0</v>
      </c>
      <c r="AE16" s="68">
        <v>0</v>
      </c>
      <c r="AF16" s="68">
        <v>0</v>
      </c>
      <c r="AG16" s="68">
        <v>0</v>
      </c>
      <c r="AH16" s="68">
        <v>0</v>
      </c>
      <c r="AI16" s="68">
        <v>0</v>
      </c>
      <c r="AJ16" s="68">
        <v>0</v>
      </c>
      <c r="AK16" s="68">
        <v>0</v>
      </c>
      <c r="AL16" s="68">
        <v>0</v>
      </c>
      <c r="AM16" s="68">
        <v>0</v>
      </c>
      <c r="AN16" s="68">
        <v>0</v>
      </c>
      <c r="AO16" s="68">
        <v>0</v>
      </c>
      <c r="AP16" s="68">
        <v>0</v>
      </c>
      <c r="AQ16" s="68">
        <v>0</v>
      </c>
      <c r="AR16" s="68">
        <v>0</v>
      </c>
      <c r="AS16" s="68">
        <v>0</v>
      </c>
      <c r="AT16" s="68">
        <v>0</v>
      </c>
      <c r="AU16" s="68">
        <v>0</v>
      </c>
      <c r="AV16" s="68">
        <v>0</v>
      </c>
      <c r="AW16" s="68">
        <v>0</v>
      </c>
      <c r="AX16" s="68">
        <v>0</v>
      </c>
      <c r="AY16" s="68">
        <v>0</v>
      </c>
      <c r="AZ16" s="68">
        <v>0</v>
      </c>
      <c r="BA16" s="68">
        <v>0</v>
      </c>
      <c r="BB16" s="68">
        <v>0</v>
      </c>
      <c r="BC16" s="68">
        <v>0</v>
      </c>
      <c r="BD16" s="68">
        <v>0</v>
      </c>
      <c r="BE16" s="68">
        <v>0</v>
      </c>
      <c r="BF16" s="68">
        <v>0</v>
      </c>
      <c r="BG16" s="68">
        <v>0</v>
      </c>
      <c r="BH16" s="68">
        <v>0</v>
      </c>
      <c r="BI16" s="68">
        <v>0</v>
      </c>
      <c r="BJ16" s="68">
        <v>0</v>
      </c>
      <c r="BK16" s="68">
        <v>0</v>
      </c>
      <c r="BL16" s="68">
        <v>0</v>
      </c>
      <c r="BM16" s="68">
        <v>0</v>
      </c>
      <c r="BN16" s="68">
        <v>0</v>
      </c>
      <c r="BO16" s="68">
        <v>0</v>
      </c>
      <c r="BP16" s="68">
        <v>0</v>
      </c>
      <c r="BQ16" s="68">
        <v>0</v>
      </c>
      <c r="BR16" s="68">
        <v>0</v>
      </c>
      <c r="BS16" s="68">
        <v>0</v>
      </c>
      <c r="BT16" s="68">
        <v>0</v>
      </c>
      <c r="BU16" s="68">
        <v>0</v>
      </c>
      <c r="BV16" s="68">
        <v>0</v>
      </c>
      <c r="BW16" s="68">
        <v>0</v>
      </c>
      <c r="BX16" s="68">
        <v>0</v>
      </c>
      <c r="BY16" s="68">
        <v>0</v>
      </c>
      <c r="BZ16" s="68">
        <v>0</v>
      </c>
      <c r="CA16" s="68">
        <v>0</v>
      </c>
      <c r="CB16" s="68">
        <v>0</v>
      </c>
      <c r="CC16" s="68">
        <v>0</v>
      </c>
      <c r="CD16" s="68">
        <v>0</v>
      </c>
      <c r="CE16" s="68">
        <v>0</v>
      </c>
      <c r="CF16" s="68">
        <v>0</v>
      </c>
      <c r="CG16" s="68">
        <v>0</v>
      </c>
      <c r="CH16" s="68">
        <v>0</v>
      </c>
      <c r="CI16" s="68">
        <v>0</v>
      </c>
      <c r="CJ16" s="68">
        <v>0</v>
      </c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</row>
    <row r="17" spans="1:103" ht="15.75" customHeight="1"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</row>
    <row r="18" spans="1:103" ht="15.75" customHeight="1">
      <c r="A18" s="69" t="s">
        <v>108</v>
      </c>
      <c r="B18" s="70">
        <f>SUM(B5:B16)</f>
        <v>-7</v>
      </c>
      <c r="C18" s="70">
        <f>SUM(C5:C16)</f>
        <v>17</v>
      </c>
      <c r="D18" s="64">
        <f t="shared" ref="D18:AI18" si="3">SUM(D4:D17)</f>
        <v>0</v>
      </c>
      <c r="E18" s="64">
        <f t="shared" si="3"/>
        <v>0</v>
      </c>
      <c r="F18" s="64">
        <f t="shared" si="3"/>
        <v>0</v>
      </c>
      <c r="G18" s="64">
        <f t="shared" si="3"/>
        <v>0</v>
      </c>
      <c r="H18" s="64">
        <f t="shared" si="3"/>
        <v>0</v>
      </c>
      <c r="I18" s="64">
        <f t="shared" si="3"/>
        <v>0</v>
      </c>
      <c r="J18" s="64">
        <f t="shared" si="3"/>
        <v>0</v>
      </c>
      <c r="K18" s="64">
        <f t="shared" si="3"/>
        <v>0</v>
      </c>
      <c r="L18" s="64">
        <f t="shared" si="3"/>
        <v>0</v>
      </c>
      <c r="M18" s="64">
        <f t="shared" si="3"/>
        <v>0</v>
      </c>
      <c r="N18" s="64">
        <f t="shared" si="3"/>
        <v>0</v>
      </c>
      <c r="O18" s="64">
        <f t="shared" si="3"/>
        <v>0</v>
      </c>
      <c r="P18" s="64">
        <f t="shared" si="3"/>
        <v>0</v>
      </c>
      <c r="Q18" s="64">
        <f t="shared" si="3"/>
        <v>0</v>
      </c>
      <c r="R18" s="64">
        <f t="shared" si="3"/>
        <v>0</v>
      </c>
      <c r="S18" s="64">
        <f t="shared" si="3"/>
        <v>0</v>
      </c>
      <c r="T18" s="64">
        <f t="shared" si="3"/>
        <v>0</v>
      </c>
      <c r="U18" s="64">
        <f t="shared" si="3"/>
        <v>0</v>
      </c>
      <c r="V18" s="64">
        <f t="shared" si="3"/>
        <v>0</v>
      </c>
      <c r="W18" s="64">
        <f t="shared" si="3"/>
        <v>0</v>
      </c>
      <c r="X18" s="64">
        <f t="shared" si="3"/>
        <v>0</v>
      </c>
      <c r="Y18" s="64">
        <f t="shared" si="3"/>
        <v>0</v>
      </c>
      <c r="Z18" s="64">
        <f t="shared" si="3"/>
        <v>0</v>
      </c>
      <c r="AA18" s="64">
        <f t="shared" si="3"/>
        <v>0</v>
      </c>
      <c r="AB18" s="64">
        <f t="shared" si="3"/>
        <v>0</v>
      </c>
      <c r="AC18" s="64">
        <f t="shared" si="3"/>
        <v>0</v>
      </c>
      <c r="AD18" s="64">
        <f t="shared" si="3"/>
        <v>0</v>
      </c>
      <c r="AE18" s="64">
        <f t="shared" si="3"/>
        <v>0</v>
      </c>
      <c r="AF18" s="64">
        <f t="shared" si="3"/>
        <v>0</v>
      </c>
      <c r="AG18" s="64">
        <f t="shared" si="3"/>
        <v>0</v>
      </c>
      <c r="AH18" s="64">
        <f t="shared" si="3"/>
        <v>0</v>
      </c>
      <c r="AI18" s="64">
        <f t="shared" si="3"/>
        <v>0</v>
      </c>
      <c r="AJ18" s="64">
        <f t="shared" ref="AJ18:BO18" si="4">SUM(AJ4:AJ17)</f>
        <v>0</v>
      </c>
      <c r="AK18" s="64">
        <f t="shared" si="4"/>
        <v>0</v>
      </c>
      <c r="AL18" s="64">
        <f t="shared" si="4"/>
        <v>0</v>
      </c>
      <c r="AM18" s="64">
        <f t="shared" si="4"/>
        <v>0</v>
      </c>
      <c r="AN18" s="64">
        <f t="shared" si="4"/>
        <v>0</v>
      </c>
      <c r="AO18" s="64">
        <f t="shared" si="4"/>
        <v>0</v>
      </c>
      <c r="AP18" s="64">
        <f t="shared" si="4"/>
        <v>0</v>
      </c>
      <c r="AQ18" s="64">
        <f t="shared" si="4"/>
        <v>0</v>
      </c>
      <c r="AR18" s="64">
        <f t="shared" si="4"/>
        <v>0</v>
      </c>
      <c r="AS18" s="64">
        <f t="shared" si="4"/>
        <v>0</v>
      </c>
      <c r="AT18" s="64">
        <f t="shared" si="4"/>
        <v>0</v>
      </c>
      <c r="AU18" s="64">
        <f t="shared" si="4"/>
        <v>0</v>
      </c>
      <c r="AV18" s="64">
        <f t="shared" si="4"/>
        <v>0</v>
      </c>
      <c r="AW18" s="64">
        <f t="shared" si="4"/>
        <v>0</v>
      </c>
      <c r="AX18" s="64">
        <f t="shared" si="4"/>
        <v>0</v>
      </c>
      <c r="AY18" s="64">
        <f t="shared" si="4"/>
        <v>0</v>
      </c>
      <c r="AZ18" s="64">
        <f t="shared" si="4"/>
        <v>0</v>
      </c>
      <c r="BA18" s="64">
        <f t="shared" si="4"/>
        <v>0</v>
      </c>
      <c r="BB18" s="64">
        <f t="shared" si="4"/>
        <v>0</v>
      </c>
      <c r="BC18" s="64">
        <f t="shared" si="4"/>
        <v>0</v>
      </c>
      <c r="BD18" s="64">
        <f t="shared" si="4"/>
        <v>0</v>
      </c>
      <c r="BE18" s="64">
        <f t="shared" si="4"/>
        <v>0</v>
      </c>
      <c r="BF18" s="64">
        <f t="shared" si="4"/>
        <v>0</v>
      </c>
      <c r="BG18" s="64">
        <f t="shared" si="4"/>
        <v>0</v>
      </c>
      <c r="BH18" s="64">
        <f t="shared" si="4"/>
        <v>0</v>
      </c>
      <c r="BI18" s="64">
        <f t="shared" si="4"/>
        <v>0</v>
      </c>
      <c r="BJ18" s="64">
        <f t="shared" si="4"/>
        <v>0</v>
      </c>
      <c r="BK18" s="64">
        <f t="shared" si="4"/>
        <v>0</v>
      </c>
      <c r="BL18" s="64">
        <f t="shared" si="4"/>
        <v>0</v>
      </c>
      <c r="BM18" s="64">
        <f t="shared" si="4"/>
        <v>0</v>
      </c>
      <c r="BN18" s="64">
        <f t="shared" si="4"/>
        <v>0</v>
      </c>
      <c r="BO18" s="64">
        <f t="shared" si="4"/>
        <v>0</v>
      </c>
      <c r="BP18" s="64">
        <f t="shared" ref="BP18:CJ18" si="5">SUM(BP4:BP17)</f>
        <v>0</v>
      </c>
      <c r="BQ18" s="64">
        <f t="shared" si="5"/>
        <v>0</v>
      </c>
      <c r="BR18" s="64">
        <f t="shared" si="5"/>
        <v>0</v>
      </c>
      <c r="BS18" s="64">
        <f t="shared" si="5"/>
        <v>0</v>
      </c>
      <c r="BT18" s="64">
        <f t="shared" si="5"/>
        <v>0</v>
      </c>
      <c r="BU18" s="64">
        <f t="shared" si="5"/>
        <v>0</v>
      </c>
      <c r="BV18" s="64">
        <f t="shared" si="5"/>
        <v>0</v>
      </c>
      <c r="BW18" s="64">
        <f t="shared" si="5"/>
        <v>0</v>
      </c>
      <c r="BX18" s="64">
        <f t="shared" si="5"/>
        <v>0</v>
      </c>
      <c r="BY18" s="64">
        <f t="shared" si="5"/>
        <v>0</v>
      </c>
      <c r="BZ18" s="64">
        <f t="shared" si="5"/>
        <v>0</v>
      </c>
      <c r="CA18" s="64">
        <f t="shared" si="5"/>
        <v>0</v>
      </c>
      <c r="CB18" s="64">
        <f t="shared" si="5"/>
        <v>0</v>
      </c>
      <c r="CC18" s="64">
        <f t="shared" si="5"/>
        <v>0</v>
      </c>
      <c r="CD18" s="64">
        <f t="shared" si="5"/>
        <v>0</v>
      </c>
      <c r="CE18" s="64">
        <f t="shared" si="5"/>
        <v>0</v>
      </c>
      <c r="CF18" s="64">
        <f t="shared" si="5"/>
        <v>0</v>
      </c>
      <c r="CG18" s="64">
        <f t="shared" si="5"/>
        <v>0</v>
      </c>
      <c r="CH18" s="64">
        <f t="shared" si="5"/>
        <v>0</v>
      </c>
      <c r="CI18" s="64">
        <f t="shared" si="5"/>
        <v>0</v>
      </c>
      <c r="CJ18" s="64">
        <f t="shared" si="5"/>
        <v>0</v>
      </c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</row>
    <row r="19" spans="1:103" ht="15.75" customHeight="1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K19" s="53"/>
    </row>
    <row r="20" spans="1:103" ht="15.75" customHeight="1">
      <c r="A20" s="71" t="s">
        <v>109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</row>
    <row r="21" spans="1:103" ht="15.75" customHeight="1">
      <c r="A21" s="72" t="s">
        <v>110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</row>
    <row r="22" spans="1:103" ht="15.75" customHeight="1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</row>
    <row r="23" spans="1:103" ht="15.75" customHeight="1"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</row>
    <row r="24" spans="1:103" ht="15.75" customHeight="1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</row>
    <row r="25" spans="1:103" ht="15.75" customHeight="1"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</row>
    <row r="26" spans="1:103" ht="15.75" customHeight="1"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</row>
    <row r="27" spans="1:103" ht="15.75" customHeight="1"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</row>
    <row r="28" spans="1:103" ht="15.75" customHeight="1"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</row>
    <row r="29" spans="1:103" ht="15.75" customHeight="1"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</row>
    <row r="30" spans="1:103" ht="15.75" customHeight="1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</row>
    <row r="31" spans="1:103" ht="15.75" customHeight="1"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</row>
    <row r="32" spans="1:103" ht="15.75" customHeight="1"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</row>
    <row r="33" spans="2:44" ht="15.75" customHeight="1"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</row>
    <row r="34" spans="2:44" ht="15.75" customHeight="1">
      <c r="B34" s="53"/>
      <c r="C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</row>
    <row r="35" spans="2:44" ht="15.75" customHeight="1">
      <c r="B35" s="53"/>
      <c r="C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</row>
    <row r="36" spans="2:44" ht="15.75" customHeight="1">
      <c r="B36" s="53"/>
      <c r="C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</row>
    <row r="37" spans="2:44" ht="15.75" customHeight="1">
      <c r="B37" s="53"/>
      <c r="C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</row>
    <row r="38" spans="2:44" ht="15.75" customHeight="1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2:44" ht="15.75" customHeight="1"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</row>
    <row r="40" spans="2:44" ht="15.75" customHeight="1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</row>
    <row r="41" spans="2:44" ht="15.75" customHeight="1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</row>
    <row r="42" spans="2:44" ht="15.75" customHeight="1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</row>
    <row r="43" spans="2:44" ht="15.75" customHeight="1"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</row>
    <row r="44" spans="2:44" ht="15.75" customHeight="1"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</row>
    <row r="45" spans="2:44" ht="15.75" customHeight="1"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</row>
    <row r="46" spans="2:44" ht="15.75" customHeight="1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</row>
    <row r="47" spans="2:44" ht="15.75" customHeight="1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</row>
    <row r="48" spans="2:44" ht="15.75" customHeight="1"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</row>
    <row r="49" spans="2:44" ht="15.75" customHeight="1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</row>
    <row r="50" spans="2:44" ht="15.75" customHeight="1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</row>
    <row r="51" spans="2:44" ht="15.75" customHeight="1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</row>
    <row r="52" spans="2:44" ht="15.75" customHeight="1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</row>
    <row r="53" spans="2:44" ht="15.75" customHeight="1"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</row>
    <row r="54" spans="2:44" ht="15.75" customHeight="1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</row>
    <row r="55" spans="2:44" ht="13" customHeight="1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</row>
    <row r="56" spans="2:44" ht="13" customHeight="1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</row>
    <row r="57" spans="2:44" ht="13" customHeight="1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</row>
    <row r="58" spans="2:44" ht="13" customHeight="1"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</row>
    <row r="59" spans="2:44" ht="13" customHeight="1"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</row>
    <row r="60" spans="2:44" ht="13" customHeight="1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</row>
    <row r="61" spans="2:44" ht="13" customHeight="1"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</row>
    <row r="62" spans="2:44" ht="13" customHeight="1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</row>
    <row r="63" spans="2:44" ht="13" customHeight="1"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</row>
    <row r="64" spans="2:44" ht="13" customHeight="1"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</row>
    <row r="65" spans="2:44" ht="13" customHeight="1"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</row>
    <row r="66" spans="2:44" ht="13" customHeight="1"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</row>
    <row r="67" spans="2:44" ht="13" customHeight="1"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</row>
    <row r="68" spans="2:44" ht="13" customHeight="1"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</row>
    <row r="69" spans="2:44" ht="13" customHeight="1"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</row>
    <row r="70" spans="2:44" ht="13" customHeight="1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</row>
    <row r="71" spans="2:44" ht="13" customHeight="1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</row>
    <row r="72" spans="2:44" ht="13" customHeight="1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</row>
    <row r="73" spans="2:44" ht="13" customHeight="1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</row>
    <row r="74" spans="2:44" ht="13" customHeight="1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</row>
    <row r="75" spans="2:44" ht="13" customHeight="1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</row>
    <row r="76" spans="2:44" ht="13" customHeight="1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</row>
    <row r="77" spans="2:44" ht="13" customHeight="1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</row>
    <row r="78" spans="2:44" ht="13" customHeight="1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</row>
    <row r="79" spans="2:44" ht="13" customHeight="1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</row>
    <row r="80" spans="2:44" ht="13" customHeight="1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</row>
    <row r="81" spans="2:44" ht="13" customHeight="1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</row>
    <row r="82" spans="2:44" ht="13" customHeight="1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</row>
    <row r="83" spans="2:44" ht="13" customHeight="1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</row>
    <row r="84" spans="2:44" ht="13" customHeight="1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</row>
    <row r="85" spans="2:44" ht="13" customHeight="1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</row>
    <row r="86" spans="2:44" ht="13" customHeight="1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</row>
    <row r="87" spans="2:44" ht="13" customHeight="1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</row>
    <row r="88" spans="2:44" ht="13" customHeight="1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</row>
    <row r="89" spans="2:44" ht="13" customHeight="1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</row>
    <row r="90" spans="2:44" ht="13" customHeight="1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</row>
    <row r="91" spans="2:44" ht="13" customHeight="1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</row>
    <row r="92" spans="2:44" ht="13" customHeight="1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</row>
    <row r="93" spans="2:44" ht="13" customHeight="1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</row>
    <row r="94" spans="2:44" ht="13" customHeight="1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</row>
    <row r="95" spans="2:44" ht="13" customHeight="1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</row>
    <row r="96" spans="2:44" ht="13" customHeight="1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</row>
    <row r="97" spans="2:44" ht="13" customHeight="1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</row>
    <row r="98" spans="2:44" ht="13" customHeight="1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</row>
    <row r="99" spans="2:44" ht="13" customHeight="1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</row>
    <row r="100" spans="2:44" ht="13" customHeight="1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</row>
    <row r="101" spans="2:44" ht="13" customHeight="1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</row>
    <row r="102" spans="2:44" ht="13" customHeight="1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</row>
    <row r="103" spans="2:44" ht="13" customHeight="1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</row>
    <row r="104" spans="2:44" ht="13" customHeight="1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</row>
    <row r="105" spans="2:44" ht="13" customHeight="1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</row>
    <row r="106" spans="2:44" ht="13" customHeight="1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</row>
    <row r="107" spans="2:44" ht="13" customHeight="1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</row>
    <row r="108" spans="2:44" ht="13" customHeight="1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</row>
    <row r="109" spans="2:44" ht="13" customHeight="1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</row>
    <row r="110" spans="2:44" ht="13" customHeight="1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</row>
    <row r="111" spans="2:44" ht="13" customHeight="1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</row>
    <row r="112" spans="2:44" ht="13" customHeight="1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</row>
    <row r="113" spans="2:44" ht="13" customHeight="1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</row>
    <row r="114" spans="2:44" ht="13" customHeight="1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</row>
    <row r="115" spans="2:44" ht="13" customHeight="1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</row>
    <row r="116" spans="2:44" ht="13" customHeight="1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</row>
    <row r="117" spans="2:44" ht="13" customHeight="1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</row>
    <row r="118" spans="2:44" ht="13" customHeight="1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</row>
    <row r="119" spans="2:44" ht="13" customHeight="1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</row>
    <row r="120" spans="2:44" ht="13" customHeight="1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</row>
    <row r="121" spans="2:44" ht="13" customHeight="1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</row>
    <row r="122" spans="2:44" ht="13" customHeight="1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</row>
    <row r="123" spans="2:44" ht="13" customHeight="1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</row>
    <row r="124" spans="2:44" ht="13" customHeight="1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</row>
    <row r="125" spans="2:44" ht="13" customHeight="1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</row>
    <row r="126" spans="2:44" ht="13" customHeight="1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</row>
    <row r="127" spans="2:44" ht="13" customHeight="1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</row>
    <row r="128" spans="2:44" ht="13" customHeight="1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</row>
    <row r="129" spans="2:44" ht="13" customHeight="1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</row>
    <row r="130" spans="2:44" ht="13" customHeight="1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</row>
    <row r="131" spans="2:44" ht="13" customHeight="1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</row>
    <row r="132" spans="2:44" ht="13" customHeight="1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</row>
    <row r="133" spans="2:44" ht="13" customHeight="1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</row>
    <row r="134" spans="2:44" ht="13" customHeight="1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</row>
    <row r="135" spans="2:44" ht="13" customHeight="1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</row>
    <row r="136" spans="2:44" ht="13" customHeight="1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</row>
    <row r="137" spans="2:44" ht="13" customHeight="1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</row>
    <row r="138" spans="2:44" ht="13" customHeight="1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</row>
    <row r="139" spans="2:44" ht="13" customHeight="1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</row>
    <row r="140" spans="2:44" ht="13" customHeight="1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</row>
    <row r="141" spans="2:44" ht="13" customHeight="1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</row>
    <row r="142" spans="2:44" ht="13" customHeight="1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</row>
    <row r="143" spans="2:44" ht="13" customHeight="1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</row>
    <row r="144" spans="2:44" ht="13" customHeight="1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</row>
    <row r="145" spans="2:44" ht="13" customHeight="1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</row>
    <row r="146" spans="2:44" ht="13" customHeight="1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</row>
    <row r="147" spans="2:44" ht="13" customHeight="1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</row>
    <row r="148" spans="2:44" ht="13" customHeight="1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</row>
    <row r="149" spans="2:44" ht="13" customHeight="1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</row>
    <row r="150" spans="2:44" ht="13" customHeight="1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</row>
    <row r="151" spans="2:44" ht="13" customHeight="1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</row>
    <row r="152" spans="2:44" ht="13" customHeight="1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</row>
    <row r="153" spans="2:44" ht="13" customHeight="1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</row>
    <row r="154" spans="2:44" ht="13" customHeight="1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</row>
    <row r="155" spans="2:44" ht="13" customHeight="1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</row>
    <row r="156" spans="2:44" ht="13" customHeight="1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</row>
    <row r="157" spans="2:44" ht="13" customHeight="1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</row>
    <row r="158" spans="2:44" ht="13" customHeight="1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</row>
    <row r="159" spans="2:44" ht="13" customHeight="1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</row>
    <row r="160" spans="2:44" ht="13" customHeight="1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</row>
    <row r="161" spans="2:44" ht="13" customHeight="1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</row>
    <row r="162" spans="2:44" ht="13" customHeight="1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</row>
    <row r="163" spans="2:44" ht="13" customHeight="1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</row>
    <row r="164" spans="2:44" ht="13" customHeight="1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</row>
    <row r="165" spans="2:44" ht="13" customHeight="1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</row>
    <row r="166" spans="2:44" ht="13" customHeight="1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</row>
    <row r="167" spans="2:44" ht="13" customHeight="1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</row>
    <row r="168" spans="2:44" ht="13" customHeight="1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</row>
    <row r="169" spans="2:44" ht="13" customHeight="1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</row>
    <row r="170" spans="2:44" ht="13" customHeight="1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</row>
    <row r="171" spans="2:44" ht="13" customHeight="1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</row>
    <row r="172" spans="2:44" ht="13" customHeight="1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</row>
    <row r="173" spans="2:44" ht="13" customHeight="1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</row>
    <row r="174" spans="2:44" ht="13" customHeight="1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</row>
    <row r="175" spans="2:44" ht="13" customHeight="1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</row>
    <row r="176" spans="2:44" ht="13" customHeight="1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</row>
    <row r="177" spans="2:44" ht="13" customHeight="1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</row>
    <row r="178" spans="2:44" ht="13" customHeight="1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</row>
    <row r="179" spans="2:44" ht="13" customHeight="1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</row>
    <row r="180" spans="2:44" ht="13" customHeight="1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</row>
    <row r="181" spans="2:44" ht="13" customHeight="1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</row>
    <row r="182" spans="2:44" ht="13" customHeight="1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</row>
    <row r="183" spans="2:44" ht="13" customHeight="1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</row>
    <row r="184" spans="2:44" ht="13" customHeight="1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</row>
    <row r="185" spans="2:44" ht="13" customHeight="1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</row>
    <row r="186" spans="2:44" ht="13" customHeight="1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</row>
    <row r="187" spans="2:44" ht="13" customHeight="1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</row>
    <row r="188" spans="2:44" ht="13" customHeight="1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</row>
    <row r="189" spans="2:44" ht="13" customHeight="1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</row>
    <row r="190" spans="2:44" ht="13" customHeight="1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</row>
    <row r="191" spans="2:44" ht="13" customHeight="1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</row>
    <row r="192" spans="2:44" ht="13" customHeight="1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</row>
    <row r="193" spans="2:44" ht="13" customHeight="1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</row>
    <row r="194" spans="2:44" ht="13" customHeight="1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</row>
    <row r="195" spans="2:44" ht="13" customHeight="1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</row>
    <row r="196" spans="2:44" ht="13" customHeight="1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</row>
    <row r="197" spans="2:44" ht="13" customHeight="1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</row>
    <row r="198" spans="2:44" ht="13" customHeight="1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</row>
    <row r="199" spans="2:44" ht="13" customHeight="1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</row>
    <row r="200" spans="2:44" ht="13" customHeight="1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</row>
    <row r="201" spans="2:44" ht="13" customHeight="1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</row>
    <row r="202" spans="2:44" ht="13" customHeight="1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</row>
    <row r="203" spans="2:44" ht="13" customHeight="1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</row>
    <row r="204" spans="2:44" ht="13" customHeight="1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</row>
    <row r="205" spans="2:44" ht="13" customHeight="1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</row>
    <row r="206" spans="2:44" ht="13" customHeight="1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</row>
    <row r="207" spans="2:44" ht="13" customHeight="1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</row>
    <row r="208" spans="2:44" ht="13" customHeight="1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</row>
    <row r="209" spans="2:44" ht="13" customHeight="1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</row>
    <row r="210" spans="2:44" ht="13" customHeight="1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</row>
    <row r="211" spans="2:44" ht="13" customHeight="1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</row>
    <row r="212" spans="2:44" ht="13" customHeight="1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</row>
    <row r="213" spans="2:44" ht="13" customHeight="1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</row>
    <row r="214" spans="2:44" ht="13" customHeight="1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</row>
    <row r="215" spans="2:44" ht="13" customHeight="1"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</row>
    <row r="216" spans="2:44" ht="13" customHeight="1"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</row>
    <row r="217" spans="2:44" ht="13" customHeight="1"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</row>
    <row r="218" spans="2:44" ht="13" customHeight="1"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</row>
    <row r="219" spans="2:44" ht="13" customHeight="1"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</row>
    <row r="220" spans="2:44" ht="13" customHeight="1"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</row>
    <row r="221" spans="2:44" ht="13" customHeight="1"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</row>
    <row r="222" spans="2:44" ht="13" customHeight="1"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</row>
    <row r="223" spans="2:44" ht="13" customHeight="1"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</row>
    <row r="224" spans="2:44" ht="13" customHeight="1"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</row>
    <row r="225" spans="2:44" ht="13" customHeight="1"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</row>
    <row r="226" spans="2:44" ht="13" customHeight="1"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</row>
    <row r="227" spans="2:44" ht="13" customHeight="1"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</row>
    <row r="228" spans="2:44" ht="13" customHeight="1"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</row>
    <row r="229" spans="2:44" ht="13" customHeight="1"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</row>
    <row r="230" spans="2:44" ht="13" customHeight="1"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</row>
    <row r="231" spans="2:44" ht="13" customHeight="1"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</row>
    <row r="232" spans="2:44" ht="13" customHeight="1"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</row>
    <row r="233" spans="2:44" ht="13" customHeight="1"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</row>
    <row r="234" spans="2:44" ht="13" customHeight="1"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</row>
    <row r="235" spans="2:44" ht="13" customHeight="1"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</row>
    <row r="236" spans="2:44" ht="13" customHeight="1"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</row>
    <row r="237" spans="2:44" ht="13" customHeight="1"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</row>
    <row r="238" spans="2:44" ht="13" customHeight="1"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</row>
    <row r="239" spans="2:44" ht="13" customHeight="1"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</row>
    <row r="240" spans="2:44" ht="13" customHeight="1"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</row>
    <row r="241" spans="2:44" ht="13" customHeight="1"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</row>
    <row r="242" spans="2:44" ht="13" customHeight="1"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</row>
    <row r="243" spans="2:44" ht="13" customHeight="1"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</row>
    <row r="244" spans="2:44" ht="13" customHeight="1"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</row>
    <row r="245" spans="2:44" ht="13" customHeight="1"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</row>
    <row r="246" spans="2:44" ht="13" customHeight="1"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</row>
    <row r="247" spans="2:44" ht="13" customHeight="1"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</row>
    <row r="248" spans="2:44" ht="13" customHeight="1"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</row>
    <row r="249" spans="2:44" ht="13" customHeight="1"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</row>
    <row r="250" spans="2:44" ht="13" customHeight="1"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</row>
    <row r="251" spans="2:44" ht="13" customHeight="1"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</row>
    <row r="252" spans="2:44" ht="13" customHeight="1"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</row>
    <row r="253" spans="2:44" ht="13" customHeight="1"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</row>
    <row r="254" spans="2:44" ht="13" customHeight="1"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</row>
    <row r="255" spans="2:44" ht="13" customHeight="1"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</row>
    <row r="256" spans="2:44" ht="13" customHeight="1"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</row>
    <row r="257" spans="2:44" ht="13" customHeight="1"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</row>
    <row r="258" spans="2:44" ht="13" customHeight="1"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</row>
    <row r="259" spans="2:44" ht="13" customHeight="1"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</row>
    <row r="260" spans="2:44" ht="13" customHeight="1"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</row>
    <row r="261" spans="2:44" ht="13" customHeight="1"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</row>
    <row r="262" spans="2:44" ht="13" customHeight="1"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</row>
    <row r="263" spans="2:44" ht="13" customHeight="1"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</row>
    <row r="264" spans="2:44" ht="13" customHeight="1"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</row>
    <row r="265" spans="2:44" ht="13" customHeight="1"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</row>
    <row r="266" spans="2:44" ht="13" customHeight="1"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</row>
    <row r="267" spans="2:44" ht="13" customHeight="1"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</row>
    <row r="268" spans="2:44" ht="13" customHeight="1"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</row>
    <row r="269" spans="2:44" ht="13" customHeight="1"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</row>
    <row r="270" spans="2:44" ht="13" customHeight="1"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</row>
    <row r="271" spans="2:44" ht="13" customHeight="1"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</row>
    <row r="272" spans="2:44" ht="13" customHeight="1"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</row>
    <row r="273" spans="2:44" ht="13" customHeight="1"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</row>
    <row r="274" spans="2:44" ht="13" customHeight="1"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</row>
    <row r="275" spans="2:44" ht="13" customHeight="1"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</row>
    <row r="276" spans="2:44" ht="13" customHeight="1"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</row>
    <row r="277" spans="2:44" ht="13" customHeight="1"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</row>
    <row r="278" spans="2:44" ht="13" customHeight="1"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</row>
    <row r="279" spans="2:44" ht="13" customHeight="1"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</row>
    <row r="280" spans="2:44" ht="13" customHeight="1"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</row>
    <row r="281" spans="2:44" ht="13" customHeight="1"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</row>
    <row r="282" spans="2:44" ht="13" customHeight="1"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</row>
    <row r="283" spans="2:44" ht="13" customHeight="1"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</row>
    <row r="284" spans="2:44" ht="13" customHeight="1"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</row>
    <row r="285" spans="2:44" ht="13" customHeight="1"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</row>
    <row r="286" spans="2:44" ht="13" customHeight="1"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</row>
    <row r="287" spans="2:44" ht="13" customHeight="1"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</row>
    <row r="288" spans="2:44" ht="13" customHeight="1"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</row>
    <row r="289" spans="2:44" ht="13" customHeight="1"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</row>
    <row r="290" spans="2:44" ht="13" customHeight="1"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</row>
    <row r="291" spans="2:44" ht="13" customHeight="1"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</row>
    <row r="292" spans="2:44" ht="13" customHeight="1"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</row>
    <row r="293" spans="2:44" ht="13" customHeight="1"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</row>
    <row r="294" spans="2:44" ht="13" customHeight="1"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</row>
    <row r="295" spans="2:44" ht="13" customHeight="1"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</row>
    <row r="296" spans="2:44" ht="13" customHeight="1"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</row>
    <row r="297" spans="2:44" ht="13" customHeight="1"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</row>
    <row r="298" spans="2:44" ht="13" customHeight="1"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</row>
    <row r="299" spans="2:44" ht="13" customHeight="1"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</row>
    <row r="300" spans="2:44" ht="13" customHeight="1"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</row>
    <row r="301" spans="2:44" ht="13" customHeight="1"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</row>
    <row r="302" spans="2:44" ht="13" customHeight="1"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</row>
    <row r="303" spans="2:44" ht="13" customHeight="1"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</row>
    <row r="304" spans="2:44" ht="13" customHeight="1"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</row>
    <row r="305" spans="2:44" ht="13" customHeight="1"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</row>
    <row r="306" spans="2:44" ht="13" customHeight="1"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</row>
    <row r="307" spans="2:44" ht="13" customHeight="1"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</row>
    <row r="308" spans="2:44" ht="13" customHeight="1"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</row>
    <row r="309" spans="2:44" ht="13" customHeight="1"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</row>
    <row r="310" spans="2:44" ht="13" customHeight="1"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</row>
    <row r="311" spans="2:44" ht="13" customHeight="1"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</row>
    <row r="312" spans="2:44" ht="13" customHeight="1"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</row>
    <row r="313" spans="2:44" ht="13" customHeight="1"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</row>
    <row r="314" spans="2:44" ht="13" customHeight="1"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</row>
    <row r="315" spans="2:44" ht="13" customHeight="1"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</row>
    <row r="316" spans="2:44" ht="13" customHeight="1"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</row>
    <row r="317" spans="2:44" ht="13" customHeight="1"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</row>
    <row r="318" spans="2:44" ht="13" customHeight="1"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</row>
    <row r="319" spans="2:44" ht="13" customHeight="1"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</row>
    <row r="320" spans="2:44" ht="13" customHeight="1"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</row>
    <row r="321" spans="2:44" ht="13" customHeight="1"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</row>
    <row r="322" spans="2:44" ht="13" customHeight="1"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</row>
    <row r="323" spans="2:44" ht="13" customHeight="1"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</row>
    <row r="324" spans="2:44" ht="13" customHeight="1"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</row>
    <row r="325" spans="2:44" ht="13" customHeight="1"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</row>
    <row r="326" spans="2:44" ht="13" customHeight="1"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</row>
    <row r="327" spans="2:44" ht="13" customHeight="1"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</row>
    <row r="328" spans="2:44" ht="13" customHeight="1"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</row>
    <row r="329" spans="2:44" ht="13" customHeight="1"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</row>
    <row r="330" spans="2:44" ht="13" customHeight="1"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</row>
    <row r="331" spans="2:44" ht="13" customHeight="1"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</row>
    <row r="332" spans="2:44" ht="13" customHeight="1"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</row>
    <row r="333" spans="2:44" ht="13" customHeight="1"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</row>
    <row r="334" spans="2:44" ht="13" customHeight="1"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</row>
    <row r="335" spans="2:44" ht="13" customHeight="1"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</row>
    <row r="336" spans="2:44" ht="13" customHeight="1"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</row>
    <row r="337" spans="2:44" ht="13" customHeight="1"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</row>
    <row r="338" spans="2:44" ht="13" customHeight="1"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</row>
    <row r="339" spans="2:44" ht="13" customHeight="1"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</row>
    <row r="340" spans="2:44" ht="13" customHeight="1"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</row>
    <row r="341" spans="2:44" ht="13" customHeight="1"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</row>
    <row r="342" spans="2:44" ht="13" customHeight="1"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</row>
    <row r="343" spans="2:44" ht="13" customHeight="1"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</row>
    <row r="344" spans="2:44" ht="13" customHeight="1"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</row>
    <row r="345" spans="2:44" ht="13" customHeight="1"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</row>
    <row r="346" spans="2:44" ht="13" customHeight="1"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</row>
    <row r="347" spans="2:44" ht="13" customHeight="1"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</row>
    <row r="348" spans="2:44" ht="13" customHeight="1"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</row>
    <row r="349" spans="2:44" ht="13" customHeight="1"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</row>
    <row r="350" spans="2:44" ht="13" customHeight="1"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</row>
    <row r="351" spans="2:44" ht="13" customHeight="1"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</row>
    <row r="352" spans="2:44" ht="13" customHeight="1"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</row>
    <row r="353" spans="2:44" ht="13" customHeight="1"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</row>
    <row r="354" spans="2:44" ht="13" customHeight="1"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</row>
    <row r="355" spans="2:44" ht="13" customHeight="1"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</row>
    <row r="356" spans="2:44" ht="13" customHeight="1"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</row>
    <row r="357" spans="2:44" ht="13" customHeight="1"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</row>
    <row r="358" spans="2:44" ht="13" customHeight="1"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</row>
    <row r="359" spans="2:44" ht="13" customHeight="1"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</row>
    <row r="360" spans="2:44" ht="13" customHeight="1"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</row>
    <row r="361" spans="2:44" ht="13" customHeight="1"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</row>
    <row r="362" spans="2:44" ht="13" customHeight="1"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</row>
    <row r="363" spans="2:44" ht="13" customHeight="1"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</row>
    <row r="364" spans="2:44" ht="13" customHeight="1"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</row>
    <row r="365" spans="2:44" ht="13" customHeight="1"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</row>
    <row r="366" spans="2:44" ht="13" customHeight="1"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</row>
    <row r="367" spans="2:44" ht="13" customHeight="1"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</row>
    <row r="368" spans="2:44" ht="13" customHeight="1"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</row>
    <row r="369" spans="2:44" ht="13" customHeight="1"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</row>
    <row r="370" spans="2:44" ht="13" customHeight="1"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</row>
    <row r="371" spans="2:44" ht="13" customHeight="1"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</row>
    <row r="372" spans="2:44" ht="13" customHeight="1"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</row>
    <row r="373" spans="2:44" ht="13" customHeight="1"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</row>
    <row r="374" spans="2:44" ht="13" customHeight="1"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</row>
    <row r="375" spans="2:44" ht="13" customHeight="1"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</row>
    <row r="376" spans="2:44" ht="13" customHeight="1"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</row>
    <row r="377" spans="2:44" ht="13" customHeight="1"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</row>
    <row r="378" spans="2:44" ht="13" customHeight="1"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</row>
    <row r="379" spans="2:44" ht="13" customHeight="1"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</row>
    <row r="380" spans="2:44" ht="13" customHeight="1"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</row>
    <row r="381" spans="2:44" ht="13" customHeight="1"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</row>
    <row r="382" spans="2:44" ht="13" customHeight="1"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</row>
    <row r="383" spans="2:44" ht="13" customHeight="1"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</row>
    <row r="384" spans="2:44" ht="13" customHeight="1"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</row>
    <row r="385" spans="2:44" ht="13" customHeight="1"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</row>
    <row r="386" spans="2:44" ht="13" customHeight="1"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</row>
    <row r="387" spans="2:44" ht="13" customHeight="1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</row>
    <row r="388" spans="2:44" ht="13" customHeight="1"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</row>
    <row r="389" spans="2:44" ht="13" customHeight="1"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</row>
    <row r="390" spans="2:44" ht="13" customHeight="1"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</row>
    <row r="391" spans="2:44" ht="13" customHeight="1"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</row>
    <row r="392" spans="2:44" ht="13" customHeight="1"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</row>
    <row r="393" spans="2:44" ht="13" customHeight="1"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</row>
    <row r="394" spans="2:44" ht="13" customHeight="1"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</row>
    <row r="395" spans="2:44" ht="13" customHeight="1"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</row>
    <row r="396" spans="2:44" ht="13" customHeight="1"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</row>
    <row r="397" spans="2:44" ht="13" customHeight="1"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</row>
    <row r="398" spans="2:44" ht="13" customHeight="1"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</row>
    <row r="399" spans="2:44" ht="13" customHeight="1"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</row>
    <row r="400" spans="2:44" ht="13" customHeight="1"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</row>
    <row r="401" spans="2:44" ht="13" customHeight="1"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</row>
    <row r="402" spans="2:44" ht="13" customHeight="1"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</row>
    <row r="403" spans="2:44" ht="13" customHeight="1"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</row>
    <row r="404" spans="2:44" ht="13" customHeight="1"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</row>
    <row r="405" spans="2:44" ht="13" customHeight="1"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</row>
    <row r="406" spans="2:44" ht="13" customHeight="1"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</row>
    <row r="407" spans="2:44" ht="13" customHeight="1"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</row>
    <row r="408" spans="2:44" ht="13" customHeight="1"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</row>
    <row r="409" spans="2:44" ht="13" customHeight="1"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</row>
    <row r="410" spans="2:44" ht="13" customHeight="1"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</row>
    <row r="411" spans="2:44" ht="13" customHeight="1"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</row>
    <row r="412" spans="2:44" ht="13" customHeight="1"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</row>
    <row r="413" spans="2:44" ht="13" customHeight="1"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</row>
    <row r="414" spans="2:44" ht="13" customHeight="1"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</row>
    <row r="415" spans="2:44" ht="13" customHeight="1"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</row>
    <row r="416" spans="2:44" ht="13" customHeight="1"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</row>
    <row r="417" spans="2:44" ht="13" customHeight="1"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</row>
    <row r="418" spans="2:44" ht="13" customHeight="1"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</row>
    <row r="419" spans="2:44" ht="13" customHeight="1"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</row>
    <row r="420" spans="2:44" ht="13" customHeight="1"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</row>
    <row r="421" spans="2:44" ht="13" customHeight="1"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</row>
    <row r="422" spans="2:44" ht="13" customHeight="1"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</row>
    <row r="423" spans="2:44" ht="13" customHeight="1"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</row>
    <row r="424" spans="2:44" ht="13" customHeight="1"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</row>
    <row r="425" spans="2:44" ht="13" customHeight="1"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</row>
    <row r="426" spans="2:44" ht="13" customHeight="1"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</row>
    <row r="427" spans="2:44" ht="13" customHeight="1"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</row>
    <row r="428" spans="2:44" ht="13" customHeight="1"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</row>
    <row r="429" spans="2:44" ht="13" customHeight="1"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</row>
    <row r="430" spans="2:44" ht="13" customHeight="1"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</row>
    <row r="431" spans="2:44" ht="13" customHeight="1"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</row>
    <row r="432" spans="2:44" ht="13" customHeight="1"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</row>
    <row r="433" spans="2:44" ht="13" customHeight="1"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</row>
    <row r="434" spans="2:44" ht="13" customHeight="1"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</row>
    <row r="435" spans="2:44" ht="13" customHeight="1"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</row>
    <row r="436" spans="2:44" ht="13" customHeight="1"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</row>
    <row r="437" spans="2:44" ht="13" customHeight="1"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</row>
    <row r="438" spans="2:44" ht="13" customHeight="1"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</row>
    <row r="439" spans="2:44" ht="13" customHeight="1"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</row>
    <row r="440" spans="2:44" ht="13" customHeight="1"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</row>
    <row r="441" spans="2:44" ht="13" customHeight="1"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</row>
    <row r="442" spans="2:44" ht="13" customHeight="1"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</row>
    <row r="443" spans="2:44" ht="13" customHeight="1"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</row>
    <row r="444" spans="2:44" ht="13" customHeight="1"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</row>
    <row r="445" spans="2:44" ht="13" customHeight="1"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</row>
    <row r="446" spans="2:44" ht="13" customHeight="1"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</row>
    <row r="447" spans="2:44" ht="13" customHeight="1"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</row>
    <row r="448" spans="2:44" ht="13" customHeight="1"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</row>
    <row r="449" spans="2:44" ht="13" customHeight="1"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</row>
    <row r="450" spans="2:44" ht="13" customHeight="1"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</row>
    <row r="451" spans="2:44" ht="13" customHeight="1"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</row>
    <row r="452" spans="2:44" ht="13" customHeight="1"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</row>
    <row r="453" spans="2:44" ht="13" customHeight="1"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</row>
    <row r="454" spans="2:44" ht="13" customHeight="1"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</row>
    <row r="455" spans="2:44" ht="13" customHeight="1"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</row>
    <row r="456" spans="2:44" ht="13" customHeight="1"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</row>
    <row r="457" spans="2:44" ht="13" customHeight="1"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</row>
    <row r="458" spans="2:44" ht="13" customHeight="1"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</row>
    <row r="459" spans="2:44" ht="13" customHeight="1"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</row>
    <row r="460" spans="2:44" ht="13" customHeight="1"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</row>
    <row r="461" spans="2:44" ht="13" customHeight="1"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</row>
    <row r="462" spans="2:44" ht="13" customHeight="1"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</row>
    <row r="463" spans="2:44" ht="13" customHeight="1"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</row>
    <row r="464" spans="2:44" ht="13" customHeight="1"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</row>
    <row r="465" spans="2:44" ht="13" customHeight="1"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</row>
    <row r="466" spans="2:44" ht="13" customHeight="1"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</row>
    <row r="467" spans="2:44" ht="13" customHeight="1"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</row>
    <row r="468" spans="2:44" ht="13" customHeight="1"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</row>
    <row r="469" spans="2:44" ht="13" customHeight="1"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</row>
    <row r="470" spans="2:44" ht="13" customHeight="1"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</row>
    <row r="471" spans="2:44" ht="13" customHeight="1"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</row>
    <row r="472" spans="2:44" ht="13" customHeight="1"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</row>
    <row r="473" spans="2:44" ht="13" customHeight="1"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</row>
    <row r="474" spans="2:44" ht="13" customHeight="1"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</row>
    <row r="475" spans="2:44" ht="13" customHeight="1"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</row>
    <row r="476" spans="2:44" ht="13" customHeight="1"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</row>
    <row r="477" spans="2:44" ht="13" customHeight="1"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</row>
    <row r="478" spans="2:44" ht="13" customHeight="1"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</row>
    <row r="479" spans="2:44" ht="13" customHeight="1"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</row>
    <row r="480" spans="2:44" ht="13" customHeight="1"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</row>
    <row r="481" spans="2:44" ht="13" customHeight="1"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</row>
    <row r="482" spans="2:44" ht="13" customHeight="1"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</row>
    <row r="483" spans="2:44" ht="13" customHeight="1"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</row>
    <row r="484" spans="2:44" ht="13" customHeight="1"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</row>
    <row r="485" spans="2:44" ht="13" customHeight="1"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</row>
    <row r="486" spans="2:44" ht="13" customHeight="1"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</row>
    <row r="487" spans="2:44" ht="13" customHeight="1"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</row>
    <row r="488" spans="2:44" ht="13" customHeight="1"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</row>
    <row r="489" spans="2:44" ht="13" customHeight="1"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</row>
    <row r="490" spans="2:44" ht="13" customHeight="1"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</row>
    <row r="491" spans="2:44" ht="13" customHeight="1"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</row>
    <row r="492" spans="2:44" ht="13" customHeight="1"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</row>
    <row r="493" spans="2:44" ht="13" customHeight="1"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</row>
    <row r="494" spans="2:44" ht="13" customHeight="1"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</row>
    <row r="495" spans="2:44" ht="13" customHeight="1"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</row>
    <row r="496" spans="2:44" ht="13" customHeight="1"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</row>
    <row r="497" spans="2:44" ht="13" customHeight="1"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</row>
    <row r="498" spans="2:44" ht="13" customHeight="1"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</row>
    <row r="499" spans="2:44" ht="13" customHeight="1"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</row>
    <row r="500" spans="2:44" ht="13" customHeight="1"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</row>
    <row r="501" spans="2:44" ht="13" customHeight="1"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</row>
    <row r="502" spans="2:44" ht="13" customHeight="1"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</row>
    <row r="503" spans="2:44" ht="13" customHeight="1"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</row>
    <row r="504" spans="2:44" ht="13" customHeight="1"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</row>
    <row r="505" spans="2:44" ht="13" customHeight="1"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</row>
    <row r="506" spans="2:44" ht="13" customHeight="1"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</row>
    <row r="507" spans="2:44" ht="13" customHeight="1"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</row>
    <row r="508" spans="2:44" ht="13" customHeight="1"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</row>
    <row r="509" spans="2:44" ht="13" customHeight="1"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</row>
    <row r="510" spans="2:44" ht="13" customHeight="1"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</row>
    <row r="511" spans="2:44" ht="13" customHeight="1"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</row>
    <row r="512" spans="2:44" ht="13" customHeight="1"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</row>
    <row r="513" spans="2:44" ht="13" customHeight="1"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</row>
    <row r="514" spans="2:44" ht="13" customHeight="1"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</row>
    <row r="515" spans="2:44" ht="13" customHeight="1"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</row>
    <row r="516" spans="2:44" ht="13" customHeight="1"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</row>
    <row r="517" spans="2:44" ht="13" customHeight="1"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</row>
    <row r="518" spans="2:44" ht="13" customHeight="1"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</row>
    <row r="519" spans="2:44" ht="13" customHeight="1"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</row>
    <row r="520" spans="2:44" ht="13" customHeight="1"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</row>
    <row r="521" spans="2:44" ht="13" customHeight="1"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</row>
    <row r="522" spans="2:44" ht="13" customHeight="1"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</row>
    <row r="523" spans="2:44" ht="13" customHeight="1"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</row>
    <row r="524" spans="2:44" ht="13" customHeight="1"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</row>
    <row r="525" spans="2:44" ht="13" customHeight="1"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</row>
    <row r="526" spans="2:44" ht="13" customHeight="1"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</row>
    <row r="527" spans="2:44" ht="13" customHeight="1"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</row>
    <row r="528" spans="2:44" ht="13" customHeight="1"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</row>
    <row r="529" spans="2:44" ht="13" customHeight="1"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</row>
    <row r="530" spans="2:44" ht="13" customHeight="1"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</row>
    <row r="531" spans="2:44" ht="13" customHeight="1"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</row>
    <row r="532" spans="2:44" ht="13" customHeight="1"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</row>
    <row r="533" spans="2:44" ht="13" customHeight="1"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</row>
    <row r="534" spans="2:44" ht="13" customHeight="1"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</row>
    <row r="535" spans="2:44" ht="13" customHeight="1"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</row>
    <row r="536" spans="2:44" ht="13" customHeight="1"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</row>
    <row r="537" spans="2:44" ht="13" customHeight="1"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</row>
    <row r="538" spans="2:44" ht="13" customHeight="1"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</row>
    <row r="539" spans="2:44" ht="13" customHeight="1"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</row>
    <row r="540" spans="2:44" ht="13" customHeight="1"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</row>
    <row r="541" spans="2:44" ht="13" customHeight="1"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</row>
    <row r="542" spans="2:44" ht="13" customHeight="1"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</row>
    <row r="543" spans="2:44" ht="13" customHeight="1"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</row>
    <row r="544" spans="2:44" ht="13" customHeight="1"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</row>
    <row r="545" spans="2:44" ht="13" customHeight="1"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</row>
    <row r="546" spans="2:44" ht="13" customHeight="1"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</row>
    <row r="547" spans="2:44" ht="13" customHeight="1"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</row>
    <row r="548" spans="2:44" ht="13" customHeight="1"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</row>
    <row r="549" spans="2:44" ht="13" customHeight="1"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</row>
    <row r="550" spans="2:44" ht="13" customHeight="1"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</row>
    <row r="551" spans="2:44" ht="13" customHeight="1"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</row>
    <row r="552" spans="2:44" ht="13" customHeight="1"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</row>
    <row r="553" spans="2:44" ht="13" customHeight="1"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</row>
    <row r="554" spans="2:44" ht="13" customHeight="1"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</row>
    <row r="555" spans="2:44" ht="13" customHeight="1"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</row>
    <row r="556" spans="2:44" ht="13" customHeight="1"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</row>
    <row r="557" spans="2:44" ht="13" customHeight="1"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</row>
    <row r="558" spans="2:44" ht="13" customHeight="1"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</row>
    <row r="559" spans="2:44" ht="13" customHeight="1"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</row>
    <row r="560" spans="2:44" ht="13" customHeight="1"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</row>
    <row r="561" spans="2:44" ht="13" customHeight="1"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</row>
    <row r="562" spans="2:44" ht="13" customHeight="1"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</row>
    <row r="563" spans="2:44" ht="13" customHeight="1"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</row>
    <row r="564" spans="2:44" ht="13" customHeight="1"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</row>
    <row r="565" spans="2:44" ht="13" customHeight="1"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</row>
    <row r="566" spans="2:44" ht="13" customHeight="1"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</row>
    <row r="567" spans="2:44" ht="13" customHeight="1"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</row>
    <row r="568" spans="2:44" ht="13" customHeight="1"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</row>
    <row r="569" spans="2:44" ht="13" customHeight="1"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</row>
    <row r="570" spans="2:44" ht="13" customHeight="1"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</row>
    <row r="571" spans="2:44" ht="13" customHeight="1"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</row>
    <row r="572" spans="2:44" ht="13" customHeight="1"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</row>
    <row r="573" spans="2:44" ht="13" customHeight="1"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</row>
    <row r="574" spans="2:44" ht="13" customHeight="1"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</row>
    <row r="575" spans="2:44" ht="13" customHeight="1"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</row>
    <row r="576" spans="2:44" ht="13" customHeight="1"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</row>
    <row r="577" spans="2:44" ht="13" customHeight="1"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</row>
    <row r="578" spans="2:44" ht="13" customHeight="1"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</row>
    <row r="579" spans="2:44" ht="13" customHeight="1"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</row>
    <row r="580" spans="2:44" ht="13" customHeight="1"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</row>
    <row r="581" spans="2:44" ht="13" customHeight="1"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</row>
    <row r="582" spans="2:44" ht="13" customHeight="1"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</row>
    <row r="583" spans="2:44" ht="13" customHeight="1"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</row>
    <row r="584" spans="2:44" ht="13" customHeight="1"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</row>
    <row r="585" spans="2:44" ht="13" customHeight="1"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</row>
    <row r="586" spans="2:44" ht="13" customHeight="1"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</row>
    <row r="587" spans="2:44" ht="13" customHeight="1"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</row>
    <row r="588" spans="2:44" ht="13" customHeight="1"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</row>
    <row r="589" spans="2:44" ht="13" customHeight="1"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</row>
    <row r="590" spans="2:44" ht="13" customHeight="1"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</row>
    <row r="591" spans="2:44" ht="13" customHeight="1"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</row>
    <row r="592" spans="2:44" ht="13" customHeight="1"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</row>
    <row r="593" spans="2:44" ht="13" customHeight="1"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</row>
    <row r="594" spans="2:44" ht="13" customHeight="1"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</row>
    <row r="595" spans="2:44" ht="13" customHeight="1"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</row>
    <row r="596" spans="2:44" ht="13" customHeight="1"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</row>
    <row r="597" spans="2:44" ht="13" customHeight="1"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</row>
    <row r="598" spans="2:44" ht="13" customHeight="1"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</row>
    <row r="599" spans="2:44" ht="13" customHeight="1"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</row>
    <row r="600" spans="2:44" ht="13" customHeight="1"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</row>
    <row r="601" spans="2:44" ht="13" customHeight="1"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</row>
    <row r="602" spans="2:44" ht="13" customHeight="1"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</row>
    <row r="603" spans="2:44" ht="13" customHeight="1"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</row>
    <row r="604" spans="2:44" ht="13" customHeight="1"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</row>
    <row r="605" spans="2:44" ht="13" customHeight="1"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</row>
    <row r="606" spans="2:44" ht="13" customHeight="1"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</row>
    <row r="607" spans="2:44" ht="13" customHeight="1"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</row>
    <row r="608" spans="2:44" ht="13" customHeight="1"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</row>
    <row r="609" spans="2:44" ht="13" customHeight="1"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</row>
    <row r="610" spans="2:44" ht="13" customHeight="1"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</row>
    <row r="611" spans="2:44" ht="13" customHeight="1"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</row>
    <row r="612" spans="2:44" ht="13" customHeight="1"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</row>
    <row r="613" spans="2:44" ht="13" customHeight="1"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</row>
    <row r="614" spans="2:44" ht="13" customHeight="1"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</row>
    <row r="615" spans="2:44" ht="13" customHeight="1"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</row>
    <row r="616" spans="2:44" ht="13" customHeight="1"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</row>
    <row r="617" spans="2:44" ht="13" customHeight="1"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</row>
    <row r="618" spans="2:44" ht="13" customHeight="1"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</row>
    <row r="619" spans="2:44" ht="13" customHeight="1"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</row>
    <row r="620" spans="2:44" ht="13" customHeight="1"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</row>
    <row r="621" spans="2:44" ht="13" customHeight="1"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</row>
    <row r="622" spans="2:44" ht="13" customHeight="1"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</row>
    <row r="623" spans="2:44" ht="13" customHeight="1"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</row>
    <row r="624" spans="2:44" ht="13" customHeight="1"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</row>
    <row r="625" spans="2:44" ht="13" customHeight="1"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</row>
    <row r="626" spans="2:44" ht="13" customHeight="1"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</row>
    <row r="627" spans="2:44" ht="13" customHeight="1"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</row>
    <row r="628" spans="2:44" ht="13" customHeight="1"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</row>
    <row r="629" spans="2:44" ht="13" customHeight="1"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</row>
    <row r="630" spans="2:44" ht="13" customHeight="1"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</row>
    <row r="631" spans="2:44" ht="13" customHeight="1"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</row>
    <row r="632" spans="2:44" ht="13" customHeight="1"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</row>
    <row r="633" spans="2:44" ht="13" customHeight="1"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</row>
    <row r="634" spans="2:44" ht="13" customHeight="1"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</row>
    <row r="635" spans="2:44" ht="13" customHeight="1"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</row>
    <row r="636" spans="2:44" ht="13" customHeight="1"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</row>
    <row r="637" spans="2:44" ht="13" customHeight="1"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</row>
    <row r="638" spans="2:44" ht="13" customHeight="1"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</row>
    <row r="639" spans="2:44" ht="13" customHeight="1"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</row>
    <row r="640" spans="2:44" ht="13" customHeight="1"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</row>
    <row r="641" spans="2:44" ht="13" customHeight="1"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</row>
    <row r="642" spans="2:44" ht="13" customHeight="1"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</row>
    <row r="643" spans="2:44" ht="13" customHeight="1"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</row>
    <row r="644" spans="2:44" ht="13" customHeight="1"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</row>
    <row r="645" spans="2:44" ht="13" customHeight="1"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</row>
    <row r="646" spans="2:44" ht="13" customHeight="1"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</row>
    <row r="647" spans="2:44" ht="13" customHeight="1"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</row>
    <row r="648" spans="2:44" ht="13" customHeight="1"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</row>
    <row r="649" spans="2:44" ht="13" customHeight="1"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</row>
    <row r="650" spans="2:44" ht="13" customHeight="1"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</row>
    <row r="651" spans="2:44" ht="13" customHeight="1"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</row>
    <row r="652" spans="2:44" ht="13" customHeight="1"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</row>
    <row r="653" spans="2:44" ht="13" customHeight="1"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</row>
    <row r="654" spans="2:44" ht="13" customHeight="1"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</row>
    <row r="655" spans="2:44" ht="13" customHeight="1"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</row>
    <row r="656" spans="2:44" ht="13" customHeight="1"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</row>
    <row r="657" spans="2:44" ht="13" customHeight="1"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</row>
    <row r="658" spans="2:44" ht="13" customHeight="1"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</row>
    <row r="659" spans="2:44" ht="13" customHeight="1"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</row>
    <row r="660" spans="2:44" ht="13" customHeight="1"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</row>
    <row r="661" spans="2:44" ht="13" customHeight="1"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</row>
    <row r="662" spans="2:44" ht="13" customHeight="1"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</row>
    <row r="663" spans="2:44" ht="13" customHeight="1"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</row>
    <row r="664" spans="2:44" ht="13" customHeight="1"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</row>
    <row r="665" spans="2:44" ht="13" customHeight="1"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</row>
    <row r="666" spans="2:44" ht="13" customHeight="1"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</row>
    <row r="667" spans="2:44" ht="13" customHeight="1"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</row>
    <row r="668" spans="2:44" ht="13" customHeight="1"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</row>
    <row r="669" spans="2:44" ht="13" customHeight="1"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</row>
    <row r="670" spans="2:44" ht="13" customHeight="1"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</row>
    <row r="671" spans="2:44" ht="13" customHeight="1"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</row>
    <row r="672" spans="2:44" ht="13" customHeight="1"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</row>
    <row r="673" spans="2:44" ht="13" customHeight="1"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</row>
    <row r="674" spans="2:44" ht="13" customHeight="1"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</row>
    <row r="675" spans="2:44" ht="13" customHeight="1"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</row>
    <row r="676" spans="2:44" ht="13" customHeight="1"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</row>
    <row r="677" spans="2:44" ht="13" customHeight="1"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</row>
    <row r="678" spans="2:44" ht="13" customHeight="1"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</row>
    <row r="679" spans="2:44" ht="13" customHeight="1"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</row>
    <row r="680" spans="2:44" ht="13" customHeight="1"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</row>
    <row r="681" spans="2:44" ht="13" customHeight="1"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</row>
    <row r="682" spans="2:44" ht="13" customHeight="1"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</row>
    <row r="683" spans="2:44" ht="13" customHeight="1"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</row>
    <row r="684" spans="2:44" ht="13" customHeight="1"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</row>
    <row r="685" spans="2:44" ht="13" customHeight="1"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</row>
    <row r="686" spans="2:44" ht="13" customHeight="1"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</row>
    <row r="687" spans="2:44" ht="13" customHeight="1"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</row>
    <row r="688" spans="2:44" ht="13" customHeight="1"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</row>
    <row r="689" spans="2:44" ht="13" customHeight="1"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</row>
    <row r="690" spans="2:44" ht="13" customHeight="1"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</row>
    <row r="691" spans="2:44" ht="13" customHeight="1"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</row>
    <row r="692" spans="2:44" ht="13" customHeight="1"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</row>
    <row r="693" spans="2:44" ht="13" customHeight="1"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</row>
    <row r="694" spans="2:44" ht="13" customHeight="1"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</row>
    <row r="695" spans="2:44" ht="13" customHeight="1"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</row>
    <row r="696" spans="2:44" ht="13" customHeight="1"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</row>
    <row r="697" spans="2:44" ht="13" customHeight="1"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</row>
    <row r="698" spans="2:44" ht="13" customHeight="1"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</row>
    <row r="699" spans="2:44" ht="13" customHeight="1"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</row>
    <row r="700" spans="2:44" ht="13" customHeight="1"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</row>
    <row r="701" spans="2:44" ht="13" customHeight="1"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</row>
    <row r="702" spans="2:44" ht="13" customHeight="1"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</row>
    <row r="703" spans="2:44" ht="13" customHeight="1"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</row>
    <row r="704" spans="2:44" ht="13" customHeight="1"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</row>
    <row r="705" spans="2:44" ht="13" customHeight="1"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</row>
    <row r="706" spans="2:44" ht="13" customHeight="1"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</row>
    <row r="707" spans="2:44" ht="13" customHeight="1"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</row>
    <row r="708" spans="2:44" ht="13" customHeight="1"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</row>
    <row r="709" spans="2:44" ht="13" customHeight="1"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</row>
    <row r="710" spans="2:44" ht="13" customHeight="1"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</row>
    <row r="711" spans="2:44" ht="13" customHeight="1"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</row>
    <row r="712" spans="2:44" ht="13" customHeight="1"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</row>
    <row r="713" spans="2:44" ht="13" customHeight="1"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</row>
    <row r="714" spans="2:44" ht="13" customHeight="1"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</row>
    <row r="715" spans="2:44" ht="13" customHeight="1"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</row>
    <row r="716" spans="2:44" ht="13" customHeight="1"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</row>
    <row r="717" spans="2:44" ht="13" customHeight="1"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</row>
    <row r="718" spans="2:44" ht="13" customHeight="1"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</row>
    <row r="719" spans="2:44" ht="13" customHeight="1"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</row>
    <row r="720" spans="2:44" ht="13" customHeight="1"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</row>
    <row r="721" spans="2:44" ht="13" customHeight="1"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</row>
    <row r="722" spans="2:44" ht="13" customHeight="1"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</row>
    <row r="723" spans="2:44" ht="13" customHeight="1"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</row>
    <row r="724" spans="2:44" ht="13" customHeight="1"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</row>
    <row r="725" spans="2:44" ht="13" customHeight="1"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</row>
    <row r="726" spans="2:44" ht="13" customHeight="1"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</row>
    <row r="727" spans="2:44" ht="13" customHeight="1"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</row>
    <row r="728" spans="2:44" ht="13" customHeight="1"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</row>
    <row r="729" spans="2:44" ht="13" customHeight="1"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</row>
    <row r="730" spans="2:44" ht="13" customHeight="1"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</row>
    <row r="731" spans="2:44" ht="13" customHeight="1"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</row>
    <row r="732" spans="2:44" ht="13" customHeight="1"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</row>
    <row r="733" spans="2:44" ht="13" customHeight="1"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</row>
    <row r="734" spans="2:44" ht="13" customHeight="1"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</row>
    <row r="735" spans="2:44" ht="13" customHeight="1"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</row>
    <row r="736" spans="2:44" ht="13" customHeight="1"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</row>
    <row r="737" spans="2:44" ht="13" customHeight="1"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</row>
    <row r="738" spans="2:44" ht="13" customHeight="1"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</row>
    <row r="739" spans="2:44" ht="13" customHeight="1"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</row>
    <row r="740" spans="2:44" ht="13" customHeight="1"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</row>
    <row r="741" spans="2:44" ht="13" customHeight="1"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</row>
    <row r="742" spans="2:44" ht="13" customHeight="1"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</row>
    <row r="743" spans="2:44" ht="13" customHeight="1"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</row>
    <row r="744" spans="2:44" ht="13" customHeight="1"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</row>
    <row r="745" spans="2:44" ht="13" customHeight="1"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</row>
    <row r="746" spans="2:44" ht="13" customHeight="1"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</row>
    <row r="747" spans="2:44" ht="13" customHeight="1"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</row>
    <row r="748" spans="2:44" ht="13" customHeight="1"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</row>
    <row r="749" spans="2:44" ht="13" customHeight="1"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</row>
    <row r="750" spans="2:44" ht="13" customHeight="1"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</row>
    <row r="751" spans="2:44" ht="13" customHeight="1"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</row>
    <row r="752" spans="2:44" ht="13" customHeight="1"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</row>
    <row r="753" spans="2:44" ht="13" customHeight="1"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</row>
    <row r="754" spans="2:44" ht="13" customHeight="1"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</row>
    <row r="755" spans="2:44" ht="13" customHeight="1"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</row>
    <row r="756" spans="2:44" ht="13" customHeight="1"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</row>
    <row r="757" spans="2:44" ht="13" customHeight="1"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</row>
    <row r="758" spans="2:44" ht="13" customHeight="1"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</row>
    <row r="759" spans="2:44" ht="13" customHeight="1"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</row>
    <row r="760" spans="2:44" ht="13" customHeight="1"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</row>
    <row r="761" spans="2:44" ht="13" customHeight="1"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</row>
    <row r="762" spans="2:44" ht="13" customHeight="1"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</row>
    <row r="763" spans="2:44" ht="13" customHeight="1"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</row>
    <row r="764" spans="2:44" ht="13" customHeight="1"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</row>
    <row r="765" spans="2:44" ht="13" customHeight="1"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</row>
    <row r="766" spans="2:44" ht="13" customHeight="1"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</row>
    <row r="767" spans="2:44" ht="13" customHeight="1"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</row>
    <row r="768" spans="2:44" ht="13" customHeight="1"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</row>
    <row r="769" spans="2:44" ht="13" customHeight="1"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</row>
    <row r="770" spans="2:44" ht="13" customHeight="1"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</row>
    <row r="771" spans="2:44" ht="13" customHeight="1"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</row>
    <row r="772" spans="2:44" ht="13" customHeight="1"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</row>
    <row r="773" spans="2:44" ht="13" customHeight="1"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</row>
    <row r="774" spans="2:44" ht="13" customHeight="1"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</row>
    <row r="775" spans="2:44" ht="13" customHeight="1"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</row>
    <row r="776" spans="2:44" ht="13" customHeight="1"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</row>
    <row r="777" spans="2:44" ht="13" customHeight="1"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</row>
    <row r="778" spans="2:44" ht="13" customHeight="1"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</row>
    <row r="779" spans="2:44" ht="13" customHeight="1"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</row>
    <row r="780" spans="2:44" ht="13" customHeight="1"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</row>
    <row r="781" spans="2:44" ht="13" customHeight="1"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</row>
    <row r="782" spans="2:44" ht="13" customHeight="1"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</row>
    <row r="783" spans="2:44" ht="13" customHeight="1"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</row>
    <row r="784" spans="2:44" ht="13" customHeight="1"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</row>
    <row r="785" spans="2:44" ht="13" customHeight="1"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</row>
    <row r="786" spans="2:44" ht="13" customHeight="1"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</row>
    <row r="787" spans="2:44" ht="13" customHeight="1"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</row>
    <row r="788" spans="2:44" ht="13" customHeight="1"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</row>
    <row r="789" spans="2:44" ht="13" customHeight="1"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</row>
    <row r="790" spans="2:44" ht="13" customHeight="1"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</row>
    <row r="791" spans="2:44" ht="13" customHeight="1"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</row>
    <row r="792" spans="2:44" ht="13" customHeight="1"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</row>
    <row r="793" spans="2:44" ht="13" customHeight="1"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</row>
    <row r="794" spans="2:44" ht="13" customHeight="1"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</row>
    <row r="795" spans="2:44" ht="13" customHeight="1"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</row>
    <row r="796" spans="2:44" ht="13" customHeight="1"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</row>
    <row r="797" spans="2:44" ht="13" customHeight="1"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</row>
    <row r="798" spans="2:44" ht="13" customHeight="1"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</row>
    <row r="799" spans="2:44" ht="13" customHeight="1"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</row>
    <row r="800" spans="2:44" ht="13" customHeight="1"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</row>
    <row r="801" spans="2:44" ht="13" customHeight="1"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</row>
    <row r="802" spans="2:44" ht="13" customHeight="1"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</row>
    <row r="803" spans="2:44" ht="13" customHeight="1"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</row>
    <row r="804" spans="2:44" ht="13" customHeight="1"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</row>
    <row r="805" spans="2:44" ht="13" customHeight="1"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</row>
    <row r="806" spans="2:44" ht="13" customHeight="1"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</row>
    <row r="807" spans="2:44" ht="13" customHeight="1"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</row>
    <row r="808" spans="2:44" ht="13" customHeight="1"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</row>
    <row r="809" spans="2:44" ht="13" customHeight="1"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</row>
    <row r="810" spans="2:44" ht="13" customHeight="1"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</row>
    <row r="811" spans="2:44" ht="13" customHeight="1"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</row>
    <row r="812" spans="2:44" ht="13" customHeight="1"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</row>
    <row r="813" spans="2:44" ht="13" customHeight="1"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</row>
    <row r="814" spans="2:44" ht="13" customHeight="1"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</row>
    <row r="815" spans="2:44" ht="13" customHeight="1"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</row>
    <row r="816" spans="2:44" ht="13" customHeight="1"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</row>
    <row r="817" spans="2:44" ht="13" customHeight="1"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</row>
    <row r="818" spans="2:44" ht="13" customHeight="1"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</row>
    <row r="819" spans="2:44" ht="13" customHeight="1"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</row>
    <row r="820" spans="2:44" ht="13" customHeight="1"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</row>
    <row r="821" spans="2:44" ht="13" customHeight="1"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</row>
    <row r="822" spans="2:44" ht="13" customHeight="1"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</row>
    <row r="823" spans="2:44" ht="13" customHeight="1"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</row>
    <row r="824" spans="2:44" ht="13" customHeight="1"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</row>
    <row r="825" spans="2:44" ht="13" customHeight="1"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</row>
    <row r="826" spans="2:44" ht="13" customHeight="1"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</row>
    <row r="827" spans="2:44" ht="13" customHeight="1"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</row>
    <row r="828" spans="2:44" ht="13" customHeight="1"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</row>
    <row r="829" spans="2:44" ht="13" customHeight="1"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</row>
    <row r="830" spans="2:44" ht="13" customHeight="1"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</row>
    <row r="831" spans="2:44" ht="13" customHeight="1"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</row>
    <row r="832" spans="2:44" ht="13" customHeight="1"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</row>
    <row r="833" spans="2:44" ht="13" customHeight="1"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</row>
    <row r="834" spans="2:44" ht="13" customHeight="1"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</row>
    <row r="835" spans="2:44" ht="13" customHeight="1"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</row>
    <row r="836" spans="2:44" ht="13" customHeight="1"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</row>
    <row r="837" spans="2:44" ht="13" customHeight="1"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</row>
    <row r="838" spans="2:44" ht="13" customHeight="1"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</row>
    <row r="839" spans="2:44" ht="13" customHeight="1"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</row>
    <row r="840" spans="2:44" ht="13" customHeight="1"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</row>
    <row r="841" spans="2:44" ht="13" customHeight="1"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</row>
    <row r="842" spans="2:44" ht="13" customHeight="1"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</row>
    <row r="843" spans="2:44" ht="13" customHeight="1"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</row>
    <row r="844" spans="2:44" ht="13" customHeight="1"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</row>
    <row r="845" spans="2:44" ht="13" customHeight="1"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</row>
    <row r="846" spans="2:44" ht="13" customHeight="1"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</row>
    <row r="847" spans="2:44" ht="13" customHeight="1"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</row>
    <row r="848" spans="2:44" ht="13" customHeight="1"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</row>
    <row r="849" spans="2:44" ht="13" customHeight="1"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</row>
    <row r="850" spans="2:44" ht="13" customHeight="1"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</row>
    <row r="851" spans="2:44" ht="13" customHeight="1"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</row>
    <row r="852" spans="2:44" ht="13" customHeight="1"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</row>
    <row r="853" spans="2:44" ht="13" customHeight="1"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</row>
    <row r="854" spans="2:44" ht="13" customHeight="1"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</row>
    <row r="855" spans="2:44" ht="13" customHeight="1"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</row>
    <row r="856" spans="2:44" ht="13" customHeight="1"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</row>
    <row r="857" spans="2:44" ht="13" customHeight="1"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</row>
    <row r="858" spans="2:44" ht="13" customHeight="1"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</row>
    <row r="859" spans="2:44" ht="13" customHeight="1"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</row>
    <row r="860" spans="2:44" ht="13" customHeight="1"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</row>
    <row r="861" spans="2:44" ht="13" customHeight="1"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</row>
    <row r="862" spans="2:44" ht="13" customHeight="1"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</row>
    <row r="863" spans="2:44" ht="13" customHeight="1"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</row>
    <row r="864" spans="2:44" ht="13" customHeight="1"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</row>
    <row r="865" spans="2:44" ht="13" customHeight="1"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</row>
    <row r="866" spans="2:44" ht="13" customHeight="1"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</row>
    <row r="867" spans="2:44" ht="13" customHeight="1"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</row>
    <row r="868" spans="2:44" ht="13" customHeight="1"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</row>
    <row r="869" spans="2:44" ht="13" customHeight="1"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</row>
    <row r="870" spans="2:44" ht="13" customHeight="1"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</row>
    <row r="871" spans="2:44" ht="13" customHeight="1"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</row>
    <row r="872" spans="2:44" ht="13" customHeight="1"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</row>
    <row r="873" spans="2:44" ht="13" customHeight="1"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</row>
    <row r="874" spans="2:44" ht="13" customHeight="1"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</row>
    <row r="875" spans="2:44" ht="13" customHeight="1"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</row>
    <row r="876" spans="2:44" ht="13" customHeight="1"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</row>
    <row r="877" spans="2:44" ht="13" customHeight="1"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</row>
    <row r="878" spans="2:44" ht="13" customHeight="1"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</row>
    <row r="879" spans="2:44" ht="13" customHeight="1"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</row>
    <row r="880" spans="2:44" ht="13" customHeight="1"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</row>
    <row r="881" spans="2:44" ht="13" customHeight="1"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</row>
    <row r="882" spans="2:44" ht="13" customHeight="1"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</row>
    <row r="883" spans="2:44" ht="13" customHeight="1"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</row>
    <row r="884" spans="2:44" ht="13" customHeight="1"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</row>
    <row r="885" spans="2:44" ht="13" customHeight="1"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</row>
    <row r="886" spans="2:44" ht="13" customHeight="1"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</row>
    <row r="887" spans="2:44" ht="13" customHeight="1"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</row>
    <row r="888" spans="2:44" ht="13" customHeight="1"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</row>
    <row r="889" spans="2:44" ht="13" customHeight="1"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</row>
    <row r="890" spans="2:44" ht="13" customHeight="1"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</row>
    <row r="891" spans="2:44" ht="13" customHeight="1"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</row>
    <row r="892" spans="2:44" ht="13" customHeight="1"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</row>
    <row r="893" spans="2:44" ht="13" customHeight="1"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</row>
    <row r="894" spans="2:44" ht="13" customHeight="1"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</row>
    <row r="895" spans="2:44" ht="13" customHeight="1"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</row>
    <row r="896" spans="2:44" ht="13" customHeight="1"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</row>
    <row r="897" spans="2:44" ht="13" customHeight="1"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</row>
    <row r="898" spans="2:44" ht="13" customHeight="1"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</row>
    <row r="899" spans="2:44" ht="13" customHeight="1"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</row>
    <row r="900" spans="2:44" ht="13" customHeight="1"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</row>
    <row r="901" spans="2:44" ht="13" customHeight="1"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</row>
    <row r="902" spans="2:44" ht="13" customHeight="1"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</row>
    <row r="903" spans="2:44" ht="13" customHeight="1"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</row>
    <row r="904" spans="2:44" ht="13" customHeight="1"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</row>
    <row r="905" spans="2:44" ht="13" customHeight="1"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</row>
    <row r="906" spans="2:44" ht="13" customHeight="1"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</row>
    <row r="907" spans="2:44" ht="13" customHeight="1"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</row>
    <row r="908" spans="2:44" ht="13" customHeight="1"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</row>
    <row r="909" spans="2:44" ht="13" customHeight="1"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</row>
    <row r="910" spans="2:44" ht="13" customHeight="1"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</row>
    <row r="911" spans="2:44" ht="13" customHeight="1"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</row>
    <row r="912" spans="2:44" ht="13" customHeight="1"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</row>
    <row r="913" spans="2:44" ht="13" customHeight="1"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</row>
    <row r="914" spans="2:44" ht="13" customHeight="1"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</row>
    <row r="915" spans="2:44" ht="13" customHeight="1"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</row>
    <row r="916" spans="2:44" ht="13" customHeight="1"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</row>
    <row r="917" spans="2:44" ht="13" customHeight="1"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</row>
    <row r="918" spans="2:44" ht="13" customHeight="1"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</row>
    <row r="919" spans="2:44" ht="13" customHeight="1"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</row>
    <row r="920" spans="2:44" ht="13" customHeight="1"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</row>
    <row r="921" spans="2:44" ht="13" customHeight="1"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</row>
    <row r="922" spans="2:44" ht="13" customHeight="1"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</row>
    <row r="923" spans="2:44" ht="13" customHeight="1"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</row>
    <row r="924" spans="2:44" ht="13" customHeight="1"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</row>
    <row r="925" spans="2:44" ht="13" customHeight="1"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</row>
    <row r="926" spans="2:44" ht="13" customHeight="1"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</row>
    <row r="927" spans="2:44" ht="13" customHeight="1"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</row>
    <row r="928" spans="2:44" ht="13" customHeight="1"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</row>
    <row r="929" spans="2:44" ht="13" customHeight="1"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</row>
    <row r="930" spans="2:44" ht="13" customHeight="1"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</row>
    <row r="931" spans="2:44" ht="13" customHeight="1"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</row>
    <row r="932" spans="2:44" ht="13" customHeight="1"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</row>
    <row r="933" spans="2:44" ht="13" customHeight="1"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</row>
    <row r="934" spans="2:44" ht="13" customHeight="1"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</row>
    <row r="935" spans="2:44" ht="13" customHeight="1"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</row>
    <row r="936" spans="2:44" ht="13" customHeight="1"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</row>
    <row r="937" spans="2:44" ht="13" customHeight="1"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</row>
    <row r="938" spans="2:44" ht="13" customHeight="1"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</row>
    <row r="939" spans="2:44" ht="13" customHeight="1"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</row>
    <row r="940" spans="2:44" ht="13" customHeight="1"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</row>
    <row r="941" spans="2:44" ht="13" customHeight="1"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</row>
    <row r="942" spans="2:44" ht="13" customHeight="1"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</row>
    <row r="943" spans="2:44" ht="13" customHeight="1"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</row>
    <row r="944" spans="2:44" ht="13" customHeight="1"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</row>
    <row r="945" spans="2:44" ht="13" customHeight="1"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</row>
    <row r="946" spans="2:44" ht="13" customHeight="1"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</row>
    <row r="947" spans="2:44" ht="13" customHeight="1"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</row>
    <row r="948" spans="2:44" ht="13" customHeight="1"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</row>
    <row r="949" spans="2:44" ht="13" customHeight="1"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</row>
    <row r="950" spans="2:44" ht="13" customHeight="1"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</row>
    <row r="951" spans="2:44" ht="13" customHeight="1"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</row>
    <row r="952" spans="2:44" ht="13" customHeight="1"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</row>
    <row r="953" spans="2:44" ht="13" customHeight="1"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</row>
    <row r="954" spans="2:44" ht="13" customHeight="1"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</row>
    <row r="955" spans="2:44" ht="13" customHeight="1"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</row>
    <row r="956" spans="2:44" ht="13" customHeight="1"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</row>
    <row r="957" spans="2:44" ht="13" customHeight="1"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</row>
    <row r="958" spans="2:44" ht="13" customHeight="1"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</row>
    <row r="959" spans="2:44" ht="13" customHeight="1"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</row>
    <row r="960" spans="2:44" ht="13" customHeight="1"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</row>
    <row r="961" spans="2:44" ht="13" customHeight="1"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</row>
    <row r="962" spans="2:44" ht="13" customHeight="1"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</row>
    <row r="963" spans="2:44" ht="13" customHeight="1"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</row>
    <row r="964" spans="2:44" ht="13" customHeight="1"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</row>
    <row r="965" spans="2:44" ht="13" customHeight="1"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</row>
    <row r="966" spans="2:44" ht="13" customHeight="1"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</row>
    <row r="967" spans="2:44" ht="13" customHeight="1"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</row>
    <row r="968" spans="2:44" ht="13" customHeight="1"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</row>
    <row r="969" spans="2:44" ht="13" customHeight="1"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</row>
    <row r="970" spans="2:44" ht="13" customHeight="1"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</row>
    <row r="971" spans="2:44" ht="13" customHeight="1"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</row>
    <row r="972" spans="2:44" ht="13" customHeight="1"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</row>
    <row r="973" spans="2:44" ht="13" customHeight="1"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</row>
    <row r="974" spans="2:44" ht="13" customHeight="1"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</row>
    <row r="975" spans="2:44" ht="13" customHeight="1"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</row>
    <row r="976" spans="2:44" ht="13" customHeight="1"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</row>
    <row r="977" spans="2:44" ht="13" customHeight="1"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</row>
    <row r="978" spans="2:44" ht="13" customHeight="1"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</row>
    <row r="979" spans="2:44" ht="13" customHeight="1"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</row>
    <row r="980" spans="2:44" ht="13" customHeight="1"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</row>
    <row r="981" spans="2:44" ht="13" customHeight="1"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</row>
    <row r="982" spans="2:44" ht="13" customHeight="1"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</row>
    <row r="983" spans="2:44" ht="13" customHeight="1"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</row>
    <row r="984" spans="2:44" ht="13" customHeight="1"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</row>
    <row r="985" spans="2:44" ht="13" customHeight="1"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</row>
    <row r="986" spans="2:44" ht="13" customHeight="1"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</row>
    <row r="987" spans="2:44" ht="13" customHeight="1"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</row>
    <row r="988" spans="2:44" ht="13" customHeight="1"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</row>
    <row r="989" spans="2:44" ht="13" customHeight="1"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</row>
    <row r="990" spans="2:44" ht="13" customHeight="1"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</row>
    <row r="991" spans="2:44" ht="13" customHeight="1"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</row>
    <row r="992" spans="2:44" ht="13" customHeight="1"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</row>
    <row r="993" spans="2:44" ht="13" customHeight="1"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</row>
    <row r="994" spans="2:44" ht="13" customHeight="1"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</row>
    <row r="995" spans="2:44" ht="13" customHeight="1"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</row>
    <row r="996" spans="2:44" ht="13" customHeight="1"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</row>
    <row r="997" spans="2:44" ht="13" customHeight="1"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</row>
    <row r="998" spans="2:44" ht="13" customHeight="1"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</row>
    <row r="999" spans="2:44" ht="13" customHeight="1"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</row>
    <row r="1000" spans="2:44" ht="13" customHeight="1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</row>
    <row r="1001" spans="2:44" ht="13" customHeight="1"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  <c r="AD1001" s="53"/>
      <c r="AE1001" s="53"/>
      <c r="AF1001" s="53"/>
      <c r="AG1001" s="53"/>
      <c r="AH1001" s="53"/>
      <c r="AI1001" s="53"/>
      <c r="AJ1001" s="53"/>
      <c r="AK1001" s="53"/>
      <c r="AL1001" s="53"/>
      <c r="AM1001" s="53"/>
      <c r="AN1001" s="53"/>
      <c r="AO1001" s="53"/>
      <c r="AP1001" s="53"/>
      <c r="AQ1001" s="53"/>
      <c r="AR1001" s="53"/>
    </row>
    <row r="1002" spans="2:44" ht="13" customHeight="1"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  <c r="AD1002" s="53"/>
      <c r="AE1002" s="53"/>
      <c r="AF1002" s="53"/>
      <c r="AG1002" s="53"/>
      <c r="AH1002" s="53"/>
      <c r="AI1002" s="53"/>
      <c r="AJ1002" s="53"/>
      <c r="AK1002" s="53"/>
      <c r="AL1002" s="53"/>
      <c r="AM1002" s="53"/>
      <c r="AN1002" s="53"/>
      <c r="AO1002" s="53"/>
      <c r="AP1002" s="53"/>
      <c r="AQ1002" s="53"/>
      <c r="AR1002" s="53"/>
    </row>
    <row r="1003" spans="2:44" ht="13" customHeight="1"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  <c r="AD1003" s="53"/>
      <c r="AE1003" s="53"/>
      <c r="AF1003" s="53"/>
      <c r="AG1003" s="53"/>
      <c r="AH1003" s="53"/>
      <c r="AI1003" s="53"/>
      <c r="AJ1003" s="53"/>
      <c r="AK1003" s="53"/>
      <c r="AL1003" s="53"/>
      <c r="AM1003" s="53"/>
      <c r="AN1003" s="53"/>
      <c r="AO1003" s="53"/>
      <c r="AP1003" s="53"/>
      <c r="AQ1003" s="53"/>
      <c r="AR1003" s="53"/>
    </row>
  </sheetData>
  <dataValidations count="7">
    <dataValidation type="list" allowBlank="1" sqref="D5:CY5" xr:uid="{00000000-0002-0000-0300-000000000000}">
      <formula1>"-1,0,1,2"</formula1>
    </dataValidation>
    <dataValidation type="list" allowBlank="1" sqref="D6:CY6" xr:uid="{00000000-0002-0000-0300-000001000000}">
      <formula1>"0,0.5,1,1.5,2,2.5,3,3.5,4,4.5,5,5.5,6,6.5,7,7.5,8"</formula1>
    </dataValidation>
    <dataValidation type="list" allowBlank="1" sqref="AP7:CY7" xr:uid="{00000000-0002-0000-0300-000002000000}">
      <formula1>"0,0.5,1,1.5,2,2.5,3"</formula1>
    </dataValidation>
    <dataValidation type="list" allowBlank="1" sqref="D11:CY11" xr:uid="{00000000-0002-0000-0300-000003000000}">
      <formula1>"-3,-2.5,-2,-1.5,-1,-0.5,0"</formula1>
    </dataValidation>
    <dataValidation type="list" allowBlank="1" sqref="D7:AO7" xr:uid="{00000000-0002-0000-0300-000004000000}">
      <formula1>"0,1,2,3"</formula1>
    </dataValidation>
    <dataValidation type="list" allowBlank="1" sqref="D10:CY10 D14:CY14 D16:CY16" xr:uid="{00000000-0002-0000-0300-000005000000}">
      <formula1>"-1,-0.5,0,0.5,1"</formula1>
    </dataValidation>
    <dataValidation type="list" allowBlank="1" sqref="D15:CY15" xr:uid="{00000000-0002-0000-0300-000006000000}">
      <formula1>"0,1"</formula1>
    </dataValidation>
  </dataValidations>
  <hyperlinks>
    <hyperlink ref="A21" r:id="rId1" location="34462599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15"/>
  <sheetViews>
    <sheetView workbookViewId="0"/>
  </sheetViews>
  <sheetFormatPr baseColWidth="10" defaultColWidth="12.6640625" defaultRowHeight="15.75" customHeight="1"/>
  <cols>
    <col min="1" max="1" width="40.83203125" customWidth="1"/>
    <col min="2" max="2" width="41.1640625" customWidth="1"/>
    <col min="3" max="3" width="37.1640625" customWidth="1"/>
    <col min="4" max="4" width="40.83203125" customWidth="1"/>
    <col min="5" max="5" width="34.83203125" customWidth="1"/>
    <col min="6" max="6" width="30.6640625" customWidth="1"/>
    <col min="7" max="7" width="40.83203125" customWidth="1"/>
    <col min="9" max="9" width="22.6640625" customWidth="1"/>
  </cols>
  <sheetData>
    <row r="1" spans="1:26" ht="15.75" customHeight="1">
      <c r="A1" s="73" t="s">
        <v>111</v>
      </c>
      <c r="B1" s="74" t="s">
        <v>112</v>
      </c>
      <c r="C1" s="74" t="s">
        <v>113</v>
      </c>
      <c r="D1" s="74" t="s">
        <v>114</v>
      </c>
      <c r="E1" s="74" t="s">
        <v>115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75" t="s">
        <v>116</v>
      </c>
      <c r="B2" s="76" t="s">
        <v>117</v>
      </c>
      <c r="C2" s="76" t="s">
        <v>118</v>
      </c>
      <c r="D2" s="76" t="s">
        <v>119</v>
      </c>
      <c r="E2" s="77" t="s">
        <v>120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A3" s="75" t="s">
        <v>118</v>
      </c>
      <c r="B3" s="76" t="s">
        <v>121</v>
      </c>
      <c r="C3" s="77" t="s">
        <v>2</v>
      </c>
      <c r="D3" s="78" t="s">
        <v>122</v>
      </c>
      <c r="E3" s="79" t="s">
        <v>123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A4" s="75" t="s">
        <v>124</v>
      </c>
      <c r="B4" s="80" t="s">
        <v>125</v>
      </c>
      <c r="C4" s="79" t="s">
        <v>126</v>
      </c>
      <c r="D4" s="76" t="s">
        <v>117</v>
      </c>
      <c r="E4" s="77" t="s">
        <v>127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A5" s="75" t="s">
        <v>128</v>
      </c>
      <c r="B5" s="79" t="s">
        <v>129</v>
      </c>
      <c r="C5" s="81" t="s">
        <v>130</v>
      </c>
      <c r="D5" s="76" t="s">
        <v>131</v>
      </c>
      <c r="E5" s="79" t="s">
        <v>132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>
      <c r="A6" s="75" t="s">
        <v>133</v>
      </c>
      <c r="B6" s="76" t="s">
        <v>134</v>
      </c>
      <c r="C6" s="79" t="s">
        <v>135</v>
      </c>
      <c r="D6" s="76" t="s">
        <v>136</v>
      </c>
      <c r="E6" s="76" t="s">
        <v>137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>
      <c r="A7" s="75" t="s">
        <v>138</v>
      </c>
      <c r="B7" s="76" t="s">
        <v>139</v>
      </c>
      <c r="C7" s="77" t="s">
        <v>140</v>
      </c>
      <c r="D7" s="78" t="s">
        <v>141</v>
      </c>
      <c r="E7" s="76" t="s">
        <v>142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>
      <c r="A8" s="75" t="s">
        <v>143</v>
      </c>
      <c r="B8" s="80" t="s">
        <v>144</v>
      </c>
      <c r="C8" s="79" t="s">
        <v>145</v>
      </c>
      <c r="D8" s="76" t="s">
        <v>146</v>
      </c>
      <c r="E8" s="78" t="s">
        <v>147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>
      <c r="A9" s="82" t="s">
        <v>148</v>
      </c>
      <c r="B9" s="79" t="s">
        <v>149</v>
      </c>
      <c r="C9" s="77" t="s">
        <v>150</v>
      </c>
      <c r="D9" s="76" t="s">
        <v>151</v>
      </c>
      <c r="E9" s="78" t="s">
        <v>152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>
      <c r="A10" s="82" t="s">
        <v>2</v>
      </c>
      <c r="B10" s="77" t="s">
        <v>153</v>
      </c>
      <c r="C10" s="79" t="s">
        <v>154</v>
      </c>
      <c r="D10" s="76" t="s">
        <v>155</v>
      </c>
      <c r="E10" s="80" t="s">
        <v>156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>
      <c r="A11" s="82" t="s">
        <v>157</v>
      </c>
      <c r="B11" s="79" t="s">
        <v>158</v>
      </c>
      <c r="C11" s="76" t="s">
        <v>159</v>
      </c>
      <c r="D11" s="76" t="s">
        <v>138</v>
      </c>
      <c r="E11" s="8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>
      <c r="A12" s="84" t="s">
        <v>160</v>
      </c>
      <c r="B12" s="78" t="s">
        <v>161</v>
      </c>
      <c r="C12" s="76" t="s">
        <v>162</v>
      </c>
      <c r="D12" s="76" t="s">
        <v>125</v>
      </c>
      <c r="E12" s="80" t="s">
        <v>163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A13" s="85"/>
      <c r="B13" s="76" t="s">
        <v>143</v>
      </c>
      <c r="C13" s="77" t="s">
        <v>164</v>
      </c>
      <c r="D13" s="76" t="s">
        <v>165</v>
      </c>
      <c r="E13" s="6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A14" s="85"/>
      <c r="B14" s="77" t="s">
        <v>160</v>
      </c>
      <c r="C14" s="79" t="s">
        <v>166</v>
      </c>
      <c r="D14" s="86" t="s">
        <v>161</v>
      </c>
      <c r="E14" s="87" t="s">
        <v>167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85"/>
      <c r="B15" s="88" t="s">
        <v>168</v>
      </c>
      <c r="C15" s="80" t="s">
        <v>169</v>
      </c>
      <c r="D15" s="86" t="s">
        <v>148</v>
      </c>
      <c r="E15" s="89" t="s">
        <v>170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85"/>
      <c r="B16" s="80" t="s">
        <v>133</v>
      </c>
      <c r="C16" s="88" t="s">
        <v>171</v>
      </c>
      <c r="D16" s="90" t="s">
        <v>172</v>
      </c>
      <c r="E16" s="91" t="s">
        <v>138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85"/>
      <c r="B17" s="88" t="s">
        <v>173</v>
      </c>
      <c r="C17" s="78" t="s">
        <v>143</v>
      </c>
      <c r="D17" s="77" t="s">
        <v>157</v>
      </c>
      <c r="E17" s="6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85"/>
      <c r="B18" s="78" t="s">
        <v>117</v>
      </c>
      <c r="C18" s="80" t="s">
        <v>160</v>
      </c>
      <c r="D18" s="61"/>
      <c r="E18" s="6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85"/>
      <c r="B19" s="78" t="s">
        <v>131</v>
      </c>
      <c r="C19" s="61"/>
      <c r="D19" s="61"/>
      <c r="E19" s="6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85"/>
      <c r="B20" s="78" t="s">
        <v>121</v>
      </c>
      <c r="C20" s="61"/>
      <c r="D20" s="61"/>
      <c r="E20" s="6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85" t="s">
        <v>174</v>
      </c>
      <c r="B21" s="78" t="s">
        <v>125</v>
      </c>
      <c r="C21" s="61"/>
      <c r="D21" s="61"/>
      <c r="E21" s="6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85"/>
      <c r="B22" s="80" t="s">
        <v>148</v>
      </c>
      <c r="C22" s="61"/>
      <c r="D22" s="61"/>
      <c r="E22" s="6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61"/>
      <c r="B23" s="61"/>
      <c r="C23" s="61"/>
      <c r="D23" s="61"/>
      <c r="E23" s="6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61"/>
      <c r="B24" s="61"/>
      <c r="C24" s="61"/>
      <c r="D24" s="61"/>
      <c r="E24" s="6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3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3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3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3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3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3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3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3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3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3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3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3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3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3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3" customHeight="1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3" customHeight="1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3" customHeight="1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3" customHeight="1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3" customHeight="1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3" customHeight="1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3" customHeight="1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3" customHeight="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3" customHeight="1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3" customHeight="1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3" customHeight="1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3" customHeight="1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</sheetData>
  <hyperlinks>
    <hyperlink ref="A2" r:id="rId1" xr:uid="{00000000-0004-0000-0400-000000000000}"/>
    <hyperlink ref="B2" r:id="rId2" xr:uid="{00000000-0004-0000-0400-000001000000}"/>
    <hyperlink ref="C2" r:id="rId3" xr:uid="{00000000-0004-0000-0400-000002000000}"/>
    <hyperlink ref="D2" r:id="rId4" xr:uid="{00000000-0004-0000-0400-000003000000}"/>
    <hyperlink ref="E2" r:id="rId5" xr:uid="{00000000-0004-0000-0400-000004000000}"/>
    <hyperlink ref="A3" r:id="rId6" xr:uid="{00000000-0004-0000-0400-000005000000}"/>
    <hyperlink ref="B3" r:id="rId7" xr:uid="{00000000-0004-0000-0400-000006000000}"/>
    <hyperlink ref="C3" r:id="rId8" xr:uid="{00000000-0004-0000-0400-000007000000}"/>
    <hyperlink ref="D3" r:id="rId9" xr:uid="{00000000-0004-0000-0400-000008000000}"/>
    <hyperlink ref="A4" r:id="rId10" xr:uid="{00000000-0004-0000-0400-000009000000}"/>
    <hyperlink ref="B4" r:id="rId11" xr:uid="{00000000-0004-0000-0400-00000A000000}"/>
    <hyperlink ref="D4" r:id="rId12" xr:uid="{00000000-0004-0000-0400-00000B000000}"/>
    <hyperlink ref="E4" r:id="rId13" xr:uid="{00000000-0004-0000-0400-00000C000000}"/>
    <hyperlink ref="A5" r:id="rId14" xr:uid="{00000000-0004-0000-0400-00000D000000}"/>
    <hyperlink ref="C5" r:id="rId15" xr:uid="{00000000-0004-0000-0400-00000E000000}"/>
    <hyperlink ref="D5" r:id="rId16" xr:uid="{00000000-0004-0000-0400-00000F000000}"/>
    <hyperlink ref="A6" r:id="rId17" xr:uid="{00000000-0004-0000-0400-000010000000}"/>
    <hyperlink ref="B6" r:id="rId18" xr:uid="{00000000-0004-0000-0400-000011000000}"/>
    <hyperlink ref="D6" r:id="rId19" xr:uid="{00000000-0004-0000-0400-000012000000}"/>
    <hyperlink ref="E6" r:id="rId20" xr:uid="{00000000-0004-0000-0400-000013000000}"/>
    <hyperlink ref="A7" r:id="rId21" xr:uid="{00000000-0004-0000-0400-000014000000}"/>
    <hyperlink ref="B7" r:id="rId22" xr:uid="{00000000-0004-0000-0400-000015000000}"/>
    <hyperlink ref="C7" r:id="rId23" xr:uid="{00000000-0004-0000-0400-000016000000}"/>
    <hyperlink ref="D7" r:id="rId24" xr:uid="{00000000-0004-0000-0400-000017000000}"/>
    <hyperlink ref="E7" r:id="rId25" xr:uid="{00000000-0004-0000-0400-000018000000}"/>
    <hyperlink ref="A8" r:id="rId26" xr:uid="{00000000-0004-0000-0400-000019000000}"/>
    <hyperlink ref="B8" r:id="rId27" xr:uid="{00000000-0004-0000-0400-00001A000000}"/>
    <hyperlink ref="D8" r:id="rId28" xr:uid="{00000000-0004-0000-0400-00001B000000}"/>
    <hyperlink ref="E8" r:id="rId29" xr:uid="{00000000-0004-0000-0400-00001C000000}"/>
    <hyperlink ref="A9" r:id="rId30" xr:uid="{00000000-0004-0000-0400-00001D000000}"/>
    <hyperlink ref="C9" r:id="rId31" xr:uid="{00000000-0004-0000-0400-00001E000000}"/>
    <hyperlink ref="D9" r:id="rId32" xr:uid="{00000000-0004-0000-0400-00001F000000}"/>
    <hyperlink ref="E9" r:id="rId33" xr:uid="{00000000-0004-0000-0400-000020000000}"/>
    <hyperlink ref="A10" r:id="rId34" xr:uid="{00000000-0004-0000-0400-000021000000}"/>
    <hyperlink ref="B10" r:id="rId35" xr:uid="{00000000-0004-0000-0400-000022000000}"/>
    <hyperlink ref="D10" r:id="rId36" xr:uid="{00000000-0004-0000-0400-000023000000}"/>
    <hyperlink ref="E10" r:id="rId37" xr:uid="{00000000-0004-0000-0400-000024000000}"/>
    <hyperlink ref="C11" r:id="rId38" xr:uid="{00000000-0004-0000-0400-000025000000}"/>
    <hyperlink ref="D11" r:id="rId39" xr:uid="{00000000-0004-0000-0400-000026000000}"/>
    <hyperlink ref="A12" r:id="rId40" xr:uid="{00000000-0004-0000-0400-000027000000}"/>
    <hyperlink ref="B12" r:id="rId41" xr:uid="{00000000-0004-0000-0400-000028000000}"/>
    <hyperlink ref="C12" r:id="rId42" xr:uid="{00000000-0004-0000-0400-000029000000}"/>
    <hyperlink ref="D12" r:id="rId43" xr:uid="{00000000-0004-0000-0400-00002A000000}"/>
    <hyperlink ref="E12" r:id="rId44" xr:uid="{00000000-0004-0000-0400-00002B000000}"/>
    <hyperlink ref="B13" r:id="rId45" xr:uid="{00000000-0004-0000-0400-00002C000000}"/>
    <hyperlink ref="C13" r:id="rId46" xr:uid="{00000000-0004-0000-0400-00002D000000}"/>
    <hyperlink ref="D13" r:id="rId47" xr:uid="{00000000-0004-0000-0400-00002E000000}"/>
    <hyperlink ref="B14" r:id="rId48" xr:uid="{00000000-0004-0000-0400-00002F000000}"/>
    <hyperlink ref="D14" r:id="rId49" xr:uid="{00000000-0004-0000-0400-000030000000}"/>
    <hyperlink ref="C15" r:id="rId50" xr:uid="{00000000-0004-0000-0400-000031000000}"/>
    <hyperlink ref="D15" r:id="rId51" xr:uid="{00000000-0004-0000-0400-000032000000}"/>
    <hyperlink ref="E15" r:id="rId52" xr:uid="{00000000-0004-0000-0400-000033000000}"/>
    <hyperlink ref="B16" r:id="rId53" xr:uid="{00000000-0004-0000-0400-000034000000}"/>
    <hyperlink ref="D16" r:id="rId54" xr:uid="{00000000-0004-0000-0400-000035000000}"/>
    <hyperlink ref="E16" r:id="rId55" xr:uid="{00000000-0004-0000-0400-000036000000}"/>
    <hyperlink ref="C17" r:id="rId56" xr:uid="{00000000-0004-0000-0400-000037000000}"/>
    <hyperlink ref="D17" r:id="rId57" xr:uid="{00000000-0004-0000-0400-000038000000}"/>
    <hyperlink ref="B18" r:id="rId58" xr:uid="{00000000-0004-0000-0400-000039000000}"/>
    <hyperlink ref="C18" r:id="rId59" xr:uid="{00000000-0004-0000-0400-00003A000000}"/>
    <hyperlink ref="B19" r:id="rId60" xr:uid="{00000000-0004-0000-0400-00003B000000}"/>
    <hyperlink ref="B20" r:id="rId61" xr:uid="{00000000-0004-0000-0400-00003C000000}"/>
    <hyperlink ref="B21" r:id="rId62" xr:uid="{00000000-0004-0000-0400-00003D000000}"/>
    <hyperlink ref="B22" r:id="rId63" xr:uid="{00000000-0004-0000-0400-00003E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1"/>
  <sheetViews>
    <sheetView workbookViewId="0"/>
  </sheetViews>
  <sheetFormatPr baseColWidth="10" defaultColWidth="12.6640625" defaultRowHeight="15.75" customHeight="1"/>
  <cols>
    <col min="1" max="1" width="53.6640625" customWidth="1"/>
    <col min="2" max="2" width="32.6640625" customWidth="1"/>
    <col min="3" max="3" width="33.6640625" customWidth="1"/>
    <col min="4" max="4" width="23.33203125" customWidth="1"/>
  </cols>
  <sheetData>
    <row r="1" spans="1:4" ht="15.75" customHeight="1">
      <c r="A1" s="151" t="s">
        <v>175</v>
      </c>
      <c r="B1" s="152"/>
      <c r="C1" s="152"/>
      <c r="D1" s="153"/>
    </row>
    <row r="2" spans="1:4" ht="15.75" customHeight="1">
      <c r="A2" s="92"/>
      <c r="B2" s="93" t="s">
        <v>176</v>
      </c>
      <c r="C2" s="154" t="s">
        <v>177</v>
      </c>
      <c r="D2" s="141"/>
    </row>
    <row r="3" spans="1:4" ht="17" customHeight="1">
      <c r="A3" s="157" t="s">
        <v>178</v>
      </c>
      <c r="B3" s="94" t="s">
        <v>179</v>
      </c>
      <c r="C3" s="159" t="s">
        <v>180</v>
      </c>
      <c r="D3" s="138"/>
    </row>
    <row r="4" spans="1:4" ht="17" customHeight="1">
      <c r="A4" s="145"/>
      <c r="B4" s="94" t="s">
        <v>181</v>
      </c>
      <c r="C4" s="159" t="s">
        <v>182</v>
      </c>
      <c r="D4" s="138"/>
    </row>
    <row r="5" spans="1:4" ht="17" customHeight="1">
      <c r="A5" s="143"/>
      <c r="B5" s="95" t="s">
        <v>183</v>
      </c>
      <c r="C5" s="140" t="s">
        <v>184</v>
      </c>
      <c r="D5" s="141"/>
    </row>
    <row r="6" spans="1:4" ht="17" customHeight="1">
      <c r="A6" s="142" t="s">
        <v>185</v>
      </c>
      <c r="B6" s="96" t="s">
        <v>186</v>
      </c>
      <c r="C6" s="137" t="s">
        <v>187</v>
      </c>
      <c r="D6" s="138"/>
    </row>
    <row r="7" spans="1:4" ht="17" customHeight="1">
      <c r="A7" s="143"/>
      <c r="B7" s="97" t="s">
        <v>188</v>
      </c>
      <c r="C7" s="156" t="s">
        <v>189</v>
      </c>
      <c r="D7" s="141"/>
    </row>
    <row r="8" spans="1:4" ht="17" customHeight="1">
      <c r="A8" s="146" t="s">
        <v>190</v>
      </c>
      <c r="B8" s="98" t="s">
        <v>191</v>
      </c>
      <c r="C8" s="147" t="s">
        <v>192</v>
      </c>
      <c r="D8" s="138"/>
    </row>
    <row r="9" spans="1:4" ht="17" customHeight="1">
      <c r="A9" s="143"/>
      <c r="B9" s="99" t="s">
        <v>193</v>
      </c>
      <c r="C9" s="150" t="s">
        <v>192</v>
      </c>
      <c r="D9" s="141"/>
    </row>
    <row r="10" spans="1:4" ht="17" customHeight="1">
      <c r="A10" s="155" t="s">
        <v>194</v>
      </c>
      <c r="B10" s="100" t="s">
        <v>195</v>
      </c>
      <c r="C10" s="148" t="s">
        <v>196</v>
      </c>
      <c r="D10" s="138"/>
    </row>
    <row r="11" spans="1:4" ht="17" customHeight="1">
      <c r="A11" s="145"/>
      <c r="B11" s="100" t="s">
        <v>197</v>
      </c>
      <c r="C11" s="148" t="s">
        <v>198</v>
      </c>
      <c r="D11" s="138"/>
    </row>
    <row r="12" spans="1:4" ht="17" customHeight="1">
      <c r="A12" s="145"/>
      <c r="B12" s="100" t="s">
        <v>199</v>
      </c>
      <c r="C12" s="148" t="s">
        <v>200</v>
      </c>
      <c r="D12" s="138"/>
    </row>
    <row r="13" spans="1:4" ht="17" customHeight="1">
      <c r="A13" s="143"/>
      <c r="B13" s="101" t="s">
        <v>201</v>
      </c>
      <c r="C13" s="158" t="s">
        <v>202</v>
      </c>
      <c r="D13" s="141"/>
    </row>
    <row r="14" spans="1:4" ht="17" customHeight="1">
      <c r="A14" s="144" t="s">
        <v>203</v>
      </c>
      <c r="B14" s="102" t="s">
        <v>204</v>
      </c>
      <c r="C14" s="139" t="s">
        <v>205</v>
      </c>
      <c r="D14" s="138"/>
    </row>
    <row r="15" spans="1:4" ht="17" customHeight="1">
      <c r="A15" s="145"/>
      <c r="B15" s="102" t="s">
        <v>206</v>
      </c>
      <c r="C15" s="139" t="s">
        <v>207</v>
      </c>
      <c r="D15" s="138"/>
    </row>
    <row r="16" spans="1:4" ht="17" customHeight="1">
      <c r="A16" s="143"/>
      <c r="B16" s="103" t="s">
        <v>208</v>
      </c>
      <c r="C16" s="149" t="s">
        <v>209</v>
      </c>
      <c r="D16" s="141"/>
    </row>
    <row r="17" spans="1:4" ht="17" customHeight="1">
      <c r="A17" s="146" t="s">
        <v>210</v>
      </c>
      <c r="B17" s="98" t="s">
        <v>183</v>
      </c>
      <c r="C17" s="147" t="s">
        <v>211</v>
      </c>
      <c r="D17" s="138"/>
    </row>
    <row r="18" spans="1:4" ht="17" customHeight="1">
      <c r="A18" s="145"/>
      <c r="B18" s="98" t="s">
        <v>191</v>
      </c>
      <c r="C18" s="147" t="s">
        <v>212</v>
      </c>
      <c r="D18" s="138"/>
    </row>
    <row r="19" spans="1:4" ht="17" customHeight="1">
      <c r="A19" s="145"/>
      <c r="B19" s="98" t="s">
        <v>213</v>
      </c>
      <c r="C19" s="147" t="s">
        <v>214</v>
      </c>
      <c r="D19" s="138"/>
    </row>
    <row r="20" spans="1:4" ht="17" customHeight="1">
      <c r="A20" s="145"/>
      <c r="B20" s="98" t="s">
        <v>193</v>
      </c>
      <c r="C20" s="147" t="s">
        <v>215</v>
      </c>
      <c r="D20" s="138"/>
    </row>
    <row r="21" spans="1:4" ht="17" customHeight="1">
      <c r="A21" s="143"/>
      <c r="B21" s="99" t="s">
        <v>199</v>
      </c>
      <c r="C21" s="150" t="s">
        <v>200</v>
      </c>
      <c r="D21" s="141"/>
    </row>
  </sheetData>
  <mergeCells count="27">
    <mergeCell ref="A1:D1"/>
    <mergeCell ref="C12:D12"/>
    <mergeCell ref="A8:A9"/>
    <mergeCell ref="C21:D21"/>
    <mergeCell ref="C2:D2"/>
    <mergeCell ref="C11:D11"/>
    <mergeCell ref="C17:D17"/>
    <mergeCell ref="A10:A13"/>
    <mergeCell ref="C8:D8"/>
    <mergeCell ref="C7:D7"/>
    <mergeCell ref="C19:D19"/>
    <mergeCell ref="A3:A5"/>
    <mergeCell ref="C13:D13"/>
    <mergeCell ref="C18:D18"/>
    <mergeCell ref="C3:D3"/>
    <mergeCell ref="C4:D4"/>
    <mergeCell ref="A17:A21"/>
    <mergeCell ref="C20:D20"/>
    <mergeCell ref="C10:D10"/>
    <mergeCell ref="C16:D16"/>
    <mergeCell ref="C9:D9"/>
    <mergeCell ref="C6:D6"/>
    <mergeCell ref="C15:D15"/>
    <mergeCell ref="C5:D5"/>
    <mergeCell ref="C14:D14"/>
    <mergeCell ref="A6:A7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0"/>
  <sheetViews>
    <sheetView showGridLines="0" workbookViewId="0"/>
  </sheetViews>
  <sheetFormatPr baseColWidth="10" defaultColWidth="12.6640625" defaultRowHeight="15.75" customHeight="1"/>
  <cols>
    <col min="1" max="1" width="76.6640625" customWidth="1"/>
    <col min="2" max="2" width="87.1640625" customWidth="1"/>
    <col min="3" max="3" width="83.6640625" customWidth="1"/>
    <col min="4" max="4" width="19.33203125" customWidth="1"/>
  </cols>
  <sheetData>
    <row r="1" spans="1:3" ht="15.75" customHeight="1">
      <c r="A1" s="160" t="s">
        <v>216</v>
      </c>
      <c r="B1" s="136"/>
    </row>
    <row r="2" spans="1:3" ht="15.75" customHeight="1">
      <c r="A2" s="104" t="s">
        <v>217</v>
      </c>
      <c r="B2" s="104" t="s">
        <v>218</v>
      </c>
    </row>
    <row r="3" spans="1:3" ht="15.75" customHeight="1">
      <c r="A3" s="105" t="s">
        <v>219</v>
      </c>
      <c r="B3" s="105" t="s">
        <v>220</v>
      </c>
    </row>
    <row r="4" spans="1:3" ht="15.75" customHeight="1">
      <c r="A4" s="105" t="s">
        <v>221</v>
      </c>
      <c r="B4" s="105" t="s">
        <v>222</v>
      </c>
    </row>
    <row r="5" spans="1:3" ht="15.75" customHeight="1">
      <c r="A5" s="105" t="s">
        <v>223</v>
      </c>
      <c r="B5" s="106" t="s">
        <v>224</v>
      </c>
    </row>
    <row r="6" spans="1:3" ht="15.75" customHeight="1">
      <c r="A6" s="105" t="s">
        <v>225</v>
      </c>
      <c r="B6" s="104" t="s">
        <v>226</v>
      </c>
    </row>
    <row r="7" spans="1:3" ht="15.75" customHeight="1">
      <c r="A7" s="105" t="s">
        <v>227</v>
      </c>
      <c r="B7" s="106" t="s">
        <v>228</v>
      </c>
    </row>
    <row r="8" spans="1:3" ht="15.75" customHeight="1">
      <c r="A8" s="105" t="s">
        <v>229</v>
      </c>
      <c r="B8" s="104" t="s">
        <v>230</v>
      </c>
    </row>
    <row r="9" spans="1:3" ht="15.75" customHeight="1">
      <c r="A9" s="106" t="s">
        <v>231</v>
      </c>
      <c r="B9" s="105" t="s">
        <v>232</v>
      </c>
    </row>
    <row r="10" spans="1:3" ht="15.75" customHeight="1">
      <c r="A10" s="104" t="s">
        <v>233</v>
      </c>
      <c r="B10" s="106" t="s">
        <v>234</v>
      </c>
    </row>
    <row r="11" spans="1:3" ht="15.75" customHeight="1">
      <c r="A11" s="106" t="s">
        <v>235</v>
      </c>
      <c r="B11" s="104" t="s">
        <v>236</v>
      </c>
    </row>
    <row r="12" spans="1:3" ht="15.75" customHeight="1">
      <c r="A12" s="104" t="s">
        <v>237</v>
      </c>
      <c r="B12" s="106" t="s">
        <v>238</v>
      </c>
    </row>
    <row r="13" spans="1:3" ht="15.75" customHeight="1">
      <c r="A13" s="105" t="s">
        <v>239</v>
      </c>
      <c r="B13" s="104" t="s">
        <v>240</v>
      </c>
      <c r="C13" s="107"/>
    </row>
    <row r="14" spans="1:3" ht="15.75" customHeight="1">
      <c r="A14" s="106" t="s">
        <v>241</v>
      </c>
      <c r="B14" s="106" t="s">
        <v>242</v>
      </c>
      <c r="C14" s="107"/>
    </row>
    <row r="15" spans="1:3" ht="15.75" customHeight="1">
      <c r="A15" s="104" t="s">
        <v>243</v>
      </c>
      <c r="B15" s="104" t="s">
        <v>244</v>
      </c>
    </row>
    <row r="16" spans="1:3" ht="15.75" customHeight="1">
      <c r="A16" s="105" t="s">
        <v>245</v>
      </c>
      <c r="B16" s="106" t="s">
        <v>246</v>
      </c>
    </row>
    <row r="17" spans="1:2" ht="15.75" customHeight="1">
      <c r="A17" s="105" t="s">
        <v>247</v>
      </c>
      <c r="B17" s="104" t="s">
        <v>248</v>
      </c>
    </row>
    <row r="18" spans="1:2" ht="15.75" customHeight="1">
      <c r="A18" s="105" t="s">
        <v>249</v>
      </c>
      <c r="B18" s="106" t="s">
        <v>250</v>
      </c>
    </row>
    <row r="19" spans="1:2" ht="15.75" customHeight="1">
      <c r="A19" s="105" t="s">
        <v>251</v>
      </c>
    </row>
    <row r="20" spans="1:2" ht="15.75" customHeight="1">
      <c r="A20" s="106" t="s">
        <v>252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1"/>
  <sheetViews>
    <sheetView workbookViewId="0"/>
  </sheetViews>
  <sheetFormatPr baseColWidth="10" defaultColWidth="12.6640625" defaultRowHeight="15.75" customHeight="1"/>
  <cols>
    <col min="1" max="1" width="38" customWidth="1"/>
    <col min="2" max="2" width="75.6640625" customWidth="1"/>
    <col min="3" max="3" width="33" customWidth="1"/>
  </cols>
  <sheetData>
    <row r="1" spans="1:3" ht="15.75" customHeight="1">
      <c r="A1" s="161" t="s">
        <v>253</v>
      </c>
      <c r="B1" s="136"/>
      <c r="C1" s="136"/>
    </row>
    <row r="2" spans="1:3" ht="15.75" customHeight="1">
      <c r="B2" s="108" t="s">
        <v>254</v>
      </c>
      <c r="C2" s="108" t="s">
        <v>255</v>
      </c>
    </row>
    <row r="3" spans="1:3" ht="15.75" customHeight="1">
      <c r="A3" s="109" t="s">
        <v>256</v>
      </c>
      <c r="B3" s="71" t="s">
        <v>257</v>
      </c>
      <c r="C3" s="71" t="s">
        <v>258</v>
      </c>
    </row>
    <row r="4" spans="1:3" ht="15.75" customHeight="1">
      <c r="A4" s="109" t="s">
        <v>259</v>
      </c>
      <c r="B4" s="71" t="s">
        <v>260</v>
      </c>
      <c r="C4" s="71" t="s">
        <v>261</v>
      </c>
    </row>
    <row r="5" spans="1:3" ht="15.75" customHeight="1">
      <c r="A5" s="109" t="s">
        <v>262</v>
      </c>
      <c r="B5" s="71" t="s">
        <v>263</v>
      </c>
      <c r="C5" s="71" t="s">
        <v>264</v>
      </c>
    </row>
    <row r="6" spans="1:3" ht="15.75" customHeight="1">
      <c r="A6" s="109" t="s">
        <v>265</v>
      </c>
      <c r="B6" s="110" t="s">
        <v>266</v>
      </c>
      <c r="C6" s="71" t="s">
        <v>267</v>
      </c>
    </row>
    <row r="7" spans="1:3" ht="15.75" customHeight="1">
      <c r="A7" s="109" t="s">
        <v>268</v>
      </c>
      <c r="B7" s="71" t="s">
        <v>269</v>
      </c>
      <c r="C7" s="71" t="s">
        <v>270</v>
      </c>
    </row>
    <row r="8" spans="1:3" ht="15.75" customHeight="1">
      <c r="A8" s="109" t="s">
        <v>271</v>
      </c>
      <c r="B8" s="71" t="s">
        <v>272</v>
      </c>
      <c r="C8" s="71" t="s">
        <v>273</v>
      </c>
    </row>
    <row r="9" spans="1:3" ht="15.75" customHeight="1">
      <c r="A9" s="109" t="s">
        <v>274</v>
      </c>
      <c r="B9" s="71" t="s">
        <v>275</v>
      </c>
      <c r="C9" s="71" t="s">
        <v>276</v>
      </c>
    </row>
    <row r="10" spans="1:3" ht="15.75" customHeight="1">
      <c r="A10" s="109" t="s">
        <v>277</v>
      </c>
      <c r="B10" s="71" t="s">
        <v>278</v>
      </c>
      <c r="C10" s="71" t="s">
        <v>279</v>
      </c>
    </row>
    <row r="11" spans="1:3" ht="15.75" customHeight="1">
      <c r="A11" s="109" t="s">
        <v>280</v>
      </c>
      <c r="B11" s="71" t="s">
        <v>281</v>
      </c>
      <c r="C11" s="71" t="s">
        <v>282</v>
      </c>
    </row>
  </sheetData>
  <mergeCells count="1">
    <mergeCell ref="A1:C1"/>
  </mergeCells>
  <hyperlinks>
    <hyperlink ref="B6" r:id="rId1" xr:uid="{00000000-0004-0000-07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V1005"/>
  <sheetViews>
    <sheetView workbookViewId="0"/>
  </sheetViews>
  <sheetFormatPr baseColWidth="10" defaultColWidth="12.6640625" defaultRowHeight="15.75" customHeight="1"/>
  <cols>
    <col min="1" max="1" width="36.33203125" customWidth="1"/>
    <col min="2" max="2" width="3.6640625" customWidth="1"/>
    <col min="3" max="3" width="38.83203125" customWidth="1"/>
    <col min="4" max="4" width="4.1640625" customWidth="1"/>
    <col min="5" max="5" width="36.33203125" customWidth="1"/>
    <col min="6" max="6" width="3.6640625" customWidth="1"/>
    <col min="7" max="7" width="36.33203125" customWidth="1"/>
    <col min="8" max="8" width="2.33203125" customWidth="1"/>
    <col min="9" max="9" width="36.33203125" customWidth="1"/>
    <col min="10" max="10" width="2.83203125" customWidth="1"/>
    <col min="11" max="11" width="41.5" customWidth="1"/>
    <col min="12" max="12" width="2.5" customWidth="1"/>
    <col min="13" max="13" width="36.33203125" customWidth="1"/>
    <col min="14" max="14" width="1.6640625" customWidth="1"/>
    <col min="15" max="15" width="36.33203125" customWidth="1"/>
    <col min="16" max="16" width="2.1640625" customWidth="1"/>
    <col min="17" max="17" width="36.33203125" customWidth="1"/>
    <col min="18" max="18" width="2.6640625" customWidth="1"/>
    <col min="19" max="19" width="36.33203125" customWidth="1"/>
    <col min="20" max="20" width="1.6640625" customWidth="1"/>
    <col min="21" max="26" width="36.33203125" customWidth="1"/>
  </cols>
  <sheetData>
    <row r="1" spans="1:22" ht="15.75" customHeight="1">
      <c r="A1" s="111" t="s">
        <v>283</v>
      </c>
      <c r="B1" s="85"/>
      <c r="C1" s="112" t="s">
        <v>284</v>
      </c>
      <c r="D1" s="85"/>
      <c r="E1" s="113" t="s">
        <v>285</v>
      </c>
      <c r="F1" s="85"/>
      <c r="G1" s="114" t="s">
        <v>286</v>
      </c>
      <c r="H1" s="85"/>
      <c r="I1" s="114" t="s">
        <v>287</v>
      </c>
      <c r="J1" s="85"/>
      <c r="K1" s="114" t="s">
        <v>288</v>
      </c>
      <c r="L1" s="85"/>
      <c r="M1" s="114" t="s">
        <v>289</v>
      </c>
      <c r="N1" s="85"/>
      <c r="O1" s="114" t="s">
        <v>290</v>
      </c>
      <c r="P1" s="85"/>
      <c r="Q1" s="114" t="s">
        <v>291</v>
      </c>
      <c r="R1" s="85"/>
      <c r="S1" s="114" t="s">
        <v>292</v>
      </c>
      <c r="T1" s="85"/>
      <c r="U1" s="114" t="s">
        <v>293</v>
      </c>
      <c r="V1" s="61"/>
    </row>
    <row r="2" spans="1:22" ht="18" customHeight="1">
      <c r="A2" s="115" t="s">
        <v>294</v>
      </c>
      <c r="B2" s="85"/>
      <c r="C2" s="116" t="s">
        <v>295</v>
      </c>
      <c r="D2" s="85"/>
      <c r="E2" s="117" t="s">
        <v>296</v>
      </c>
      <c r="F2" s="85"/>
      <c r="G2" s="78" t="s">
        <v>297</v>
      </c>
      <c r="H2" s="85"/>
      <c r="I2" s="78" t="s">
        <v>298</v>
      </c>
      <c r="J2" s="85"/>
      <c r="K2" s="78" t="s">
        <v>299</v>
      </c>
      <c r="L2" s="85"/>
      <c r="M2" s="78" t="s">
        <v>300</v>
      </c>
      <c r="N2" s="85"/>
      <c r="O2" s="78" t="s">
        <v>301</v>
      </c>
      <c r="P2" s="85"/>
      <c r="Q2" s="78" t="s">
        <v>302</v>
      </c>
      <c r="R2" s="85"/>
      <c r="S2" s="78" t="s">
        <v>303</v>
      </c>
      <c r="T2" s="85"/>
      <c r="U2" s="78" t="s">
        <v>304</v>
      </c>
      <c r="V2" s="61"/>
    </row>
    <row r="3" spans="1:22" ht="18" customHeight="1">
      <c r="A3" s="115" t="s">
        <v>305</v>
      </c>
      <c r="B3" s="85"/>
      <c r="C3" s="116" t="s">
        <v>306</v>
      </c>
      <c r="D3" s="85"/>
      <c r="E3" s="117" t="s">
        <v>307</v>
      </c>
      <c r="F3" s="85"/>
      <c r="G3" s="78" t="s">
        <v>308</v>
      </c>
      <c r="H3" s="85"/>
      <c r="I3" s="78" t="s">
        <v>309</v>
      </c>
      <c r="J3" s="85"/>
      <c r="K3" s="78" t="s">
        <v>310</v>
      </c>
      <c r="L3" s="85"/>
      <c r="M3" s="78" t="s">
        <v>311</v>
      </c>
      <c r="N3" s="85"/>
      <c r="O3" s="78" t="s">
        <v>312</v>
      </c>
      <c r="P3" s="85"/>
      <c r="Q3" s="78" t="s">
        <v>313</v>
      </c>
      <c r="R3" s="85"/>
      <c r="S3" s="78" t="s">
        <v>314</v>
      </c>
      <c r="T3" s="85"/>
      <c r="U3" s="78" t="s">
        <v>315</v>
      </c>
      <c r="V3" s="61"/>
    </row>
    <row r="4" spans="1:22" ht="18" customHeight="1">
      <c r="A4" s="115" t="s">
        <v>314</v>
      </c>
      <c r="B4" s="85"/>
      <c r="C4" s="116" t="s">
        <v>316</v>
      </c>
      <c r="D4" s="85"/>
      <c r="E4" s="117" t="s">
        <v>317</v>
      </c>
      <c r="F4" s="85"/>
      <c r="G4" s="78" t="s">
        <v>318</v>
      </c>
      <c r="H4" s="85"/>
      <c r="I4" s="78" t="s">
        <v>319</v>
      </c>
      <c r="J4" s="85"/>
      <c r="K4" s="80" t="s">
        <v>320</v>
      </c>
      <c r="L4" s="85"/>
      <c r="M4" s="78" t="s">
        <v>321</v>
      </c>
      <c r="N4" s="85"/>
      <c r="O4" s="78" t="s">
        <v>322</v>
      </c>
      <c r="P4" s="85"/>
      <c r="Q4" s="78" t="s">
        <v>323</v>
      </c>
      <c r="R4" s="85"/>
      <c r="S4" s="78" t="s">
        <v>324</v>
      </c>
      <c r="T4" s="85"/>
      <c r="U4" s="78" t="s">
        <v>325</v>
      </c>
      <c r="V4" s="61"/>
    </row>
    <row r="5" spans="1:22" ht="18" customHeight="1">
      <c r="A5" s="115" t="s">
        <v>326</v>
      </c>
      <c r="B5" s="85"/>
      <c r="C5" s="116" t="s">
        <v>327</v>
      </c>
      <c r="D5" s="85"/>
      <c r="E5" s="117" t="s">
        <v>294</v>
      </c>
      <c r="F5" s="85"/>
      <c r="G5" s="78" t="s">
        <v>328</v>
      </c>
      <c r="H5" s="85"/>
      <c r="I5" s="78" t="s">
        <v>329</v>
      </c>
      <c r="J5" s="61"/>
      <c r="K5" s="83"/>
      <c r="L5" s="85"/>
      <c r="M5" s="78" t="s">
        <v>330</v>
      </c>
      <c r="N5" s="85"/>
      <c r="O5" s="78" t="s">
        <v>331</v>
      </c>
      <c r="P5" s="85"/>
      <c r="Q5" s="78" t="s">
        <v>332</v>
      </c>
      <c r="R5" s="85"/>
      <c r="S5" s="78" t="s">
        <v>333</v>
      </c>
      <c r="T5" s="85"/>
      <c r="U5" s="78" t="s">
        <v>334</v>
      </c>
      <c r="V5" s="61"/>
    </row>
    <row r="6" spans="1:22" ht="18" customHeight="1">
      <c r="A6" s="115" t="s">
        <v>335</v>
      </c>
      <c r="B6" s="85"/>
      <c r="C6" s="116" t="s">
        <v>336</v>
      </c>
      <c r="D6" s="85"/>
      <c r="E6" s="117" t="s">
        <v>305</v>
      </c>
      <c r="F6" s="85"/>
      <c r="G6" s="78" t="s">
        <v>337</v>
      </c>
      <c r="H6" s="85"/>
      <c r="I6" s="78" t="s">
        <v>338</v>
      </c>
      <c r="J6" s="85"/>
      <c r="K6" s="118" t="s">
        <v>339</v>
      </c>
      <c r="L6" s="85"/>
      <c r="M6" s="78" t="s">
        <v>340</v>
      </c>
      <c r="N6" s="85"/>
      <c r="O6" s="78" t="s">
        <v>341</v>
      </c>
      <c r="P6" s="85"/>
      <c r="Q6" s="78" t="s">
        <v>340</v>
      </c>
      <c r="R6" s="85"/>
      <c r="S6" s="78" t="s">
        <v>342</v>
      </c>
      <c r="T6" s="85"/>
      <c r="U6" s="80" t="s">
        <v>343</v>
      </c>
      <c r="V6" s="119"/>
    </row>
    <row r="7" spans="1:22" ht="18" customHeight="1">
      <c r="A7" s="115" t="s">
        <v>344</v>
      </c>
      <c r="B7" s="85"/>
      <c r="C7" s="116" t="s">
        <v>345</v>
      </c>
      <c r="D7" s="85"/>
      <c r="E7" s="117" t="s">
        <v>346</v>
      </c>
      <c r="F7" s="85"/>
      <c r="G7" s="78" t="s">
        <v>347</v>
      </c>
      <c r="H7" s="85"/>
      <c r="I7" s="78" t="s">
        <v>348</v>
      </c>
      <c r="J7" s="85"/>
      <c r="K7" s="78" t="s">
        <v>349</v>
      </c>
      <c r="L7" s="85"/>
      <c r="M7" s="78" t="s">
        <v>350</v>
      </c>
      <c r="N7" s="85"/>
      <c r="O7" s="78" t="s">
        <v>351</v>
      </c>
      <c r="P7" s="85"/>
      <c r="Q7" s="78" t="s">
        <v>352</v>
      </c>
      <c r="R7" s="85"/>
      <c r="S7" s="78" t="s">
        <v>353</v>
      </c>
      <c r="T7" s="61"/>
      <c r="U7" s="83"/>
      <c r="V7" s="61"/>
    </row>
    <row r="8" spans="1:22" ht="15.75" customHeight="1">
      <c r="A8" s="115" t="s">
        <v>354</v>
      </c>
      <c r="B8" s="85"/>
      <c r="C8" s="116" t="s">
        <v>355</v>
      </c>
      <c r="D8" s="85"/>
      <c r="E8" s="117" t="s">
        <v>356</v>
      </c>
      <c r="F8" s="85"/>
      <c r="G8" s="78" t="s">
        <v>357</v>
      </c>
      <c r="H8" s="85"/>
      <c r="I8" s="78" t="s">
        <v>358</v>
      </c>
      <c r="J8" s="85"/>
      <c r="K8" s="78" t="s">
        <v>359</v>
      </c>
      <c r="L8" s="85"/>
      <c r="M8" s="78" t="s">
        <v>360</v>
      </c>
      <c r="N8" s="85"/>
      <c r="O8" s="78" t="s">
        <v>361</v>
      </c>
      <c r="P8" s="85"/>
      <c r="Q8" s="78" t="s">
        <v>362</v>
      </c>
      <c r="R8" s="85"/>
      <c r="S8" s="80" t="s">
        <v>363</v>
      </c>
      <c r="T8" s="85"/>
      <c r="U8" s="120" t="s">
        <v>364</v>
      </c>
      <c r="V8" s="61"/>
    </row>
    <row r="9" spans="1:22" ht="18" customHeight="1">
      <c r="A9" s="115" t="s">
        <v>365</v>
      </c>
      <c r="B9" s="85"/>
      <c r="C9" s="116" t="s">
        <v>366</v>
      </c>
      <c r="D9" s="85"/>
      <c r="E9" s="117" t="s">
        <v>367</v>
      </c>
      <c r="F9" s="85"/>
      <c r="G9" s="78" t="s">
        <v>368</v>
      </c>
      <c r="H9" s="85"/>
      <c r="I9" s="78" t="s">
        <v>369</v>
      </c>
      <c r="J9" s="85"/>
      <c r="K9" s="78" t="s">
        <v>370</v>
      </c>
      <c r="L9" s="85"/>
      <c r="M9" s="78" t="s">
        <v>371</v>
      </c>
      <c r="N9" s="85"/>
      <c r="O9" s="78" t="s">
        <v>372</v>
      </c>
      <c r="P9" s="85"/>
      <c r="Q9" s="78" t="s">
        <v>373</v>
      </c>
      <c r="R9" s="61"/>
      <c r="S9" s="83"/>
      <c r="T9" s="85"/>
      <c r="U9" s="78" t="s">
        <v>374</v>
      </c>
      <c r="V9" s="61"/>
    </row>
    <row r="10" spans="1:22" ht="15.75" customHeight="1">
      <c r="A10" s="115" t="s">
        <v>375</v>
      </c>
      <c r="B10" s="85"/>
      <c r="C10" s="116" t="s">
        <v>376</v>
      </c>
      <c r="D10" s="85"/>
      <c r="E10" s="117" t="s">
        <v>330</v>
      </c>
      <c r="F10" s="85"/>
      <c r="G10" s="80" t="s">
        <v>377</v>
      </c>
      <c r="H10" s="85"/>
      <c r="I10" s="78" t="s">
        <v>378</v>
      </c>
      <c r="J10" s="85"/>
      <c r="K10" s="78" t="s">
        <v>379</v>
      </c>
      <c r="L10" s="85"/>
      <c r="M10" s="78" t="s">
        <v>380</v>
      </c>
      <c r="N10" s="85"/>
      <c r="O10" s="78" t="s">
        <v>381</v>
      </c>
      <c r="P10" s="85"/>
      <c r="Q10" s="78" t="s">
        <v>382</v>
      </c>
      <c r="R10" s="85"/>
      <c r="S10" s="120" t="s">
        <v>383</v>
      </c>
      <c r="T10" s="85"/>
      <c r="U10" s="78" t="s">
        <v>384</v>
      </c>
      <c r="V10" s="61"/>
    </row>
    <row r="11" spans="1:22" ht="18" customHeight="1">
      <c r="A11" s="121" t="s">
        <v>377</v>
      </c>
      <c r="B11" s="85"/>
      <c r="C11" s="122" t="s">
        <v>385</v>
      </c>
      <c r="D11" s="85"/>
      <c r="E11" s="117" t="s">
        <v>386</v>
      </c>
      <c r="F11" s="61"/>
      <c r="G11" s="83"/>
      <c r="H11" s="85"/>
      <c r="I11" s="78" t="s">
        <v>387</v>
      </c>
      <c r="J11" s="85"/>
      <c r="K11" s="78" t="s">
        <v>388</v>
      </c>
      <c r="L11" s="85"/>
      <c r="M11" s="78" t="s">
        <v>389</v>
      </c>
      <c r="N11" s="85"/>
      <c r="O11" s="78" t="s">
        <v>390</v>
      </c>
      <c r="P11" s="85"/>
      <c r="Q11" s="78" t="s">
        <v>391</v>
      </c>
      <c r="R11" s="85"/>
      <c r="S11" s="78" t="s">
        <v>392</v>
      </c>
      <c r="T11" s="85"/>
      <c r="U11" s="78" t="s">
        <v>393</v>
      </c>
      <c r="V11" s="61"/>
    </row>
    <row r="12" spans="1:22" ht="15.75" customHeight="1">
      <c r="A12" s="123"/>
      <c r="B12" s="61"/>
      <c r="C12" s="61"/>
      <c r="D12" s="85"/>
      <c r="E12" s="117" t="s">
        <v>340</v>
      </c>
      <c r="F12" s="85"/>
      <c r="G12" s="120" t="s">
        <v>394</v>
      </c>
      <c r="H12" s="85"/>
      <c r="I12" s="78" t="s">
        <v>395</v>
      </c>
      <c r="J12" s="85"/>
      <c r="K12" s="78" t="s">
        <v>396</v>
      </c>
      <c r="L12" s="85"/>
      <c r="M12" s="78" t="s">
        <v>397</v>
      </c>
      <c r="N12" s="85"/>
      <c r="O12" s="78" t="s">
        <v>398</v>
      </c>
      <c r="P12" s="85"/>
      <c r="Q12" s="78" t="s">
        <v>399</v>
      </c>
      <c r="R12" s="85"/>
      <c r="S12" s="78" t="s">
        <v>305</v>
      </c>
      <c r="T12" s="85"/>
      <c r="U12" s="80" t="s">
        <v>400</v>
      </c>
      <c r="V12" s="61"/>
    </row>
    <row r="13" spans="1:22" ht="15.75" customHeight="1">
      <c r="A13" s="124" t="s">
        <v>401</v>
      </c>
      <c r="B13" s="61"/>
      <c r="C13" s="61"/>
      <c r="D13" s="85"/>
      <c r="E13" s="117" t="s">
        <v>402</v>
      </c>
      <c r="F13" s="85"/>
      <c r="G13" s="78" t="s">
        <v>403</v>
      </c>
      <c r="H13" s="85"/>
      <c r="I13" s="80" t="s">
        <v>404</v>
      </c>
      <c r="J13" s="85"/>
      <c r="K13" s="78" t="s">
        <v>405</v>
      </c>
      <c r="L13" s="85"/>
      <c r="M13" s="78" t="s">
        <v>406</v>
      </c>
      <c r="N13" s="85"/>
      <c r="O13" s="78" t="s">
        <v>407</v>
      </c>
      <c r="P13" s="85"/>
      <c r="Q13" s="78" t="s">
        <v>408</v>
      </c>
      <c r="R13" s="85"/>
      <c r="S13" s="78" t="s">
        <v>409</v>
      </c>
      <c r="T13" s="61"/>
      <c r="U13" s="83"/>
      <c r="V13" s="61"/>
    </row>
    <row r="14" spans="1:22" ht="15.75" customHeight="1">
      <c r="A14" s="162"/>
      <c r="B14" s="61"/>
      <c r="C14" s="61"/>
      <c r="D14" s="85"/>
      <c r="E14" s="117" t="s">
        <v>326</v>
      </c>
      <c r="F14" s="85"/>
      <c r="G14" s="78" t="s">
        <v>296</v>
      </c>
      <c r="H14" s="61"/>
      <c r="I14" s="83"/>
      <c r="J14" s="85"/>
      <c r="K14" s="80" t="s">
        <v>410</v>
      </c>
      <c r="L14" s="85"/>
      <c r="M14" s="80" t="s">
        <v>411</v>
      </c>
      <c r="N14" s="85"/>
      <c r="O14" s="78" t="s">
        <v>412</v>
      </c>
      <c r="P14" s="85"/>
      <c r="Q14" s="78" t="s">
        <v>413</v>
      </c>
      <c r="R14" s="85"/>
      <c r="S14" s="78" t="s">
        <v>414</v>
      </c>
      <c r="T14" s="85"/>
      <c r="U14" s="120" t="s">
        <v>415</v>
      </c>
      <c r="V14" s="61"/>
    </row>
    <row r="15" spans="1:22" ht="18" customHeight="1">
      <c r="A15" s="163"/>
      <c r="B15" s="61"/>
      <c r="C15" s="61"/>
      <c r="D15" s="85"/>
      <c r="E15" s="117" t="s">
        <v>416</v>
      </c>
      <c r="F15" s="85"/>
      <c r="G15" s="78" t="s">
        <v>417</v>
      </c>
      <c r="H15" s="85"/>
      <c r="I15" s="118" t="s">
        <v>418</v>
      </c>
      <c r="J15" s="61"/>
      <c r="K15" s="61"/>
      <c r="L15" s="61"/>
      <c r="M15" s="83"/>
      <c r="N15" s="85"/>
      <c r="O15" s="78" t="s">
        <v>419</v>
      </c>
      <c r="P15" s="85"/>
      <c r="Q15" s="78" t="s">
        <v>420</v>
      </c>
      <c r="R15" s="85"/>
      <c r="S15" s="78" t="s">
        <v>421</v>
      </c>
      <c r="T15" s="85"/>
      <c r="U15" s="78" t="s">
        <v>422</v>
      </c>
      <c r="V15" s="61"/>
    </row>
    <row r="16" spans="1:22" ht="18" customHeight="1">
      <c r="A16" s="163"/>
      <c r="B16" s="61"/>
      <c r="C16" s="61"/>
      <c r="D16" s="85"/>
      <c r="E16" s="117" t="s">
        <v>423</v>
      </c>
      <c r="F16" s="85"/>
      <c r="G16" s="78" t="s">
        <v>294</v>
      </c>
      <c r="H16" s="85"/>
      <c r="I16" s="78" t="s">
        <v>424</v>
      </c>
      <c r="J16" s="61"/>
      <c r="K16" s="83"/>
      <c r="L16" s="85"/>
      <c r="M16" s="118" t="s">
        <v>425</v>
      </c>
      <c r="N16" s="85"/>
      <c r="O16" s="78" t="s">
        <v>426</v>
      </c>
      <c r="P16" s="85"/>
      <c r="Q16" s="78" t="s">
        <v>427</v>
      </c>
      <c r="R16" s="125"/>
      <c r="S16" s="78" t="s">
        <v>428</v>
      </c>
      <c r="T16" s="85"/>
      <c r="U16" s="78" t="s">
        <v>429</v>
      </c>
      <c r="V16" s="61"/>
    </row>
    <row r="17" spans="1:22" ht="18" customHeight="1">
      <c r="A17" s="163"/>
      <c r="B17" s="61"/>
      <c r="C17" s="61"/>
      <c r="D17" s="85"/>
      <c r="E17" s="117" t="s">
        <v>430</v>
      </c>
      <c r="F17" s="85"/>
      <c r="G17" s="78" t="s">
        <v>431</v>
      </c>
      <c r="H17" s="85"/>
      <c r="I17" s="78" t="s">
        <v>432</v>
      </c>
      <c r="J17" s="85"/>
      <c r="K17" s="118" t="s">
        <v>433</v>
      </c>
      <c r="L17" s="85"/>
      <c r="M17" s="78" t="s">
        <v>434</v>
      </c>
      <c r="N17" s="85"/>
      <c r="O17" s="78" t="s">
        <v>435</v>
      </c>
      <c r="P17" s="85"/>
      <c r="Q17" s="78" t="s">
        <v>354</v>
      </c>
      <c r="R17" s="85"/>
      <c r="S17" s="126" t="s">
        <v>436</v>
      </c>
      <c r="T17" s="85"/>
      <c r="U17" s="80" t="s">
        <v>437</v>
      </c>
      <c r="V17" s="61"/>
    </row>
    <row r="18" spans="1:22" ht="15.75" customHeight="1">
      <c r="A18" s="163"/>
      <c r="B18" s="61"/>
      <c r="C18" s="61"/>
      <c r="D18" s="85"/>
      <c r="E18" s="117" t="s">
        <v>438</v>
      </c>
      <c r="F18" s="85"/>
      <c r="G18" s="78" t="s">
        <v>439</v>
      </c>
      <c r="H18" s="85"/>
      <c r="I18" s="78" t="s">
        <v>440</v>
      </c>
      <c r="J18" s="85"/>
      <c r="K18" s="78" t="s">
        <v>441</v>
      </c>
      <c r="L18" s="85"/>
      <c r="M18" s="80" t="s">
        <v>442</v>
      </c>
      <c r="N18" s="85"/>
      <c r="O18" s="78" t="s">
        <v>443</v>
      </c>
      <c r="P18" s="85"/>
      <c r="Q18" s="78" t="s">
        <v>444</v>
      </c>
      <c r="R18" s="61"/>
      <c r="S18" s="83"/>
      <c r="T18" s="61"/>
      <c r="U18" s="83"/>
      <c r="V18" s="61"/>
    </row>
    <row r="19" spans="1:22" ht="15.75" customHeight="1">
      <c r="A19" s="163"/>
      <c r="B19" s="61"/>
      <c r="C19" s="61"/>
      <c r="D19" s="85"/>
      <c r="E19" s="117" t="s">
        <v>445</v>
      </c>
      <c r="F19" s="85"/>
      <c r="G19" s="78" t="s">
        <v>446</v>
      </c>
      <c r="H19" s="85"/>
      <c r="I19" s="78" t="s">
        <v>447</v>
      </c>
      <c r="J19" s="85"/>
      <c r="K19" s="78" t="s">
        <v>448</v>
      </c>
      <c r="L19" s="61"/>
      <c r="M19" s="83"/>
      <c r="N19" s="85"/>
      <c r="O19" s="78" t="s">
        <v>449</v>
      </c>
      <c r="P19" s="85"/>
      <c r="Q19" s="78" t="s">
        <v>450</v>
      </c>
      <c r="R19" s="85"/>
      <c r="S19" s="120" t="s">
        <v>451</v>
      </c>
      <c r="T19" s="85"/>
      <c r="U19" s="120" t="s">
        <v>452</v>
      </c>
      <c r="V19" s="61"/>
    </row>
    <row r="20" spans="1:22" ht="18" customHeight="1">
      <c r="A20" s="163"/>
      <c r="B20" s="61"/>
      <c r="C20" s="61"/>
      <c r="D20" s="85"/>
      <c r="E20" s="117" t="s">
        <v>354</v>
      </c>
      <c r="F20" s="85"/>
      <c r="G20" s="78" t="s">
        <v>453</v>
      </c>
      <c r="H20" s="85"/>
      <c r="I20" s="78" t="s">
        <v>454</v>
      </c>
      <c r="J20" s="85"/>
      <c r="K20" s="78" t="s">
        <v>455</v>
      </c>
      <c r="L20" s="85"/>
      <c r="M20" s="118" t="s">
        <v>456</v>
      </c>
      <c r="N20" s="85"/>
      <c r="O20" s="78" t="s">
        <v>457</v>
      </c>
      <c r="P20" s="85"/>
      <c r="Q20" s="78" t="s">
        <v>458</v>
      </c>
      <c r="R20" s="85"/>
      <c r="S20" s="78" t="s">
        <v>459</v>
      </c>
      <c r="T20" s="85"/>
      <c r="U20" s="78" t="s">
        <v>460</v>
      </c>
      <c r="V20" s="61"/>
    </row>
    <row r="21" spans="1:22" ht="15.75" customHeight="1">
      <c r="A21" s="163"/>
      <c r="B21" s="61"/>
      <c r="C21" s="61"/>
      <c r="D21" s="85"/>
      <c r="E21" s="117" t="s">
        <v>375</v>
      </c>
      <c r="F21" s="85"/>
      <c r="G21" s="78" t="s">
        <v>461</v>
      </c>
      <c r="H21" s="85"/>
      <c r="I21" s="78" t="s">
        <v>462</v>
      </c>
      <c r="J21" s="85"/>
      <c r="K21" s="80" t="s">
        <v>463</v>
      </c>
      <c r="L21" s="85"/>
      <c r="M21" s="80" t="s">
        <v>464</v>
      </c>
      <c r="N21" s="85"/>
      <c r="O21" s="78" t="s">
        <v>465</v>
      </c>
      <c r="P21" s="85"/>
      <c r="Q21" s="78" t="s">
        <v>466</v>
      </c>
      <c r="R21" s="85"/>
      <c r="S21" s="80" t="s">
        <v>467</v>
      </c>
      <c r="T21" s="85"/>
      <c r="U21" s="78" t="s">
        <v>468</v>
      </c>
      <c r="V21" s="61"/>
    </row>
    <row r="22" spans="1:22" ht="15.75" customHeight="1">
      <c r="A22" s="164"/>
      <c r="B22" s="61"/>
      <c r="C22" s="61"/>
      <c r="D22" s="85"/>
      <c r="E22" s="127" t="s">
        <v>469</v>
      </c>
      <c r="F22" s="85"/>
      <c r="G22" s="78" t="s">
        <v>470</v>
      </c>
      <c r="H22" s="85"/>
      <c r="I22" s="78" t="s">
        <v>471</v>
      </c>
      <c r="J22" s="61"/>
      <c r="K22" s="83"/>
      <c r="L22" s="61"/>
      <c r="M22" s="83"/>
      <c r="N22" s="85"/>
      <c r="O22" s="78" t="s">
        <v>472</v>
      </c>
      <c r="P22" s="85"/>
      <c r="Q22" s="80" t="s">
        <v>473</v>
      </c>
      <c r="R22" s="61"/>
      <c r="S22" s="61"/>
      <c r="T22" s="85"/>
      <c r="U22" s="78" t="s">
        <v>474</v>
      </c>
      <c r="V22" s="61"/>
    </row>
    <row r="23" spans="1:22" ht="18" customHeight="1">
      <c r="A23" s="61"/>
      <c r="B23" s="61"/>
      <c r="C23" s="61"/>
      <c r="D23" s="61"/>
      <c r="E23" s="61"/>
      <c r="F23" s="85"/>
      <c r="G23" s="78" t="s">
        <v>475</v>
      </c>
      <c r="H23" s="85"/>
      <c r="I23" s="78" t="s">
        <v>476</v>
      </c>
      <c r="J23" s="85"/>
      <c r="K23" s="118" t="s">
        <v>171</v>
      </c>
      <c r="L23" s="85"/>
      <c r="M23" s="118" t="s">
        <v>477</v>
      </c>
      <c r="N23" s="85"/>
      <c r="O23" s="78" t="s">
        <v>478</v>
      </c>
      <c r="P23" s="61"/>
      <c r="Q23" s="61"/>
      <c r="R23" s="61"/>
      <c r="S23" s="61"/>
      <c r="T23" s="85"/>
      <c r="U23" s="80" t="s">
        <v>479</v>
      </c>
      <c r="V23" s="61"/>
    </row>
    <row r="24" spans="1:22" ht="15.75" customHeight="1">
      <c r="A24" s="61"/>
      <c r="B24" s="61"/>
      <c r="C24" s="61"/>
      <c r="D24" s="61"/>
      <c r="E24" s="61"/>
      <c r="F24" s="85"/>
      <c r="G24" s="78" t="s">
        <v>480</v>
      </c>
      <c r="H24" s="85"/>
      <c r="I24" s="78" t="s">
        <v>481</v>
      </c>
      <c r="J24" s="85"/>
      <c r="K24" s="78" t="s">
        <v>329</v>
      </c>
      <c r="L24" s="85"/>
      <c r="M24" s="80" t="s">
        <v>482</v>
      </c>
      <c r="N24" s="85"/>
      <c r="O24" s="80" t="s">
        <v>483</v>
      </c>
      <c r="P24" s="61"/>
      <c r="Q24" s="61"/>
      <c r="R24" s="61"/>
      <c r="S24" s="61"/>
      <c r="T24" s="61"/>
      <c r="U24" s="61"/>
      <c r="V24" s="61"/>
    </row>
    <row r="25" spans="1:22" ht="15.75" customHeight="1">
      <c r="A25" s="128" t="s">
        <v>484</v>
      </c>
      <c r="B25" s="61"/>
      <c r="C25" s="61"/>
      <c r="D25" s="61"/>
      <c r="E25" s="61"/>
      <c r="F25" s="85"/>
      <c r="G25" s="78" t="s">
        <v>485</v>
      </c>
      <c r="H25" s="85"/>
      <c r="I25" s="78" t="s">
        <v>486</v>
      </c>
      <c r="J25" s="85"/>
      <c r="K25" s="78" t="s">
        <v>487</v>
      </c>
      <c r="L25" s="61"/>
      <c r="M25" s="83"/>
      <c r="N25" s="61"/>
      <c r="O25" s="61"/>
      <c r="P25" s="61"/>
      <c r="Q25" s="61"/>
      <c r="R25" s="61"/>
      <c r="S25" s="61"/>
      <c r="T25" s="61"/>
      <c r="U25" s="61"/>
      <c r="V25" s="61"/>
    </row>
    <row r="26" spans="1:22" ht="18" customHeight="1">
      <c r="A26" s="61" t="s">
        <v>488</v>
      </c>
      <c r="B26" s="61"/>
      <c r="C26" s="61"/>
      <c r="D26" s="61"/>
      <c r="E26" s="61"/>
      <c r="F26" s="85"/>
      <c r="G26" s="78" t="s">
        <v>489</v>
      </c>
      <c r="H26" s="85"/>
      <c r="I26" s="80" t="s">
        <v>490</v>
      </c>
      <c r="J26" s="85"/>
      <c r="K26" s="78" t="s">
        <v>491</v>
      </c>
      <c r="L26" s="85"/>
      <c r="M26" s="129" t="s">
        <v>492</v>
      </c>
      <c r="N26" s="61"/>
      <c r="O26" s="61"/>
      <c r="P26" s="61"/>
      <c r="Q26" s="61"/>
      <c r="R26" s="61"/>
      <c r="S26" s="61"/>
      <c r="T26" s="61"/>
      <c r="U26" s="61"/>
      <c r="V26" s="61"/>
    </row>
    <row r="27" spans="1:22" ht="15.75" customHeight="1">
      <c r="A27" s="61" t="s">
        <v>493</v>
      </c>
      <c r="B27" s="61"/>
      <c r="C27" s="61"/>
      <c r="D27" s="61"/>
      <c r="E27" s="61"/>
      <c r="F27" s="85"/>
      <c r="G27" s="78" t="s">
        <v>494</v>
      </c>
      <c r="H27" s="61"/>
      <c r="I27" s="83"/>
      <c r="J27" s="85"/>
      <c r="K27" s="78" t="s">
        <v>495</v>
      </c>
      <c r="L27" s="85"/>
      <c r="M27" s="130" t="s">
        <v>496</v>
      </c>
      <c r="N27" s="61"/>
      <c r="O27" s="61"/>
      <c r="P27" s="61"/>
      <c r="Q27" s="61"/>
      <c r="R27" s="61"/>
      <c r="S27" s="61"/>
      <c r="T27" s="61"/>
      <c r="U27" s="61"/>
      <c r="V27" s="61"/>
    </row>
    <row r="28" spans="1:22" ht="18" customHeight="1">
      <c r="A28" s="61" t="s">
        <v>497</v>
      </c>
      <c r="B28" s="61"/>
      <c r="C28" s="61"/>
      <c r="D28" s="61"/>
      <c r="E28" s="61"/>
      <c r="F28" s="85"/>
      <c r="G28" s="78" t="s">
        <v>498</v>
      </c>
      <c r="H28" s="85"/>
      <c r="I28" s="118" t="s">
        <v>499</v>
      </c>
      <c r="J28" s="85"/>
      <c r="K28" s="78" t="s">
        <v>500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</row>
    <row r="29" spans="1:22" ht="15.75" customHeight="1">
      <c r="A29" s="61" t="s">
        <v>501</v>
      </c>
      <c r="B29" s="61"/>
      <c r="C29" s="61"/>
      <c r="D29" s="61"/>
      <c r="E29" s="61"/>
      <c r="F29" s="85"/>
      <c r="G29" s="78" t="s">
        <v>375</v>
      </c>
      <c r="H29" s="85"/>
      <c r="I29" s="78" t="s">
        <v>502</v>
      </c>
      <c r="J29" s="85"/>
      <c r="K29" s="78" t="s">
        <v>503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</row>
    <row r="30" spans="1:22" ht="15.75" customHeight="1">
      <c r="A30" s="61"/>
      <c r="B30" s="61"/>
      <c r="C30" s="61"/>
      <c r="D30" s="61"/>
      <c r="E30" s="61"/>
      <c r="F30" s="85"/>
      <c r="G30" s="78" t="s">
        <v>504</v>
      </c>
      <c r="H30" s="85"/>
      <c r="I30" s="78" t="s">
        <v>505</v>
      </c>
      <c r="J30" s="85"/>
      <c r="K30" s="80" t="s">
        <v>506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</row>
    <row r="31" spans="1:22" ht="15.75" customHeight="1">
      <c r="A31" s="61"/>
      <c r="B31" s="61"/>
      <c r="C31" s="61"/>
      <c r="D31" s="61"/>
      <c r="E31" s="61"/>
      <c r="F31" s="85"/>
      <c r="G31" s="78" t="s">
        <v>507</v>
      </c>
      <c r="H31" s="85"/>
      <c r="I31" s="78" t="s">
        <v>508</v>
      </c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</row>
    <row r="32" spans="1:22" ht="15.75" customHeight="1">
      <c r="A32" s="61"/>
      <c r="B32" s="61"/>
      <c r="C32" s="61"/>
      <c r="D32" s="61"/>
      <c r="E32" s="61"/>
      <c r="F32" s="85"/>
      <c r="G32" s="80" t="s">
        <v>509</v>
      </c>
      <c r="H32" s="85"/>
      <c r="I32" s="78" t="s">
        <v>510</v>
      </c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</row>
    <row r="33" spans="1:22" ht="15.75" customHeight="1">
      <c r="A33" s="61"/>
      <c r="B33" s="61"/>
      <c r="C33" s="61"/>
      <c r="D33" s="61"/>
      <c r="E33" s="61"/>
      <c r="F33" s="61"/>
      <c r="G33" s="61"/>
      <c r="H33" s="85"/>
      <c r="I33" s="80" t="s">
        <v>511</v>
      </c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</row>
    <row r="34" spans="1:22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</row>
    <row r="35" spans="1:22" ht="15.75" customHeight="1">
      <c r="A35" s="61" t="s">
        <v>512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</row>
    <row r="36" spans="1:22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</row>
    <row r="37" spans="1:22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</row>
    <row r="38" spans="1:22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</row>
    <row r="39" spans="1:22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</row>
    <row r="40" spans="1:22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</row>
    <row r="41" spans="1:22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</row>
    <row r="42" spans="1:2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</row>
    <row r="43" spans="1:22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</row>
    <row r="44" spans="1:22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</row>
    <row r="45" spans="1:22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</row>
    <row r="46" spans="1:22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</row>
    <row r="47" spans="1:22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</row>
    <row r="48" spans="1:22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</row>
    <row r="49" spans="1:22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</row>
    <row r="50" spans="1:22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</row>
    <row r="51" spans="1:22" ht="13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</row>
    <row r="52" spans="1:22" ht="13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</row>
    <row r="53" spans="1:22" ht="13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</row>
    <row r="54" spans="1:22" ht="13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</row>
    <row r="55" spans="1:22" ht="13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</row>
    <row r="56" spans="1:22" ht="13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</row>
    <row r="57" spans="1:22" ht="13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</row>
    <row r="58" spans="1:22" ht="13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</row>
    <row r="59" spans="1:22" ht="13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</row>
    <row r="60" spans="1:22" ht="13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</row>
    <row r="61" spans="1:22" ht="13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</row>
    <row r="62" spans="1:22" ht="13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</row>
    <row r="63" spans="1:22" ht="13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</row>
    <row r="64" spans="1:22" ht="13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</row>
    <row r="65" spans="1:22" ht="13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</row>
    <row r="66" spans="1:22" ht="13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</row>
    <row r="67" spans="1:22" ht="13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</row>
    <row r="68" spans="1:22" ht="13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</row>
    <row r="69" spans="1:22" ht="13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</row>
    <row r="70" spans="1:22" ht="13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</row>
    <row r="71" spans="1:22" ht="13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</row>
    <row r="72" spans="1:22" ht="13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</row>
    <row r="73" spans="1:22" ht="13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</row>
    <row r="74" spans="1:22" ht="13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</row>
    <row r="75" spans="1:22" ht="13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</row>
    <row r="76" spans="1:22" ht="13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</row>
    <row r="77" spans="1:22" ht="13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</row>
    <row r="78" spans="1:22" ht="13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</row>
    <row r="79" spans="1:22" ht="13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</row>
    <row r="80" spans="1:22" ht="13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</row>
    <row r="81" spans="1:22" ht="13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</row>
    <row r="82" spans="1:22" ht="13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</row>
    <row r="83" spans="1:22" ht="13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</row>
    <row r="84" spans="1:22" ht="13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</row>
    <row r="85" spans="1:22" ht="13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</row>
    <row r="86" spans="1:22" ht="13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</row>
    <row r="87" spans="1:22" ht="13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</row>
    <row r="88" spans="1:22" ht="13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</row>
    <row r="89" spans="1:22" ht="13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</row>
    <row r="90" spans="1:22" ht="13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</row>
    <row r="91" spans="1:22" ht="13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</row>
    <row r="92" spans="1:22" ht="13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</row>
    <row r="93" spans="1:22" ht="13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</row>
    <row r="94" spans="1:22" ht="13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</row>
    <row r="95" spans="1:22" ht="13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</row>
    <row r="96" spans="1:22" ht="13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</row>
    <row r="97" spans="1:22" ht="13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</row>
    <row r="98" spans="1:22" ht="13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</row>
    <row r="99" spans="1:22" ht="13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</row>
    <row r="100" spans="1:22" ht="13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</row>
    <row r="101" spans="1:22" ht="13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</row>
    <row r="102" spans="1:22" ht="13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</row>
    <row r="103" spans="1:22" ht="13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</row>
    <row r="104" spans="1:22" ht="13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</row>
    <row r="105" spans="1:22" ht="13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</row>
    <row r="106" spans="1:22" ht="13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</row>
    <row r="107" spans="1:22" ht="13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</row>
    <row r="108" spans="1:22" ht="13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</row>
    <row r="109" spans="1:22" ht="13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</row>
    <row r="110" spans="1:22" ht="13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</row>
    <row r="111" spans="1:22" ht="13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</row>
    <row r="112" spans="1:22" ht="13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</row>
    <row r="113" spans="1:22" ht="13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</row>
    <row r="114" spans="1:22" ht="13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</row>
    <row r="115" spans="1:22" ht="13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</row>
    <row r="116" spans="1:22" ht="13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</row>
    <row r="117" spans="1:22" ht="13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</row>
    <row r="118" spans="1:22" ht="13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</row>
    <row r="119" spans="1:22" ht="13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</row>
    <row r="120" spans="1:22" ht="13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</row>
    <row r="121" spans="1:22" ht="13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</row>
    <row r="122" spans="1:22" ht="13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</row>
    <row r="123" spans="1:22" ht="13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</row>
    <row r="124" spans="1:22" ht="13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</row>
    <row r="125" spans="1:22" ht="13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</row>
    <row r="126" spans="1:22" ht="13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</row>
    <row r="127" spans="1:22" ht="13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</row>
    <row r="128" spans="1:22" ht="13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</row>
    <row r="129" spans="1:22" ht="13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</row>
    <row r="130" spans="1:22" ht="13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</row>
    <row r="131" spans="1:22" ht="13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</row>
    <row r="132" spans="1:22" ht="13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</row>
    <row r="133" spans="1:22" ht="13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</row>
    <row r="134" spans="1:22" ht="13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</row>
    <row r="135" spans="1:22" ht="13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</row>
    <row r="136" spans="1:22" ht="13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</row>
    <row r="137" spans="1:22" ht="13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</row>
    <row r="138" spans="1:22" ht="13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</row>
    <row r="139" spans="1:22" ht="13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</row>
    <row r="140" spans="1:22" ht="13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</row>
    <row r="141" spans="1:22" ht="13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</row>
    <row r="142" spans="1:22" ht="13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</row>
    <row r="143" spans="1:22" ht="13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</row>
    <row r="144" spans="1:22" ht="13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</row>
    <row r="145" spans="1:22" ht="13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</row>
    <row r="146" spans="1:22" ht="13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</row>
    <row r="147" spans="1:22" ht="13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</row>
    <row r="148" spans="1:22" ht="13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</row>
    <row r="149" spans="1:22" ht="13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</row>
    <row r="150" spans="1:22" ht="13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</row>
    <row r="151" spans="1:22" ht="13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</row>
    <row r="152" spans="1:22" ht="13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</row>
    <row r="153" spans="1:22" ht="13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</row>
    <row r="154" spans="1:22" ht="13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</row>
    <row r="155" spans="1:22" ht="13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</row>
    <row r="156" spans="1:22" ht="13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</row>
    <row r="157" spans="1:22" ht="13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</row>
    <row r="158" spans="1:22" ht="13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</row>
    <row r="159" spans="1:22" ht="13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</row>
    <row r="160" spans="1:22" ht="13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</row>
    <row r="161" spans="1:22" ht="13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</row>
    <row r="162" spans="1:22" ht="13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</row>
    <row r="163" spans="1:22" ht="13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</row>
    <row r="164" spans="1:22" ht="13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</row>
    <row r="165" spans="1:22" ht="13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</row>
    <row r="166" spans="1:22" ht="13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</row>
    <row r="167" spans="1:22" ht="13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</row>
    <row r="168" spans="1:22" ht="13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</row>
    <row r="169" spans="1:22" ht="13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</row>
    <row r="170" spans="1:22" ht="13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</row>
    <row r="171" spans="1:22" ht="13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</row>
    <row r="172" spans="1:22" ht="13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</row>
    <row r="173" spans="1:22" ht="13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</row>
    <row r="174" spans="1:22" ht="13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</row>
    <row r="175" spans="1:22" ht="13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</row>
    <row r="176" spans="1:22" ht="13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</row>
    <row r="177" spans="1:22" ht="13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</row>
    <row r="178" spans="1:22" ht="13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</row>
    <row r="179" spans="1:22" ht="13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</row>
    <row r="180" spans="1:22" ht="13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</row>
    <row r="181" spans="1:22" ht="13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</row>
    <row r="182" spans="1:22" ht="13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</row>
    <row r="183" spans="1:22" ht="13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</row>
    <row r="184" spans="1:22" ht="13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</row>
    <row r="185" spans="1:22" ht="13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</row>
    <row r="186" spans="1:22" ht="13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</row>
    <row r="187" spans="1:22" ht="13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</row>
    <row r="188" spans="1:22" ht="13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</row>
    <row r="189" spans="1:22" ht="13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</row>
    <row r="190" spans="1:22" ht="13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</row>
    <row r="191" spans="1:22" ht="13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</row>
    <row r="192" spans="1:22" ht="13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</row>
    <row r="193" spans="1:22" ht="13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</row>
    <row r="194" spans="1:22" ht="13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</row>
    <row r="195" spans="1:22" ht="13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</row>
    <row r="196" spans="1:22" ht="13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</row>
    <row r="197" spans="1:22" ht="13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</row>
    <row r="198" spans="1:22" ht="13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</row>
    <row r="199" spans="1:22" ht="13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</row>
    <row r="200" spans="1:22" ht="13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</row>
    <row r="201" spans="1:22" ht="13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</row>
    <row r="202" spans="1:22" ht="13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</row>
    <row r="203" spans="1:22" ht="13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</row>
    <row r="204" spans="1:22" ht="13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</row>
    <row r="205" spans="1:22" ht="13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</row>
    <row r="206" spans="1:22" ht="13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</row>
    <row r="207" spans="1:22" ht="13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</row>
    <row r="208" spans="1:22" ht="13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</row>
    <row r="209" spans="1:22" ht="13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</row>
    <row r="210" spans="1:22" ht="13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</row>
    <row r="211" spans="1:22" ht="13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</row>
    <row r="212" spans="1:22" ht="13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</row>
    <row r="213" spans="1:22" ht="13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</row>
    <row r="214" spans="1:22" ht="13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</row>
    <row r="215" spans="1:22" ht="13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</row>
    <row r="216" spans="1:22" ht="13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</row>
    <row r="217" spans="1:22" ht="13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</row>
    <row r="218" spans="1:22" ht="13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</row>
    <row r="219" spans="1:22" ht="13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</row>
    <row r="220" spans="1:22" ht="13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</row>
    <row r="221" spans="1:22" ht="13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</row>
    <row r="222" spans="1:22" ht="13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</row>
    <row r="223" spans="1:22" ht="13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</row>
    <row r="224" spans="1:22" ht="13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</row>
    <row r="225" spans="1:22" ht="13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</row>
    <row r="226" spans="1:22" ht="13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</row>
    <row r="227" spans="1:22" ht="13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</row>
    <row r="228" spans="1:22" ht="13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</row>
    <row r="229" spans="1:22" ht="13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</row>
    <row r="230" spans="1:22" ht="13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</row>
    <row r="231" spans="1:22" ht="13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</row>
    <row r="232" spans="1:22" ht="13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</row>
    <row r="233" spans="1:22" ht="13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</row>
    <row r="234" spans="1:22" ht="13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</row>
    <row r="235" spans="1:22" ht="13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</row>
    <row r="236" spans="1:22" ht="13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</row>
    <row r="237" spans="1:22" ht="13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</row>
    <row r="238" spans="1:22" ht="13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</row>
    <row r="239" spans="1:22" ht="13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</row>
    <row r="240" spans="1:22" ht="13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</row>
    <row r="241" spans="1:22" ht="13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</row>
    <row r="242" spans="1:22" ht="13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</row>
    <row r="243" spans="1:22" ht="13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</row>
    <row r="244" spans="1:22" ht="13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</row>
    <row r="245" spans="1:22" ht="13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</row>
    <row r="246" spans="1:22" ht="13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</row>
    <row r="247" spans="1:22" ht="13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</row>
    <row r="248" spans="1:22" ht="13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</row>
    <row r="249" spans="1:22" ht="13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</row>
    <row r="250" spans="1:22" ht="13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</row>
    <row r="251" spans="1:22" ht="13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</row>
    <row r="252" spans="1:22" ht="13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</row>
    <row r="253" spans="1:22" ht="13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</row>
    <row r="254" spans="1:22" ht="13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</row>
    <row r="255" spans="1:22" ht="13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</row>
    <row r="256" spans="1:22" ht="13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</row>
    <row r="257" spans="1:22" ht="13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</row>
    <row r="258" spans="1:22" ht="13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</row>
    <row r="259" spans="1:22" ht="13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</row>
    <row r="260" spans="1:22" ht="13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</row>
    <row r="261" spans="1:22" ht="13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</row>
    <row r="262" spans="1:22" ht="13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</row>
    <row r="263" spans="1:22" ht="13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</row>
    <row r="264" spans="1:22" ht="13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</row>
    <row r="265" spans="1:22" ht="13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</row>
    <row r="266" spans="1:22" ht="13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</row>
    <row r="267" spans="1:22" ht="13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</row>
    <row r="268" spans="1:22" ht="13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</row>
    <row r="269" spans="1:22" ht="13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</row>
    <row r="270" spans="1:22" ht="13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</row>
    <row r="271" spans="1:22" ht="13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</row>
    <row r="272" spans="1:22" ht="13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</row>
    <row r="273" spans="1:22" ht="13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</row>
    <row r="274" spans="1:22" ht="13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</row>
    <row r="275" spans="1:22" ht="13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</row>
    <row r="276" spans="1:22" ht="13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</row>
    <row r="277" spans="1:22" ht="13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</row>
    <row r="278" spans="1:22" ht="13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</row>
    <row r="279" spans="1:22" ht="13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</row>
    <row r="280" spans="1:22" ht="13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</row>
    <row r="281" spans="1:22" ht="13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</row>
    <row r="282" spans="1:22" ht="13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</row>
    <row r="283" spans="1:22" ht="13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</row>
    <row r="284" spans="1:22" ht="13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</row>
    <row r="285" spans="1:22" ht="13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</row>
    <row r="286" spans="1:22" ht="13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</row>
    <row r="287" spans="1:22" ht="13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</row>
    <row r="288" spans="1:22" ht="13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</row>
    <row r="289" spans="1:22" ht="13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</row>
    <row r="290" spans="1:22" ht="13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</row>
    <row r="291" spans="1:22" ht="13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</row>
    <row r="292" spans="1:22" ht="13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</row>
    <row r="293" spans="1:22" ht="13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</row>
    <row r="294" spans="1:22" ht="13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</row>
    <row r="295" spans="1:22" ht="13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</row>
    <row r="296" spans="1:22" ht="13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</row>
    <row r="297" spans="1:22" ht="13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</row>
    <row r="298" spans="1:22" ht="13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</row>
    <row r="299" spans="1:22" ht="13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</row>
    <row r="300" spans="1:22" ht="13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</row>
    <row r="301" spans="1:22" ht="13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</row>
    <row r="302" spans="1:22" ht="13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</row>
    <row r="303" spans="1:22" ht="13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</row>
    <row r="304" spans="1:22" ht="13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</row>
    <row r="305" spans="1:22" ht="13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</row>
    <row r="306" spans="1:22" ht="13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</row>
    <row r="307" spans="1:22" ht="13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</row>
    <row r="308" spans="1:22" ht="13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</row>
    <row r="309" spans="1:22" ht="13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</row>
    <row r="310" spans="1:22" ht="13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</row>
    <row r="311" spans="1:22" ht="13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</row>
    <row r="312" spans="1:22" ht="13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</row>
    <row r="313" spans="1:22" ht="13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</row>
    <row r="314" spans="1:22" ht="13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</row>
    <row r="315" spans="1:22" ht="13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</row>
    <row r="316" spans="1:22" ht="13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</row>
    <row r="317" spans="1:22" ht="13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</row>
    <row r="318" spans="1:22" ht="13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</row>
    <row r="319" spans="1:22" ht="13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</row>
    <row r="320" spans="1:22" ht="13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</row>
    <row r="321" spans="1:22" ht="13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</row>
    <row r="322" spans="1:22" ht="13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</row>
    <row r="323" spans="1:22" ht="13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</row>
    <row r="324" spans="1:22" ht="13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</row>
    <row r="325" spans="1:22" ht="13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</row>
    <row r="326" spans="1:22" ht="13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</row>
    <row r="327" spans="1:22" ht="13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</row>
    <row r="328" spans="1:22" ht="13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</row>
    <row r="329" spans="1:22" ht="13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</row>
    <row r="330" spans="1:22" ht="13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</row>
    <row r="331" spans="1:22" ht="13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</row>
    <row r="332" spans="1:22" ht="13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</row>
    <row r="333" spans="1:22" ht="13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</row>
    <row r="334" spans="1:22" ht="13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</row>
    <row r="335" spans="1:22" ht="13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</row>
    <row r="336" spans="1:22" ht="13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</row>
    <row r="337" spans="1:22" ht="13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</row>
    <row r="338" spans="1:22" ht="13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</row>
    <row r="339" spans="1:22" ht="13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</row>
    <row r="340" spans="1:22" ht="13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</row>
    <row r="341" spans="1:22" ht="13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</row>
    <row r="342" spans="1:22" ht="13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</row>
    <row r="343" spans="1:22" ht="13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</row>
    <row r="344" spans="1:22" ht="13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</row>
    <row r="345" spans="1:22" ht="13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</row>
    <row r="346" spans="1:22" ht="13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</row>
    <row r="347" spans="1:22" ht="13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</row>
    <row r="348" spans="1:22" ht="13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</row>
    <row r="349" spans="1:22" ht="13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</row>
    <row r="350" spans="1:22" ht="13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</row>
    <row r="351" spans="1:22" ht="13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</row>
    <row r="352" spans="1:22" ht="13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</row>
    <row r="353" spans="1:22" ht="13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</row>
    <row r="354" spans="1:22" ht="13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</row>
    <row r="355" spans="1:22" ht="13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</row>
    <row r="356" spans="1:22" ht="13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</row>
    <row r="357" spans="1:22" ht="13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</row>
    <row r="358" spans="1:22" ht="13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</row>
    <row r="359" spans="1:22" ht="13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</row>
    <row r="360" spans="1:22" ht="13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</row>
    <row r="361" spans="1:22" ht="13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</row>
    <row r="362" spans="1:22" ht="13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</row>
    <row r="363" spans="1:22" ht="13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</row>
    <row r="364" spans="1:22" ht="13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</row>
    <row r="365" spans="1:22" ht="13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</row>
    <row r="366" spans="1:22" ht="13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</row>
    <row r="367" spans="1:22" ht="13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</row>
    <row r="368" spans="1:22" ht="13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</row>
    <row r="369" spans="1:22" ht="13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</row>
    <row r="370" spans="1:22" ht="13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</row>
    <row r="371" spans="1:22" ht="13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</row>
    <row r="372" spans="1:22" ht="13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</row>
    <row r="373" spans="1:22" ht="13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</row>
    <row r="374" spans="1:22" ht="13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</row>
    <row r="375" spans="1:22" ht="13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</row>
    <row r="376" spans="1:22" ht="13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</row>
    <row r="377" spans="1:22" ht="13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</row>
    <row r="378" spans="1:22" ht="13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</row>
    <row r="379" spans="1:22" ht="13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</row>
    <row r="380" spans="1:22" ht="13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</row>
    <row r="381" spans="1:22" ht="13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</row>
    <row r="382" spans="1:22" ht="13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</row>
    <row r="383" spans="1:22" ht="13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</row>
    <row r="384" spans="1:22" ht="13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</row>
    <row r="385" spans="1:22" ht="13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</row>
    <row r="386" spans="1:22" ht="13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</row>
    <row r="387" spans="1:22" ht="13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</row>
    <row r="388" spans="1:22" ht="13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</row>
    <row r="389" spans="1:22" ht="13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</row>
    <row r="390" spans="1:22" ht="13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</row>
    <row r="391" spans="1:22" ht="13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</row>
    <row r="392" spans="1:22" ht="13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</row>
    <row r="393" spans="1:22" ht="13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</row>
    <row r="394" spans="1:22" ht="13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</row>
    <row r="395" spans="1:22" ht="13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</row>
    <row r="396" spans="1:22" ht="13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</row>
    <row r="397" spans="1:22" ht="13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</row>
    <row r="398" spans="1:22" ht="13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</row>
    <row r="399" spans="1:22" ht="13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</row>
    <row r="400" spans="1:22" ht="13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</row>
    <row r="401" spans="1:22" ht="13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</row>
    <row r="402" spans="1:22" ht="13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</row>
    <row r="403" spans="1:22" ht="13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</row>
    <row r="404" spans="1:22" ht="13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</row>
    <row r="405" spans="1:22" ht="13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</row>
    <row r="406" spans="1:22" ht="13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</row>
    <row r="407" spans="1:22" ht="13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</row>
    <row r="408" spans="1:22" ht="13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</row>
    <row r="409" spans="1:22" ht="13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</row>
    <row r="410" spans="1:22" ht="13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</row>
    <row r="411" spans="1:22" ht="13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</row>
    <row r="412" spans="1:22" ht="13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</row>
    <row r="413" spans="1:22" ht="13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</row>
    <row r="414" spans="1:22" ht="13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</row>
    <row r="415" spans="1:22" ht="13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</row>
    <row r="416" spans="1:22" ht="13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</row>
    <row r="417" spans="1:22" ht="13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</row>
    <row r="418" spans="1:22" ht="13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</row>
    <row r="419" spans="1:22" ht="13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</row>
    <row r="420" spans="1:22" ht="13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</row>
    <row r="421" spans="1:22" ht="13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</row>
    <row r="422" spans="1:22" ht="13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</row>
    <row r="423" spans="1:22" ht="13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</row>
    <row r="424" spans="1:22" ht="13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</row>
    <row r="425" spans="1:22" ht="13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</row>
    <row r="426" spans="1:22" ht="13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</row>
    <row r="427" spans="1:22" ht="13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</row>
    <row r="428" spans="1:22" ht="13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</row>
    <row r="429" spans="1:22" ht="13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</row>
    <row r="430" spans="1:22" ht="13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</row>
    <row r="431" spans="1:22" ht="13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</row>
    <row r="432" spans="1:22" ht="13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</row>
    <row r="433" spans="1:22" ht="13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</row>
    <row r="434" spans="1:22" ht="13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</row>
    <row r="435" spans="1:22" ht="13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</row>
    <row r="436" spans="1:22" ht="13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</row>
    <row r="437" spans="1:22" ht="13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</row>
    <row r="438" spans="1:22" ht="13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</row>
    <row r="439" spans="1:22" ht="13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</row>
    <row r="440" spans="1:22" ht="13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</row>
    <row r="441" spans="1:22" ht="13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</row>
    <row r="442" spans="1:22" ht="13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</row>
    <row r="443" spans="1:22" ht="13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</row>
    <row r="444" spans="1:22" ht="13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</row>
    <row r="445" spans="1:22" ht="13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</row>
    <row r="446" spans="1:22" ht="13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</row>
    <row r="447" spans="1:22" ht="13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</row>
    <row r="448" spans="1:22" ht="13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</row>
    <row r="449" spans="1:22" ht="13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</row>
    <row r="450" spans="1:22" ht="13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</row>
    <row r="451" spans="1:22" ht="13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</row>
    <row r="452" spans="1:22" ht="13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</row>
    <row r="453" spans="1:22" ht="13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</row>
    <row r="454" spans="1:22" ht="13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</row>
    <row r="455" spans="1:22" ht="13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</row>
    <row r="456" spans="1:22" ht="13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</row>
    <row r="457" spans="1:22" ht="13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</row>
    <row r="458" spans="1:22" ht="13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</row>
    <row r="459" spans="1:22" ht="13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</row>
    <row r="460" spans="1:22" ht="13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</row>
    <row r="461" spans="1:22" ht="13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</row>
    <row r="462" spans="1:22" ht="13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</row>
    <row r="463" spans="1:22" ht="13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</row>
    <row r="464" spans="1:22" ht="13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</row>
    <row r="465" spans="1:22" ht="13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</row>
    <row r="466" spans="1:22" ht="13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</row>
    <row r="467" spans="1:22" ht="13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</row>
    <row r="468" spans="1:22" ht="13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</row>
    <row r="469" spans="1:22" ht="13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</row>
    <row r="470" spans="1:22" ht="13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</row>
    <row r="471" spans="1:22" ht="13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</row>
    <row r="472" spans="1:22" ht="13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</row>
    <row r="473" spans="1:22" ht="13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</row>
    <row r="474" spans="1:22" ht="13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</row>
    <row r="475" spans="1:22" ht="13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</row>
    <row r="476" spans="1:22" ht="13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</row>
    <row r="477" spans="1:22" ht="13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</row>
    <row r="478" spans="1:22" ht="13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</row>
    <row r="479" spans="1:22" ht="13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</row>
    <row r="480" spans="1:22" ht="13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</row>
    <row r="481" spans="1:22" ht="13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</row>
    <row r="482" spans="1:22" ht="13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</row>
    <row r="483" spans="1:22" ht="13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</row>
    <row r="484" spans="1:22" ht="13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</row>
    <row r="485" spans="1:22" ht="13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</row>
    <row r="486" spans="1:22" ht="13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</row>
    <row r="487" spans="1:22" ht="13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</row>
    <row r="488" spans="1:22" ht="13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</row>
    <row r="489" spans="1:22" ht="13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</row>
    <row r="490" spans="1:22" ht="13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</row>
    <row r="491" spans="1:22" ht="13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</row>
    <row r="492" spans="1:22" ht="13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</row>
    <row r="493" spans="1:22" ht="13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</row>
    <row r="494" spans="1:22" ht="13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</row>
    <row r="495" spans="1:22" ht="13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</row>
    <row r="496" spans="1:22" ht="13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</row>
    <row r="497" spans="1:22" ht="13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</row>
    <row r="498" spans="1:22" ht="13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</row>
    <row r="499" spans="1:22" ht="13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</row>
    <row r="500" spans="1:22" ht="13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</row>
    <row r="501" spans="1:22" ht="13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</row>
    <row r="502" spans="1:22" ht="13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</row>
    <row r="503" spans="1:22" ht="13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</row>
    <row r="504" spans="1:22" ht="13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</row>
    <row r="505" spans="1:22" ht="13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</row>
    <row r="506" spans="1:22" ht="13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</row>
    <row r="507" spans="1:22" ht="13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</row>
    <row r="508" spans="1:22" ht="13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</row>
    <row r="509" spans="1:22" ht="13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</row>
    <row r="510" spans="1:22" ht="13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</row>
    <row r="511" spans="1:22" ht="13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</row>
    <row r="512" spans="1:22" ht="13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</row>
    <row r="513" spans="1:22" ht="13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</row>
    <row r="514" spans="1:22" ht="13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</row>
    <row r="515" spans="1:22" ht="13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</row>
    <row r="516" spans="1:22" ht="13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</row>
    <row r="517" spans="1:22" ht="13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</row>
    <row r="518" spans="1:22" ht="13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</row>
    <row r="519" spans="1:22" ht="13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</row>
    <row r="520" spans="1:22" ht="13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</row>
    <row r="521" spans="1:22" ht="13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</row>
    <row r="522" spans="1:22" ht="13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</row>
    <row r="523" spans="1:22" ht="13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</row>
    <row r="524" spans="1:22" ht="13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</row>
    <row r="525" spans="1:22" ht="13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</row>
    <row r="526" spans="1:22" ht="13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</row>
    <row r="527" spans="1:22" ht="13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</row>
    <row r="528" spans="1:22" ht="13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</row>
    <row r="529" spans="1:22" ht="13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</row>
    <row r="530" spans="1:22" ht="13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</row>
    <row r="531" spans="1:22" ht="13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</row>
    <row r="532" spans="1:22" ht="13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</row>
    <row r="533" spans="1:22" ht="13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</row>
    <row r="534" spans="1:22" ht="13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</row>
    <row r="535" spans="1:22" ht="13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</row>
    <row r="536" spans="1:22" ht="13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</row>
    <row r="537" spans="1:22" ht="13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</row>
    <row r="538" spans="1:22" ht="13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</row>
    <row r="539" spans="1:22" ht="13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</row>
    <row r="540" spans="1:22" ht="13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</row>
    <row r="541" spans="1:22" ht="13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</row>
    <row r="542" spans="1:22" ht="13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</row>
    <row r="543" spans="1:22" ht="13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</row>
    <row r="544" spans="1:22" ht="13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</row>
    <row r="545" spans="1:22" ht="13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</row>
    <row r="546" spans="1:22" ht="13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</row>
    <row r="547" spans="1:22" ht="13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</row>
    <row r="548" spans="1:22" ht="13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</row>
    <row r="549" spans="1:22" ht="13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</row>
    <row r="550" spans="1:22" ht="13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</row>
    <row r="551" spans="1:22" ht="13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</row>
    <row r="552" spans="1:22" ht="13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</row>
    <row r="553" spans="1:22" ht="13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</row>
    <row r="554" spans="1:22" ht="13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</row>
    <row r="555" spans="1:22" ht="13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</row>
    <row r="556" spans="1:22" ht="13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</row>
    <row r="557" spans="1:22" ht="13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</row>
    <row r="558" spans="1:22" ht="13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</row>
    <row r="559" spans="1:22" ht="13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</row>
    <row r="560" spans="1:22" ht="13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</row>
    <row r="561" spans="1:22" ht="13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</row>
    <row r="562" spans="1:22" ht="13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</row>
    <row r="563" spans="1:22" ht="13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</row>
    <row r="564" spans="1:22" ht="13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</row>
    <row r="565" spans="1:22" ht="13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</row>
    <row r="566" spans="1:22" ht="13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</row>
    <row r="567" spans="1:22" ht="13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</row>
    <row r="568" spans="1:22" ht="13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</row>
    <row r="569" spans="1:22" ht="13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</row>
    <row r="570" spans="1:22" ht="13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</row>
    <row r="571" spans="1:22" ht="13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</row>
    <row r="572" spans="1:22" ht="13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</row>
    <row r="573" spans="1:22" ht="13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</row>
    <row r="574" spans="1:22" ht="13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</row>
    <row r="575" spans="1:22" ht="13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</row>
    <row r="576" spans="1:22" ht="13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</row>
    <row r="577" spans="1:22" ht="13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</row>
    <row r="578" spans="1:22" ht="13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</row>
    <row r="579" spans="1:22" ht="13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</row>
    <row r="580" spans="1:22" ht="13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</row>
    <row r="581" spans="1:22" ht="13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</row>
    <row r="582" spans="1:22" ht="13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</row>
    <row r="583" spans="1:22" ht="13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</row>
    <row r="584" spans="1:22" ht="13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</row>
    <row r="585" spans="1:22" ht="13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</row>
    <row r="586" spans="1:22" ht="13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</row>
    <row r="587" spans="1:22" ht="13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</row>
    <row r="588" spans="1:22" ht="13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</row>
    <row r="589" spans="1:22" ht="13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</row>
    <row r="590" spans="1:22" ht="13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</row>
    <row r="591" spans="1:22" ht="13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</row>
    <row r="592" spans="1:22" ht="13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</row>
    <row r="593" spans="1:22" ht="13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</row>
    <row r="594" spans="1:22" ht="13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</row>
    <row r="595" spans="1:22" ht="13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</row>
    <row r="596" spans="1:22" ht="13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</row>
    <row r="597" spans="1:22" ht="13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</row>
    <row r="598" spans="1:22" ht="13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</row>
    <row r="599" spans="1:22" ht="13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</row>
    <row r="600" spans="1:22" ht="13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</row>
    <row r="601" spans="1:22" ht="13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</row>
    <row r="602" spans="1:22" ht="13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</row>
    <row r="603" spans="1:22" ht="13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</row>
    <row r="604" spans="1:22" ht="13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</row>
    <row r="605" spans="1:22" ht="13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</row>
    <row r="606" spans="1:22" ht="13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</row>
    <row r="607" spans="1:22" ht="13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</row>
    <row r="608" spans="1:22" ht="13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</row>
    <row r="609" spans="1:22" ht="13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</row>
    <row r="610" spans="1:22" ht="13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</row>
    <row r="611" spans="1:22" ht="13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</row>
    <row r="612" spans="1:22" ht="13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</row>
    <row r="613" spans="1:22" ht="13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</row>
    <row r="614" spans="1:22" ht="13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</row>
    <row r="615" spans="1:22" ht="13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</row>
    <row r="616" spans="1:22" ht="13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</row>
    <row r="617" spans="1:22" ht="13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</row>
    <row r="618" spans="1:22" ht="13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</row>
    <row r="619" spans="1:22" ht="13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</row>
    <row r="620" spans="1:22" ht="13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</row>
    <row r="621" spans="1:22" ht="13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</row>
    <row r="622" spans="1:22" ht="13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</row>
    <row r="623" spans="1:22" ht="13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</row>
    <row r="624" spans="1:22" ht="13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</row>
    <row r="625" spans="1:22" ht="13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</row>
    <row r="626" spans="1:22" ht="13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</row>
    <row r="627" spans="1:22" ht="13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</row>
    <row r="628" spans="1:22" ht="13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</row>
    <row r="629" spans="1:22" ht="13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</row>
    <row r="630" spans="1:22" ht="13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</row>
    <row r="631" spans="1:22" ht="13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</row>
    <row r="632" spans="1:22" ht="13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</row>
    <row r="633" spans="1:22" ht="13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</row>
    <row r="634" spans="1:22" ht="13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</row>
    <row r="635" spans="1:22" ht="13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</row>
    <row r="636" spans="1:22" ht="13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</row>
    <row r="637" spans="1:22" ht="13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</row>
    <row r="638" spans="1:22" ht="13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</row>
    <row r="639" spans="1:22" ht="13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</row>
    <row r="640" spans="1:22" ht="13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</row>
    <row r="641" spans="1:22" ht="13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</row>
    <row r="642" spans="1:22" ht="13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</row>
    <row r="643" spans="1:22" ht="13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</row>
    <row r="644" spans="1:22" ht="13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</row>
    <row r="645" spans="1:22" ht="13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</row>
    <row r="646" spans="1:22" ht="13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</row>
    <row r="647" spans="1:22" ht="13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</row>
    <row r="648" spans="1:22" ht="13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</row>
    <row r="649" spans="1:22" ht="13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</row>
    <row r="650" spans="1:22" ht="13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</row>
    <row r="651" spans="1:22" ht="13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</row>
    <row r="652" spans="1:22" ht="13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</row>
    <row r="653" spans="1:22" ht="13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</row>
    <row r="654" spans="1:22" ht="13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</row>
    <row r="655" spans="1:22" ht="13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</row>
    <row r="656" spans="1:22" ht="13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</row>
    <row r="657" spans="1:22" ht="13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</row>
    <row r="658" spans="1:22" ht="13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</row>
    <row r="659" spans="1:22" ht="13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</row>
    <row r="660" spans="1:22" ht="13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</row>
    <row r="661" spans="1:22" ht="13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</row>
    <row r="662" spans="1:22" ht="13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</row>
    <row r="663" spans="1:22" ht="13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</row>
    <row r="664" spans="1:22" ht="13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</row>
    <row r="665" spans="1:22" ht="13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</row>
    <row r="666" spans="1:22" ht="13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</row>
    <row r="667" spans="1:22" ht="13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</row>
    <row r="668" spans="1:22" ht="13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</row>
    <row r="669" spans="1:22" ht="13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</row>
    <row r="670" spans="1:22" ht="13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</row>
    <row r="671" spans="1:22" ht="13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</row>
    <row r="672" spans="1:22" ht="13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</row>
    <row r="673" spans="1:22" ht="13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</row>
    <row r="674" spans="1:22" ht="13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</row>
    <row r="675" spans="1:22" ht="13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</row>
    <row r="676" spans="1:22" ht="13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</row>
    <row r="677" spans="1:22" ht="13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</row>
    <row r="678" spans="1:22" ht="13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</row>
    <row r="679" spans="1:22" ht="13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</row>
    <row r="680" spans="1:22" ht="13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</row>
    <row r="681" spans="1:22" ht="13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</row>
    <row r="682" spans="1:22" ht="13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</row>
    <row r="683" spans="1:22" ht="13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</row>
    <row r="684" spans="1:22" ht="13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</row>
    <row r="685" spans="1:22" ht="13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</row>
    <row r="686" spans="1:22" ht="13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</row>
    <row r="687" spans="1:22" ht="13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</row>
    <row r="688" spans="1:22" ht="13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</row>
    <row r="689" spans="1:22" ht="13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</row>
    <row r="690" spans="1:22" ht="13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</row>
    <row r="691" spans="1:22" ht="13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</row>
    <row r="692" spans="1:22" ht="13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</row>
    <row r="693" spans="1:22" ht="13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</row>
    <row r="694" spans="1:22" ht="13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</row>
    <row r="695" spans="1:22" ht="13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</row>
    <row r="696" spans="1:22" ht="13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</row>
    <row r="697" spans="1:22" ht="13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</row>
    <row r="698" spans="1:22" ht="13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</row>
    <row r="699" spans="1:22" ht="13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</row>
    <row r="700" spans="1:22" ht="13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</row>
    <row r="701" spans="1:22" ht="13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</row>
    <row r="702" spans="1:22" ht="13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</row>
    <row r="703" spans="1:22" ht="13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</row>
    <row r="704" spans="1:22" ht="13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</row>
    <row r="705" spans="1:22" ht="13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</row>
    <row r="706" spans="1:22" ht="13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</row>
    <row r="707" spans="1:22" ht="13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</row>
    <row r="708" spans="1:22" ht="13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</row>
    <row r="709" spans="1:22" ht="13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</row>
    <row r="710" spans="1:22" ht="13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</row>
    <row r="711" spans="1:22" ht="13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</row>
    <row r="712" spans="1:22" ht="13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</row>
    <row r="713" spans="1:22" ht="13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</row>
    <row r="714" spans="1:22" ht="13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</row>
    <row r="715" spans="1:22" ht="13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</row>
    <row r="716" spans="1:22" ht="13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</row>
    <row r="717" spans="1:22" ht="13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</row>
    <row r="718" spans="1:22" ht="13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</row>
    <row r="719" spans="1:22" ht="13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</row>
    <row r="720" spans="1:22" ht="13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</row>
    <row r="721" spans="1:22" ht="13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</row>
    <row r="722" spans="1:22" ht="13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</row>
    <row r="723" spans="1:22" ht="13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</row>
    <row r="724" spans="1:22" ht="13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</row>
    <row r="725" spans="1:22" ht="13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</row>
    <row r="726" spans="1:22" ht="13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</row>
    <row r="727" spans="1:22" ht="13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</row>
    <row r="728" spans="1:22" ht="13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</row>
    <row r="729" spans="1:22" ht="13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</row>
    <row r="730" spans="1:22" ht="13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</row>
    <row r="731" spans="1:22" ht="13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</row>
    <row r="732" spans="1:22" ht="13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</row>
    <row r="733" spans="1:22" ht="13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</row>
    <row r="734" spans="1:22" ht="13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</row>
    <row r="735" spans="1:22" ht="13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</row>
    <row r="736" spans="1:22" ht="13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</row>
    <row r="737" spans="1:22" ht="13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</row>
    <row r="738" spans="1:22" ht="13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</row>
    <row r="739" spans="1:22" ht="13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</row>
    <row r="740" spans="1:22" ht="13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</row>
    <row r="741" spans="1:22" ht="13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</row>
    <row r="742" spans="1:22" ht="13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</row>
    <row r="743" spans="1:22" ht="13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</row>
    <row r="744" spans="1:22" ht="13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</row>
    <row r="745" spans="1:22" ht="13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</row>
    <row r="746" spans="1:22" ht="13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</row>
    <row r="747" spans="1:22" ht="13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</row>
    <row r="748" spans="1:22" ht="13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</row>
    <row r="749" spans="1:22" ht="13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</row>
    <row r="750" spans="1:22" ht="13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</row>
    <row r="751" spans="1:22" ht="13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</row>
    <row r="752" spans="1:22" ht="13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</row>
    <row r="753" spans="1:22" ht="13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</row>
    <row r="754" spans="1:22" ht="13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</row>
    <row r="755" spans="1:22" ht="13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</row>
    <row r="756" spans="1:22" ht="13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</row>
    <row r="757" spans="1:22" ht="13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</row>
    <row r="758" spans="1:22" ht="13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</row>
    <row r="759" spans="1:22" ht="13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</row>
    <row r="760" spans="1:22" ht="13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</row>
    <row r="761" spans="1:22" ht="13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</row>
    <row r="762" spans="1:22" ht="13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</row>
    <row r="763" spans="1:22" ht="13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</row>
    <row r="764" spans="1:22" ht="13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</row>
    <row r="765" spans="1:22" ht="13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</row>
    <row r="766" spans="1:22" ht="13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</row>
    <row r="767" spans="1:22" ht="13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</row>
    <row r="768" spans="1:22" ht="13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</row>
    <row r="769" spans="1:22" ht="13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</row>
    <row r="770" spans="1:22" ht="13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</row>
    <row r="771" spans="1:22" ht="13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</row>
    <row r="772" spans="1:22" ht="13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</row>
    <row r="773" spans="1:22" ht="13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</row>
    <row r="774" spans="1:22" ht="13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</row>
    <row r="775" spans="1:22" ht="13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</row>
    <row r="776" spans="1:22" ht="13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</row>
    <row r="777" spans="1:22" ht="13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</row>
    <row r="778" spans="1:22" ht="13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</row>
    <row r="779" spans="1:22" ht="13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</row>
    <row r="780" spans="1:22" ht="13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</row>
    <row r="781" spans="1:22" ht="13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</row>
    <row r="782" spans="1:22" ht="13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</row>
    <row r="783" spans="1:22" ht="13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</row>
    <row r="784" spans="1:22" ht="13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</row>
    <row r="785" spans="1:22" ht="13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</row>
    <row r="786" spans="1:22" ht="13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</row>
    <row r="787" spans="1:22" ht="13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</row>
    <row r="788" spans="1:22" ht="13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</row>
    <row r="789" spans="1:22" ht="13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</row>
    <row r="790" spans="1:22" ht="13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</row>
    <row r="791" spans="1:22" ht="13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</row>
    <row r="792" spans="1:22" ht="13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</row>
    <row r="793" spans="1:22" ht="13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</row>
    <row r="794" spans="1:22" ht="13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</row>
    <row r="795" spans="1:22" ht="13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</row>
    <row r="796" spans="1:22" ht="13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</row>
    <row r="797" spans="1:22" ht="13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</row>
    <row r="798" spans="1:22" ht="13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</row>
    <row r="799" spans="1:22" ht="13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</row>
    <row r="800" spans="1:22" ht="13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</row>
    <row r="801" spans="1:22" ht="13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</row>
    <row r="802" spans="1:22" ht="13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</row>
    <row r="803" spans="1:22" ht="13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</row>
    <row r="804" spans="1:22" ht="13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</row>
    <row r="805" spans="1:22" ht="13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</row>
    <row r="806" spans="1:22" ht="13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</row>
    <row r="807" spans="1:22" ht="13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</row>
    <row r="808" spans="1:22" ht="13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</row>
    <row r="809" spans="1:22" ht="13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</row>
    <row r="810" spans="1:22" ht="13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</row>
    <row r="811" spans="1:22" ht="13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</row>
    <row r="812" spans="1:22" ht="13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</row>
    <row r="813" spans="1:22" ht="13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</row>
    <row r="814" spans="1:22" ht="13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</row>
    <row r="815" spans="1:22" ht="13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</row>
    <row r="816" spans="1:22" ht="13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</row>
    <row r="817" spans="1:22" ht="13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</row>
    <row r="818" spans="1:22" ht="13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</row>
    <row r="819" spans="1:22" ht="13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</row>
    <row r="820" spans="1:22" ht="13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</row>
    <row r="821" spans="1:22" ht="13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</row>
    <row r="822" spans="1:22" ht="13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</row>
    <row r="823" spans="1:22" ht="13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</row>
    <row r="824" spans="1:22" ht="13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</row>
    <row r="825" spans="1:22" ht="13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</row>
    <row r="826" spans="1:22" ht="13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</row>
    <row r="827" spans="1:22" ht="13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</row>
    <row r="828" spans="1:22" ht="13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</row>
    <row r="829" spans="1:22" ht="13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</row>
    <row r="830" spans="1:22" ht="13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</row>
    <row r="831" spans="1:22" ht="13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</row>
    <row r="832" spans="1:22" ht="13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</row>
    <row r="833" spans="1:22" ht="13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</row>
    <row r="834" spans="1:22" ht="13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</row>
    <row r="835" spans="1:22" ht="13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</row>
    <row r="836" spans="1:22" ht="13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</row>
    <row r="837" spans="1:22" ht="13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</row>
    <row r="838" spans="1:22" ht="13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</row>
    <row r="839" spans="1:22" ht="13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</row>
    <row r="840" spans="1:22" ht="13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</row>
    <row r="841" spans="1:22" ht="13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</row>
    <row r="842" spans="1:22" ht="13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</row>
    <row r="843" spans="1:22" ht="13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</row>
    <row r="844" spans="1:22" ht="13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</row>
    <row r="845" spans="1:22" ht="13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</row>
    <row r="846" spans="1:22" ht="13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</row>
    <row r="847" spans="1:22" ht="13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</row>
    <row r="848" spans="1:22" ht="13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</row>
    <row r="849" spans="1:22" ht="13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</row>
    <row r="850" spans="1:22" ht="13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</row>
    <row r="851" spans="1:22" ht="13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</row>
    <row r="852" spans="1:22" ht="13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</row>
    <row r="853" spans="1:22" ht="13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</row>
    <row r="854" spans="1:22" ht="13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</row>
    <row r="855" spans="1:22" ht="13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</row>
    <row r="856" spans="1:22" ht="13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</row>
    <row r="857" spans="1:22" ht="13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</row>
    <row r="858" spans="1:22" ht="13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</row>
    <row r="859" spans="1:22" ht="13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</row>
    <row r="860" spans="1:22" ht="13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</row>
    <row r="861" spans="1:22" ht="13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</row>
    <row r="862" spans="1:22" ht="13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</row>
    <row r="863" spans="1:22" ht="13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</row>
    <row r="864" spans="1:22" ht="13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</row>
    <row r="865" spans="1:22" ht="13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</row>
    <row r="866" spans="1:22" ht="13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</row>
    <row r="867" spans="1:22" ht="13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</row>
    <row r="868" spans="1:22" ht="13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</row>
    <row r="869" spans="1:22" ht="13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</row>
    <row r="870" spans="1:22" ht="13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</row>
    <row r="871" spans="1:22" ht="13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</row>
    <row r="872" spans="1:22" ht="13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</row>
    <row r="873" spans="1:22" ht="13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</row>
    <row r="874" spans="1:22" ht="13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</row>
    <row r="875" spans="1:22" ht="13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</row>
    <row r="876" spans="1:22" ht="13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</row>
    <row r="877" spans="1:22" ht="13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</row>
    <row r="878" spans="1:22" ht="13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</row>
    <row r="879" spans="1:22" ht="13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</row>
    <row r="880" spans="1:22" ht="13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</row>
    <row r="881" spans="1:22" ht="13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</row>
    <row r="882" spans="1:22" ht="13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</row>
    <row r="883" spans="1:22" ht="13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</row>
    <row r="884" spans="1:22" ht="13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</row>
    <row r="885" spans="1:22" ht="13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</row>
    <row r="886" spans="1:22" ht="13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</row>
    <row r="887" spans="1:22" ht="13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</row>
    <row r="888" spans="1:22" ht="13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</row>
    <row r="889" spans="1:22" ht="13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</row>
    <row r="890" spans="1:22" ht="13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</row>
    <row r="891" spans="1:22" ht="13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</row>
    <row r="892" spans="1:22" ht="13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</row>
    <row r="893" spans="1:22" ht="13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</row>
    <row r="894" spans="1:22" ht="13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</row>
    <row r="895" spans="1:22" ht="13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</row>
    <row r="896" spans="1:22" ht="13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</row>
    <row r="897" spans="1:22" ht="13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</row>
    <row r="898" spans="1:22" ht="13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</row>
    <row r="899" spans="1:22" ht="13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</row>
    <row r="900" spans="1:22" ht="13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</row>
    <row r="901" spans="1:22" ht="13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</row>
    <row r="902" spans="1:22" ht="13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</row>
    <row r="903" spans="1:22" ht="13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</row>
    <row r="904" spans="1:22" ht="13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</row>
    <row r="905" spans="1:22" ht="13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</row>
    <row r="906" spans="1:22" ht="13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</row>
    <row r="907" spans="1:22" ht="13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</row>
    <row r="908" spans="1:22" ht="13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</row>
    <row r="909" spans="1:22" ht="13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</row>
    <row r="910" spans="1:22" ht="13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</row>
    <row r="911" spans="1:22" ht="13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</row>
    <row r="912" spans="1:22" ht="13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</row>
    <row r="913" spans="1:22" ht="13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</row>
    <row r="914" spans="1:22" ht="13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</row>
    <row r="915" spans="1:22" ht="13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</row>
    <row r="916" spans="1:22" ht="13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</row>
    <row r="917" spans="1:22" ht="13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</row>
    <row r="918" spans="1:22" ht="13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</row>
    <row r="919" spans="1:22" ht="13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</row>
    <row r="920" spans="1:22" ht="13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</row>
    <row r="921" spans="1:22" ht="13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</row>
    <row r="922" spans="1:22" ht="13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</row>
    <row r="923" spans="1:22" ht="13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</row>
    <row r="924" spans="1:22" ht="13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</row>
    <row r="925" spans="1:22" ht="13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</row>
    <row r="926" spans="1:22" ht="13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</row>
    <row r="927" spans="1:22" ht="13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</row>
    <row r="928" spans="1:22" ht="13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</row>
    <row r="929" spans="1:22" ht="13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</row>
    <row r="930" spans="1:22" ht="13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</row>
    <row r="931" spans="1:22" ht="13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</row>
    <row r="932" spans="1:22" ht="13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</row>
    <row r="933" spans="1:22" ht="13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</row>
    <row r="934" spans="1:22" ht="13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</row>
    <row r="935" spans="1:22" ht="13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</row>
    <row r="936" spans="1:22" ht="13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</row>
    <row r="937" spans="1:22" ht="13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</row>
    <row r="938" spans="1:22" ht="13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</row>
    <row r="939" spans="1:22" ht="13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</row>
    <row r="940" spans="1:22" ht="13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</row>
    <row r="941" spans="1:22" ht="13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</row>
    <row r="942" spans="1:22" ht="13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</row>
    <row r="943" spans="1:22" ht="13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</row>
    <row r="944" spans="1:22" ht="13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</row>
    <row r="945" spans="1:22" ht="13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</row>
    <row r="946" spans="1:22" ht="13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</row>
    <row r="947" spans="1:22" ht="13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</row>
    <row r="948" spans="1:22" ht="13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</row>
    <row r="949" spans="1:22" ht="13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</row>
    <row r="950" spans="1:22" ht="13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</row>
    <row r="951" spans="1:22" ht="13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</row>
    <row r="952" spans="1:22" ht="13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</row>
    <row r="953" spans="1:22" ht="13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</row>
    <row r="954" spans="1:22" ht="13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</row>
    <row r="955" spans="1:22" ht="13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</row>
    <row r="956" spans="1:22" ht="13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</row>
    <row r="957" spans="1:22" ht="13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</row>
    <row r="958" spans="1:22" ht="13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</row>
    <row r="959" spans="1:22" ht="13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</row>
    <row r="960" spans="1:22" ht="13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</row>
    <row r="961" spans="1:22" ht="13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</row>
    <row r="962" spans="1:22" ht="13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</row>
    <row r="963" spans="1:22" ht="13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</row>
    <row r="964" spans="1:22" ht="13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</row>
    <row r="965" spans="1:22" ht="13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</row>
    <row r="966" spans="1:22" ht="13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</row>
    <row r="967" spans="1:22" ht="13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</row>
    <row r="968" spans="1:22" ht="13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</row>
    <row r="969" spans="1:22" ht="13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</row>
    <row r="970" spans="1:22" ht="13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</row>
    <row r="971" spans="1:22" ht="13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</row>
    <row r="972" spans="1:22" ht="13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</row>
    <row r="973" spans="1:22" ht="13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</row>
    <row r="974" spans="1:22" ht="13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</row>
    <row r="975" spans="1:22" ht="13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</row>
    <row r="976" spans="1:22" ht="13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</row>
    <row r="977" spans="1:22" ht="13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</row>
    <row r="978" spans="1:22" ht="13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</row>
    <row r="979" spans="1:22" ht="13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</row>
    <row r="980" spans="1:22" ht="13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</row>
    <row r="981" spans="1:22" ht="13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</row>
    <row r="982" spans="1:22" ht="13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</row>
    <row r="983" spans="1:22" ht="13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</row>
    <row r="984" spans="1:22" ht="13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</row>
    <row r="985" spans="1:22" ht="13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</row>
    <row r="986" spans="1:22" ht="13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</row>
    <row r="987" spans="1:22" ht="13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</row>
    <row r="988" spans="1:22" ht="13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</row>
    <row r="989" spans="1:22" ht="13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</row>
    <row r="990" spans="1:22" ht="13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</row>
    <row r="991" spans="1:22" ht="13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</row>
    <row r="992" spans="1:22" ht="13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</row>
    <row r="993" spans="1:22" ht="13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</row>
    <row r="994" spans="1:22" ht="13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</row>
    <row r="995" spans="1:22" ht="13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</row>
    <row r="996" spans="1:22" ht="13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</row>
    <row r="997" spans="1:22" ht="13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</row>
    <row r="998" spans="1:22" ht="13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</row>
    <row r="999" spans="1:22" ht="13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</row>
    <row r="1000" spans="1:22" ht="13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</row>
    <row r="1001" spans="1:22" ht="13" customHeight="1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</row>
    <row r="1002" spans="1:22" ht="13" customHeight="1">
      <c r="A1002" s="61"/>
      <c r="B1002" s="61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</row>
    <row r="1003" spans="1:22" ht="13" customHeight="1">
      <c r="A1003" s="61"/>
      <c r="B1003" s="61"/>
      <c r="C1003" s="61"/>
      <c r="D1003" s="61"/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</row>
    <row r="1004" spans="1:22" ht="13" customHeight="1">
      <c r="A1004" s="61"/>
      <c r="B1004" s="61"/>
      <c r="C1004" s="61"/>
      <c r="D1004" s="61"/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</row>
    <row r="1005" spans="1:22" ht="13" customHeight="1">
      <c r="A1005" s="61"/>
      <c r="B1005" s="61"/>
      <c r="C1005" s="61"/>
      <c r="D1005" s="61"/>
      <c r="E1005" s="61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</row>
  </sheetData>
  <mergeCells count="1">
    <mergeCell ref="A14:A22"/>
  </mergeCells>
  <hyperlinks>
    <hyperlink ref="A2" r:id="rId1" xr:uid="{00000000-0004-0000-0800-000000000000}"/>
    <hyperlink ref="C2" r:id="rId2" xr:uid="{00000000-0004-0000-0800-000001000000}"/>
    <hyperlink ref="E2" r:id="rId3" xr:uid="{00000000-0004-0000-0800-000002000000}"/>
    <hyperlink ref="G2" r:id="rId4" xr:uid="{00000000-0004-0000-0800-000003000000}"/>
    <hyperlink ref="I2" r:id="rId5" xr:uid="{00000000-0004-0000-0800-000004000000}"/>
    <hyperlink ref="K2" r:id="rId6" xr:uid="{00000000-0004-0000-0800-000005000000}"/>
    <hyperlink ref="M2" r:id="rId7" xr:uid="{00000000-0004-0000-0800-000006000000}"/>
    <hyperlink ref="O2" r:id="rId8" xr:uid="{00000000-0004-0000-0800-000007000000}"/>
    <hyperlink ref="Q2" r:id="rId9" xr:uid="{00000000-0004-0000-0800-000008000000}"/>
    <hyperlink ref="S2" r:id="rId10" xr:uid="{00000000-0004-0000-0800-000009000000}"/>
    <hyperlink ref="U2" r:id="rId11" xr:uid="{00000000-0004-0000-0800-00000A000000}"/>
    <hyperlink ref="A3" r:id="rId12" xr:uid="{00000000-0004-0000-0800-00000B000000}"/>
    <hyperlink ref="C3" r:id="rId13" xr:uid="{00000000-0004-0000-0800-00000C000000}"/>
    <hyperlink ref="E3" r:id="rId14" xr:uid="{00000000-0004-0000-0800-00000D000000}"/>
    <hyperlink ref="G3" r:id="rId15" xr:uid="{00000000-0004-0000-0800-00000E000000}"/>
    <hyperlink ref="I3" r:id="rId16" xr:uid="{00000000-0004-0000-0800-00000F000000}"/>
    <hyperlink ref="K3" r:id="rId17" xr:uid="{00000000-0004-0000-0800-000010000000}"/>
    <hyperlink ref="M3" r:id="rId18" xr:uid="{00000000-0004-0000-0800-000011000000}"/>
    <hyperlink ref="O3" r:id="rId19" xr:uid="{00000000-0004-0000-0800-000012000000}"/>
    <hyperlink ref="Q3" r:id="rId20" xr:uid="{00000000-0004-0000-0800-000013000000}"/>
    <hyperlink ref="S3" r:id="rId21" xr:uid="{00000000-0004-0000-0800-000014000000}"/>
    <hyperlink ref="U3" r:id="rId22" xr:uid="{00000000-0004-0000-0800-000015000000}"/>
    <hyperlink ref="A4" r:id="rId23" xr:uid="{00000000-0004-0000-0800-000016000000}"/>
    <hyperlink ref="C4" r:id="rId24" xr:uid="{00000000-0004-0000-0800-000017000000}"/>
    <hyperlink ref="E4" r:id="rId25" xr:uid="{00000000-0004-0000-0800-000018000000}"/>
    <hyperlink ref="G4" r:id="rId26" xr:uid="{00000000-0004-0000-0800-000019000000}"/>
    <hyperlink ref="I4" r:id="rId27" xr:uid="{00000000-0004-0000-0800-00001A000000}"/>
    <hyperlink ref="K4" r:id="rId28" xr:uid="{00000000-0004-0000-0800-00001B000000}"/>
    <hyperlink ref="M4" r:id="rId29" xr:uid="{00000000-0004-0000-0800-00001C000000}"/>
    <hyperlink ref="O4" r:id="rId30" xr:uid="{00000000-0004-0000-0800-00001D000000}"/>
    <hyperlink ref="Q4" r:id="rId31" xr:uid="{00000000-0004-0000-0800-00001E000000}"/>
    <hyperlink ref="S4" r:id="rId32" xr:uid="{00000000-0004-0000-0800-00001F000000}"/>
    <hyperlink ref="U4" r:id="rId33" xr:uid="{00000000-0004-0000-0800-000020000000}"/>
    <hyperlink ref="A5" r:id="rId34" xr:uid="{00000000-0004-0000-0800-000021000000}"/>
    <hyperlink ref="C5" r:id="rId35" xr:uid="{00000000-0004-0000-0800-000022000000}"/>
    <hyperlink ref="E5" r:id="rId36" xr:uid="{00000000-0004-0000-0800-000023000000}"/>
    <hyperlink ref="G5" r:id="rId37" xr:uid="{00000000-0004-0000-0800-000024000000}"/>
    <hyperlink ref="I5" r:id="rId38" xr:uid="{00000000-0004-0000-0800-000025000000}"/>
    <hyperlink ref="M5" r:id="rId39" xr:uid="{00000000-0004-0000-0800-000026000000}"/>
    <hyperlink ref="O5" r:id="rId40" xr:uid="{00000000-0004-0000-0800-000027000000}"/>
    <hyperlink ref="Q5" r:id="rId41" xr:uid="{00000000-0004-0000-0800-000028000000}"/>
    <hyperlink ref="S5" r:id="rId42" xr:uid="{00000000-0004-0000-0800-000029000000}"/>
    <hyperlink ref="U5" r:id="rId43" xr:uid="{00000000-0004-0000-0800-00002A000000}"/>
    <hyperlink ref="A6" r:id="rId44" xr:uid="{00000000-0004-0000-0800-00002B000000}"/>
    <hyperlink ref="C6" r:id="rId45" xr:uid="{00000000-0004-0000-0800-00002C000000}"/>
    <hyperlink ref="E6" r:id="rId46" xr:uid="{00000000-0004-0000-0800-00002D000000}"/>
    <hyperlink ref="G6" r:id="rId47" xr:uid="{00000000-0004-0000-0800-00002E000000}"/>
    <hyperlink ref="I6" r:id="rId48" xr:uid="{00000000-0004-0000-0800-00002F000000}"/>
    <hyperlink ref="M6" r:id="rId49" xr:uid="{00000000-0004-0000-0800-000030000000}"/>
    <hyperlink ref="O6" r:id="rId50" xr:uid="{00000000-0004-0000-0800-000031000000}"/>
    <hyperlink ref="Q6" r:id="rId51" xr:uid="{00000000-0004-0000-0800-000032000000}"/>
    <hyperlink ref="S6" r:id="rId52" xr:uid="{00000000-0004-0000-0800-000033000000}"/>
    <hyperlink ref="U6" r:id="rId53" xr:uid="{00000000-0004-0000-0800-000034000000}"/>
    <hyperlink ref="A7" r:id="rId54" xr:uid="{00000000-0004-0000-0800-000035000000}"/>
    <hyperlink ref="C7" r:id="rId55" xr:uid="{00000000-0004-0000-0800-000036000000}"/>
    <hyperlink ref="E7" r:id="rId56" xr:uid="{00000000-0004-0000-0800-000037000000}"/>
    <hyperlink ref="G7" r:id="rId57" xr:uid="{00000000-0004-0000-0800-000038000000}"/>
    <hyperlink ref="I7" r:id="rId58" xr:uid="{00000000-0004-0000-0800-000039000000}"/>
    <hyperlink ref="K7" r:id="rId59" xr:uid="{00000000-0004-0000-0800-00003A000000}"/>
    <hyperlink ref="M7" r:id="rId60" xr:uid="{00000000-0004-0000-0800-00003B000000}"/>
    <hyperlink ref="O7" r:id="rId61" xr:uid="{00000000-0004-0000-0800-00003C000000}"/>
    <hyperlink ref="Q7" r:id="rId62" xr:uid="{00000000-0004-0000-0800-00003D000000}"/>
    <hyperlink ref="S7" r:id="rId63" xr:uid="{00000000-0004-0000-0800-00003E000000}"/>
    <hyperlink ref="A8" r:id="rId64" xr:uid="{00000000-0004-0000-0800-00003F000000}"/>
    <hyperlink ref="C8" r:id="rId65" xr:uid="{00000000-0004-0000-0800-000040000000}"/>
    <hyperlink ref="E8" r:id="rId66" xr:uid="{00000000-0004-0000-0800-000041000000}"/>
    <hyperlink ref="G8" r:id="rId67" xr:uid="{00000000-0004-0000-0800-000042000000}"/>
    <hyperlink ref="I8" r:id="rId68" xr:uid="{00000000-0004-0000-0800-000043000000}"/>
    <hyperlink ref="K8" r:id="rId69" xr:uid="{00000000-0004-0000-0800-000044000000}"/>
    <hyperlink ref="M8" r:id="rId70" xr:uid="{00000000-0004-0000-0800-000045000000}"/>
    <hyperlink ref="O8" r:id="rId71" xr:uid="{00000000-0004-0000-0800-000046000000}"/>
    <hyperlink ref="Q8" r:id="rId72" xr:uid="{00000000-0004-0000-0800-000047000000}"/>
    <hyperlink ref="S8" r:id="rId73" xr:uid="{00000000-0004-0000-0800-000048000000}"/>
    <hyperlink ref="A9" r:id="rId74" xr:uid="{00000000-0004-0000-0800-000049000000}"/>
    <hyperlink ref="C9" r:id="rId75" xr:uid="{00000000-0004-0000-0800-00004A000000}"/>
    <hyperlink ref="E9" r:id="rId76" xr:uid="{00000000-0004-0000-0800-00004B000000}"/>
    <hyperlink ref="G9" r:id="rId77" xr:uid="{00000000-0004-0000-0800-00004C000000}"/>
    <hyperlink ref="K9" r:id="rId78" xr:uid="{00000000-0004-0000-0800-00004D000000}"/>
    <hyperlink ref="M9" r:id="rId79" xr:uid="{00000000-0004-0000-0800-00004E000000}"/>
    <hyperlink ref="O9" r:id="rId80" xr:uid="{00000000-0004-0000-0800-00004F000000}"/>
    <hyperlink ref="Q9" r:id="rId81" xr:uid="{00000000-0004-0000-0800-000050000000}"/>
    <hyperlink ref="U9" r:id="rId82" xr:uid="{00000000-0004-0000-0800-000051000000}"/>
    <hyperlink ref="A10" r:id="rId83" xr:uid="{00000000-0004-0000-0800-000052000000}"/>
    <hyperlink ref="C10" r:id="rId84" xr:uid="{00000000-0004-0000-0800-000053000000}"/>
    <hyperlink ref="E10" r:id="rId85" xr:uid="{00000000-0004-0000-0800-000054000000}"/>
    <hyperlink ref="G10" r:id="rId86" xr:uid="{00000000-0004-0000-0800-000055000000}"/>
    <hyperlink ref="I10" r:id="rId87" xr:uid="{00000000-0004-0000-0800-000056000000}"/>
    <hyperlink ref="K10" r:id="rId88" xr:uid="{00000000-0004-0000-0800-000057000000}"/>
    <hyperlink ref="M10" r:id="rId89" xr:uid="{00000000-0004-0000-0800-000058000000}"/>
    <hyperlink ref="O10" r:id="rId90" xr:uid="{00000000-0004-0000-0800-000059000000}"/>
    <hyperlink ref="Q10" r:id="rId91" xr:uid="{00000000-0004-0000-0800-00005A000000}"/>
    <hyperlink ref="U10" r:id="rId92" xr:uid="{00000000-0004-0000-0800-00005B000000}"/>
    <hyperlink ref="A11" r:id="rId93" xr:uid="{00000000-0004-0000-0800-00005C000000}"/>
    <hyperlink ref="C11" r:id="rId94" xr:uid="{00000000-0004-0000-0800-00005D000000}"/>
    <hyperlink ref="E11" r:id="rId95" xr:uid="{00000000-0004-0000-0800-00005E000000}"/>
    <hyperlink ref="I11" r:id="rId96" xr:uid="{00000000-0004-0000-0800-00005F000000}"/>
    <hyperlink ref="K11" r:id="rId97" xr:uid="{00000000-0004-0000-0800-000060000000}"/>
    <hyperlink ref="M11" r:id="rId98" xr:uid="{00000000-0004-0000-0800-000061000000}"/>
    <hyperlink ref="O11" r:id="rId99" xr:uid="{00000000-0004-0000-0800-000062000000}"/>
    <hyperlink ref="Q11" r:id="rId100" xr:uid="{00000000-0004-0000-0800-000063000000}"/>
    <hyperlink ref="S11" r:id="rId101" xr:uid="{00000000-0004-0000-0800-000064000000}"/>
    <hyperlink ref="U11" r:id="rId102" xr:uid="{00000000-0004-0000-0800-000065000000}"/>
    <hyperlink ref="E12" r:id="rId103" xr:uid="{00000000-0004-0000-0800-000066000000}"/>
    <hyperlink ref="I12" r:id="rId104" xr:uid="{00000000-0004-0000-0800-000067000000}"/>
    <hyperlink ref="K12" r:id="rId105" xr:uid="{00000000-0004-0000-0800-000068000000}"/>
    <hyperlink ref="M12" r:id="rId106" xr:uid="{00000000-0004-0000-0800-000069000000}"/>
    <hyperlink ref="O12" r:id="rId107" xr:uid="{00000000-0004-0000-0800-00006A000000}"/>
    <hyperlink ref="Q12" r:id="rId108" xr:uid="{00000000-0004-0000-0800-00006B000000}"/>
    <hyperlink ref="S12" r:id="rId109" xr:uid="{00000000-0004-0000-0800-00006C000000}"/>
    <hyperlink ref="U12" r:id="rId110" xr:uid="{00000000-0004-0000-0800-00006D000000}"/>
    <hyperlink ref="A13" r:id="rId111" xr:uid="{00000000-0004-0000-0800-00006E000000}"/>
    <hyperlink ref="E13" r:id="rId112" xr:uid="{00000000-0004-0000-0800-00006F000000}"/>
    <hyperlink ref="G13" r:id="rId113" xr:uid="{00000000-0004-0000-0800-000070000000}"/>
    <hyperlink ref="I13" r:id="rId114" xr:uid="{00000000-0004-0000-0800-000071000000}"/>
    <hyperlink ref="K13" r:id="rId115" xr:uid="{00000000-0004-0000-0800-000072000000}"/>
    <hyperlink ref="M13" r:id="rId116" xr:uid="{00000000-0004-0000-0800-000073000000}"/>
    <hyperlink ref="O13" r:id="rId117" xr:uid="{00000000-0004-0000-0800-000074000000}"/>
    <hyperlink ref="Q13" r:id="rId118" xr:uid="{00000000-0004-0000-0800-000075000000}"/>
    <hyperlink ref="S13" r:id="rId119" xr:uid="{00000000-0004-0000-0800-000076000000}"/>
    <hyperlink ref="E14" r:id="rId120" xr:uid="{00000000-0004-0000-0800-000077000000}"/>
    <hyperlink ref="G14" r:id="rId121" xr:uid="{00000000-0004-0000-0800-000078000000}"/>
    <hyperlink ref="K14" r:id="rId122" xr:uid="{00000000-0004-0000-0800-000079000000}"/>
    <hyperlink ref="M14" r:id="rId123" xr:uid="{00000000-0004-0000-0800-00007A000000}"/>
    <hyperlink ref="O14" r:id="rId124" xr:uid="{00000000-0004-0000-0800-00007B000000}"/>
    <hyperlink ref="Q14" r:id="rId125" xr:uid="{00000000-0004-0000-0800-00007C000000}"/>
    <hyperlink ref="S14" r:id="rId126" xr:uid="{00000000-0004-0000-0800-00007D000000}"/>
    <hyperlink ref="E15" r:id="rId127" xr:uid="{00000000-0004-0000-0800-00007E000000}"/>
    <hyperlink ref="G15" r:id="rId128" xr:uid="{00000000-0004-0000-0800-00007F000000}"/>
    <hyperlink ref="O15" r:id="rId129" xr:uid="{00000000-0004-0000-0800-000080000000}"/>
    <hyperlink ref="Q15" r:id="rId130" xr:uid="{00000000-0004-0000-0800-000081000000}"/>
    <hyperlink ref="S15" r:id="rId131" xr:uid="{00000000-0004-0000-0800-000082000000}"/>
    <hyperlink ref="U15" r:id="rId132" xr:uid="{00000000-0004-0000-0800-000083000000}"/>
    <hyperlink ref="E16" r:id="rId133" xr:uid="{00000000-0004-0000-0800-000084000000}"/>
    <hyperlink ref="G16" r:id="rId134" xr:uid="{00000000-0004-0000-0800-000085000000}"/>
    <hyperlink ref="I16" r:id="rId135" xr:uid="{00000000-0004-0000-0800-000086000000}"/>
    <hyperlink ref="O16" r:id="rId136" xr:uid="{00000000-0004-0000-0800-000087000000}"/>
    <hyperlink ref="Q16" r:id="rId137" xr:uid="{00000000-0004-0000-0800-000088000000}"/>
    <hyperlink ref="S16" r:id="rId138" xr:uid="{00000000-0004-0000-0800-000089000000}"/>
    <hyperlink ref="U16" r:id="rId139" xr:uid="{00000000-0004-0000-0800-00008A000000}"/>
    <hyperlink ref="E17" r:id="rId140" xr:uid="{00000000-0004-0000-0800-00008B000000}"/>
    <hyperlink ref="G17" r:id="rId141" xr:uid="{00000000-0004-0000-0800-00008C000000}"/>
    <hyperlink ref="I17" r:id="rId142" xr:uid="{00000000-0004-0000-0800-00008D000000}"/>
    <hyperlink ref="M17" r:id="rId143" xr:uid="{00000000-0004-0000-0800-00008E000000}"/>
    <hyperlink ref="O17" r:id="rId144" xr:uid="{00000000-0004-0000-0800-00008F000000}"/>
    <hyperlink ref="Q17" r:id="rId145" xr:uid="{00000000-0004-0000-0800-000090000000}"/>
    <hyperlink ref="S17" r:id="rId146" xr:uid="{00000000-0004-0000-0800-000091000000}"/>
    <hyperlink ref="U17" r:id="rId147" xr:uid="{00000000-0004-0000-0800-000092000000}"/>
    <hyperlink ref="E18" r:id="rId148" xr:uid="{00000000-0004-0000-0800-000093000000}"/>
    <hyperlink ref="G18" r:id="rId149" xr:uid="{00000000-0004-0000-0800-000094000000}"/>
    <hyperlink ref="I18" r:id="rId150" xr:uid="{00000000-0004-0000-0800-000095000000}"/>
    <hyperlink ref="K18" r:id="rId151" xr:uid="{00000000-0004-0000-0800-000096000000}"/>
    <hyperlink ref="M18" r:id="rId152" xr:uid="{00000000-0004-0000-0800-000097000000}"/>
    <hyperlink ref="O18" r:id="rId153" xr:uid="{00000000-0004-0000-0800-000098000000}"/>
    <hyperlink ref="Q18" r:id="rId154" xr:uid="{00000000-0004-0000-0800-000099000000}"/>
    <hyperlink ref="E19" r:id="rId155" xr:uid="{00000000-0004-0000-0800-00009A000000}"/>
    <hyperlink ref="G19" r:id="rId156" xr:uid="{00000000-0004-0000-0800-00009B000000}"/>
    <hyperlink ref="I19" r:id="rId157" xr:uid="{00000000-0004-0000-0800-00009C000000}"/>
    <hyperlink ref="K19" r:id="rId158" xr:uid="{00000000-0004-0000-0800-00009D000000}"/>
    <hyperlink ref="O19" r:id="rId159" xr:uid="{00000000-0004-0000-0800-00009E000000}"/>
    <hyperlink ref="Q19" r:id="rId160" xr:uid="{00000000-0004-0000-0800-00009F000000}"/>
    <hyperlink ref="E20" r:id="rId161" xr:uid="{00000000-0004-0000-0800-0000A0000000}"/>
    <hyperlink ref="G20" r:id="rId162" xr:uid="{00000000-0004-0000-0800-0000A1000000}"/>
    <hyperlink ref="I20" r:id="rId163" xr:uid="{00000000-0004-0000-0800-0000A2000000}"/>
    <hyperlink ref="K20" r:id="rId164" xr:uid="{00000000-0004-0000-0800-0000A3000000}"/>
    <hyperlink ref="O20" r:id="rId165" xr:uid="{00000000-0004-0000-0800-0000A4000000}"/>
    <hyperlink ref="Q20" r:id="rId166" xr:uid="{00000000-0004-0000-0800-0000A5000000}"/>
    <hyperlink ref="S20" r:id="rId167" xr:uid="{00000000-0004-0000-0800-0000A6000000}"/>
    <hyperlink ref="U20" r:id="rId168" xr:uid="{00000000-0004-0000-0800-0000A7000000}"/>
    <hyperlink ref="E21" r:id="rId169" xr:uid="{00000000-0004-0000-0800-0000A8000000}"/>
    <hyperlink ref="G21" r:id="rId170" xr:uid="{00000000-0004-0000-0800-0000A9000000}"/>
    <hyperlink ref="I21" r:id="rId171" xr:uid="{00000000-0004-0000-0800-0000AA000000}"/>
    <hyperlink ref="K21" r:id="rId172" xr:uid="{00000000-0004-0000-0800-0000AB000000}"/>
    <hyperlink ref="M21" r:id="rId173" xr:uid="{00000000-0004-0000-0800-0000AC000000}"/>
    <hyperlink ref="O21" r:id="rId174" xr:uid="{00000000-0004-0000-0800-0000AD000000}"/>
    <hyperlink ref="Q21" r:id="rId175" xr:uid="{00000000-0004-0000-0800-0000AE000000}"/>
    <hyperlink ref="S21" r:id="rId176" xr:uid="{00000000-0004-0000-0800-0000AF000000}"/>
    <hyperlink ref="U21" r:id="rId177" xr:uid="{00000000-0004-0000-0800-0000B0000000}"/>
    <hyperlink ref="E22" r:id="rId178" xr:uid="{00000000-0004-0000-0800-0000B1000000}"/>
    <hyperlink ref="G22" r:id="rId179" xr:uid="{00000000-0004-0000-0800-0000B2000000}"/>
    <hyperlink ref="I22" r:id="rId180" xr:uid="{00000000-0004-0000-0800-0000B3000000}"/>
    <hyperlink ref="O22" r:id="rId181" xr:uid="{00000000-0004-0000-0800-0000B4000000}"/>
    <hyperlink ref="Q22" r:id="rId182" xr:uid="{00000000-0004-0000-0800-0000B5000000}"/>
    <hyperlink ref="U22" r:id="rId183" xr:uid="{00000000-0004-0000-0800-0000B6000000}"/>
    <hyperlink ref="G23" r:id="rId184" xr:uid="{00000000-0004-0000-0800-0000B7000000}"/>
    <hyperlink ref="I23" r:id="rId185" xr:uid="{00000000-0004-0000-0800-0000B8000000}"/>
    <hyperlink ref="O23" r:id="rId186" xr:uid="{00000000-0004-0000-0800-0000B9000000}"/>
    <hyperlink ref="U23" r:id="rId187" xr:uid="{00000000-0004-0000-0800-0000BA000000}"/>
    <hyperlink ref="G24" r:id="rId188" xr:uid="{00000000-0004-0000-0800-0000BB000000}"/>
    <hyperlink ref="I24" r:id="rId189" xr:uid="{00000000-0004-0000-0800-0000BC000000}"/>
    <hyperlink ref="K24" r:id="rId190" xr:uid="{00000000-0004-0000-0800-0000BD000000}"/>
    <hyperlink ref="M24" r:id="rId191" xr:uid="{00000000-0004-0000-0800-0000BE000000}"/>
    <hyperlink ref="O24" r:id="rId192" xr:uid="{00000000-0004-0000-0800-0000BF000000}"/>
    <hyperlink ref="G25" r:id="rId193" xr:uid="{00000000-0004-0000-0800-0000C0000000}"/>
    <hyperlink ref="I25" r:id="rId194" xr:uid="{00000000-0004-0000-0800-0000C1000000}"/>
    <hyperlink ref="K25" r:id="rId195" xr:uid="{00000000-0004-0000-0800-0000C2000000}"/>
    <hyperlink ref="G26" r:id="rId196" xr:uid="{00000000-0004-0000-0800-0000C3000000}"/>
    <hyperlink ref="I26" r:id="rId197" xr:uid="{00000000-0004-0000-0800-0000C4000000}"/>
    <hyperlink ref="K26" r:id="rId198" xr:uid="{00000000-0004-0000-0800-0000C5000000}"/>
    <hyperlink ref="M26" r:id="rId199" xr:uid="{00000000-0004-0000-0800-0000C6000000}"/>
    <hyperlink ref="G27" r:id="rId200" xr:uid="{00000000-0004-0000-0800-0000C7000000}"/>
    <hyperlink ref="K27" r:id="rId201" xr:uid="{00000000-0004-0000-0800-0000C8000000}"/>
    <hyperlink ref="G28" r:id="rId202" xr:uid="{00000000-0004-0000-0800-0000C9000000}"/>
    <hyperlink ref="K28" r:id="rId203" xr:uid="{00000000-0004-0000-0800-0000CA000000}"/>
    <hyperlink ref="G29" r:id="rId204" xr:uid="{00000000-0004-0000-0800-0000CB000000}"/>
    <hyperlink ref="I29" r:id="rId205" xr:uid="{00000000-0004-0000-0800-0000CC000000}"/>
    <hyperlink ref="K29" r:id="rId206" xr:uid="{00000000-0004-0000-0800-0000CD000000}"/>
    <hyperlink ref="G30" r:id="rId207" xr:uid="{00000000-0004-0000-0800-0000CE000000}"/>
    <hyperlink ref="I30" r:id="rId208" xr:uid="{00000000-0004-0000-0800-0000CF000000}"/>
    <hyperlink ref="K30" r:id="rId209" xr:uid="{00000000-0004-0000-0800-0000D0000000}"/>
    <hyperlink ref="G31" r:id="rId210" xr:uid="{00000000-0004-0000-0800-0000D1000000}"/>
    <hyperlink ref="I31" r:id="rId211" xr:uid="{00000000-0004-0000-0800-0000D2000000}"/>
    <hyperlink ref="G32" r:id="rId212" xr:uid="{00000000-0004-0000-0800-0000D3000000}"/>
    <hyperlink ref="I32" r:id="rId213" xr:uid="{00000000-0004-0000-0800-0000D4000000}"/>
    <hyperlink ref="I33" r:id="rId214" xr:uid="{00000000-0004-0000-0800-0000D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47"/>
  <sheetViews>
    <sheetView workbookViewId="0"/>
  </sheetViews>
  <sheetFormatPr baseColWidth="10" defaultColWidth="12.6640625" defaultRowHeight="15.75" customHeight="1"/>
  <cols>
    <col min="1" max="1" width="29.1640625" customWidth="1"/>
    <col min="2" max="2" width="20.5" customWidth="1"/>
    <col min="3" max="3" width="14.33203125" customWidth="1"/>
    <col min="4" max="4" width="68.1640625" customWidth="1"/>
  </cols>
  <sheetData>
    <row r="1" spans="1:28" ht="15.75" customHeight="1">
      <c r="A1" s="131" t="s">
        <v>513</v>
      </c>
      <c r="B1" s="131" t="s">
        <v>514</v>
      </c>
      <c r="C1" s="131" t="s">
        <v>515</v>
      </c>
      <c r="D1" s="131" t="s">
        <v>516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</row>
    <row r="2" spans="1:28" ht="15.75" customHeight="1">
      <c r="A2" s="71" t="s">
        <v>517</v>
      </c>
      <c r="B2" s="71"/>
      <c r="C2" s="71" t="s">
        <v>518</v>
      </c>
      <c r="D2" s="132" t="s">
        <v>519</v>
      </c>
    </row>
    <row r="3" spans="1:28" ht="15.75" customHeight="1">
      <c r="A3" s="71" t="s">
        <v>520</v>
      </c>
      <c r="B3" s="71" t="s">
        <v>521</v>
      </c>
      <c r="C3" s="71" t="s">
        <v>518</v>
      </c>
      <c r="D3" s="132" t="s">
        <v>522</v>
      </c>
    </row>
    <row r="4" spans="1:28" ht="15.75" customHeight="1">
      <c r="A4" s="71" t="s">
        <v>523</v>
      </c>
      <c r="B4" s="71" t="s">
        <v>524</v>
      </c>
      <c r="C4" s="71" t="s">
        <v>525</v>
      </c>
      <c r="D4" s="132" t="s">
        <v>526</v>
      </c>
    </row>
    <row r="5" spans="1:28" ht="15.75" customHeight="1">
      <c r="A5" s="71" t="s">
        <v>527</v>
      </c>
      <c r="B5" s="71"/>
      <c r="C5" s="71" t="s">
        <v>518</v>
      </c>
      <c r="D5" s="132" t="s">
        <v>528</v>
      </c>
    </row>
    <row r="6" spans="1:28" ht="15.75" customHeight="1">
      <c r="A6" s="71" t="s">
        <v>529</v>
      </c>
      <c r="B6" s="71" t="s">
        <v>530</v>
      </c>
      <c r="C6" s="71" t="s">
        <v>518</v>
      </c>
      <c r="D6" s="132" t="s">
        <v>531</v>
      </c>
    </row>
    <row r="7" spans="1:28" ht="15.75" customHeight="1">
      <c r="A7" s="71" t="s">
        <v>532</v>
      </c>
      <c r="B7" s="71" t="s">
        <v>533</v>
      </c>
      <c r="C7" s="71" t="s">
        <v>534</v>
      </c>
      <c r="D7" s="132" t="s">
        <v>535</v>
      </c>
    </row>
    <row r="8" spans="1:28" ht="15.75" customHeight="1">
      <c r="A8" s="71" t="s">
        <v>536</v>
      </c>
      <c r="B8" s="71" t="s">
        <v>537</v>
      </c>
      <c r="C8" s="71" t="s">
        <v>518</v>
      </c>
      <c r="D8" s="132" t="s">
        <v>538</v>
      </c>
    </row>
    <row r="9" spans="1:28" ht="15.75" customHeight="1">
      <c r="A9" s="71" t="s">
        <v>539</v>
      </c>
      <c r="B9" s="71"/>
      <c r="C9" s="71" t="s">
        <v>518</v>
      </c>
      <c r="D9" s="132" t="s">
        <v>540</v>
      </c>
    </row>
    <row r="10" spans="1:28" ht="15.75" customHeight="1">
      <c r="A10" s="71" t="s">
        <v>541</v>
      </c>
      <c r="B10" s="71" t="s">
        <v>542</v>
      </c>
      <c r="C10" s="71" t="s">
        <v>534</v>
      </c>
      <c r="D10" s="132" t="s">
        <v>543</v>
      </c>
    </row>
    <row r="11" spans="1:28" ht="15.75" customHeight="1">
      <c r="A11" s="71" t="s">
        <v>544</v>
      </c>
      <c r="B11" s="71" t="s">
        <v>545</v>
      </c>
      <c r="C11" s="71" t="s">
        <v>534</v>
      </c>
      <c r="D11" s="132" t="s">
        <v>546</v>
      </c>
    </row>
    <row r="12" spans="1:28" ht="15.75" customHeight="1">
      <c r="A12" s="71" t="s">
        <v>547</v>
      </c>
      <c r="B12" s="71"/>
      <c r="C12" s="71" t="s">
        <v>534</v>
      </c>
      <c r="D12" s="132" t="s">
        <v>548</v>
      </c>
    </row>
    <row r="13" spans="1:28" ht="15.75" customHeight="1">
      <c r="A13" s="71" t="s">
        <v>549</v>
      </c>
      <c r="B13" s="71" t="s">
        <v>550</v>
      </c>
      <c r="C13" s="71" t="s">
        <v>518</v>
      </c>
      <c r="D13" s="132" t="s">
        <v>551</v>
      </c>
    </row>
    <row r="14" spans="1:28" ht="15.75" customHeight="1">
      <c r="A14" s="71" t="s">
        <v>552</v>
      </c>
      <c r="B14" s="71" t="s">
        <v>553</v>
      </c>
      <c r="C14" s="71" t="s">
        <v>554</v>
      </c>
      <c r="D14" s="132" t="s">
        <v>555</v>
      </c>
    </row>
    <row r="15" spans="1:28" ht="15.75" customHeight="1">
      <c r="A15" s="71" t="s">
        <v>556</v>
      </c>
      <c r="B15" s="71" t="s">
        <v>557</v>
      </c>
      <c r="C15" s="71" t="s">
        <v>525</v>
      </c>
      <c r="D15" s="132" t="s">
        <v>558</v>
      </c>
    </row>
    <row r="16" spans="1:28" ht="15.75" customHeight="1">
      <c r="A16" s="71" t="s">
        <v>559</v>
      </c>
      <c r="B16" s="71"/>
      <c r="C16" s="71" t="s">
        <v>534</v>
      </c>
      <c r="D16" s="132" t="s">
        <v>560</v>
      </c>
    </row>
    <row r="17" spans="1:4" ht="15.75" customHeight="1">
      <c r="A17" s="71" t="s">
        <v>561</v>
      </c>
      <c r="B17" s="71" t="s">
        <v>562</v>
      </c>
      <c r="C17" s="71" t="s">
        <v>534</v>
      </c>
      <c r="D17" s="132" t="s">
        <v>563</v>
      </c>
    </row>
    <row r="18" spans="1:4" ht="15.75" customHeight="1">
      <c r="A18" s="71" t="s">
        <v>564</v>
      </c>
      <c r="B18" s="71" t="s">
        <v>565</v>
      </c>
      <c r="C18" s="71" t="s">
        <v>534</v>
      </c>
      <c r="D18" s="132" t="s">
        <v>566</v>
      </c>
    </row>
    <row r="19" spans="1:4" ht="15.75" customHeight="1">
      <c r="A19" s="71" t="s">
        <v>567</v>
      </c>
      <c r="B19" s="71" t="s">
        <v>568</v>
      </c>
      <c r="C19" s="71" t="s">
        <v>518</v>
      </c>
      <c r="D19" s="132" t="s">
        <v>569</v>
      </c>
    </row>
    <row r="20" spans="1:4" ht="15.75" customHeight="1">
      <c r="A20" s="71" t="s">
        <v>570</v>
      </c>
      <c r="B20" s="71" t="s">
        <v>571</v>
      </c>
      <c r="C20" s="71" t="s">
        <v>534</v>
      </c>
      <c r="D20" s="132" t="s">
        <v>572</v>
      </c>
    </row>
    <row r="21" spans="1:4" ht="15.75" customHeight="1">
      <c r="A21" s="71" t="s">
        <v>573</v>
      </c>
      <c r="B21" s="71" t="s">
        <v>574</v>
      </c>
      <c r="C21" s="71" t="s">
        <v>534</v>
      </c>
      <c r="D21" s="132" t="s">
        <v>575</v>
      </c>
    </row>
    <row r="22" spans="1:4" ht="15.75" customHeight="1">
      <c r="A22" s="71" t="s">
        <v>576</v>
      </c>
      <c r="B22" s="71" t="s">
        <v>577</v>
      </c>
      <c r="C22" s="71" t="s">
        <v>534</v>
      </c>
      <c r="D22" s="132" t="s">
        <v>578</v>
      </c>
    </row>
    <row r="23" spans="1:4" ht="15.75" customHeight="1">
      <c r="A23" s="71" t="s">
        <v>579</v>
      </c>
      <c r="B23" s="71" t="s">
        <v>580</v>
      </c>
      <c r="C23" s="71" t="s">
        <v>534</v>
      </c>
      <c r="D23" s="132" t="s">
        <v>581</v>
      </c>
    </row>
    <row r="24" spans="1:4" ht="15.75" customHeight="1">
      <c r="A24" s="71" t="s">
        <v>582</v>
      </c>
      <c r="B24" s="71" t="s">
        <v>583</v>
      </c>
      <c r="C24" s="71" t="s">
        <v>525</v>
      </c>
      <c r="D24" s="132" t="s">
        <v>584</v>
      </c>
    </row>
    <row r="25" spans="1:4" ht="15.75" customHeight="1">
      <c r="A25" s="71" t="s">
        <v>585</v>
      </c>
      <c r="B25" s="71" t="s">
        <v>586</v>
      </c>
      <c r="C25" s="71" t="s">
        <v>534</v>
      </c>
      <c r="D25" s="132" t="s">
        <v>587</v>
      </c>
    </row>
    <row r="26" spans="1:4" ht="15.75" customHeight="1">
      <c r="A26" s="71" t="s">
        <v>588</v>
      </c>
      <c r="B26" s="71" t="s">
        <v>589</v>
      </c>
      <c r="C26" s="71" t="s">
        <v>534</v>
      </c>
      <c r="D26" s="132" t="s">
        <v>590</v>
      </c>
    </row>
    <row r="27" spans="1:4" ht="15.75" customHeight="1">
      <c r="A27" s="71" t="s">
        <v>591</v>
      </c>
      <c r="B27" s="71"/>
      <c r="C27" s="71" t="s">
        <v>518</v>
      </c>
      <c r="D27" s="132" t="s">
        <v>592</v>
      </c>
    </row>
    <row r="28" spans="1:4" ht="15.75" customHeight="1">
      <c r="A28" s="71" t="s">
        <v>593</v>
      </c>
      <c r="B28" s="71" t="s">
        <v>594</v>
      </c>
      <c r="C28" s="71" t="s">
        <v>534</v>
      </c>
      <c r="D28" s="132" t="s">
        <v>595</v>
      </c>
    </row>
    <row r="29" spans="1:4" ht="15.75" customHeight="1">
      <c r="A29" s="71" t="s">
        <v>596</v>
      </c>
      <c r="B29" s="71" t="s">
        <v>597</v>
      </c>
      <c r="C29" s="71" t="s">
        <v>518</v>
      </c>
      <c r="D29" s="132" t="s">
        <v>598</v>
      </c>
    </row>
    <row r="30" spans="1:4" ht="15.75" customHeight="1">
      <c r="A30" s="71" t="s">
        <v>599</v>
      </c>
      <c r="B30" s="71" t="s">
        <v>600</v>
      </c>
      <c r="C30" s="71" t="s">
        <v>534</v>
      </c>
      <c r="D30" s="132" t="s">
        <v>601</v>
      </c>
    </row>
    <row r="31" spans="1:4" ht="15.75" customHeight="1">
      <c r="A31" s="71" t="s">
        <v>602</v>
      </c>
      <c r="B31" s="71"/>
      <c r="C31" s="71" t="s">
        <v>518</v>
      </c>
      <c r="D31" s="132" t="s">
        <v>603</v>
      </c>
    </row>
    <row r="32" spans="1:4" ht="15.75" customHeight="1">
      <c r="A32" s="71" t="s">
        <v>604</v>
      </c>
      <c r="B32" s="71" t="s">
        <v>605</v>
      </c>
      <c r="C32" s="71" t="s">
        <v>534</v>
      </c>
      <c r="D32" s="132" t="s">
        <v>606</v>
      </c>
    </row>
    <row r="33" spans="1:4" ht="15.75" customHeight="1">
      <c r="A33" s="71" t="s">
        <v>607</v>
      </c>
      <c r="B33" s="71" t="s">
        <v>608</v>
      </c>
      <c r="C33" s="71" t="s">
        <v>534</v>
      </c>
      <c r="D33" s="132" t="s">
        <v>609</v>
      </c>
    </row>
    <row r="34" spans="1:4" ht="15.75" customHeight="1">
      <c r="A34" s="71" t="s">
        <v>610</v>
      </c>
      <c r="B34" s="71" t="s">
        <v>611</v>
      </c>
      <c r="C34" s="71" t="s">
        <v>518</v>
      </c>
      <c r="D34" s="132" t="s">
        <v>612</v>
      </c>
    </row>
    <row r="35" spans="1:4" ht="15.75" customHeight="1">
      <c r="A35" s="71" t="s">
        <v>613</v>
      </c>
      <c r="B35" s="71" t="s">
        <v>614</v>
      </c>
      <c r="C35" s="71" t="s">
        <v>525</v>
      </c>
      <c r="D35" s="132" t="s">
        <v>615</v>
      </c>
    </row>
    <row r="36" spans="1:4" ht="15.75" customHeight="1">
      <c r="A36" s="71" t="s">
        <v>616</v>
      </c>
      <c r="B36" s="71" t="s">
        <v>617</v>
      </c>
      <c r="C36" s="71" t="s">
        <v>534</v>
      </c>
      <c r="D36" s="132" t="s">
        <v>618</v>
      </c>
    </row>
    <row r="37" spans="1:4" ht="15.75" customHeight="1">
      <c r="A37" s="71" t="s">
        <v>616</v>
      </c>
      <c r="B37" s="71" t="s">
        <v>619</v>
      </c>
      <c r="C37" s="71" t="s">
        <v>525</v>
      </c>
      <c r="D37" s="132" t="s">
        <v>620</v>
      </c>
    </row>
    <row r="38" spans="1:4" ht="15.75" customHeight="1">
      <c r="A38" s="71" t="s">
        <v>621</v>
      </c>
      <c r="B38" s="71"/>
      <c r="C38" s="71" t="s">
        <v>534</v>
      </c>
      <c r="D38" s="132" t="s">
        <v>622</v>
      </c>
    </row>
    <row r="39" spans="1:4" ht="15.75" customHeight="1">
      <c r="A39" s="71" t="s">
        <v>623</v>
      </c>
      <c r="B39" s="71" t="s">
        <v>624</v>
      </c>
      <c r="C39" s="71" t="s">
        <v>525</v>
      </c>
      <c r="D39" s="132" t="s">
        <v>625</v>
      </c>
    </row>
    <row r="47" spans="1:4" ht="18" customHeight="1">
      <c r="A47" s="133"/>
    </row>
  </sheetData>
  <hyperlinks>
    <hyperlink ref="D2" r:id="rId1" location="tabsummary_tab_link" xr:uid="{00000000-0004-0000-0900-000000000000}"/>
    <hyperlink ref="D3" r:id="rId2" xr:uid="{00000000-0004-0000-0900-000001000000}"/>
    <hyperlink ref="D4" r:id="rId3" xr:uid="{00000000-0004-0000-0900-000002000000}"/>
    <hyperlink ref="D5" r:id="rId4" location="tabsummary_tab_link" xr:uid="{00000000-0004-0000-0900-000003000000}"/>
    <hyperlink ref="D6" r:id="rId5" location="tabsummary_tab_link" xr:uid="{00000000-0004-0000-0900-000004000000}"/>
    <hyperlink ref="D7" r:id="rId6" xr:uid="{00000000-0004-0000-0900-000005000000}"/>
    <hyperlink ref="D8" r:id="rId7" xr:uid="{00000000-0004-0000-0900-000006000000}"/>
    <hyperlink ref="D9" r:id="rId8" xr:uid="{00000000-0004-0000-0900-000007000000}"/>
    <hyperlink ref="D10" r:id="rId9" xr:uid="{00000000-0004-0000-0900-000008000000}"/>
    <hyperlink ref="D11" r:id="rId10" xr:uid="{00000000-0004-0000-0900-000009000000}"/>
    <hyperlink ref="D12" r:id="rId11" location="tabsummary_tab_link" xr:uid="{00000000-0004-0000-0900-00000A000000}"/>
    <hyperlink ref="D13" r:id="rId12" location="tabsummary_tab_link" xr:uid="{00000000-0004-0000-0900-00000B000000}"/>
    <hyperlink ref="D14" r:id="rId13" location="tabsummary_tab_link" xr:uid="{00000000-0004-0000-0900-00000C000000}"/>
    <hyperlink ref="D15" r:id="rId14" xr:uid="{00000000-0004-0000-0900-00000D000000}"/>
    <hyperlink ref="D16" r:id="rId15" xr:uid="{00000000-0004-0000-0900-00000E000000}"/>
    <hyperlink ref="D17" r:id="rId16" xr:uid="{00000000-0004-0000-0900-00000F000000}"/>
    <hyperlink ref="D18" r:id="rId17" xr:uid="{00000000-0004-0000-0900-000010000000}"/>
    <hyperlink ref="D19" r:id="rId18" location="tabsummary_tab_link" xr:uid="{00000000-0004-0000-0900-000011000000}"/>
    <hyperlink ref="D20" r:id="rId19" xr:uid="{00000000-0004-0000-0900-000012000000}"/>
    <hyperlink ref="D21" r:id="rId20" xr:uid="{00000000-0004-0000-0900-000013000000}"/>
    <hyperlink ref="D22" r:id="rId21" xr:uid="{00000000-0004-0000-0900-000014000000}"/>
    <hyperlink ref="D23" r:id="rId22" xr:uid="{00000000-0004-0000-0900-000015000000}"/>
    <hyperlink ref="D24" r:id="rId23" xr:uid="{00000000-0004-0000-0900-000016000000}"/>
    <hyperlink ref="D25" r:id="rId24" xr:uid="{00000000-0004-0000-0900-000017000000}"/>
    <hyperlink ref="D26" r:id="rId25" xr:uid="{00000000-0004-0000-0900-000018000000}"/>
    <hyperlink ref="D27" r:id="rId26" location="tabsummary_tab_link" xr:uid="{00000000-0004-0000-0900-000019000000}"/>
    <hyperlink ref="D28" r:id="rId27" xr:uid="{00000000-0004-0000-0900-00001A000000}"/>
    <hyperlink ref="D29" r:id="rId28" xr:uid="{00000000-0004-0000-0900-00001B000000}"/>
    <hyperlink ref="D30" r:id="rId29" xr:uid="{00000000-0004-0000-0900-00001C000000}"/>
    <hyperlink ref="D31" r:id="rId30" location="tabsummary_tab_link" xr:uid="{00000000-0004-0000-0900-00001D000000}"/>
    <hyperlink ref="D32" r:id="rId31" xr:uid="{00000000-0004-0000-0900-00001E000000}"/>
    <hyperlink ref="D33" r:id="rId32" xr:uid="{00000000-0004-0000-0900-00001F000000}"/>
    <hyperlink ref="D34" r:id="rId33" xr:uid="{00000000-0004-0000-0900-000020000000}"/>
    <hyperlink ref="D35" r:id="rId34" xr:uid="{00000000-0004-0000-0900-000021000000}"/>
    <hyperlink ref="D36" r:id="rId35" location="tabsummary_tab_link" xr:uid="{00000000-0004-0000-0900-000022000000}"/>
    <hyperlink ref="D37" r:id="rId36" xr:uid="{00000000-0004-0000-0900-000023000000}"/>
    <hyperlink ref="D38" r:id="rId37" xr:uid="{00000000-0004-0000-0900-000024000000}"/>
    <hyperlink ref="D39" r:id="rId38" xr:uid="{00000000-0004-0000-09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START HERE!</vt:lpstr>
      <vt:lpstr>Portfolio</vt:lpstr>
      <vt:lpstr>Feroldi Quality Score</vt:lpstr>
      <vt:lpstr>researched</vt:lpstr>
      <vt:lpstr>Anti-Fragile Score</vt:lpstr>
      <vt:lpstr>Investing Resources</vt:lpstr>
      <vt:lpstr>SEC Filings</vt:lpstr>
      <vt:lpstr>11 Reasons To Sell</vt:lpstr>
      <vt:lpstr>Signs A Great CEO</vt:lpstr>
      <vt:lpstr>Books</vt:lpstr>
      <vt:lpstr>Big Funds To 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Shmueli</cp:lastModifiedBy>
  <dcterms:created xsi:type="dcterms:W3CDTF">2025-01-29T13:46:36Z</dcterms:created>
  <dcterms:modified xsi:type="dcterms:W3CDTF">2025-06-27T13:11:04Z</dcterms:modified>
</cp:coreProperties>
</file>