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wsl$\Ubuntu\home\tom\src\ridehail\rlang\"/>
    </mc:Choice>
  </mc:AlternateContent>
  <xr:revisionPtr revIDLastSave="0" documentId="13_ncr:1_{44A2634B-A3F5-49AC-A8C9-14F4263E5E72}" xr6:coauthVersionLast="47" xr6:coauthVersionMax="47" xr10:uidLastSave="{00000000-0000-0000-0000-000000000000}"/>
  <bookViews>
    <workbookView xWindow="-120" yWindow="-120" windowWidth="29040" windowHeight="15720" activeTab="2" xr2:uid="{57121A93-DE6B-494A-9DED-4B862E3AC3F6}"/>
  </bookViews>
  <sheets>
    <sheet name="P&amp;L" sheetId="1" r:id="rId1"/>
    <sheet name="P&amp;L Chart" sheetId="3" r:id="rId2"/>
    <sheet name="Revenue Split Chart" sheetId="6" r:id="rId3"/>
    <sheet name="Gross &amp; Net" sheetId="4" r:id="rId4"/>
    <sheet name="Utilization" sheetId="7" r:id="rId5"/>
  </sheet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2" i="1" l="1"/>
  <c r="N42" i="1" s="1"/>
  <c r="O42" i="1"/>
  <c r="J42" i="1"/>
  <c r="L42" i="1"/>
  <c r="B42" i="1"/>
  <c r="M41" i="1"/>
  <c r="N41" i="1"/>
  <c r="O41" i="1"/>
  <c r="J41" i="1"/>
  <c r="L41" i="1"/>
  <c r="M40" i="1"/>
  <c r="N40" i="1"/>
  <c r="O40" i="1"/>
  <c r="J40" i="1"/>
  <c r="L40" i="1"/>
  <c r="M39" i="1"/>
  <c r="N39" i="1" s="1"/>
  <c r="J39" i="1"/>
  <c r="L39" i="1"/>
  <c r="J38" i="1"/>
  <c r="N38" i="1"/>
  <c r="L38" i="1"/>
  <c r="O38" i="1" s="1"/>
  <c r="M38" i="1"/>
  <c r="N37" i="1"/>
  <c r="J37" i="1"/>
  <c r="M37" i="1"/>
  <c r="O37" i="1" s="1"/>
  <c r="L37" i="1"/>
  <c r="B41" i="1"/>
  <c r="B40" i="1"/>
  <c r="B39" i="1"/>
  <c r="B38" i="1"/>
  <c r="A3" i="7"/>
  <c r="B3" i="7" s="1"/>
  <c r="B2" i="7"/>
  <c r="K21" i="1"/>
  <c r="K20" i="1"/>
  <c r="K19" i="1"/>
  <c r="K18" i="1"/>
  <c r="K17" i="1"/>
  <c r="K16" i="1"/>
  <c r="K15" i="1"/>
  <c r="K14" i="1"/>
  <c r="M36" i="1"/>
  <c r="N36" i="1" s="1"/>
  <c r="J36" i="1"/>
  <c r="L36" i="1"/>
  <c r="O35" i="1"/>
  <c r="O34" i="1"/>
  <c r="O33" i="1"/>
  <c r="O32" i="1"/>
  <c r="O31" i="1"/>
  <c r="O30" i="1"/>
  <c r="O29" i="1"/>
  <c r="O28" i="1"/>
  <c r="O27" i="1"/>
  <c r="O26" i="1"/>
  <c r="O25" i="1"/>
  <c r="O24" i="1"/>
  <c r="O23" i="1"/>
  <c r="O22" i="1"/>
  <c r="O21" i="1"/>
  <c r="O20" i="1"/>
  <c r="O19" i="1"/>
  <c r="O18" i="1"/>
  <c r="O17" i="1"/>
  <c r="O16" i="1"/>
  <c r="O15" i="1"/>
  <c r="O14" i="1"/>
  <c r="N35" i="1"/>
  <c r="N34" i="1"/>
  <c r="N33" i="1"/>
  <c r="N32" i="1"/>
  <c r="N31" i="1"/>
  <c r="N30" i="1"/>
  <c r="N29" i="1"/>
  <c r="N28" i="1"/>
  <c r="N27" i="1"/>
  <c r="N26" i="1"/>
  <c r="N25" i="1"/>
  <c r="N24" i="1"/>
  <c r="N23" i="1"/>
  <c r="N22" i="1"/>
  <c r="N21" i="1"/>
  <c r="N20" i="1"/>
  <c r="N19" i="1"/>
  <c r="N18" i="1"/>
  <c r="N17" i="1"/>
  <c r="N16" i="1"/>
  <c r="N15" i="1"/>
  <c r="N14" i="1"/>
  <c r="M35" i="1"/>
  <c r="M34" i="1"/>
  <c r="M33" i="1"/>
  <c r="M32" i="1"/>
  <c r="M31" i="1"/>
  <c r="M30" i="1"/>
  <c r="M29" i="1"/>
  <c r="M28" i="1"/>
  <c r="M27" i="1"/>
  <c r="M26" i="1"/>
  <c r="M25" i="1"/>
  <c r="M24" i="1"/>
  <c r="M23" i="1"/>
  <c r="M22" i="1"/>
  <c r="M21" i="1"/>
  <c r="M20" i="1"/>
  <c r="M19" i="1"/>
  <c r="M18" i="1"/>
  <c r="M17" i="1"/>
  <c r="M16" i="1"/>
  <c r="M15" i="1"/>
  <c r="M14" i="1"/>
  <c r="L15" i="1"/>
  <c r="L14" i="1"/>
  <c r="J16" i="1"/>
  <c r="J15" i="1"/>
  <c r="J14" i="1"/>
  <c r="L34" i="1"/>
  <c r="L33" i="1"/>
  <c r="L32" i="1"/>
  <c r="L31" i="1"/>
  <c r="L30" i="1"/>
  <c r="L29" i="1"/>
  <c r="L28" i="1"/>
  <c r="L27" i="1"/>
  <c r="L26" i="1"/>
  <c r="L25" i="1"/>
  <c r="L24" i="1"/>
  <c r="L23" i="1"/>
  <c r="L22" i="1"/>
  <c r="L21" i="1"/>
  <c r="L20" i="1"/>
  <c r="L19" i="1"/>
  <c r="L18" i="1"/>
  <c r="L17" i="1"/>
  <c r="L16" i="1"/>
  <c r="L35" i="1"/>
  <c r="J17" i="1"/>
  <c r="J21" i="1"/>
  <c r="J20" i="1"/>
  <c r="J19" i="1"/>
  <c r="J18" i="1"/>
  <c r="J34" i="1"/>
  <c r="J33" i="1"/>
  <c r="J32" i="1"/>
  <c r="J31" i="1"/>
  <c r="J30" i="1"/>
  <c r="J29" i="1"/>
  <c r="J28" i="1"/>
  <c r="J27" i="1"/>
  <c r="J26" i="1"/>
  <c r="J25" i="1"/>
  <c r="J24" i="1"/>
  <c r="J23" i="1"/>
  <c r="J22" i="1"/>
  <c r="J35" i="1"/>
  <c r="B37" i="1"/>
  <c r="B36" i="1"/>
  <c r="B35" i="1"/>
  <c r="B34" i="1"/>
  <c r="B33" i="1"/>
  <c r="B32" i="1"/>
  <c r="B31" i="1"/>
  <c r="B30" i="1"/>
  <c r="F11" i="1"/>
  <c r="B29" i="1"/>
  <c r="B28" i="1"/>
  <c r="B27" i="1"/>
  <c r="B26" i="1"/>
  <c r="B31" i="4"/>
  <c r="A15" i="4"/>
  <c r="B25" i="1"/>
  <c r="B2" i="1"/>
  <c r="A3" i="1"/>
  <c r="B3" i="1" s="1"/>
  <c r="O39" i="1" l="1"/>
  <c r="A4" i="7"/>
  <c r="B4" i="7" s="1"/>
  <c r="A5" i="7"/>
  <c r="B5" i="7" s="1"/>
  <c r="O36" i="1"/>
  <c r="A16" i="4"/>
  <c r="B15" i="4"/>
  <c r="B14" i="4"/>
  <c r="A4" i="1"/>
  <c r="B4" i="1" s="1"/>
  <c r="A6" i="7" l="1"/>
  <c r="B6" i="7" s="1"/>
  <c r="A17" i="4"/>
  <c r="B16" i="4"/>
  <c r="A5" i="1"/>
  <c r="B5" i="1" s="1"/>
  <c r="A7" i="7" l="1"/>
  <c r="B7" i="7" s="1"/>
  <c r="B17" i="4"/>
  <c r="A18" i="4"/>
  <c r="A6" i="1"/>
  <c r="B6" i="1" s="1"/>
  <c r="A8" i="7" l="1"/>
  <c r="A19" i="4"/>
  <c r="B18" i="4"/>
  <c r="A7" i="1"/>
  <c r="B7" i="1" s="1"/>
  <c r="A9" i="7" l="1"/>
  <c r="B8" i="7"/>
  <c r="A20" i="4"/>
  <c r="B19" i="4"/>
  <c r="A8" i="1"/>
  <c r="B8" i="1" s="1"/>
  <c r="A10" i="7" l="1"/>
  <c r="B9" i="7"/>
  <c r="A21" i="4"/>
  <c r="B20" i="4"/>
  <c r="A9" i="1"/>
  <c r="B9" i="1" s="1"/>
  <c r="A11" i="7" l="1"/>
  <c r="B10" i="7"/>
  <c r="B21" i="4"/>
  <c r="A22" i="4"/>
  <c r="A10" i="1"/>
  <c r="B10" i="1" s="1"/>
  <c r="B11" i="7" l="1"/>
  <c r="A12" i="7"/>
  <c r="B12" i="7" s="1"/>
  <c r="A23" i="4"/>
  <c r="B22" i="4"/>
  <c r="A11" i="1"/>
  <c r="B11" i="1" s="1"/>
  <c r="A24" i="4" l="1"/>
  <c r="B23" i="4"/>
  <c r="A12" i="1"/>
  <c r="B12" i="1" s="1"/>
  <c r="A25" i="4" l="1"/>
  <c r="B24" i="4"/>
  <c r="A13" i="1"/>
  <c r="B13" i="1" s="1"/>
  <c r="B25" i="4" l="1"/>
  <c r="A26" i="4"/>
  <c r="A14" i="1"/>
  <c r="B14" i="1" s="1"/>
  <c r="A27" i="4" l="1"/>
  <c r="B26" i="4"/>
  <c r="A15" i="1"/>
  <c r="B15" i="1" s="1"/>
  <c r="A28" i="4" l="1"/>
  <c r="B27" i="4"/>
  <c r="A16" i="1"/>
  <c r="B16" i="1" s="1"/>
  <c r="A29" i="4" l="1"/>
  <c r="B28" i="4"/>
  <c r="A17" i="1"/>
  <c r="B17" i="1" s="1"/>
  <c r="A30" i="4" l="1"/>
  <c r="B30" i="4" s="1"/>
  <c r="B29" i="4"/>
  <c r="A18" i="1"/>
  <c r="B18" i="1" s="1"/>
  <c r="A19" i="1" l="1"/>
  <c r="B19" i="1" s="1"/>
  <c r="A20" i="1" l="1"/>
  <c r="B20" i="1" s="1"/>
  <c r="A21" i="1" l="1"/>
  <c r="B21" i="1" s="1"/>
  <c r="A22" i="1" l="1"/>
  <c r="B22" i="1" s="1"/>
  <c r="A23" i="1" l="1"/>
  <c r="B23" i="1" s="1"/>
  <c r="A24" i="1" l="1"/>
  <c r="B2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Slee</author>
  </authors>
  <commentList>
    <comment ref="E1" authorId="0" shapeId="0" xr:uid="{EDC89232-F776-4A72-AB56-11B972F7CE0F}">
      <text>
        <r>
          <rPr>
            <b/>
            <sz val="9"/>
            <color indexed="81"/>
            <rFont val="Tahoma"/>
            <charset val="1"/>
          </rPr>
          <t>Tom Slee:</t>
        </r>
        <r>
          <rPr>
            <sz val="9"/>
            <color indexed="81"/>
            <rFont val="Tahoma"/>
            <charset val="1"/>
          </rPr>
          <t xml:space="preserve">
Net Income</t>
        </r>
      </text>
    </comment>
    <comment ref="F1" authorId="0" shapeId="0" xr:uid="{10981CFF-1235-4721-887A-3EE841585576}">
      <text>
        <r>
          <rPr>
            <b/>
            <sz val="9"/>
            <color indexed="81"/>
            <rFont val="Tahoma"/>
            <charset val="1"/>
          </rPr>
          <t>Tom Slee:</t>
        </r>
        <r>
          <rPr>
            <sz val="9"/>
            <color indexed="81"/>
            <rFont val="Tahoma"/>
            <charset val="1"/>
          </rPr>
          <t xml:space="preserve">
Corporate, not segment</t>
        </r>
      </text>
    </comment>
    <comment ref="G1" authorId="0" shapeId="0" xr:uid="{D2E3238C-CBE3-4AA4-9977-7244B3F92257}">
      <text>
        <r>
          <rPr>
            <b/>
            <sz val="9"/>
            <color indexed="81"/>
            <rFont val="Tahoma"/>
            <charset val="1"/>
          </rPr>
          <t xml:space="preserve">Tom Slee: consolidated statement of operations
</t>
        </r>
        <r>
          <rPr>
            <sz val="9"/>
            <color indexed="81"/>
            <rFont val="Tahoma"/>
            <charset val="1"/>
          </rPr>
          <t xml:space="preserve">
"Income from operations" from the Condensed Consolidated Statement of Operations in Supplementary material</t>
        </r>
      </text>
    </comment>
    <comment ref="I1" authorId="0" shapeId="0" xr:uid="{098806B9-D8A7-45D4-B078-FAFC7B0A839F}">
      <text>
        <r>
          <rPr>
            <b/>
            <sz val="9"/>
            <color indexed="81"/>
            <rFont val="Tahoma"/>
            <charset val="1"/>
          </rPr>
          <t>Tom Slee:</t>
        </r>
        <r>
          <rPr>
            <sz val="9"/>
            <color indexed="81"/>
            <rFont val="Tahoma"/>
            <charset val="1"/>
          </rPr>
          <t xml:space="preserve">
Includes mobility and delivery
</t>
        </r>
      </text>
    </comment>
    <comment ref="J1" authorId="0" shapeId="0" xr:uid="{00ED708A-B528-4BAA-8BE6-36F3A28E3AC3}">
      <text>
        <r>
          <rPr>
            <b/>
            <sz val="9"/>
            <color indexed="81"/>
            <rFont val="Tahoma"/>
            <charset val="1"/>
          </rPr>
          <t xml:space="preserve">Tom Slee: Mobility revenue/ gross bookings
</t>
        </r>
      </text>
    </comment>
    <comment ref="K1" authorId="0" shapeId="0" xr:uid="{699CEA52-FDEC-4D3E-A5CC-6FA82F14CA98}">
      <text>
        <r>
          <rPr>
            <b/>
            <sz val="9"/>
            <color indexed="81"/>
            <rFont val="Tahoma"/>
            <charset val="1"/>
          </rPr>
          <t xml:space="preserve">Tom Slee
</t>
        </r>
        <r>
          <rPr>
            <sz val="9"/>
            <color indexed="81"/>
            <rFont val="Tahoma"/>
            <charset val="1"/>
          </rPr>
          <t xml:space="preserve">
ReTake rate renamed to Revenue Margin in 2023-03.</t>
        </r>
      </text>
    </comment>
    <comment ref="L1" authorId="0" shapeId="0" xr:uid="{30D7A135-33CF-4503-9226-169161B7B410}">
      <text>
        <r>
          <rPr>
            <b/>
            <sz val="9"/>
            <color indexed="81"/>
            <rFont val="Tahoma"/>
            <charset val="1"/>
          </rPr>
          <t>Tom Slee:</t>
        </r>
        <r>
          <rPr>
            <sz val="9"/>
            <color indexed="81"/>
            <rFont val="Tahoma"/>
            <charset val="1"/>
          </rPr>
          <t xml:space="preserve">
Per trip</t>
        </r>
      </text>
    </comment>
    <comment ref="F10" authorId="0" shapeId="0" xr:uid="{68FB9135-3929-4CDF-8568-AC77D5861D64}">
      <text>
        <r>
          <rPr>
            <b/>
            <sz val="9"/>
            <color indexed="81"/>
            <rFont val="Tahoma"/>
            <charset val="1"/>
          </rPr>
          <t>Tom Slee:</t>
        </r>
        <r>
          <rPr>
            <sz val="9"/>
            <color indexed="81"/>
            <rFont val="Tahoma"/>
            <charset val="1"/>
          </rPr>
          <t xml:space="preserve">
https://s23.q4cdn.com/407969754/files/doc_financials/2019/Q1/Uber-Q1-19-Earnings_FINAL2.pdf
</t>
        </r>
      </text>
    </comment>
    <comment ref="F11" authorId="0" shapeId="0" xr:uid="{59C88C40-4744-4731-ACA0-0A63BC467F25}">
      <text>
        <r>
          <rPr>
            <b/>
            <sz val="9"/>
            <color indexed="81"/>
            <rFont val="Tahoma"/>
            <charset val="1"/>
          </rPr>
          <t>Tom Slee:</t>
        </r>
        <r>
          <rPr>
            <sz val="9"/>
            <color indexed="81"/>
            <rFont val="Tahoma"/>
            <charset val="1"/>
          </rPr>
          <t xml:space="preserve">
https://s23.q4cdn.com/407969754/files/doc_financials/2019/Q1/Uber-Q1-19-Earnings_FINAL2.pdf
</t>
        </r>
      </text>
    </comment>
    <comment ref="I11" authorId="0" shapeId="0" xr:uid="{977C9C0B-87E3-4784-954D-8D4F23032F17}">
      <text>
        <r>
          <rPr>
            <b/>
            <sz val="9"/>
            <color indexed="81"/>
            <rFont val="Tahoma"/>
            <family val="2"/>
          </rPr>
          <t>Tom Slee:</t>
        </r>
        <r>
          <rPr>
            <sz val="9"/>
            <color indexed="81"/>
            <rFont val="Tahoma"/>
            <family val="2"/>
          </rPr>
          <t xml:space="preserve">
2017 trips from https://www.businessofapps.com/data/uber-statistics/</t>
        </r>
      </text>
    </comment>
    <comment ref="E12" authorId="0" shapeId="0" xr:uid="{6D3450B4-D35A-4620-9A20-37DC7417252E}">
      <text>
        <r>
          <rPr>
            <b/>
            <sz val="9"/>
            <color indexed="81"/>
            <rFont val="Tahoma"/>
            <charset val="1"/>
          </rPr>
          <t>Tom Slee:</t>
        </r>
        <r>
          <rPr>
            <sz val="9"/>
            <color indexed="81"/>
            <rFont val="Tahoma"/>
            <charset val="1"/>
          </rPr>
          <t xml:space="preserve">
Q4 CNC report</t>
        </r>
      </text>
    </comment>
    <comment ref="F12" authorId="0" shapeId="0" xr:uid="{2489FC53-86C5-4523-A76B-2E6E061B4F45}">
      <text>
        <r>
          <rPr>
            <b/>
            <sz val="9"/>
            <color indexed="81"/>
            <rFont val="Tahoma"/>
            <charset val="1"/>
          </rPr>
          <t>Tom Slee:</t>
        </r>
        <r>
          <rPr>
            <sz val="9"/>
            <color indexed="81"/>
            <rFont val="Tahoma"/>
            <charset val="1"/>
          </rPr>
          <t xml:space="preserve">
https://s23.q4cdn.com/407969754/files/doc_financials/2019/Q1/Uber-Q1-19-Earnings_FINAL2.pdf
See also Q3 2018 CNBC report which is different</t>
        </r>
      </text>
    </comment>
    <comment ref="R14" authorId="0" shapeId="0" xr:uid="{9A307DA0-78A3-4C97-86DC-AFB715F0EE6E}">
      <text>
        <r>
          <rPr>
            <b/>
            <sz val="9"/>
            <color indexed="81"/>
            <rFont val="Tahoma"/>
            <family val="2"/>
          </rPr>
          <t>Tom Slee:</t>
        </r>
        <r>
          <rPr>
            <sz val="9"/>
            <color indexed="81"/>
            <rFont val="Tahoma"/>
            <family val="2"/>
          </rPr>
          <t xml:space="preserve">
https://www.bloomberg.com/news/articles/2018-01-23/uber-to-be-profitable-within-three-years-khosrowshahi-says
https://www.bizjournals.com/bizwomen/news/latest-news/2018/01/uber-promises-profit-before-2022.html
</t>
        </r>
      </text>
    </comment>
    <comment ref="K36" authorId="0" shapeId="0" xr:uid="{C67C06C4-DC49-4717-BB90-C78ADF0FB7D2}">
      <text>
        <r>
          <rPr>
            <b/>
            <sz val="9"/>
            <color indexed="81"/>
            <rFont val="Tahoma"/>
            <charset val="1"/>
          </rPr>
          <t>Tom Slee:</t>
        </r>
        <r>
          <rPr>
            <sz val="9"/>
            <color indexed="81"/>
            <rFont val="Tahoma"/>
            <charset val="1"/>
          </rPr>
          <t xml:space="preserve">
Take rate renamed to "revenue margin" in Q3 2023.
"Mobility Revenue Margin in Q3 2023 was negatively impacted by business model changes in some countries that classified certain sales and marketing costs as contra revenue by 90 bps." (90bps = 0.90%)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Slee</author>
  </authors>
  <commentList>
    <comment ref="C6" authorId="0" shapeId="0" xr:uid="{314D9841-89A6-49DF-8DF9-7DFAD04E1412}">
      <text>
        <r>
          <rPr>
            <b/>
            <sz val="9"/>
            <color indexed="81"/>
            <rFont val="Tahoma"/>
            <family val="2"/>
          </rPr>
          <t>Tom Slee:</t>
        </r>
        <r>
          <rPr>
            <sz val="9"/>
            <color indexed="81"/>
            <rFont val="Tahoma"/>
            <family val="2"/>
          </rPr>
          <t xml:space="preserve">
Adjusted Net Revenue as revenue less (i) excess Driver incentives and (ii) Driver referrals.</t>
        </r>
      </text>
    </comment>
  </commentList>
</comments>
</file>

<file path=xl/sharedStrings.xml><?xml version="1.0" encoding="utf-8"?>
<sst xmlns="http://schemas.openxmlformats.org/spreadsheetml/2006/main" count="95" uniqueCount="87">
  <si>
    <t>Profit / Loss ($B)</t>
  </si>
  <si>
    <t>Change in recognition</t>
  </si>
  <si>
    <t>https://www.cnbc.com/2018/08/15/uber-q2-2018-revenue-bookings-slow-slightly.html</t>
  </si>
  <si>
    <t>https://www.cnbc.com/2019/02/15/uber-2018-financial-results.html</t>
  </si>
  <si>
    <t>https://www.cnbc.com/2019/05/30/uber-earnings-q1-2019.html</t>
  </si>
  <si>
    <t>https://www.cnbc.com/2019/08/08/uber-earnings-q2-2019.html</t>
  </si>
  <si>
    <t>https://www.cnbc.com/2019/11/04/uber-uber-q3-2019-earnings.html</t>
  </si>
  <si>
    <t>https://www.cnbc.com/2020/02/06/uber-uber-earnings-q4-2019.html</t>
  </si>
  <si>
    <t>https://www.cnbc.com/2020/05/07/uber-uber-earnings-q1-2020.html</t>
  </si>
  <si>
    <t>https://www.cnbc.com/2020/08/06/uber-earnings-q2-2020.html</t>
  </si>
  <si>
    <t>https://www.cnbc.com/2020/11/05/uber-earnings-q3-2020.html</t>
  </si>
  <si>
    <t>Quarter</t>
  </si>
  <si>
    <t>First day of quarter</t>
  </si>
  <si>
    <t>ESTIMATE</t>
  </si>
  <si>
    <t>https://www.cnbc.com/2017/11/29/ubers-third-quarter-loss-widens-to-743-million.html</t>
  </si>
  <si>
    <t>https://www.cnbc.com/2018/02/13/ubers-loss-jumped-61-percent-to-4-point-5-billion-in-2017.html</t>
  </si>
  <si>
    <t>"moving towards profitability"</t>
  </si>
  <si>
    <t>https://www.cnbc.com/2018/05/23/uber-q1-financial-data-increased-sales-valuation-with-new-tender-offer.html</t>
  </si>
  <si>
    <t>https://www.cnbc.com/2021/02/10/uber-earnings-q4-2020-.html</t>
  </si>
  <si>
    <t>Trips (billions)</t>
  </si>
  <si>
    <t xml:space="preserve">https://www.cnbc.com/2017/08/23/uber-q2-earnings-loss-narrows-bookings-soar.html </t>
  </si>
  <si>
    <t xml:space="preserve">https://www.cnbc.com/2017/05/31/uber-posts-massive-loss-wsj.html </t>
  </si>
  <si>
    <t>"profitable in three years" "autonomous cars in 18 months… real use case</t>
  </si>
  <si>
    <t>Q2 2017</t>
  </si>
  <si>
    <t>Q1 2017</t>
  </si>
  <si>
    <t>Q4 2016</t>
  </si>
  <si>
    <t>Q3 2016</t>
  </si>
  <si>
    <t>GROSS BOOKINGS ($B)</t>
  </si>
  <si>
    <t>ADJUSTED NET REVENUE ($B)</t>
  </si>
  <si>
    <t>UNADJUSTED NET REVENUE ($B)</t>
  </si>
  <si>
    <t>ADJUSTED LOSS ($M)</t>
  </si>
  <si>
    <t>First day</t>
  </si>
  <si>
    <t>Gross booking (Rides + Eats) ($B)</t>
  </si>
  <si>
    <t>For definitions of terms, see Uber Exhibit 99.1 to their First Quarter 2019 results (h/t Griswold)</t>
  </si>
  <si>
    <t>See also https://www.marketwatch.com/investing/stock/uber/financials/cash-flow</t>
  </si>
  <si>
    <t>https://www.cnbc.com/2021/05/05/uber-q1-2021-earnings.html</t>
  </si>
  <si>
    <t>https://www.cnbc.com/2021/08/04/uber-earnings-q2-2021.html</t>
  </si>
  <si>
    <t>$1.6B from divestiture of self-driving unit ATG. Uber’s operating loss was more than $1.5 billion.</t>
  </si>
  <si>
    <t>https://www.cnbc.com/2021/11/04/uber-earnings-q3-2021.html</t>
  </si>
  <si>
    <t>$1.9B gains from Didi and Aurora investments</t>
  </si>
  <si>
    <t>$2.0B loss from investments, mainly Didi</t>
  </si>
  <si>
    <t>https://www.cnbc.com/2018/11/14/uber-earnings-q3-2018-self-reported.html</t>
  </si>
  <si>
    <t>Comment</t>
  </si>
  <si>
    <t>CNBC Report</t>
  </si>
  <si>
    <t>Uber report</t>
  </si>
  <si>
    <t>"The narrowing of our losses in the first quarter puts us on a good trajectory towards profitability"</t>
  </si>
  <si>
    <t>"CEO Dara Khosrowshahi’s is moving the company toward profitability and a goal of going public in 2019"</t>
  </si>
  <si>
    <t>"Adjusted net profit" $B</t>
  </si>
  <si>
    <t>Adjusted EBITDA ($B)</t>
  </si>
  <si>
    <t>https://investor.uber.com/financials/default.aspx</t>
  </si>
  <si>
    <t>https://investor.uber.com/news-events/news/press-release-details/2022/Uber-Announces-Results-for-Fourth-Quarter-and-Full-Year-2021/</t>
  </si>
  <si>
    <t xml:space="preserve">https://www.cnbc.com/2022/02/09/uber-earnings-q4-2021.html   </t>
  </si>
  <si>
    <t>https://www.cnbc.com/2022/05/04/uber-q1-2022-earnings.html</t>
  </si>
  <si>
    <t>https://investor.uber.com/news-events/news/press-release-details/2022/Uber-Announces-Results-for-First-Quarter-2022/</t>
  </si>
  <si>
    <t>Mobility Revenue ($B)</t>
  </si>
  <si>
    <t>https://investor.uber.com/news-events/news/press-release-details/2021/Uber-Announces-Results-for-Third-Quarter-2021/</t>
  </si>
  <si>
    <t>https://investor.uber.com/news-events/news/press-release-details/2021/Uber-Announces-Results-for-Second-Quarter-2021/</t>
  </si>
  <si>
    <t>https://investor.uber.com/news-events/news/press-release-details/2021/Uber-Announces-Results-for-First-Quarter-2021/</t>
  </si>
  <si>
    <t>Profit from Operations</t>
  </si>
  <si>
    <t>3.9B of stock -based compensation</t>
  </si>
  <si>
    <t>Amazon Year</t>
  </si>
  <si>
    <t>Amazon Profit ($B)</t>
  </si>
  <si>
    <t>Amazon total losses $2.8B 1995-2001</t>
  </si>
  <si>
    <t>Computed take rate</t>
  </si>
  <si>
    <t xml:space="preserve">https://investor.uber.com/news-events/news/press-release-details/2022/Uber-Announces-Results-for-Second-Quarter-2022/default.aspx </t>
  </si>
  <si>
    <t>https://investor.uber.com/news-events/news/press-release-details/2022/Uber-Announces-Results-for-Third-Quarter-2022/default.aspx</t>
  </si>
  <si>
    <t>https://investor.uber.com/news-events/news/press-release-details/2023/Uber-Announces-Results-for-Fourth-Quarter-and-Full-Year-2022/default.aspx</t>
  </si>
  <si>
    <t>https://investor.uber.com/news-events/news/press-release-details/2023/Uber-Announces-Results-for-Second-Quarter-2023/default.aspx</t>
  </si>
  <si>
    <t>https://investor.uber.com/news-events/news/press-release-details/2023/Uber-Announces-Results-for-First-Quarter-2023/default.aspx</t>
  </si>
  <si>
    <t>Mobility driver payments</t>
  </si>
  <si>
    <t>Gross Bookings (Mobility) ($B)</t>
  </si>
  <si>
    <t>Uber revenue per trip</t>
  </si>
  <si>
    <t>Driver revenue per trip</t>
  </si>
  <si>
    <t>Bookings per trip</t>
  </si>
  <si>
    <t>https://investor.uber.com/news-events/news/press-release-details/2023/Uber-Announces-Results-for-Third-Quarter-2023/default.aspx</t>
  </si>
  <si>
    <t>Mobility take rate / revenue margin</t>
  </si>
  <si>
    <t>P3 (time)</t>
  </si>
  <si>
    <t>P3 (distance)</t>
  </si>
  <si>
    <t>Speed (P1) / Speed (P3)</t>
  </si>
  <si>
    <t>https://investor.uber.com/news-events/news/press-release-details/2024/Uber-Announces-Results-for-Fourth-Quarter-and-Full-Year-2023/default.aspx</t>
  </si>
  <si>
    <t>https://investor.uber.com/news-events/news/press-release-details/2024/Uber-Announces-Results-for-First-Quarter-2024/default.aspx</t>
  </si>
  <si>
    <t>https://investor.uber.com/news-events/news/press-release-details/2024/Uber-Announces-Results-for-Second-Quarter-2024/</t>
  </si>
  <si>
    <t xml:space="preserve">https://investor.uber.com/financials/default.aspx </t>
  </si>
  <si>
    <t>https://investor.uber.com/news-events/news/press-release-details/2024/Uber-Announces-Results-for-Third-Quarter-2024/default.aspx</t>
  </si>
  <si>
    <t>https://investor.uber.com/news-events/news/press-release-details/2025/Uber-Announces-Results-for-Fourth-Quarter-and-Full-Year-2024/default.aspx</t>
  </si>
  <si>
    <t>Profit jump comes from one-time tax valuation changes</t>
  </si>
  <si>
    <t>https://investor.uber.com/news-events/news/press-release-details/2025/Uber-Announces-Results-for-First-Quarter-2025/default.aspx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</si>
</sst>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44" formatCode="_-&quot;$&quot;* #,##0.00_-;\-&quot;$&quot;* #,##0.00_-;_-&quot;$&quot;* &quot;-&quot;??_-;_-@_-"/>
    <numFmt numFmtId="164" formatCode="yyyy/mm/dd;@"/>
    <numFmt numFmtId="165" formatCode="[$-F800]dddd\,\ mmmm\ dd\,\ yyyy"/>
    <numFmt numFmtId="166" formatCode="&quot;$&quot;#,##0.00"/>
    <numFmt numFmtId="167" formatCode="_-[$$-409]* #,##0.00_ ;_-[$$-409]* \-#,##0.00\ ;_-[$$-409]* &quot;-&quot;??_ ;_-@_ "/>
    <numFmt numFmtId="168" formatCode="0.0%"/>
  </numFmts>
  <fonts count="11"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color rgb="FF2E2E2E"/>
      <name val="Calibri"/>
      <family val="2"/>
      <scheme val="minor"/>
    </font>
    <font>
      <sz val="11"/>
      <name val="Calibri"/>
      <family val="2"/>
      <scheme val="minor"/>
    </font>
    <font>
      <sz val="11"/>
      <color rgb="FF171717"/>
      <name val="Calibri"/>
      <family val="2"/>
      <scheme val="minor"/>
    </font>
    <font>
      <sz val="11"/>
      <color theme="1"/>
      <name val="Calibri"/>
      <family val="2"/>
      <scheme val="minor"/>
    </font>
    <font>
      <sz val="9"/>
      <color indexed="81"/>
      <name val="Tahoma"/>
      <charset val="1"/>
    </font>
    <font>
      <b/>
      <sz val="9"/>
      <color indexed="81"/>
      <name val="Tahoma"/>
      <charset val="1"/>
    </font>
    <font>
      <sz val="11"/>
      <color rgb="FF3F3F76"/>
      <name val="Calibri"/>
      <family val="2"/>
      <scheme val="minor"/>
    </font>
  </fonts>
  <fills count="5">
    <fill>
      <patternFill patternType="none"/>
    </fill>
    <fill>
      <patternFill patternType="gray125"/>
    </fill>
    <fill>
      <patternFill patternType="solid">
        <fgColor rgb="FFF7F7F7"/>
        <bgColor indexed="64"/>
      </patternFill>
    </fill>
    <fill>
      <patternFill patternType="solid">
        <fgColor theme="5" tint="0.79998168889431442"/>
        <bgColor indexed="65"/>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1" fillId="0" borderId="0" applyNumberFormat="0" applyFill="0" applyBorder="0" applyAlignment="0" applyProtection="0"/>
    <xf numFmtId="0" fontId="7" fillId="3" borderId="0" applyNumberFormat="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10" fillId="4" borderId="1" applyNumberFormat="0" applyAlignment="0" applyProtection="0"/>
  </cellStyleXfs>
  <cellXfs count="33">
    <xf numFmtId="0" fontId="0" fillId="0" borderId="0" xfId="0"/>
    <xf numFmtId="0" fontId="0" fillId="0" borderId="0" xfId="0" quotePrefix="1"/>
    <xf numFmtId="164" fontId="0" fillId="0" borderId="0" xfId="0" applyNumberFormat="1"/>
    <xf numFmtId="0" fontId="1" fillId="0" borderId="0" xfId="1"/>
    <xf numFmtId="165" fontId="0" fillId="0" borderId="0" xfId="0" applyNumberFormat="1"/>
    <xf numFmtId="6" fontId="4" fillId="0" borderId="0" xfId="0" applyNumberFormat="1" applyFont="1" applyAlignment="1">
      <alignment horizontal="left" vertical="center"/>
    </xf>
    <xf numFmtId="6" fontId="4" fillId="2" borderId="0" xfId="0" applyNumberFormat="1" applyFont="1" applyFill="1" applyAlignment="1">
      <alignment horizontal="left" vertical="center"/>
    </xf>
    <xf numFmtId="166" fontId="4" fillId="2" borderId="0" xfId="0" applyNumberFormat="1" applyFont="1" applyFill="1" applyAlignment="1">
      <alignment horizontal="left" vertical="center" wrapText="1" indent="1"/>
    </xf>
    <xf numFmtId="166" fontId="4" fillId="2" borderId="0" xfId="0" applyNumberFormat="1" applyFont="1" applyFill="1" applyAlignment="1">
      <alignment horizontal="left" vertical="center"/>
    </xf>
    <xf numFmtId="166" fontId="4" fillId="0" borderId="0" xfId="0" applyNumberFormat="1" applyFont="1" applyAlignment="1">
      <alignment horizontal="left" vertical="center" wrapText="1" indent="1"/>
    </xf>
    <xf numFmtId="166" fontId="4" fillId="0" borderId="0" xfId="0" applyNumberFormat="1" applyFont="1" applyAlignment="1">
      <alignment horizontal="left" vertical="center"/>
    </xf>
    <xf numFmtId="0" fontId="5" fillId="0" borderId="0" xfId="0" applyFont="1" applyAlignment="1">
      <alignment horizontal="left" vertical="center"/>
    </xf>
    <xf numFmtId="0" fontId="1" fillId="0" borderId="0" xfId="1" applyAlignment="1"/>
    <xf numFmtId="167" fontId="0" fillId="0" borderId="0" xfId="0" applyNumberFormat="1"/>
    <xf numFmtId="0" fontId="6" fillId="0" borderId="0" xfId="0" applyFont="1"/>
    <xf numFmtId="164" fontId="7" fillId="3" borderId="0" xfId="2" applyNumberFormat="1"/>
    <xf numFmtId="165" fontId="7" fillId="3" borderId="0" xfId="2" applyNumberFormat="1"/>
    <xf numFmtId="0" fontId="7" fillId="3" borderId="0" xfId="2"/>
    <xf numFmtId="1" fontId="0" fillId="0" borderId="0" xfId="0" applyNumberFormat="1"/>
    <xf numFmtId="1" fontId="0" fillId="0" borderId="0" xfId="3" applyNumberFormat="1" applyFont="1"/>
    <xf numFmtId="9" fontId="0" fillId="0" borderId="0" xfId="4" applyFont="1"/>
    <xf numFmtId="44" fontId="0" fillId="0" borderId="0" xfId="3" applyFont="1"/>
    <xf numFmtId="2" fontId="7" fillId="3" borderId="0" xfId="2" applyNumberFormat="1"/>
    <xf numFmtId="2" fontId="0" fillId="0" borderId="0" xfId="0" applyNumberFormat="1"/>
    <xf numFmtId="44" fontId="7" fillId="3" borderId="0" xfId="2" applyNumberFormat="1"/>
    <xf numFmtId="44" fontId="0" fillId="0" borderId="0" xfId="0" applyNumberFormat="1"/>
    <xf numFmtId="44" fontId="7" fillId="3" borderId="0" xfId="3" applyFill="1"/>
    <xf numFmtId="2" fontId="0" fillId="0" borderId="0" xfId="3" applyNumberFormat="1" applyFont="1"/>
    <xf numFmtId="0" fontId="10" fillId="4" borderId="1" xfId="5"/>
    <xf numFmtId="168" fontId="7" fillId="3" borderId="0" xfId="2" applyNumberFormat="1"/>
    <xf numFmtId="168" fontId="0" fillId="0" borderId="0" xfId="4" applyNumberFormat="1" applyFont="1"/>
    <xf numFmtId="168" fontId="0" fillId="0" borderId="0" xfId="0" applyNumberFormat="1"/>
    <xf numFmtId="168" fontId="7" fillId="3" borderId="0" xfId="4" applyNumberFormat="1" applyFill="1"/>
  </cellXfs>
  <cellStyles count="6">
    <cellStyle name="20% - Accent2" xfId="2" builtinId="34"/>
    <cellStyle name="Currency" xfId="3" builtinId="4"/>
    <cellStyle name="Hyperlink" xfId="1" builtinId="8"/>
    <cellStyle name="Input" xfId="5" builtinId="20"/>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2000" b="0" i="0" u="none" strike="noStrike" kern="1200" spc="0" baseline="0">
                <a:solidFill>
                  <a:schemeClr val="tx1">
                    <a:lumMod val="85000"/>
                    <a:lumOff val="15000"/>
                  </a:schemeClr>
                </a:solidFill>
                <a:latin typeface="+mn-lt"/>
                <a:ea typeface="+mn-ea"/>
                <a:cs typeface="+mn-cs"/>
              </a:defRPr>
            </a:pPr>
            <a:r>
              <a:rPr lang="en-CA" sz="2000">
                <a:solidFill>
                  <a:schemeClr val="tx1">
                    <a:lumMod val="85000"/>
                    <a:lumOff val="15000"/>
                  </a:schemeClr>
                </a:solidFill>
              </a:rPr>
              <a:t>Uber Financial</a:t>
            </a:r>
            <a:r>
              <a:rPr lang="en-CA" sz="2000" baseline="0">
                <a:solidFill>
                  <a:schemeClr val="tx1">
                    <a:lumMod val="85000"/>
                    <a:lumOff val="15000"/>
                  </a:schemeClr>
                </a:solidFill>
              </a:rPr>
              <a:t>s</a:t>
            </a:r>
          </a:p>
          <a:p>
            <a:pPr algn="l">
              <a:defRPr sz="2000">
                <a:solidFill>
                  <a:schemeClr val="tx1">
                    <a:lumMod val="85000"/>
                    <a:lumOff val="15000"/>
                  </a:schemeClr>
                </a:solidFill>
              </a:defRPr>
            </a:pPr>
            <a:r>
              <a:rPr lang="en-CA" sz="1100" baseline="0">
                <a:solidFill>
                  <a:schemeClr val="tx1">
                    <a:lumMod val="85000"/>
                    <a:lumOff val="15000"/>
                  </a:schemeClr>
                </a:solidFill>
              </a:rPr>
              <a:t>(Trips, Profit/loss and Adjusted EBITDA include</a:t>
            </a:r>
            <a:br>
              <a:rPr lang="en-CA" sz="1100" baseline="0">
                <a:solidFill>
                  <a:schemeClr val="tx1">
                    <a:lumMod val="85000"/>
                    <a:lumOff val="15000"/>
                  </a:schemeClr>
                </a:solidFill>
              </a:rPr>
            </a:br>
            <a:r>
              <a:rPr lang="en-CA" sz="1100" baseline="0">
                <a:solidFill>
                  <a:schemeClr val="tx1">
                    <a:lumMod val="85000"/>
                    <a:lumOff val="15000"/>
                  </a:schemeClr>
                </a:solidFill>
              </a:rPr>
              <a:t>both ridehail and delivery)</a:t>
            </a:r>
            <a:endParaRPr lang="en-CA" sz="1100">
              <a:solidFill>
                <a:schemeClr val="tx1">
                  <a:lumMod val="85000"/>
                  <a:lumOff val="15000"/>
                </a:schemeClr>
              </a:solidFill>
            </a:endParaRPr>
          </a:p>
        </c:rich>
      </c:tx>
      <c:layout>
        <c:manualLayout>
          <c:xMode val="edge"/>
          <c:yMode val="edge"/>
          <c:x val="0.3926612855709285"/>
          <c:y val="7.3056708820488342E-2"/>
        </c:manualLayout>
      </c:layout>
      <c:overlay val="0"/>
      <c:spPr>
        <a:solidFill>
          <a:schemeClr val="bg1"/>
        </a:solidFill>
        <a:ln>
          <a:solidFill>
            <a:schemeClr val="bg2">
              <a:lumMod val="50000"/>
            </a:schemeClr>
          </a:solidFill>
        </a:ln>
        <a:effectLst/>
      </c:spPr>
      <c:txPr>
        <a:bodyPr rot="0" spcFirstLastPara="1" vertOverflow="ellipsis" vert="horz" wrap="square" anchor="ctr" anchorCtr="1"/>
        <a:lstStyle/>
        <a:p>
          <a:pPr algn="l">
            <a:defRPr sz="20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manualLayout>
          <c:layoutTarget val="inner"/>
          <c:xMode val="edge"/>
          <c:yMode val="edge"/>
          <c:x val="0.11699427201235646"/>
          <c:y val="5.3485312969224E-2"/>
          <c:w val="0.86117570877786542"/>
          <c:h val="0.82852862841033292"/>
        </c:manualLayout>
      </c:layout>
      <c:lineChart>
        <c:grouping val="standard"/>
        <c:varyColors val="0"/>
        <c:ser>
          <c:idx val="0"/>
          <c:order val="0"/>
          <c:tx>
            <c:strRef>
              <c:f>'P&amp;L'!$D$1</c:f>
              <c:strCache>
                <c:ptCount val="1"/>
                <c:pt idx="0">
                  <c:v> Mobility Revenue ($B) </c:v>
                </c:pt>
              </c:strCache>
            </c:strRef>
          </c:tx>
          <c:spPr>
            <a:ln w="28575" cap="rnd">
              <a:solidFill>
                <a:schemeClr val="accent1"/>
              </a:solidFill>
              <a:prstDash val="sysDash"/>
              <a:round/>
            </a:ln>
            <a:effectLst/>
          </c:spPr>
          <c:marker>
            <c:symbol val="square"/>
            <c:size val="5"/>
            <c:spPr>
              <a:solidFill>
                <a:schemeClr val="bg1">
                  <a:lumMod val="95000"/>
                </a:schemeClr>
              </a:solidFill>
              <a:ln w="9525">
                <a:solidFill>
                  <a:schemeClr val="accent1"/>
                </a:solidFill>
              </a:ln>
              <a:effectLst/>
            </c:spPr>
          </c:marker>
          <c:cat>
            <c:strRef>
              <c:f>'P&amp;L'!$B$2:$B$50</c:f>
              <c:strCache>
                <c:ptCount val="41"/>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pt idx="20">
                  <c:v>2020-1</c:v>
                </c:pt>
                <c:pt idx="21">
                  <c:v>2020-2</c:v>
                </c:pt>
                <c:pt idx="22">
                  <c:v>2020-3</c:v>
                </c:pt>
                <c:pt idx="23">
                  <c:v>2020-4</c:v>
                </c:pt>
                <c:pt idx="24">
                  <c:v>2021-1</c:v>
                </c:pt>
                <c:pt idx="25">
                  <c:v>2021-2</c:v>
                </c:pt>
                <c:pt idx="26">
                  <c:v>2021-3</c:v>
                </c:pt>
                <c:pt idx="27">
                  <c:v>2021-4</c:v>
                </c:pt>
                <c:pt idx="28">
                  <c:v>2022-1</c:v>
                </c:pt>
                <c:pt idx="29">
                  <c:v>2022-2</c:v>
                </c:pt>
                <c:pt idx="30">
                  <c:v>2022-3</c:v>
                </c:pt>
                <c:pt idx="31">
                  <c:v>2022-4</c:v>
                </c:pt>
                <c:pt idx="32">
                  <c:v>2023-1</c:v>
                </c:pt>
                <c:pt idx="33">
                  <c:v>2023-2</c:v>
                </c:pt>
                <c:pt idx="34">
                  <c:v>2023-3</c:v>
                </c:pt>
                <c:pt idx="35">
                  <c:v>2023-4</c:v>
                </c:pt>
                <c:pt idx="36">
                  <c:v>2024-1</c:v>
                </c:pt>
                <c:pt idx="37">
                  <c:v>2024-2</c:v>
                </c:pt>
                <c:pt idx="38">
                  <c:v>2024-3</c:v>
                </c:pt>
                <c:pt idx="39">
                  <c:v>2024-4</c:v>
                </c:pt>
                <c:pt idx="40">
                  <c:v>2025-1</c:v>
                </c:pt>
              </c:strCache>
            </c:strRef>
          </c:cat>
          <c:val>
            <c:numRef>
              <c:f>'P&amp;L'!$D$2:$D$50</c:f>
              <c:numCache>
                <c:formatCode>_("$"* #,##0.00_);_("$"* \(#,##0.00\);_("$"* "-"??_);_(@_)</c:formatCode>
                <c:ptCount val="49"/>
                <c:pt idx="0">
                  <c:v>0.25</c:v>
                </c:pt>
                <c:pt idx="1">
                  <c:v>0.35</c:v>
                </c:pt>
                <c:pt idx="2">
                  <c:v>0.7</c:v>
                </c:pt>
                <c:pt idx="3">
                  <c:v>0.8</c:v>
                </c:pt>
                <c:pt idx="4">
                  <c:v>0.95</c:v>
                </c:pt>
                <c:pt idx="5">
                  <c:v>1.1000000000000001</c:v>
                </c:pt>
                <c:pt idx="6">
                  <c:v>1.7</c:v>
                </c:pt>
                <c:pt idx="7">
                  <c:v>2.8</c:v>
                </c:pt>
                <c:pt idx="8">
                  <c:v>3.4</c:v>
                </c:pt>
                <c:pt idx="9">
                  <c:v>1.75</c:v>
                </c:pt>
                <c:pt idx="10">
                  <c:v>2.0099999999999998</c:v>
                </c:pt>
                <c:pt idx="11">
                  <c:v>2.2599999999999998</c:v>
                </c:pt>
                <c:pt idx="12">
                  <c:v>2.5</c:v>
                </c:pt>
                <c:pt idx="13">
                  <c:v>2.7</c:v>
                </c:pt>
                <c:pt idx="14">
                  <c:v>2.95</c:v>
                </c:pt>
                <c:pt idx="15">
                  <c:v>3</c:v>
                </c:pt>
                <c:pt idx="16">
                  <c:v>3.1</c:v>
                </c:pt>
                <c:pt idx="17">
                  <c:v>3.17</c:v>
                </c:pt>
                <c:pt idx="18">
                  <c:v>3.81</c:v>
                </c:pt>
                <c:pt idx="19">
                  <c:v>4.04</c:v>
                </c:pt>
                <c:pt idx="20">
                  <c:v>2.4670000000000001</c:v>
                </c:pt>
                <c:pt idx="21">
                  <c:v>0.78700000000000003</c:v>
                </c:pt>
                <c:pt idx="22">
                  <c:v>1.3640000000000001</c:v>
                </c:pt>
                <c:pt idx="23">
                  <c:v>1.4710000000000001</c:v>
                </c:pt>
                <c:pt idx="24">
                  <c:v>0.85299999999999998</c:v>
                </c:pt>
                <c:pt idx="25">
                  <c:v>1.6180000000000001</c:v>
                </c:pt>
                <c:pt idx="26">
                  <c:v>2.2050000000000001</c:v>
                </c:pt>
                <c:pt idx="27">
                  <c:v>2.278</c:v>
                </c:pt>
                <c:pt idx="28">
                  <c:v>2.52</c:v>
                </c:pt>
                <c:pt idx="29">
                  <c:v>3.5529999999999999</c:v>
                </c:pt>
                <c:pt idx="30">
                  <c:v>3.8220000000000001</c:v>
                </c:pt>
                <c:pt idx="31">
                  <c:v>4.1360000000000001</c:v>
                </c:pt>
                <c:pt idx="32">
                  <c:v>4.33</c:v>
                </c:pt>
                <c:pt idx="33">
                  <c:v>4.8940000000000001</c:v>
                </c:pt>
                <c:pt idx="34">
                  <c:v>5.0709999999999997</c:v>
                </c:pt>
                <c:pt idx="35">
                  <c:v>5.5369999999999999</c:v>
                </c:pt>
                <c:pt idx="36">
                  <c:v>5.633</c:v>
                </c:pt>
                <c:pt idx="37">
                  <c:v>6.13</c:v>
                </c:pt>
                <c:pt idx="38">
                  <c:v>6.4089999999999998</c:v>
                </c:pt>
                <c:pt idx="39">
                  <c:v>6.9109999999999996</c:v>
                </c:pt>
                <c:pt idx="40">
                  <c:v>6.4960000000000004</c:v>
                </c:pt>
              </c:numCache>
            </c:numRef>
          </c:val>
          <c:smooth val="0"/>
          <c:extLst>
            <c:ext xmlns:c16="http://schemas.microsoft.com/office/drawing/2014/chart" uri="{C3380CC4-5D6E-409C-BE32-E72D297353CC}">
              <c16:uniqueId val="{00000000-6B20-4985-83EA-B3CEEE3A6514}"/>
            </c:ext>
          </c:extLst>
        </c:ser>
        <c:ser>
          <c:idx val="1"/>
          <c:order val="1"/>
          <c:tx>
            <c:strRef>
              <c:f>'P&amp;L'!$E$1</c:f>
              <c:strCache>
                <c:ptCount val="1"/>
                <c:pt idx="0">
                  <c:v> Profit / Loss ($B) </c:v>
                </c:pt>
              </c:strCache>
            </c:strRef>
          </c:tx>
          <c:spPr>
            <a:ln w="28575" cap="rnd">
              <a:solidFill>
                <a:schemeClr val="accent2"/>
              </a:solidFill>
              <a:round/>
            </a:ln>
            <a:effectLst/>
          </c:spPr>
          <c:marker>
            <c:symbol val="square"/>
            <c:size val="7"/>
            <c:spPr>
              <a:solidFill>
                <a:schemeClr val="bg1">
                  <a:lumMod val="95000"/>
                </a:schemeClr>
              </a:solidFill>
              <a:ln w="9525">
                <a:solidFill>
                  <a:schemeClr val="accent2"/>
                </a:solidFill>
              </a:ln>
              <a:effectLst/>
            </c:spPr>
          </c:marker>
          <c:cat>
            <c:strRef>
              <c:f>'P&amp;L'!$B$2:$B$50</c:f>
              <c:strCache>
                <c:ptCount val="41"/>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pt idx="20">
                  <c:v>2020-1</c:v>
                </c:pt>
                <c:pt idx="21">
                  <c:v>2020-2</c:v>
                </c:pt>
                <c:pt idx="22">
                  <c:v>2020-3</c:v>
                </c:pt>
                <c:pt idx="23">
                  <c:v>2020-4</c:v>
                </c:pt>
                <c:pt idx="24">
                  <c:v>2021-1</c:v>
                </c:pt>
                <c:pt idx="25">
                  <c:v>2021-2</c:v>
                </c:pt>
                <c:pt idx="26">
                  <c:v>2021-3</c:v>
                </c:pt>
                <c:pt idx="27">
                  <c:v>2021-4</c:v>
                </c:pt>
                <c:pt idx="28">
                  <c:v>2022-1</c:v>
                </c:pt>
                <c:pt idx="29">
                  <c:v>2022-2</c:v>
                </c:pt>
                <c:pt idx="30">
                  <c:v>2022-3</c:v>
                </c:pt>
                <c:pt idx="31">
                  <c:v>2022-4</c:v>
                </c:pt>
                <c:pt idx="32">
                  <c:v>2023-1</c:v>
                </c:pt>
                <c:pt idx="33">
                  <c:v>2023-2</c:v>
                </c:pt>
                <c:pt idx="34">
                  <c:v>2023-3</c:v>
                </c:pt>
                <c:pt idx="35">
                  <c:v>2023-4</c:v>
                </c:pt>
                <c:pt idx="36">
                  <c:v>2024-1</c:v>
                </c:pt>
                <c:pt idx="37">
                  <c:v>2024-2</c:v>
                </c:pt>
                <c:pt idx="38">
                  <c:v>2024-3</c:v>
                </c:pt>
                <c:pt idx="39">
                  <c:v>2024-4</c:v>
                </c:pt>
                <c:pt idx="40">
                  <c:v>2025-1</c:v>
                </c:pt>
              </c:strCache>
            </c:strRef>
          </c:cat>
          <c:val>
            <c:numRef>
              <c:f>'P&amp;L'!$E$2:$E$50</c:f>
              <c:numCache>
                <c:formatCode>_("$"* #,##0.00_);_("$"* \(#,##0.00\);_("$"* "-"??_);_(@_)</c:formatCode>
                <c:ptCount val="49"/>
                <c:pt idx="0">
                  <c:v>-0.2</c:v>
                </c:pt>
                <c:pt idx="1">
                  <c:v>-0.55000000000000004</c:v>
                </c:pt>
                <c:pt idx="2">
                  <c:v>-0.65</c:v>
                </c:pt>
                <c:pt idx="3">
                  <c:v>-0.55000000000000004</c:v>
                </c:pt>
                <c:pt idx="4">
                  <c:v>-0.5</c:v>
                </c:pt>
                <c:pt idx="5">
                  <c:v>-0.75</c:v>
                </c:pt>
                <c:pt idx="6">
                  <c:v>-0.9</c:v>
                </c:pt>
                <c:pt idx="7">
                  <c:v>-0.99099999999999999</c:v>
                </c:pt>
                <c:pt idx="8">
                  <c:v>-0.70799999999999996</c:v>
                </c:pt>
                <c:pt idx="9">
                  <c:v>-0.64500000000000002</c:v>
                </c:pt>
                <c:pt idx="10">
                  <c:v>-1.5</c:v>
                </c:pt>
                <c:pt idx="11">
                  <c:v>-1.1000000000000001</c:v>
                </c:pt>
                <c:pt idx="12">
                  <c:v>-0.57699999999999996</c:v>
                </c:pt>
                <c:pt idx="13">
                  <c:v>-0.63800000000000001</c:v>
                </c:pt>
                <c:pt idx="14">
                  <c:v>-0.93899999999999995</c:v>
                </c:pt>
                <c:pt idx="15">
                  <c:v>-0.37</c:v>
                </c:pt>
                <c:pt idx="16">
                  <c:v>-1.01</c:v>
                </c:pt>
                <c:pt idx="17">
                  <c:v>-5.2</c:v>
                </c:pt>
                <c:pt idx="18">
                  <c:v>-1.1599999999999999</c:v>
                </c:pt>
                <c:pt idx="19">
                  <c:v>-1.1000000000000001</c:v>
                </c:pt>
                <c:pt idx="20">
                  <c:v>-2.9359999999999999</c:v>
                </c:pt>
                <c:pt idx="21">
                  <c:v>-1.7749999999999999</c:v>
                </c:pt>
                <c:pt idx="22">
                  <c:v>-1.0900000000000001</c:v>
                </c:pt>
                <c:pt idx="23">
                  <c:v>-0.96799999999999997</c:v>
                </c:pt>
                <c:pt idx="24">
                  <c:v>-0.108</c:v>
                </c:pt>
                <c:pt idx="25">
                  <c:v>1.1439999999999999</c:v>
                </c:pt>
                <c:pt idx="26">
                  <c:v>-2.4</c:v>
                </c:pt>
                <c:pt idx="27">
                  <c:v>0.89</c:v>
                </c:pt>
                <c:pt idx="28">
                  <c:v>-5.9</c:v>
                </c:pt>
                <c:pt idx="29">
                  <c:v>-2.601</c:v>
                </c:pt>
                <c:pt idx="30">
                  <c:v>-1.206</c:v>
                </c:pt>
                <c:pt idx="31">
                  <c:v>-9.141</c:v>
                </c:pt>
                <c:pt idx="32">
                  <c:v>-0.157</c:v>
                </c:pt>
                <c:pt idx="33">
                  <c:v>0.39400000000000002</c:v>
                </c:pt>
                <c:pt idx="34">
                  <c:v>0.221</c:v>
                </c:pt>
                <c:pt idx="35">
                  <c:v>1.429</c:v>
                </c:pt>
                <c:pt idx="36">
                  <c:v>-0.65400000000000003</c:v>
                </c:pt>
                <c:pt idx="37">
                  <c:v>1.0149999999999999</c:v>
                </c:pt>
                <c:pt idx="38">
                  <c:v>2.6120000000000001</c:v>
                </c:pt>
                <c:pt idx="39">
                  <c:v>6.883</c:v>
                </c:pt>
                <c:pt idx="40">
                  <c:v>1.776</c:v>
                </c:pt>
              </c:numCache>
            </c:numRef>
          </c:val>
          <c:smooth val="0"/>
          <c:extLst>
            <c:ext xmlns:c16="http://schemas.microsoft.com/office/drawing/2014/chart" uri="{C3380CC4-5D6E-409C-BE32-E72D297353CC}">
              <c16:uniqueId val="{00000001-6B20-4985-83EA-B3CEEE3A6514}"/>
            </c:ext>
          </c:extLst>
        </c:ser>
        <c:ser>
          <c:idx val="2"/>
          <c:order val="2"/>
          <c:tx>
            <c:strRef>
              <c:f>'P&amp;L'!$I$1</c:f>
              <c:strCache>
                <c:ptCount val="1"/>
                <c:pt idx="0">
                  <c:v>Trips (billions)</c:v>
                </c:pt>
              </c:strCache>
            </c:strRef>
          </c:tx>
          <c:spPr>
            <a:ln w="28575" cap="rnd">
              <a:solidFill>
                <a:schemeClr val="accent6"/>
              </a:solidFill>
              <a:prstDash val="sysDash"/>
              <a:round/>
            </a:ln>
            <a:effectLst/>
          </c:spPr>
          <c:marker>
            <c:symbol val="circle"/>
            <c:size val="7"/>
            <c:spPr>
              <a:solidFill>
                <a:schemeClr val="bg1"/>
              </a:solidFill>
              <a:ln w="9525">
                <a:solidFill>
                  <a:schemeClr val="accent6"/>
                </a:solidFill>
              </a:ln>
              <a:effectLst/>
            </c:spPr>
          </c:marker>
          <c:cat>
            <c:strRef>
              <c:f>'P&amp;L'!$B$2:$B$50</c:f>
              <c:strCache>
                <c:ptCount val="41"/>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pt idx="20">
                  <c:v>2020-1</c:v>
                </c:pt>
                <c:pt idx="21">
                  <c:v>2020-2</c:v>
                </c:pt>
                <c:pt idx="22">
                  <c:v>2020-3</c:v>
                </c:pt>
                <c:pt idx="23">
                  <c:v>2020-4</c:v>
                </c:pt>
                <c:pt idx="24">
                  <c:v>2021-1</c:v>
                </c:pt>
                <c:pt idx="25">
                  <c:v>2021-2</c:v>
                </c:pt>
                <c:pt idx="26">
                  <c:v>2021-3</c:v>
                </c:pt>
                <c:pt idx="27">
                  <c:v>2021-4</c:v>
                </c:pt>
                <c:pt idx="28">
                  <c:v>2022-1</c:v>
                </c:pt>
                <c:pt idx="29">
                  <c:v>2022-2</c:v>
                </c:pt>
                <c:pt idx="30">
                  <c:v>2022-3</c:v>
                </c:pt>
                <c:pt idx="31">
                  <c:v>2022-4</c:v>
                </c:pt>
                <c:pt idx="32">
                  <c:v>2023-1</c:v>
                </c:pt>
                <c:pt idx="33">
                  <c:v>2023-2</c:v>
                </c:pt>
                <c:pt idx="34">
                  <c:v>2023-3</c:v>
                </c:pt>
                <c:pt idx="35">
                  <c:v>2023-4</c:v>
                </c:pt>
                <c:pt idx="36">
                  <c:v>2024-1</c:v>
                </c:pt>
                <c:pt idx="37">
                  <c:v>2024-2</c:v>
                </c:pt>
                <c:pt idx="38">
                  <c:v>2024-3</c:v>
                </c:pt>
                <c:pt idx="39">
                  <c:v>2024-4</c:v>
                </c:pt>
                <c:pt idx="40">
                  <c:v>2025-1</c:v>
                </c:pt>
              </c:strCache>
            </c:strRef>
          </c:cat>
          <c:val>
            <c:numRef>
              <c:f>'P&amp;L'!$I$2:$I$50</c:f>
              <c:numCache>
                <c:formatCode>0.00</c:formatCode>
                <c:ptCount val="49"/>
                <c:pt idx="9">
                  <c:v>0.88900000000000001</c:v>
                </c:pt>
                <c:pt idx="10">
                  <c:v>0.98499999999999999</c:v>
                </c:pt>
                <c:pt idx="11">
                  <c:v>1.0880000000000001</c:v>
                </c:pt>
                <c:pt idx="12">
                  <c:v>1.1359999999999999</c:v>
                </c:pt>
                <c:pt idx="13">
                  <c:v>1.242</c:v>
                </c:pt>
                <c:pt idx="14">
                  <c:v>1.3480000000000001</c:v>
                </c:pt>
                <c:pt idx="15">
                  <c:v>1.4930000000000001</c:v>
                </c:pt>
                <c:pt idx="16">
                  <c:v>1.55</c:v>
                </c:pt>
                <c:pt idx="17">
                  <c:v>1.677</c:v>
                </c:pt>
                <c:pt idx="18">
                  <c:v>1.77</c:v>
                </c:pt>
                <c:pt idx="19">
                  <c:v>1.907</c:v>
                </c:pt>
                <c:pt idx="20">
                  <c:v>1.6579999999999999</c:v>
                </c:pt>
                <c:pt idx="21">
                  <c:v>0.73699999999999999</c:v>
                </c:pt>
                <c:pt idx="22">
                  <c:v>1.1839999999999999</c:v>
                </c:pt>
                <c:pt idx="23">
                  <c:v>1.4430000000000001</c:v>
                </c:pt>
                <c:pt idx="24">
                  <c:v>1.4470000000000001</c:v>
                </c:pt>
                <c:pt idx="25">
                  <c:v>1.5109999999999999</c:v>
                </c:pt>
                <c:pt idx="26">
                  <c:v>1.641</c:v>
                </c:pt>
                <c:pt idx="27">
                  <c:v>1.77</c:v>
                </c:pt>
                <c:pt idx="28">
                  <c:v>1.72</c:v>
                </c:pt>
                <c:pt idx="29">
                  <c:v>1.8720000000000001</c:v>
                </c:pt>
                <c:pt idx="30">
                  <c:v>1.9530000000000001</c:v>
                </c:pt>
                <c:pt idx="31">
                  <c:v>2.1040000000000001</c:v>
                </c:pt>
                <c:pt idx="32">
                  <c:v>2.1240000000000001</c:v>
                </c:pt>
                <c:pt idx="33">
                  <c:v>2.282</c:v>
                </c:pt>
                <c:pt idx="34">
                  <c:v>2.4409999999999998</c:v>
                </c:pt>
                <c:pt idx="35">
                  <c:v>2.601</c:v>
                </c:pt>
                <c:pt idx="36">
                  <c:v>2.5720000000000001</c:v>
                </c:pt>
                <c:pt idx="37">
                  <c:v>2.7650000000000001</c:v>
                </c:pt>
                <c:pt idx="38">
                  <c:v>2.9</c:v>
                </c:pt>
                <c:pt idx="39">
                  <c:v>3.0680000000000001</c:v>
                </c:pt>
                <c:pt idx="40">
                  <c:v>3.036</c:v>
                </c:pt>
              </c:numCache>
            </c:numRef>
          </c:val>
          <c:smooth val="0"/>
          <c:extLst>
            <c:ext xmlns:c16="http://schemas.microsoft.com/office/drawing/2014/chart" uri="{C3380CC4-5D6E-409C-BE32-E72D297353CC}">
              <c16:uniqueId val="{00000002-4AE4-4CC5-9BE7-BEAB7B8B9B52}"/>
            </c:ext>
          </c:extLst>
        </c:ser>
        <c:ser>
          <c:idx val="3"/>
          <c:order val="3"/>
          <c:tx>
            <c:strRef>
              <c:f>'P&amp;L'!$F$1</c:f>
              <c:strCache>
                <c:ptCount val="1"/>
                <c:pt idx="0">
                  <c:v> Adjusted EBITDA ($B) </c:v>
                </c:pt>
              </c:strCache>
            </c:strRef>
          </c:tx>
          <c:spPr>
            <a:ln w="28575" cap="rnd">
              <a:solidFill>
                <a:schemeClr val="accent4">
                  <a:lumMod val="75000"/>
                </a:schemeClr>
              </a:solidFill>
              <a:prstDash val="sysDash"/>
              <a:round/>
            </a:ln>
            <a:effectLst/>
          </c:spPr>
          <c:marker>
            <c:symbol val="circle"/>
            <c:size val="7"/>
            <c:spPr>
              <a:solidFill>
                <a:schemeClr val="bg1"/>
              </a:solidFill>
              <a:ln w="9525">
                <a:solidFill>
                  <a:schemeClr val="accent4">
                    <a:lumMod val="75000"/>
                  </a:schemeClr>
                </a:solidFill>
              </a:ln>
              <a:effectLst/>
            </c:spPr>
          </c:marker>
          <c:cat>
            <c:strRef>
              <c:f>'P&amp;L'!$B$2:$B$50</c:f>
              <c:strCache>
                <c:ptCount val="41"/>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pt idx="20">
                  <c:v>2020-1</c:v>
                </c:pt>
                <c:pt idx="21">
                  <c:v>2020-2</c:v>
                </c:pt>
                <c:pt idx="22">
                  <c:v>2020-3</c:v>
                </c:pt>
                <c:pt idx="23">
                  <c:v>2020-4</c:v>
                </c:pt>
                <c:pt idx="24">
                  <c:v>2021-1</c:v>
                </c:pt>
                <c:pt idx="25">
                  <c:v>2021-2</c:v>
                </c:pt>
                <c:pt idx="26">
                  <c:v>2021-3</c:v>
                </c:pt>
                <c:pt idx="27">
                  <c:v>2021-4</c:v>
                </c:pt>
                <c:pt idx="28">
                  <c:v>2022-1</c:v>
                </c:pt>
                <c:pt idx="29">
                  <c:v>2022-2</c:v>
                </c:pt>
                <c:pt idx="30">
                  <c:v>2022-3</c:v>
                </c:pt>
                <c:pt idx="31">
                  <c:v>2022-4</c:v>
                </c:pt>
                <c:pt idx="32">
                  <c:v>2023-1</c:v>
                </c:pt>
                <c:pt idx="33">
                  <c:v>2023-2</c:v>
                </c:pt>
                <c:pt idx="34">
                  <c:v>2023-3</c:v>
                </c:pt>
                <c:pt idx="35">
                  <c:v>2023-4</c:v>
                </c:pt>
                <c:pt idx="36">
                  <c:v>2024-1</c:v>
                </c:pt>
                <c:pt idx="37">
                  <c:v>2024-2</c:v>
                </c:pt>
                <c:pt idx="38">
                  <c:v>2024-3</c:v>
                </c:pt>
                <c:pt idx="39">
                  <c:v>2024-4</c:v>
                </c:pt>
                <c:pt idx="40">
                  <c:v>2025-1</c:v>
                </c:pt>
              </c:strCache>
            </c:strRef>
          </c:cat>
          <c:val>
            <c:numRef>
              <c:f>'P&amp;L'!$F$2:$F$50</c:f>
              <c:numCache>
                <c:formatCode>_("$"* #,##0.00_);_("$"* \(#,##0.00\);_("$"* "-"??_);_(@_)</c:formatCode>
                <c:ptCount val="49"/>
                <c:pt idx="8">
                  <c:v>-0.65700000000000003</c:v>
                </c:pt>
                <c:pt idx="9">
                  <c:v>-0.68799999999999994</c:v>
                </c:pt>
                <c:pt idx="10">
                  <c:v>-0.73599999999999999</c:v>
                </c:pt>
                <c:pt idx="11">
                  <c:v>-0.56100000000000005</c:v>
                </c:pt>
                <c:pt idx="12">
                  <c:v>-0.28000000000000003</c:v>
                </c:pt>
                <c:pt idx="13">
                  <c:v>-0.28999999999999998</c:v>
                </c:pt>
                <c:pt idx="14">
                  <c:v>-0.45800000000000002</c:v>
                </c:pt>
                <c:pt idx="15">
                  <c:v>-0.81699999999999995</c:v>
                </c:pt>
                <c:pt idx="16">
                  <c:v>-0.86899999999999999</c:v>
                </c:pt>
                <c:pt idx="17">
                  <c:v>-0.65600000000000003</c:v>
                </c:pt>
                <c:pt idx="18">
                  <c:v>-0.58499999999999996</c:v>
                </c:pt>
                <c:pt idx="19">
                  <c:v>-0.61499999999999999</c:v>
                </c:pt>
                <c:pt idx="20">
                  <c:v>-0.61199999999999999</c:v>
                </c:pt>
                <c:pt idx="21">
                  <c:v>-0.83699999999999997</c:v>
                </c:pt>
                <c:pt idx="22">
                  <c:v>-0.625</c:v>
                </c:pt>
                <c:pt idx="23">
                  <c:v>-0.45400000000000001</c:v>
                </c:pt>
                <c:pt idx="24">
                  <c:v>-0.35899999999999999</c:v>
                </c:pt>
                <c:pt idx="25">
                  <c:v>-0.50900000000000001</c:v>
                </c:pt>
                <c:pt idx="26">
                  <c:v>8.0000000000000002E-3</c:v>
                </c:pt>
                <c:pt idx="27">
                  <c:v>8.5999999999999993E-2</c:v>
                </c:pt>
                <c:pt idx="28">
                  <c:v>0.16800000000000001</c:v>
                </c:pt>
                <c:pt idx="29">
                  <c:v>0.36399999999999999</c:v>
                </c:pt>
                <c:pt idx="30">
                  <c:v>0.51600000000000001</c:v>
                </c:pt>
                <c:pt idx="31">
                  <c:v>1.7130000000000001</c:v>
                </c:pt>
                <c:pt idx="32">
                  <c:v>0.76100000000000001</c:v>
                </c:pt>
                <c:pt idx="33">
                  <c:v>0.91600000000000004</c:v>
                </c:pt>
                <c:pt idx="34">
                  <c:v>1.0920000000000001</c:v>
                </c:pt>
                <c:pt idx="35">
                  <c:v>1.3</c:v>
                </c:pt>
                <c:pt idx="36">
                  <c:v>1.3819999999999999</c:v>
                </c:pt>
                <c:pt idx="37">
                  <c:v>1.57</c:v>
                </c:pt>
                <c:pt idx="38">
                  <c:v>1.69</c:v>
                </c:pt>
                <c:pt idx="39">
                  <c:v>1.8420000000000001</c:v>
                </c:pt>
                <c:pt idx="40">
                  <c:v>1.8680000000000001</c:v>
                </c:pt>
              </c:numCache>
            </c:numRef>
          </c:val>
          <c:smooth val="0"/>
          <c:extLst>
            <c:ext xmlns:c16="http://schemas.microsoft.com/office/drawing/2014/chart" uri="{C3380CC4-5D6E-409C-BE32-E72D297353CC}">
              <c16:uniqueId val="{00000001-E48E-49DE-9F38-CE325BC36CA9}"/>
            </c:ext>
          </c:extLst>
        </c:ser>
        <c:ser>
          <c:idx val="4"/>
          <c:order val="4"/>
          <c:tx>
            <c:v>Operations</c:v>
          </c:tx>
          <c:spPr>
            <a:ln w="28575" cap="rnd">
              <a:solidFill>
                <a:schemeClr val="accent5"/>
              </a:solidFill>
              <a:prstDash val="sysDash"/>
              <a:round/>
            </a:ln>
            <a:effectLst/>
          </c:spPr>
          <c:marker>
            <c:symbol val="circle"/>
            <c:size val="5"/>
            <c:spPr>
              <a:solidFill>
                <a:schemeClr val="accent5"/>
              </a:solidFill>
              <a:ln w="9525">
                <a:solidFill>
                  <a:schemeClr val="accent5"/>
                </a:solidFill>
              </a:ln>
              <a:effectLst/>
            </c:spPr>
          </c:marker>
          <c:cat>
            <c:strRef>
              <c:f>'P&amp;L'!$B$2:$B$50</c:f>
              <c:strCache>
                <c:ptCount val="41"/>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pt idx="20">
                  <c:v>2020-1</c:v>
                </c:pt>
                <c:pt idx="21">
                  <c:v>2020-2</c:v>
                </c:pt>
                <c:pt idx="22">
                  <c:v>2020-3</c:v>
                </c:pt>
                <c:pt idx="23">
                  <c:v>2020-4</c:v>
                </c:pt>
                <c:pt idx="24">
                  <c:v>2021-1</c:v>
                </c:pt>
                <c:pt idx="25">
                  <c:v>2021-2</c:v>
                </c:pt>
                <c:pt idx="26">
                  <c:v>2021-3</c:v>
                </c:pt>
                <c:pt idx="27">
                  <c:v>2021-4</c:v>
                </c:pt>
                <c:pt idx="28">
                  <c:v>2022-1</c:v>
                </c:pt>
                <c:pt idx="29">
                  <c:v>2022-2</c:v>
                </c:pt>
                <c:pt idx="30">
                  <c:v>2022-3</c:v>
                </c:pt>
                <c:pt idx="31">
                  <c:v>2022-4</c:v>
                </c:pt>
                <c:pt idx="32">
                  <c:v>2023-1</c:v>
                </c:pt>
                <c:pt idx="33">
                  <c:v>2023-2</c:v>
                </c:pt>
                <c:pt idx="34">
                  <c:v>2023-3</c:v>
                </c:pt>
                <c:pt idx="35">
                  <c:v>2023-4</c:v>
                </c:pt>
                <c:pt idx="36">
                  <c:v>2024-1</c:v>
                </c:pt>
                <c:pt idx="37">
                  <c:v>2024-2</c:v>
                </c:pt>
                <c:pt idx="38">
                  <c:v>2024-3</c:v>
                </c:pt>
                <c:pt idx="39">
                  <c:v>2024-4</c:v>
                </c:pt>
                <c:pt idx="40">
                  <c:v>2025-1</c:v>
                </c:pt>
              </c:strCache>
            </c:strRef>
          </c:cat>
          <c:val>
            <c:numRef>
              <c:f>'P&amp;L'!$G$2:$G$50</c:f>
              <c:numCache>
                <c:formatCode>_("$"* #,##0.00_);_("$"* \(#,##0.00\);_("$"* "-"??_);_(@_)</c:formatCode>
                <c:ptCount val="49"/>
                <c:pt idx="12">
                  <c:v>-0.47799999999999998</c:v>
                </c:pt>
                <c:pt idx="13">
                  <c:v>-0.73899999999999999</c:v>
                </c:pt>
                <c:pt idx="14">
                  <c:v>-0.76300000000000001</c:v>
                </c:pt>
                <c:pt idx="15">
                  <c:v>-1.0529999999999999</c:v>
                </c:pt>
                <c:pt idx="16">
                  <c:v>-1.034</c:v>
                </c:pt>
                <c:pt idx="17">
                  <c:v>-5.4850000000000003</c:v>
                </c:pt>
                <c:pt idx="18">
                  <c:v>-1.1060000000000001</c:v>
                </c:pt>
                <c:pt idx="19">
                  <c:v>-0.97099999999999997</c:v>
                </c:pt>
                <c:pt idx="20">
                  <c:v>-1.2629999999999999</c:v>
                </c:pt>
                <c:pt idx="21">
                  <c:v>-1.607</c:v>
                </c:pt>
                <c:pt idx="22">
                  <c:v>-1.1160000000000001</c:v>
                </c:pt>
                <c:pt idx="23">
                  <c:v>-0.877</c:v>
                </c:pt>
                <c:pt idx="24">
                  <c:v>-1.524</c:v>
                </c:pt>
                <c:pt idx="25">
                  <c:v>-1.1879999999999999</c:v>
                </c:pt>
                <c:pt idx="26">
                  <c:v>-0.57199999999999995</c:v>
                </c:pt>
                <c:pt idx="27">
                  <c:v>-0.55000000000000004</c:v>
                </c:pt>
                <c:pt idx="28">
                  <c:v>-0.48199999999999998</c:v>
                </c:pt>
                <c:pt idx="29">
                  <c:v>-0.71299999999999997</c:v>
                </c:pt>
                <c:pt idx="30">
                  <c:v>-0.495</c:v>
                </c:pt>
                <c:pt idx="31">
                  <c:v>-0.14199999999999999</c:v>
                </c:pt>
                <c:pt idx="32">
                  <c:v>-0.26200000000000001</c:v>
                </c:pt>
                <c:pt idx="33">
                  <c:v>0.32600000000000001</c:v>
                </c:pt>
                <c:pt idx="34">
                  <c:v>0.39400000000000002</c:v>
                </c:pt>
                <c:pt idx="35">
                  <c:v>0.65200000000000002</c:v>
                </c:pt>
                <c:pt idx="36">
                  <c:v>0.17199999999999999</c:v>
                </c:pt>
                <c:pt idx="37">
                  <c:v>0.79600000000000004</c:v>
                </c:pt>
                <c:pt idx="38">
                  <c:v>1.0609999999999999</c:v>
                </c:pt>
                <c:pt idx="39">
                  <c:v>0.77</c:v>
                </c:pt>
                <c:pt idx="40">
                  <c:v>1.228</c:v>
                </c:pt>
              </c:numCache>
            </c:numRef>
          </c:val>
          <c:smooth val="0"/>
          <c:extLst>
            <c:ext xmlns:c16="http://schemas.microsoft.com/office/drawing/2014/chart" uri="{C3380CC4-5D6E-409C-BE32-E72D297353CC}">
              <c16:uniqueId val="{00000004-59A9-424E-83A8-57EC7F36AF6C}"/>
            </c:ext>
          </c:extLst>
        </c:ser>
        <c:dLbls>
          <c:showLegendKey val="0"/>
          <c:showVal val="0"/>
          <c:showCatName val="0"/>
          <c:showSerName val="0"/>
          <c:showPercent val="0"/>
          <c:showBubbleSize val="0"/>
        </c:dLbls>
        <c:marker val="1"/>
        <c:smooth val="0"/>
        <c:axId val="967707535"/>
        <c:axId val="1389828319"/>
      </c:lineChart>
      <c:catAx>
        <c:axId val="967707535"/>
        <c:scaling>
          <c:orientation val="minMax"/>
        </c:scaling>
        <c:delete val="0"/>
        <c:axPos val="b"/>
        <c:majorGridlines>
          <c:spPr>
            <a:ln w="25400" cap="flat" cmpd="sng" algn="ctr">
              <a:solidFill>
                <a:schemeClr val="bg1"/>
              </a:solidFill>
              <a:round/>
            </a:ln>
            <a:effectLst/>
          </c:spPr>
        </c:majorGridlines>
        <c:numFmt formatCode="General" sourceLinked="1"/>
        <c:majorTickMark val="none"/>
        <c:minorTickMark val="none"/>
        <c:tickLblPos val="low"/>
        <c:spPr>
          <a:noFill/>
          <a:ln w="28575" cap="flat" cmpd="sng" algn="ctr">
            <a:solidFill>
              <a:schemeClr val="bg2">
                <a:lumMod val="90000"/>
              </a:schemeClr>
            </a:solidFill>
            <a:round/>
          </a:ln>
          <a:effectLst/>
        </c:spPr>
        <c:txPr>
          <a:bodyPr rot="-2700000" spcFirstLastPara="1" vertOverflow="ellipsis" wrap="square" anchor="ctr" anchorCtr="1"/>
          <a:lstStyle/>
          <a:p>
            <a:pPr>
              <a:defRPr sz="1200" b="0" i="0" u="none" strike="noStrike" kern="1200" baseline="0">
                <a:solidFill>
                  <a:schemeClr val="tx1">
                    <a:lumMod val="85000"/>
                    <a:lumOff val="15000"/>
                  </a:schemeClr>
                </a:solidFill>
                <a:latin typeface="+mn-lt"/>
                <a:ea typeface="+mn-ea"/>
                <a:cs typeface="+mn-cs"/>
              </a:defRPr>
            </a:pPr>
            <a:endParaRPr lang="en-US"/>
          </a:p>
        </c:txPr>
        <c:crossAx val="1389828319"/>
        <c:crosses val="autoZero"/>
        <c:auto val="1"/>
        <c:lblAlgn val="ctr"/>
        <c:lblOffset val="0"/>
        <c:tickLblSkip val="4"/>
        <c:tickMarkSkip val="4"/>
        <c:noMultiLvlLbl val="0"/>
      </c:catAx>
      <c:valAx>
        <c:axId val="1389828319"/>
        <c:scaling>
          <c:orientation val="minMax"/>
          <c:min val="-6"/>
        </c:scaling>
        <c:delete val="0"/>
        <c:axPos val="l"/>
        <c:majorGridlines>
          <c:spPr>
            <a:ln w="19050" cap="flat" cmpd="sng" algn="ctr">
              <a:solidFill>
                <a:schemeClr val="bg1"/>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r>
                  <a:rPr lang="en-US" sz="1800">
                    <a:solidFill>
                      <a:schemeClr val="tx1">
                        <a:lumMod val="85000"/>
                        <a:lumOff val="15000"/>
                      </a:schemeClr>
                    </a:solidFill>
                  </a:rPr>
                  <a:t>Revenue / Profit ($B)</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85000"/>
                      <a:lumOff val="1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mn-lt"/>
                <a:ea typeface="+mn-ea"/>
                <a:cs typeface="+mn-cs"/>
              </a:defRPr>
            </a:pPr>
            <a:endParaRPr lang="en-US"/>
          </a:p>
        </c:txPr>
        <c:crossAx val="967707535"/>
        <c:crosses val="autoZero"/>
        <c:crossBetween val="between"/>
      </c:valAx>
      <c:spPr>
        <a:solidFill>
          <a:schemeClr val="bg1">
            <a:lumMod val="95000"/>
          </a:schemeClr>
        </a:solidFill>
        <a:ln>
          <a:noFill/>
        </a:ln>
        <a:effectLst/>
      </c:spPr>
    </c:plotArea>
    <c:legend>
      <c:legendPos val="l"/>
      <c:layout>
        <c:manualLayout>
          <c:xMode val="edge"/>
          <c:yMode val="edge"/>
          <c:x val="0.12314694302918018"/>
          <c:y val="7.3818977495967164E-2"/>
          <c:w val="0.24732048733962947"/>
          <c:h val="0.16795619017367905"/>
        </c:manualLayout>
      </c:layout>
      <c:overlay val="1"/>
      <c:spPr>
        <a:solidFill>
          <a:schemeClr val="bg1"/>
        </a:solidFill>
        <a:ln>
          <a:solidFill>
            <a:schemeClr val="bg2">
              <a:lumMod val="50000"/>
            </a:schemeClr>
          </a:solidFill>
        </a:ln>
        <a:effectLst/>
      </c:spPr>
      <c:txPr>
        <a:bodyPr rot="0" spcFirstLastPara="1" vertOverflow="ellipsis" vert="horz" wrap="square" anchor="ctr" anchorCtr="0"/>
        <a:lstStyle/>
        <a:p>
          <a:pPr>
            <a:defRPr sz="1200" b="0"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CA" sz="1800" b="1"/>
              <a:t>Revenue split between Uber and drivers (global averages)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'P&amp;L'!$M$1</c:f>
              <c:strCache>
                <c:ptCount val="1"/>
                <c:pt idx="0">
                  <c:v>Bookings per trip</c:v>
                </c:pt>
              </c:strCache>
            </c:strRef>
          </c:tx>
          <c:spPr>
            <a:ln w="28575" cap="rnd">
              <a:solidFill>
                <a:schemeClr val="accent2"/>
              </a:solidFill>
              <a:round/>
            </a:ln>
            <a:effectLst/>
          </c:spPr>
          <c:marker>
            <c:symbol val="square"/>
            <c:size val="7"/>
            <c:spPr>
              <a:solidFill>
                <a:schemeClr val="lt1"/>
              </a:solidFill>
              <a:ln w="9525">
                <a:solidFill>
                  <a:schemeClr val="accent2"/>
                </a:solidFill>
              </a:ln>
              <a:effectLst/>
            </c:spPr>
          </c:marker>
          <c:cat>
            <c:strRef>
              <c:f>'P&amp;L'!$B$14:$B$50</c:f>
              <c:strCache>
                <c:ptCount val="29"/>
                <c:pt idx="0">
                  <c:v>2018-1</c:v>
                </c:pt>
                <c:pt idx="1">
                  <c:v>2018-2</c:v>
                </c:pt>
                <c:pt idx="2">
                  <c:v>2018-3</c:v>
                </c:pt>
                <c:pt idx="3">
                  <c:v>2018-4</c:v>
                </c:pt>
                <c:pt idx="4">
                  <c:v>2019-1</c:v>
                </c:pt>
                <c:pt idx="5">
                  <c:v>2019-2</c:v>
                </c:pt>
                <c:pt idx="6">
                  <c:v>2019-3</c:v>
                </c:pt>
                <c:pt idx="7">
                  <c:v>2019-4</c:v>
                </c:pt>
                <c:pt idx="8">
                  <c:v>2020-1</c:v>
                </c:pt>
                <c:pt idx="9">
                  <c:v>2020-2</c:v>
                </c:pt>
                <c:pt idx="10">
                  <c:v>2020-3</c:v>
                </c:pt>
                <c:pt idx="11">
                  <c:v>2020-4</c:v>
                </c:pt>
                <c:pt idx="12">
                  <c:v>2021-1</c:v>
                </c:pt>
                <c:pt idx="13">
                  <c:v>2021-2</c:v>
                </c:pt>
                <c:pt idx="14">
                  <c:v>2021-3</c:v>
                </c:pt>
                <c:pt idx="15">
                  <c:v>2021-4</c:v>
                </c:pt>
                <c:pt idx="16">
                  <c:v>2022-1</c:v>
                </c:pt>
                <c:pt idx="17">
                  <c:v>2022-2</c:v>
                </c:pt>
                <c:pt idx="18">
                  <c:v>2022-3</c:v>
                </c:pt>
                <c:pt idx="19">
                  <c:v>2022-4</c:v>
                </c:pt>
                <c:pt idx="20">
                  <c:v>2023-1</c:v>
                </c:pt>
                <c:pt idx="21">
                  <c:v>2023-2</c:v>
                </c:pt>
                <c:pt idx="22">
                  <c:v>2023-3</c:v>
                </c:pt>
                <c:pt idx="23">
                  <c:v>2023-4</c:v>
                </c:pt>
                <c:pt idx="24">
                  <c:v>2024-1</c:v>
                </c:pt>
                <c:pt idx="25">
                  <c:v>2024-2</c:v>
                </c:pt>
                <c:pt idx="26">
                  <c:v>2024-3</c:v>
                </c:pt>
                <c:pt idx="27">
                  <c:v>2024-4</c:v>
                </c:pt>
                <c:pt idx="28">
                  <c:v>2025-1</c:v>
                </c:pt>
              </c:strCache>
            </c:strRef>
          </c:cat>
          <c:val>
            <c:numRef>
              <c:f>'P&amp;L'!$M$14:$M$42</c:f>
              <c:numCache>
                <c:formatCode>_("$"* #,##0.00_);_("$"* \(#,##0.00\);_("$"* "-"??_);_(@_)</c:formatCode>
                <c:ptCount val="29"/>
                <c:pt idx="0">
                  <c:v>9.5862676056338039</c:v>
                </c:pt>
                <c:pt idx="1">
                  <c:v>9.6698872785829302</c:v>
                </c:pt>
                <c:pt idx="2">
                  <c:v>7.7804154302670616</c:v>
                </c:pt>
                <c:pt idx="3">
                  <c:v>7.6885465505693222</c:v>
                </c:pt>
                <c:pt idx="4">
                  <c:v>7.3845161290322574</c:v>
                </c:pt>
                <c:pt idx="5">
                  <c:v>7.2677400119260582</c:v>
                </c:pt>
                <c:pt idx="6">
                  <c:v>7.0926553672316386</c:v>
                </c:pt>
                <c:pt idx="7">
                  <c:v>7.0854745673833248</c:v>
                </c:pt>
                <c:pt idx="8">
                  <c:v>6.5585042219541627</c:v>
                </c:pt>
                <c:pt idx="9">
                  <c:v>4.1329715061058341</c:v>
                </c:pt>
                <c:pt idx="10">
                  <c:v>4.9873310810810816</c:v>
                </c:pt>
                <c:pt idx="11">
                  <c:v>4.7047817047817047</c:v>
                </c:pt>
                <c:pt idx="12">
                  <c:v>4.6807187284035932</c:v>
                </c:pt>
                <c:pt idx="13">
                  <c:v>5.7180675049636012</c:v>
                </c:pt>
                <c:pt idx="14">
                  <c:v>6.0225472273004259</c:v>
                </c:pt>
                <c:pt idx="15">
                  <c:v>6.406779661016949</c:v>
                </c:pt>
                <c:pt idx="16">
                  <c:v>6.2343023255813961</c:v>
                </c:pt>
                <c:pt idx="17">
                  <c:v>7.1388888888888893</c:v>
                </c:pt>
                <c:pt idx="18">
                  <c:v>7.006656426011264</c:v>
                </c:pt>
                <c:pt idx="19">
                  <c:v>7.0788973384030411</c:v>
                </c:pt>
                <c:pt idx="20">
                  <c:v>7.0532015065913365</c:v>
                </c:pt>
                <c:pt idx="21">
                  <c:v>7.3304119193689754</c:v>
                </c:pt>
                <c:pt idx="22">
                  <c:v>7.3342892257271606</c:v>
                </c:pt>
                <c:pt idx="23">
                  <c:v>7.4144559784698192</c:v>
                </c:pt>
                <c:pt idx="24">
                  <c:v>7.2589424572317265</c:v>
                </c:pt>
                <c:pt idx="25">
                  <c:v>7.4321880650994574</c:v>
                </c:pt>
                <c:pt idx="26">
                  <c:v>7.242068965517241</c:v>
                </c:pt>
                <c:pt idx="27">
                  <c:v>7.43089960886571</c:v>
                </c:pt>
                <c:pt idx="28">
                  <c:v>6.9769433465085635</c:v>
                </c:pt>
              </c:numCache>
            </c:numRef>
          </c:val>
          <c:smooth val="0"/>
          <c:extLst>
            <c:ext xmlns:c16="http://schemas.microsoft.com/office/drawing/2014/chart" uri="{C3380CC4-5D6E-409C-BE32-E72D297353CC}">
              <c16:uniqueId val="{00000000-205F-4D60-8AE9-F40A9569D3A6}"/>
            </c:ext>
          </c:extLst>
        </c:ser>
        <c:ser>
          <c:idx val="11"/>
          <c:order val="1"/>
          <c:tx>
            <c:strRef>
              <c:f>'P&amp;L'!$N$1</c:f>
              <c:strCache>
                <c:ptCount val="1"/>
                <c:pt idx="0">
                  <c:v>Uber revenue per trip</c:v>
                </c:pt>
              </c:strCache>
            </c:strRef>
          </c:tx>
          <c:spPr>
            <a:ln w="28575" cap="rnd">
              <a:solidFill>
                <a:schemeClr val="accent6">
                  <a:lumMod val="80000"/>
                </a:schemeClr>
              </a:solidFill>
              <a:round/>
            </a:ln>
            <a:effectLst/>
          </c:spPr>
          <c:marker>
            <c:symbol val="square"/>
            <c:size val="7"/>
            <c:spPr>
              <a:solidFill>
                <a:schemeClr val="lt1"/>
              </a:solidFill>
              <a:ln w="9525">
                <a:solidFill>
                  <a:schemeClr val="accent6">
                    <a:lumMod val="80000"/>
                  </a:schemeClr>
                </a:solidFill>
              </a:ln>
              <a:effectLst/>
            </c:spPr>
          </c:marker>
          <c:cat>
            <c:strRef>
              <c:f>'P&amp;L'!$B$14:$B$50</c:f>
              <c:strCache>
                <c:ptCount val="29"/>
                <c:pt idx="0">
                  <c:v>2018-1</c:v>
                </c:pt>
                <c:pt idx="1">
                  <c:v>2018-2</c:v>
                </c:pt>
                <c:pt idx="2">
                  <c:v>2018-3</c:v>
                </c:pt>
                <c:pt idx="3">
                  <c:v>2018-4</c:v>
                </c:pt>
                <c:pt idx="4">
                  <c:v>2019-1</c:v>
                </c:pt>
                <c:pt idx="5">
                  <c:v>2019-2</c:v>
                </c:pt>
                <c:pt idx="6">
                  <c:v>2019-3</c:v>
                </c:pt>
                <c:pt idx="7">
                  <c:v>2019-4</c:v>
                </c:pt>
                <c:pt idx="8">
                  <c:v>2020-1</c:v>
                </c:pt>
                <c:pt idx="9">
                  <c:v>2020-2</c:v>
                </c:pt>
                <c:pt idx="10">
                  <c:v>2020-3</c:v>
                </c:pt>
                <c:pt idx="11">
                  <c:v>2020-4</c:v>
                </c:pt>
                <c:pt idx="12">
                  <c:v>2021-1</c:v>
                </c:pt>
                <c:pt idx="13">
                  <c:v>2021-2</c:v>
                </c:pt>
                <c:pt idx="14">
                  <c:v>2021-3</c:v>
                </c:pt>
                <c:pt idx="15">
                  <c:v>2021-4</c:v>
                </c:pt>
                <c:pt idx="16">
                  <c:v>2022-1</c:v>
                </c:pt>
                <c:pt idx="17">
                  <c:v>2022-2</c:v>
                </c:pt>
                <c:pt idx="18">
                  <c:v>2022-3</c:v>
                </c:pt>
                <c:pt idx="19">
                  <c:v>2022-4</c:v>
                </c:pt>
                <c:pt idx="20">
                  <c:v>2023-1</c:v>
                </c:pt>
                <c:pt idx="21">
                  <c:v>2023-2</c:v>
                </c:pt>
                <c:pt idx="22">
                  <c:v>2023-3</c:v>
                </c:pt>
                <c:pt idx="23">
                  <c:v>2023-4</c:v>
                </c:pt>
                <c:pt idx="24">
                  <c:v>2024-1</c:v>
                </c:pt>
                <c:pt idx="25">
                  <c:v>2024-2</c:v>
                </c:pt>
                <c:pt idx="26">
                  <c:v>2024-3</c:v>
                </c:pt>
                <c:pt idx="27">
                  <c:v>2024-4</c:v>
                </c:pt>
                <c:pt idx="28">
                  <c:v>2025-1</c:v>
                </c:pt>
              </c:strCache>
            </c:strRef>
          </c:cat>
          <c:val>
            <c:numRef>
              <c:f>'P&amp;L'!$N$14:$N$42</c:f>
              <c:numCache>
                <c:formatCode>_("$"* #,##0.00_);_("$"* \(#,##0.00\);_("$"* "-"??_);_(@_)</c:formatCode>
                <c:ptCount val="29"/>
                <c:pt idx="0">
                  <c:v>2.200704225352113</c:v>
                </c:pt>
                <c:pt idx="1">
                  <c:v>2.1739130434782608</c:v>
                </c:pt>
                <c:pt idx="2">
                  <c:v>2.1884272997032639</c:v>
                </c:pt>
                <c:pt idx="3">
                  <c:v>2.0093770931011385</c:v>
                </c:pt>
                <c:pt idx="4">
                  <c:v>2</c:v>
                </c:pt>
                <c:pt idx="5">
                  <c:v>1.8902802623732853</c:v>
                </c:pt>
                <c:pt idx="6">
                  <c:v>2.152542372881356</c:v>
                </c:pt>
                <c:pt idx="7">
                  <c:v>2.118510749868904</c:v>
                </c:pt>
                <c:pt idx="8">
                  <c:v>1.4879372738238845</c:v>
                </c:pt>
                <c:pt idx="9">
                  <c:v>1.0678426051560379</c:v>
                </c:pt>
                <c:pt idx="10">
                  <c:v>1.1520270270270272</c:v>
                </c:pt>
                <c:pt idx="11">
                  <c:v>1.0194040194040195</c:v>
                </c:pt>
                <c:pt idx="12">
                  <c:v>0.5894955079474774</c:v>
                </c:pt>
                <c:pt idx="13">
                  <c:v>1.0708140304434153</c:v>
                </c:pt>
                <c:pt idx="14">
                  <c:v>1.3436928702010968</c:v>
                </c:pt>
                <c:pt idx="15">
                  <c:v>1.2870056497175142</c:v>
                </c:pt>
                <c:pt idx="16">
                  <c:v>1.4651162790697674</c:v>
                </c:pt>
                <c:pt idx="17">
                  <c:v>1.8979700854700856</c:v>
                </c:pt>
                <c:pt idx="18">
                  <c:v>1.9569892473118278</c:v>
                </c:pt>
                <c:pt idx="19">
                  <c:v>1.9657794676806082</c:v>
                </c:pt>
                <c:pt idx="20">
                  <c:v>2.0386064030131825</c:v>
                </c:pt>
                <c:pt idx="21">
                  <c:v>2.1446099912357584</c:v>
                </c:pt>
                <c:pt idx="22">
                  <c:v>2.0774272839000409</c:v>
                </c:pt>
                <c:pt idx="23">
                  <c:v>2.1287966166858898</c:v>
                </c:pt>
                <c:pt idx="24">
                  <c:v>2.1901244167962672</c:v>
                </c:pt>
                <c:pt idx="25">
                  <c:v>2.2169981916817356</c:v>
                </c:pt>
                <c:pt idx="26">
                  <c:v>2.21</c:v>
                </c:pt>
                <c:pt idx="27">
                  <c:v>2.252607561929596</c:v>
                </c:pt>
                <c:pt idx="28">
                  <c:v>2.13965744400527</c:v>
                </c:pt>
              </c:numCache>
            </c:numRef>
          </c:val>
          <c:smooth val="0"/>
          <c:extLst>
            <c:ext xmlns:c16="http://schemas.microsoft.com/office/drawing/2014/chart" uri="{C3380CC4-5D6E-409C-BE32-E72D297353CC}">
              <c16:uniqueId val="{00000001-205F-4D60-8AE9-F40A9569D3A6}"/>
            </c:ext>
          </c:extLst>
        </c:ser>
        <c:ser>
          <c:idx val="12"/>
          <c:order val="2"/>
          <c:tx>
            <c:strRef>
              <c:f>'P&amp;L'!$O$1</c:f>
              <c:strCache>
                <c:ptCount val="1"/>
                <c:pt idx="0">
                  <c:v>Driver revenue per trip</c:v>
                </c:pt>
              </c:strCache>
            </c:strRef>
          </c:tx>
          <c:spPr>
            <a:ln w="28575" cap="rnd">
              <a:solidFill>
                <a:schemeClr val="accent1"/>
              </a:solidFill>
              <a:round/>
            </a:ln>
            <a:effectLst/>
          </c:spPr>
          <c:marker>
            <c:symbol val="circle"/>
            <c:size val="7"/>
            <c:spPr>
              <a:solidFill>
                <a:schemeClr val="lt1"/>
              </a:solidFill>
              <a:ln w="9525">
                <a:solidFill>
                  <a:schemeClr val="accent1"/>
                </a:solidFill>
              </a:ln>
              <a:effectLst/>
            </c:spPr>
          </c:marker>
          <c:cat>
            <c:strRef>
              <c:f>'P&amp;L'!$B$14:$B$50</c:f>
              <c:strCache>
                <c:ptCount val="29"/>
                <c:pt idx="0">
                  <c:v>2018-1</c:v>
                </c:pt>
                <c:pt idx="1">
                  <c:v>2018-2</c:v>
                </c:pt>
                <c:pt idx="2">
                  <c:v>2018-3</c:v>
                </c:pt>
                <c:pt idx="3">
                  <c:v>2018-4</c:v>
                </c:pt>
                <c:pt idx="4">
                  <c:v>2019-1</c:v>
                </c:pt>
                <c:pt idx="5">
                  <c:v>2019-2</c:v>
                </c:pt>
                <c:pt idx="6">
                  <c:v>2019-3</c:v>
                </c:pt>
                <c:pt idx="7">
                  <c:v>2019-4</c:v>
                </c:pt>
                <c:pt idx="8">
                  <c:v>2020-1</c:v>
                </c:pt>
                <c:pt idx="9">
                  <c:v>2020-2</c:v>
                </c:pt>
                <c:pt idx="10">
                  <c:v>2020-3</c:v>
                </c:pt>
                <c:pt idx="11">
                  <c:v>2020-4</c:v>
                </c:pt>
                <c:pt idx="12">
                  <c:v>2021-1</c:v>
                </c:pt>
                <c:pt idx="13">
                  <c:v>2021-2</c:v>
                </c:pt>
                <c:pt idx="14">
                  <c:v>2021-3</c:v>
                </c:pt>
                <c:pt idx="15">
                  <c:v>2021-4</c:v>
                </c:pt>
                <c:pt idx="16">
                  <c:v>2022-1</c:v>
                </c:pt>
                <c:pt idx="17">
                  <c:v>2022-2</c:v>
                </c:pt>
                <c:pt idx="18">
                  <c:v>2022-3</c:v>
                </c:pt>
                <c:pt idx="19">
                  <c:v>2022-4</c:v>
                </c:pt>
                <c:pt idx="20">
                  <c:v>2023-1</c:v>
                </c:pt>
                <c:pt idx="21">
                  <c:v>2023-2</c:v>
                </c:pt>
                <c:pt idx="22">
                  <c:v>2023-3</c:v>
                </c:pt>
                <c:pt idx="23">
                  <c:v>2023-4</c:v>
                </c:pt>
                <c:pt idx="24">
                  <c:v>2024-1</c:v>
                </c:pt>
                <c:pt idx="25">
                  <c:v>2024-2</c:v>
                </c:pt>
                <c:pt idx="26">
                  <c:v>2024-3</c:v>
                </c:pt>
                <c:pt idx="27">
                  <c:v>2024-4</c:v>
                </c:pt>
                <c:pt idx="28">
                  <c:v>2025-1</c:v>
                </c:pt>
              </c:strCache>
            </c:strRef>
          </c:cat>
          <c:val>
            <c:numRef>
              <c:f>'P&amp;L'!$O$14:$O$42</c:f>
              <c:numCache>
                <c:formatCode>_("$"* #,##0.00_);_("$"* \(#,##0.00\);_("$"* "-"??_);_(@_)</c:formatCode>
                <c:ptCount val="29"/>
                <c:pt idx="0">
                  <c:v>7.3855633802816909</c:v>
                </c:pt>
                <c:pt idx="1">
                  <c:v>7.4959742351046685</c:v>
                </c:pt>
                <c:pt idx="2">
                  <c:v>5.5919881305637977</c:v>
                </c:pt>
                <c:pt idx="3">
                  <c:v>5.6791694574681832</c:v>
                </c:pt>
                <c:pt idx="4">
                  <c:v>5.3845161290322574</c:v>
                </c:pt>
                <c:pt idx="5">
                  <c:v>5.3774597495527727</c:v>
                </c:pt>
                <c:pt idx="6">
                  <c:v>4.9401129943502822</c:v>
                </c:pt>
                <c:pt idx="7">
                  <c:v>4.9669638175144213</c:v>
                </c:pt>
                <c:pt idx="8">
                  <c:v>5.0705669481302778</c:v>
                </c:pt>
                <c:pt idx="9">
                  <c:v>3.0651289009497962</c:v>
                </c:pt>
                <c:pt idx="10">
                  <c:v>3.8353040540540544</c:v>
                </c:pt>
                <c:pt idx="11">
                  <c:v>3.6853776853776852</c:v>
                </c:pt>
                <c:pt idx="12">
                  <c:v>4.0912232204561159</c:v>
                </c:pt>
                <c:pt idx="13">
                  <c:v>4.6472534745201859</c:v>
                </c:pt>
                <c:pt idx="14">
                  <c:v>4.6788543570993291</c:v>
                </c:pt>
                <c:pt idx="15">
                  <c:v>5.1197740112994348</c:v>
                </c:pt>
                <c:pt idx="16">
                  <c:v>4.7691860465116287</c:v>
                </c:pt>
                <c:pt idx="17">
                  <c:v>5.2409188034188032</c:v>
                </c:pt>
                <c:pt idx="18">
                  <c:v>5.0496671786994352</c:v>
                </c:pt>
                <c:pt idx="19">
                  <c:v>5.1131178707224318</c:v>
                </c:pt>
                <c:pt idx="20">
                  <c:v>5.014595103578154</c:v>
                </c:pt>
                <c:pt idx="21">
                  <c:v>5.1858019281332171</c:v>
                </c:pt>
                <c:pt idx="22">
                  <c:v>5.2568619418271192</c:v>
                </c:pt>
                <c:pt idx="23">
                  <c:v>5.2856593617839298</c:v>
                </c:pt>
                <c:pt idx="24">
                  <c:v>5.0688180404354597</c:v>
                </c:pt>
                <c:pt idx="25">
                  <c:v>5.2151898734177218</c:v>
                </c:pt>
                <c:pt idx="26">
                  <c:v>5.0320689655172419</c:v>
                </c:pt>
                <c:pt idx="27">
                  <c:v>5.1782920469361144</c:v>
                </c:pt>
                <c:pt idx="28">
                  <c:v>4.837285902503293</c:v>
                </c:pt>
              </c:numCache>
            </c:numRef>
          </c:val>
          <c:smooth val="0"/>
          <c:extLst>
            <c:ext xmlns:c16="http://schemas.microsoft.com/office/drawing/2014/chart" uri="{C3380CC4-5D6E-409C-BE32-E72D297353CC}">
              <c16:uniqueId val="{00000002-205F-4D60-8AE9-F40A9569D3A6}"/>
            </c:ext>
          </c:extLst>
        </c:ser>
        <c:dLbls>
          <c:showLegendKey val="0"/>
          <c:showVal val="0"/>
          <c:showCatName val="0"/>
          <c:showSerName val="0"/>
          <c:showPercent val="0"/>
          <c:showBubbleSize val="0"/>
        </c:dLbls>
        <c:marker val="1"/>
        <c:smooth val="0"/>
        <c:axId val="343848464"/>
        <c:axId val="382204800"/>
      </c:lineChart>
      <c:lineChart>
        <c:grouping val="standard"/>
        <c:varyColors val="0"/>
        <c:ser>
          <c:idx val="1"/>
          <c:order val="3"/>
          <c:tx>
            <c:v>Take Rate</c:v>
          </c:tx>
          <c:spPr>
            <a:ln w="28575" cap="rnd">
              <a:solidFill>
                <a:schemeClr val="accent4">
                  <a:lumMod val="50000"/>
                </a:schemeClr>
              </a:solidFill>
              <a:round/>
            </a:ln>
            <a:effectLst/>
          </c:spPr>
          <c:marker>
            <c:symbol val="circle"/>
            <c:size val="7"/>
            <c:spPr>
              <a:solidFill>
                <a:schemeClr val="bg1"/>
              </a:solidFill>
              <a:ln w="9525">
                <a:solidFill>
                  <a:schemeClr val="accent4">
                    <a:lumMod val="50000"/>
                  </a:schemeClr>
                </a:solidFill>
              </a:ln>
              <a:effectLst/>
            </c:spPr>
          </c:marker>
          <c:val>
            <c:numRef>
              <c:f>'P&amp;L'!$K$14:$K$42</c:f>
              <c:numCache>
                <c:formatCode>0.0%</c:formatCode>
                <c:ptCount val="29"/>
                <c:pt idx="0">
                  <c:v>0.2295684113865932</c:v>
                </c:pt>
                <c:pt idx="1">
                  <c:v>0.22481265611990009</c:v>
                </c:pt>
                <c:pt idx="2">
                  <c:v>0.28127383676582762</c:v>
                </c:pt>
                <c:pt idx="3">
                  <c:v>0.26134680721317188</c:v>
                </c:pt>
                <c:pt idx="4">
                  <c:v>0.27083697361523679</c:v>
                </c:pt>
                <c:pt idx="5">
                  <c:v>0.26009189366590085</c:v>
                </c:pt>
                <c:pt idx="6">
                  <c:v>0.30348892783176679</c:v>
                </c:pt>
                <c:pt idx="7">
                  <c:v>0.29899348727057429</c:v>
                </c:pt>
                <c:pt idx="8">
                  <c:v>0.22700000000000001</c:v>
                </c:pt>
                <c:pt idx="9">
                  <c:v>0.25800000000000001</c:v>
                </c:pt>
                <c:pt idx="10">
                  <c:v>0.23100000000000001</c:v>
                </c:pt>
                <c:pt idx="11">
                  <c:v>0.217</c:v>
                </c:pt>
                <c:pt idx="12">
                  <c:v>0.126</c:v>
                </c:pt>
                <c:pt idx="13">
                  <c:v>0.187</c:v>
                </c:pt>
                <c:pt idx="14">
                  <c:v>0.223</c:v>
                </c:pt>
                <c:pt idx="15">
                  <c:v>0.20100000000000001</c:v>
                </c:pt>
                <c:pt idx="16">
                  <c:v>0.23499999999999999</c:v>
                </c:pt>
                <c:pt idx="17">
                  <c:v>0.26600000000000001</c:v>
                </c:pt>
                <c:pt idx="18">
                  <c:v>0.27900000000000003</c:v>
                </c:pt>
                <c:pt idx="19">
                  <c:v>0.27800000000000002</c:v>
                </c:pt>
                <c:pt idx="20">
                  <c:v>0.28899999999999998</c:v>
                </c:pt>
                <c:pt idx="21">
                  <c:v>0.29299999999999998</c:v>
                </c:pt>
                <c:pt idx="22">
                  <c:v>0.28299999999999997</c:v>
                </c:pt>
                <c:pt idx="23">
                  <c:v>0.28699999999999998</c:v>
                </c:pt>
                <c:pt idx="24">
                  <c:v>0.30199999999999999</c:v>
                </c:pt>
                <c:pt idx="25">
                  <c:v>0.29799999999999999</c:v>
                </c:pt>
                <c:pt idx="26">
                  <c:v>0.30499999999999999</c:v>
                </c:pt>
                <c:pt idx="27">
                  <c:v>0.30299999999999999</c:v>
                </c:pt>
                <c:pt idx="28">
                  <c:v>0.307</c:v>
                </c:pt>
              </c:numCache>
            </c:numRef>
          </c:val>
          <c:smooth val="0"/>
          <c:extLst>
            <c:ext xmlns:c16="http://schemas.microsoft.com/office/drawing/2014/chart" uri="{C3380CC4-5D6E-409C-BE32-E72D297353CC}">
              <c16:uniqueId val="{00000003-205F-4D60-8AE9-F40A9569D3A6}"/>
            </c:ext>
          </c:extLst>
        </c:ser>
        <c:dLbls>
          <c:showLegendKey val="0"/>
          <c:showVal val="0"/>
          <c:showCatName val="0"/>
          <c:showSerName val="0"/>
          <c:showPercent val="0"/>
          <c:showBubbleSize val="0"/>
        </c:dLbls>
        <c:marker val="1"/>
        <c:smooth val="0"/>
        <c:axId val="748609231"/>
        <c:axId val="848750991"/>
      </c:lineChart>
      <c:catAx>
        <c:axId val="343848464"/>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04800"/>
        <c:crosses val="autoZero"/>
        <c:auto val="1"/>
        <c:lblAlgn val="ctr"/>
        <c:lblOffset val="100"/>
        <c:noMultiLvlLbl val="0"/>
      </c:catAx>
      <c:valAx>
        <c:axId val="38220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Revenue per trip ($US)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48464"/>
        <c:crosses val="autoZero"/>
        <c:crossBetween val="between"/>
      </c:valAx>
      <c:valAx>
        <c:axId val="848750991"/>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Uber take rate (%)</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48609231"/>
        <c:crosses val="max"/>
        <c:crossBetween val="between"/>
      </c:valAx>
      <c:catAx>
        <c:axId val="748609231"/>
        <c:scaling>
          <c:orientation val="minMax"/>
        </c:scaling>
        <c:delete val="1"/>
        <c:axPos val="b"/>
        <c:majorTickMark val="out"/>
        <c:minorTickMark val="none"/>
        <c:tickLblPos val="nextTo"/>
        <c:crossAx val="848750991"/>
        <c:crosses val="autoZero"/>
        <c:auto val="1"/>
        <c:lblAlgn val="ctr"/>
        <c:lblOffset val="100"/>
        <c:noMultiLvlLbl val="0"/>
      </c:catAx>
      <c:spPr>
        <a:noFill/>
        <a:ln>
          <a:solidFill>
            <a:schemeClr val="accent1"/>
          </a:solidFill>
        </a:ln>
        <a:effectLst/>
      </c:spPr>
    </c:plotArea>
    <c:legend>
      <c:legendPos val="b"/>
      <c:layout>
        <c:manualLayout>
          <c:xMode val="edge"/>
          <c:yMode val="edge"/>
          <c:x val="0.42587811078589005"/>
          <c:y val="0.12353600129880672"/>
          <c:w val="0.22366646054059997"/>
          <c:h val="0.1390538606898786"/>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200" b="0" i="0" u="none" strike="noStrike" kern="1200" spc="0" baseline="0">
                <a:solidFill>
                  <a:schemeClr val="tx1">
                    <a:lumMod val="65000"/>
                    <a:lumOff val="35000"/>
                  </a:schemeClr>
                </a:solidFill>
                <a:latin typeface="+mn-lt"/>
                <a:ea typeface="+mn-ea"/>
                <a:cs typeface="+mn-cs"/>
              </a:defRPr>
            </a:pPr>
            <a:r>
              <a:rPr lang="en-US" sz="1200"/>
              <a:t>Utilization rate </a:t>
            </a:r>
            <a:br>
              <a:rPr lang="en-US" sz="1200"/>
            </a:br>
            <a:r>
              <a:rPr lang="en-US" sz="1200"/>
              <a:t>by time and distance</a:t>
            </a:r>
          </a:p>
        </c:rich>
      </c:tx>
      <c:layout>
        <c:manualLayout>
          <c:xMode val="edge"/>
          <c:yMode val="edge"/>
          <c:x val="0.14964566929133857"/>
          <c:y val="7.407407407407407E-2"/>
        </c:manualLayout>
      </c:layout>
      <c:overlay val="0"/>
      <c:spPr>
        <a:noFill/>
        <a:ln>
          <a:noFill/>
        </a:ln>
        <a:effectLst/>
      </c:spPr>
      <c:txPr>
        <a:bodyPr rot="0" spcFirstLastPara="1" vertOverflow="ellipsis" vert="horz" wrap="square" anchor="ctr" anchorCtr="1"/>
        <a:lstStyle/>
        <a:p>
          <a:pPr algn="l">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45603674540683"/>
          <c:y val="6.0601851851851872E-2"/>
          <c:w val="0.80283573928258967"/>
          <c:h val="0.73382728200641578"/>
        </c:manualLayout>
      </c:layout>
      <c:scatterChart>
        <c:scatterStyle val="lineMarker"/>
        <c:varyColors val="0"/>
        <c:ser>
          <c:idx val="0"/>
          <c:order val="0"/>
          <c:tx>
            <c:strRef>
              <c:f>Utilization!$B$1</c:f>
              <c:strCache>
                <c:ptCount val="1"/>
                <c:pt idx="0">
                  <c:v>P3 (distance)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Utilization!$A$2:$A$12</c:f>
              <c:numCache>
                <c:formatCode>0.00</c:formatCode>
                <c:ptCount val="11"/>
                <c:pt idx="0" formatCode="General">
                  <c:v>0</c:v>
                </c:pt>
                <c:pt idx="1">
                  <c:v>0.1</c:v>
                </c:pt>
                <c:pt idx="2">
                  <c:v>0.2</c:v>
                </c:pt>
                <c:pt idx="3">
                  <c:v>0.30000000000000004</c:v>
                </c:pt>
                <c:pt idx="4">
                  <c:v>0.4</c:v>
                </c:pt>
                <c:pt idx="5">
                  <c:v>0.5</c:v>
                </c:pt>
                <c:pt idx="6">
                  <c:v>0.6</c:v>
                </c:pt>
                <c:pt idx="7">
                  <c:v>0.7</c:v>
                </c:pt>
                <c:pt idx="8">
                  <c:v>0.79999999999999993</c:v>
                </c:pt>
                <c:pt idx="9">
                  <c:v>0.89999999999999991</c:v>
                </c:pt>
                <c:pt idx="10">
                  <c:v>0.99999999999999989</c:v>
                </c:pt>
              </c:numCache>
            </c:numRef>
          </c:xVal>
          <c:yVal>
            <c:numRef>
              <c:f>Utilization!$B$2:$B$12</c:f>
              <c:numCache>
                <c:formatCode>0.00</c:formatCode>
                <c:ptCount val="11"/>
                <c:pt idx="0">
                  <c:v>0</c:v>
                </c:pt>
                <c:pt idx="1">
                  <c:v>0.25188916876574308</c:v>
                </c:pt>
                <c:pt idx="2">
                  <c:v>0.43103448275862072</c:v>
                </c:pt>
                <c:pt idx="3">
                  <c:v>0.56497175141242939</c:v>
                </c:pt>
                <c:pt idx="4">
                  <c:v>0.668896321070234</c:v>
                </c:pt>
                <c:pt idx="5">
                  <c:v>0.75187969924812026</c:v>
                </c:pt>
                <c:pt idx="6">
                  <c:v>0.81967213114754101</c:v>
                </c:pt>
                <c:pt idx="7">
                  <c:v>0.87609511889862335</c:v>
                </c:pt>
                <c:pt idx="8">
                  <c:v>0.92378752886836024</c:v>
                </c:pt>
                <c:pt idx="9">
                  <c:v>0.96463022508038587</c:v>
                </c:pt>
                <c:pt idx="10">
                  <c:v>1</c:v>
                </c:pt>
              </c:numCache>
            </c:numRef>
          </c:yVal>
          <c:smooth val="0"/>
          <c:extLst>
            <c:ext xmlns:c16="http://schemas.microsoft.com/office/drawing/2014/chart" uri="{C3380CC4-5D6E-409C-BE32-E72D297353CC}">
              <c16:uniqueId val="{00000000-AD31-4016-A82A-CF4A2336A5FE}"/>
            </c:ext>
          </c:extLst>
        </c:ser>
        <c:dLbls>
          <c:showLegendKey val="0"/>
          <c:showVal val="0"/>
          <c:showCatName val="0"/>
          <c:showSerName val="0"/>
          <c:showPercent val="0"/>
          <c:showBubbleSize val="0"/>
        </c:dLbls>
        <c:axId val="1953587311"/>
        <c:axId val="2045181631"/>
      </c:scatterChart>
      <c:valAx>
        <c:axId val="195358731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Utilization rate by 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181631"/>
        <c:crosses val="autoZero"/>
        <c:crossBetween val="midCat"/>
      </c:valAx>
      <c:valAx>
        <c:axId val="2045181631"/>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Utilization rate by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87311"/>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2200E4A-E82C-4274-9E48-1F87C10FBE87}">
  <sheetPr/>
  <sheetViews>
    <sheetView zoomScale="11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a:extLst>
            <a:ext uri="{FF2B5EF4-FFF2-40B4-BE49-F238E27FC236}">
              <a16:creationId xmlns:a16="http://schemas.microsoft.com/office/drawing/2014/main" id="{0472104C-D640-41C4-854C-9EFC42AAF7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609599" y="190500"/>
    <xdr:ext cx="9096375" cy="5543550"/>
    <xdr:graphicFrame macro="">
      <xdr:nvGraphicFramePr>
        <xdr:cNvPr id="2" name="Chart 1">
          <a:extLst>
            <a:ext uri="{FF2B5EF4-FFF2-40B4-BE49-F238E27FC236}">
              <a16:creationId xmlns:a16="http://schemas.microsoft.com/office/drawing/2014/main" id="{D07CC7ED-9A21-4C89-AA02-185B35CD303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3</xdr:col>
      <xdr:colOff>323850</xdr:colOff>
      <xdr:row>8</xdr:row>
      <xdr:rowOff>119062</xdr:rowOff>
    </xdr:from>
    <xdr:to>
      <xdr:col>11</xdr:col>
      <xdr:colOff>19050</xdr:colOff>
      <xdr:row>23</xdr:row>
      <xdr:rowOff>4762</xdr:rowOff>
    </xdr:to>
    <xdr:graphicFrame macro="">
      <xdr:nvGraphicFramePr>
        <xdr:cNvPr id="2" name="Chart 1">
          <a:extLst>
            <a:ext uri="{FF2B5EF4-FFF2-40B4-BE49-F238E27FC236}">
              <a16:creationId xmlns:a16="http://schemas.microsoft.com/office/drawing/2014/main" id="{DCBEA696-1138-604F-1F85-80767BBE4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nbc.com/2019/11/04/uber-uber-q3-2019-earnings.html" TargetMode="External"/><Relationship Id="rId18" Type="http://schemas.openxmlformats.org/officeDocument/2006/relationships/hyperlink" Target="https://www.cnbc.com/2021/02/10/uber-earnings-q4-2020-.html" TargetMode="External"/><Relationship Id="rId26" Type="http://schemas.openxmlformats.org/officeDocument/2006/relationships/hyperlink" Target="https://investor.uber.com/news-events/news/press-release-details/2024/Uber-Announces-Results-for-Second-Quarter-2024/" TargetMode="External"/><Relationship Id="rId39" Type="http://schemas.openxmlformats.org/officeDocument/2006/relationships/vmlDrawing" Target="../drawings/vmlDrawing1.vml"/><Relationship Id="rId21" Type="http://schemas.openxmlformats.org/officeDocument/2006/relationships/hyperlink" Target="https://investor.uber.com/news-events/news/press-release-details/2022/Uber-Announces-Results-for-First-Quarter-2022/" TargetMode="External"/><Relationship Id="rId34" Type="http://schemas.openxmlformats.org/officeDocument/2006/relationships/hyperlink" Target="https://investor.uber.com/news-events/news/press-release-details/2022/Uber-Announces-Results-for-Third-Quarter-2022/default.aspx" TargetMode="External"/><Relationship Id="rId7" Type="http://schemas.openxmlformats.org/officeDocument/2006/relationships/hyperlink" Target="https://www.cnbc.com/2018/05/23/uber-q1-financial-data-increased-sales-valuation-with-new-tender-offer.html" TargetMode="External"/><Relationship Id="rId12" Type="http://schemas.openxmlformats.org/officeDocument/2006/relationships/hyperlink" Target="https://www.cnbc.com/2019/08/08/uber-earnings-q2-2019.html" TargetMode="External"/><Relationship Id="rId17" Type="http://schemas.openxmlformats.org/officeDocument/2006/relationships/hyperlink" Target="https://www.cnbc.com/2020/11/05/uber-earnings-q3-2020.html" TargetMode="External"/><Relationship Id="rId25" Type="http://schemas.openxmlformats.org/officeDocument/2006/relationships/hyperlink" Target="https://investor.uber.com/news-events/news/press-release-details/2023/Uber-Announces-Results-for-Third-Quarter-2023/default.aspx" TargetMode="External"/><Relationship Id="rId33" Type="http://schemas.openxmlformats.org/officeDocument/2006/relationships/hyperlink" Target="https://investor.uber.com/news-events/news/press-release-details/2023/Uber-Announces-Results-for-Fourth-Quarter-and-Full-Year-2022/default.aspx" TargetMode="External"/><Relationship Id="rId38" Type="http://schemas.openxmlformats.org/officeDocument/2006/relationships/hyperlink" Target="https://investor.uber.com/news-events/news/press-release-details/2025/Uber-Announces-Results-for-First-Quarter-2025/default.aspx" TargetMode="External"/><Relationship Id="rId2" Type="http://schemas.openxmlformats.org/officeDocument/2006/relationships/hyperlink" Target="https://www.cnbc.com/2018/02/13/ubers-loss-jumped-61-percent-to-4-point-5-billion-in-2017.html" TargetMode="External"/><Relationship Id="rId16" Type="http://schemas.openxmlformats.org/officeDocument/2006/relationships/hyperlink" Target="https://www.cnbc.com/2020/08/06/uber-earnings-q2-2020.html" TargetMode="External"/><Relationship Id="rId20" Type="http://schemas.openxmlformats.org/officeDocument/2006/relationships/hyperlink" Target="https://www.cnbc.com/2022/02/09/uber-earnings-q4-2021.html" TargetMode="External"/><Relationship Id="rId29" Type="http://schemas.openxmlformats.org/officeDocument/2006/relationships/hyperlink" Target="https://investor.uber.com/news-events/news/press-release-details/2024/Uber-Announces-Results-for-Third-Quarter-2024/default.aspx" TargetMode="External"/><Relationship Id="rId1" Type="http://schemas.openxmlformats.org/officeDocument/2006/relationships/hyperlink" Target="https://www.cnbc.com/2017/11/29/ubers-third-quarter-loss-widens-to-743-million.html" TargetMode="External"/><Relationship Id="rId6" Type="http://schemas.openxmlformats.org/officeDocument/2006/relationships/hyperlink" Target="https://www.cnbc.com/2021/11/04/uber-earnings-q3-2021.html" TargetMode="External"/><Relationship Id="rId11" Type="http://schemas.openxmlformats.org/officeDocument/2006/relationships/hyperlink" Target="https://www.cnbc.com/2019/05/30/uber-earnings-q1-2019.html" TargetMode="External"/><Relationship Id="rId24" Type="http://schemas.openxmlformats.org/officeDocument/2006/relationships/hyperlink" Target="https://investor.uber.com/news-events/news/press-release-details/2023/Uber-Announces-Results-for-Second-Quarter-2023/default.aspx" TargetMode="External"/><Relationship Id="rId32" Type="http://schemas.openxmlformats.org/officeDocument/2006/relationships/hyperlink" Target="https://investor.uber.com/news-events/news/press-release-details/2023/Uber-Announces-Results-for-First-Quarter-2023/default.aspx" TargetMode="External"/><Relationship Id="rId37" Type="http://schemas.openxmlformats.org/officeDocument/2006/relationships/hyperlink" Target="https://investor.uber.com/news-events/news/press-release-details/2021/Uber-Announces-Results-for-First-Quarter-2021/" TargetMode="External"/><Relationship Id="rId40" Type="http://schemas.openxmlformats.org/officeDocument/2006/relationships/comments" Target="../comments1.xml"/><Relationship Id="rId5" Type="http://schemas.openxmlformats.org/officeDocument/2006/relationships/hyperlink" Target="https://www.cnbc.com/2021/08/04/uber-earnings-q2-2021.html" TargetMode="External"/><Relationship Id="rId15" Type="http://schemas.openxmlformats.org/officeDocument/2006/relationships/hyperlink" Target="https://www.cnbc.com/2020/05/07/uber-uber-earnings-q1-2020.html" TargetMode="External"/><Relationship Id="rId23" Type="http://schemas.openxmlformats.org/officeDocument/2006/relationships/hyperlink" Target="https://investor.uber.com/news-events/news/press-release-details/2022/Uber-Announces-Results-for-Second-Quarter-2022/default.aspx" TargetMode="External"/><Relationship Id="rId28" Type="http://schemas.openxmlformats.org/officeDocument/2006/relationships/hyperlink" Target="https://investor.uber.com/news-events/news/press-release-details/2025/Uber-Announces-Results-for-Fourth-Quarter-and-Full-Year-2024/default.aspx" TargetMode="External"/><Relationship Id="rId36" Type="http://schemas.openxmlformats.org/officeDocument/2006/relationships/hyperlink" Target="https://investor.uber.com/news-events/news/press-release-details/2021/Uber-Announces-Results-for-Second-Quarter-2021/" TargetMode="External"/><Relationship Id="rId10" Type="http://schemas.openxmlformats.org/officeDocument/2006/relationships/hyperlink" Target="https://www.cnbc.com/2019/02/15/uber-2018-financial-results.html" TargetMode="External"/><Relationship Id="rId19" Type="http://schemas.openxmlformats.org/officeDocument/2006/relationships/hyperlink" Target="https://www.cnbc.com/2021/05/05/uber-q1-2021-earnings.html" TargetMode="External"/><Relationship Id="rId31" Type="http://schemas.openxmlformats.org/officeDocument/2006/relationships/hyperlink" Target="https://investor.uber.com/news-events/news/press-release-details/2024/Uber-Announces-Results-for-Fourth-Quarter-and-Full-Year-2023/default.aspx" TargetMode="External"/><Relationship Id="rId4" Type="http://schemas.openxmlformats.org/officeDocument/2006/relationships/hyperlink" Target="https://www.cnbc.com/2017/05/31/uber-posts-massive-loss-wsj.html" TargetMode="External"/><Relationship Id="rId9" Type="http://schemas.openxmlformats.org/officeDocument/2006/relationships/hyperlink" Target="https://www.cnbc.com/2018/11/14/uber-earnings-q3-2018-self-reported.html" TargetMode="External"/><Relationship Id="rId14" Type="http://schemas.openxmlformats.org/officeDocument/2006/relationships/hyperlink" Target="https://www.cnbc.com/2020/02/06/uber-uber-earnings-q4-2019.html" TargetMode="External"/><Relationship Id="rId22" Type="http://schemas.openxmlformats.org/officeDocument/2006/relationships/hyperlink" Target="https://investor.uber.com/financials/default.aspx" TargetMode="External"/><Relationship Id="rId27" Type="http://schemas.openxmlformats.org/officeDocument/2006/relationships/hyperlink" Target="https://investor.uber.com/financials/default.aspx" TargetMode="External"/><Relationship Id="rId30" Type="http://schemas.openxmlformats.org/officeDocument/2006/relationships/hyperlink" Target="https://investor.uber.com/news-events/news/press-release-details/2024/Uber-Announces-Results-for-First-Quarter-2024/default.aspx" TargetMode="External"/><Relationship Id="rId35" Type="http://schemas.openxmlformats.org/officeDocument/2006/relationships/hyperlink" Target="https://investor.uber.com/news-events/news/press-release-details/2022/Uber-Announces-Results-for-Fourth-Quarter-and-Full-Year-2021/" TargetMode="External"/><Relationship Id="rId8" Type="http://schemas.openxmlformats.org/officeDocument/2006/relationships/hyperlink" Target="https://www.cnbc.com/2018/08/15/uber-q2-2018-revenue-bookings-slow-slightly.html" TargetMode="External"/><Relationship Id="rId3" Type="http://schemas.openxmlformats.org/officeDocument/2006/relationships/hyperlink" Target="https://www.cnbc.com/2017/08/23/uber-q2-earnings-loss-narrows-bookings-soar.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23.q4cdn.com/407969754/files/doc_financials/2019/Q1/Uber-Q1-19-Earnings_FINAL2.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D3FC-8B99-4752-A7B2-3B559B0FE7B5}">
  <dimension ref="A1:U42"/>
  <sheetViews>
    <sheetView workbookViewId="0">
      <pane ySplit="1" topLeftCell="A14" activePane="bottomLeft" state="frozen"/>
      <selection pane="bottomLeft" activeCell="K43" sqref="K43"/>
    </sheetView>
  </sheetViews>
  <sheetFormatPr defaultRowHeight="15" x14ac:dyDescent="0.25"/>
  <cols>
    <col min="1" max="1" width="18" style="2" customWidth="1"/>
    <col min="2" max="2" width="14.28515625" style="4" bestFit="1" customWidth="1"/>
    <col min="3" max="3" width="19.5703125" style="25" customWidth="1"/>
    <col min="4" max="4" width="22.5703125" style="21" customWidth="1"/>
    <col min="5" max="5" width="15.5703125" style="21" customWidth="1"/>
    <col min="6" max="6" width="24.5703125" style="21" customWidth="1"/>
    <col min="7" max="7" width="18" style="21" customWidth="1"/>
    <col min="8" max="8" width="15.5703125" customWidth="1"/>
    <col min="9" max="9" width="14.140625" style="23" customWidth="1"/>
    <col min="10" max="10" width="14.140625" customWidth="1"/>
    <col min="11" max="11" width="14.140625" style="31" customWidth="1"/>
    <col min="12" max="12" width="14.140625" style="30" customWidth="1"/>
    <col min="13" max="18" width="14.140625" customWidth="1"/>
    <col min="19" max="19" width="105.28515625" hidden="1" customWidth="1"/>
    <col min="20" max="20" width="114.5703125" bestFit="1" customWidth="1"/>
  </cols>
  <sheetData>
    <row r="1" spans="1:21" s="17" customFormat="1" x14ac:dyDescent="0.25">
      <c r="A1" s="15" t="s">
        <v>12</v>
      </c>
      <c r="B1" s="16" t="s">
        <v>11</v>
      </c>
      <c r="C1" s="24" t="s">
        <v>70</v>
      </c>
      <c r="D1" s="26" t="s">
        <v>54</v>
      </c>
      <c r="E1" s="26" t="s">
        <v>0</v>
      </c>
      <c r="F1" s="26" t="s">
        <v>48</v>
      </c>
      <c r="G1" s="26" t="s">
        <v>58</v>
      </c>
      <c r="H1" s="17" t="s">
        <v>47</v>
      </c>
      <c r="I1" s="22" t="s">
        <v>19</v>
      </c>
      <c r="J1" s="17" t="s">
        <v>63</v>
      </c>
      <c r="K1" s="29" t="s">
        <v>75</v>
      </c>
      <c r="L1" s="32" t="s">
        <v>69</v>
      </c>
      <c r="M1" s="17" t="s">
        <v>73</v>
      </c>
      <c r="N1" s="17" t="s">
        <v>71</v>
      </c>
      <c r="O1" s="17" t="s">
        <v>72</v>
      </c>
      <c r="P1" s="17" t="s">
        <v>60</v>
      </c>
      <c r="Q1" s="17" t="s">
        <v>61</v>
      </c>
      <c r="R1" s="17" t="s">
        <v>42</v>
      </c>
      <c r="S1" s="17" t="s">
        <v>43</v>
      </c>
      <c r="T1" s="17" t="s">
        <v>44</v>
      </c>
    </row>
    <row r="2" spans="1:21" x14ac:dyDescent="0.25">
      <c r="A2" s="2">
        <v>42005</v>
      </c>
      <c r="B2" s="4" t="str">
        <f>CONCATENATE(YEAR(A2), "-", ROUNDUP(MONTH(A2)/3,0))</f>
        <v>2015-1</v>
      </c>
      <c r="D2" s="21">
        <v>0.25</v>
      </c>
      <c r="E2" s="21">
        <v>-0.2</v>
      </c>
      <c r="J2" s="20"/>
      <c r="K2" s="30"/>
    </row>
    <row r="3" spans="1:21" x14ac:dyDescent="0.25">
      <c r="A3" s="2">
        <f>EDATE(A2,3)</f>
        <v>42095</v>
      </c>
      <c r="B3" s="4" t="str">
        <f t="shared" ref="B3:B42" si="0">CONCATENATE(YEAR(A3), "-", ROUNDUP(MONTH(A3)/3,0))</f>
        <v>2015-2</v>
      </c>
      <c r="D3" s="21">
        <v>0.35</v>
      </c>
      <c r="E3" s="21">
        <v>-0.55000000000000004</v>
      </c>
      <c r="J3" s="20"/>
      <c r="K3" s="30"/>
    </row>
    <row r="4" spans="1:21" x14ac:dyDescent="0.25">
      <c r="A4" s="2">
        <f t="shared" ref="A4:A24" si="1">EDATE(A3,3)</f>
        <v>42186</v>
      </c>
      <c r="B4" s="4" t="str">
        <f t="shared" si="0"/>
        <v>2015-3</v>
      </c>
      <c r="D4" s="21">
        <v>0.7</v>
      </c>
      <c r="E4" s="21">
        <v>-0.65</v>
      </c>
      <c r="J4" s="20"/>
      <c r="K4" s="30"/>
    </row>
    <row r="5" spans="1:21" x14ac:dyDescent="0.25">
      <c r="A5" s="2">
        <f t="shared" si="1"/>
        <v>42278</v>
      </c>
      <c r="B5" s="4" t="str">
        <f t="shared" si="0"/>
        <v>2015-4</v>
      </c>
      <c r="D5" s="21">
        <v>0.8</v>
      </c>
      <c r="E5" s="21">
        <v>-0.55000000000000004</v>
      </c>
      <c r="J5" s="20"/>
      <c r="K5" s="30"/>
      <c r="P5">
        <v>1999</v>
      </c>
      <c r="Q5">
        <v>-0.7</v>
      </c>
      <c r="R5" t="s">
        <v>13</v>
      </c>
    </row>
    <row r="6" spans="1:21" x14ac:dyDescent="0.25">
      <c r="A6" s="2">
        <f t="shared" si="1"/>
        <v>42370</v>
      </c>
      <c r="B6" s="4" t="str">
        <f t="shared" si="0"/>
        <v>2016-1</v>
      </c>
      <c r="D6" s="21">
        <v>0.95</v>
      </c>
      <c r="E6" s="21">
        <v>-0.5</v>
      </c>
      <c r="J6" s="20"/>
      <c r="K6" s="30"/>
      <c r="R6" t="s">
        <v>62</v>
      </c>
    </row>
    <row r="7" spans="1:21" x14ac:dyDescent="0.25">
      <c r="A7" s="2">
        <f t="shared" si="1"/>
        <v>42461</v>
      </c>
      <c r="B7" s="4" t="str">
        <f t="shared" si="0"/>
        <v>2016-2</v>
      </c>
      <c r="D7" s="21">
        <v>1.1000000000000001</v>
      </c>
      <c r="E7" s="21">
        <v>-0.75</v>
      </c>
      <c r="J7" s="20"/>
      <c r="K7" s="30"/>
      <c r="P7" s="18"/>
    </row>
    <row r="8" spans="1:21" x14ac:dyDescent="0.25">
      <c r="A8" s="2">
        <f t="shared" si="1"/>
        <v>42552</v>
      </c>
      <c r="B8" s="4" t="str">
        <f t="shared" si="0"/>
        <v>2016-3</v>
      </c>
      <c r="D8" s="21">
        <v>1.7</v>
      </c>
      <c r="E8" s="21">
        <v>-0.9</v>
      </c>
      <c r="J8" s="20"/>
      <c r="K8" s="30"/>
      <c r="P8" s="18"/>
    </row>
    <row r="9" spans="1:21" x14ac:dyDescent="0.25">
      <c r="A9" s="2">
        <f t="shared" si="1"/>
        <v>42644</v>
      </c>
      <c r="B9" s="4" t="str">
        <f t="shared" si="0"/>
        <v>2016-4</v>
      </c>
      <c r="D9" s="21">
        <v>2.8</v>
      </c>
      <c r="E9" s="21">
        <v>-0.99099999999999999</v>
      </c>
      <c r="J9" s="20"/>
      <c r="K9" s="30"/>
      <c r="P9" s="18">
        <v>2000</v>
      </c>
      <c r="Q9">
        <v>-1.3</v>
      </c>
    </row>
    <row r="10" spans="1:21" x14ac:dyDescent="0.25">
      <c r="A10" s="2">
        <f t="shared" si="1"/>
        <v>42736</v>
      </c>
      <c r="B10" s="4" t="str">
        <f t="shared" si="0"/>
        <v>2017-1</v>
      </c>
      <c r="D10" s="21">
        <v>3.4</v>
      </c>
      <c r="E10" s="21">
        <v>-0.70799999999999996</v>
      </c>
      <c r="F10" s="21">
        <v>-0.65700000000000003</v>
      </c>
      <c r="J10" s="20"/>
      <c r="K10" s="30"/>
      <c r="P10" s="18"/>
      <c r="R10" t="s">
        <v>1</v>
      </c>
      <c r="S10" s="3" t="s">
        <v>21</v>
      </c>
      <c r="U10" t="s">
        <v>45</v>
      </c>
    </row>
    <row r="11" spans="1:21" x14ac:dyDescent="0.25">
      <c r="A11" s="2">
        <f t="shared" si="1"/>
        <v>42826</v>
      </c>
      <c r="B11" s="4" t="str">
        <f t="shared" si="0"/>
        <v>2017-2</v>
      </c>
      <c r="D11" s="21">
        <v>1.75</v>
      </c>
      <c r="E11" s="21">
        <v>-0.64500000000000002</v>
      </c>
      <c r="F11" s="21">
        <f>-0.688</f>
        <v>-0.68799999999999994</v>
      </c>
      <c r="I11" s="23">
        <v>0.88900000000000001</v>
      </c>
      <c r="J11" s="20"/>
      <c r="K11" s="30"/>
      <c r="P11" s="18"/>
      <c r="S11" s="3" t="s">
        <v>20</v>
      </c>
    </row>
    <row r="12" spans="1:21" x14ac:dyDescent="0.25">
      <c r="A12" s="2">
        <f t="shared" si="1"/>
        <v>42917</v>
      </c>
      <c r="B12" s="4" t="str">
        <f t="shared" si="0"/>
        <v>2017-3</v>
      </c>
      <c r="D12" s="21">
        <v>2.0099999999999998</v>
      </c>
      <c r="E12" s="21">
        <v>-1.5</v>
      </c>
      <c r="F12" s="21">
        <v>-0.73599999999999999</v>
      </c>
      <c r="H12">
        <v>-0.74299999999999999</v>
      </c>
      <c r="I12" s="23">
        <v>0.98499999999999999</v>
      </c>
      <c r="J12" s="20"/>
      <c r="K12" s="30"/>
      <c r="P12" s="18"/>
      <c r="S12" s="3" t="s">
        <v>14</v>
      </c>
    </row>
    <row r="13" spans="1:21" x14ac:dyDescent="0.25">
      <c r="A13" s="2">
        <f t="shared" si="1"/>
        <v>43009</v>
      </c>
      <c r="B13" s="4" t="str">
        <f t="shared" si="0"/>
        <v>2017-4</v>
      </c>
      <c r="D13" s="21">
        <v>2.2599999999999998</v>
      </c>
      <c r="E13" s="21">
        <v>-1.1000000000000001</v>
      </c>
      <c r="F13" s="21">
        <v>-0.56100000000000005</v>
      </c>
      <c r="I13" s="23">
        <v>1.0880000000000001</v>
      </c>
      <c r="J13" s="20"/>
      <c r="K13" s="30"/>
      <c r="P13" s="19">
        <v>2001</v>
      </c>
      <c r="Q13">
        <v>-0.5</v>
      </c>
      <c r="R13" t="s">
        <v>16</v>
      </c>
      <c r="S13" s="3" t="s">
        <v>15</v>
      </c>
      <c r="T13" t="s">
        <v>46</v>
      </c>
    </row>
    <row r="14" spans="1:21" x14ac:dyDescent="0.25">
      <c r="A14" s="2">
        <f t="shared" si="1"/>
        <v>43101</v>
      </c>
      <c r="B14" s="4" t="str">
        <f t="shared" si="0"/>
        <v>2018-1</v>
      </c>
      <c r="C14" s="25">
        <v>10.89</v>
      </c>
      <c r="D14" s="21">
        <v>2.5</v>
      </c>
      <c r="E14" s="21">
        <v>-0.57699999999999996</v>
      </c>
      <c r="F14" s="21">
        <v>-0.28000000000000003</v>
      </c>
      <c r="G14" s="21">
        <v>-0.47799999999999998</v>
      </c>
      <c r="H14">
        <v>-0.57699999999999996</v>
      </c>
      <c r="I14" s="23">
        <v>1.1359999999999999</v>
      </c>
      <c r="J14" s="20">
        <f t="shared" ref="J14:J16" si="2">D14/C14</f>
        <v>0.2295684113865932</v>
      </c>
      <c r="K14" s="30">
        <f>D14/C14</f>
        <v>0.2295684113865932</v>
      </c>
      <c r="L14" s="30">
        <f t="shared" ref="L14:L42" si="3">(C14-D14)/C14</f>
        <v>0.77043158861340677</v>
      </c>
      <c r="M14" s="25">
        <f t="shared" ref="M14:M38" si="4">C14/I14</f>
        <v>9.5862676056338039</v>
      </c>
      <c r="N14" s="25">
        <f>J14*M14</f>
        <v>2.200704225352113</v>
      </c>
      <c r="O14" s="25">
        <f>L14*M14</f>
        <v>7.3855633802816909</v>
      </c>
      <c r="P14" s="18"/>
      <c r="R14" t="s">
        <v>22</v>
      </c>
      <c r="S14" s="3" t="s">
        <v>17</v>
      </c>
    </row>
    <row r="15" spans="1:21" x14ac:dyDescent="0.25">
      <c r="A15" s="2">
        <f t="shared" si="1"/>
        <v>43191</v>
      </c>
      <c r="B15" s="4" t="str">
        <f t="shared" si="0"/>
        <v>2018-2</v>
      </c>
      <c r="C15" s="25">
        <v>12.01</v>
      </c>
      <c r="D15" s="21">
        <v>2.7</v>
      </c>
      <c r="E15" s="21">
        <v>-0.63800000000000001</v>
      </c>
      <c r="F15" s="21">
        <v>-0.28999999999999998</v>
      </c>
      <c r="G15" s="21">
        <v>-0.73899999999999999</v>
      </c>
      <c r="H15">
        <v>-0.69499999999999995</v>
      </c>
      <c r="I15" s="23">
        <v>1.242</v>
      </c>
      <c r="J15" s="20">
        <f t="shared" si="2"/>
        <v>0.22481265611990009</v>
      </c>
      <c r="K15" s="30">
        <f t="shared" ref="K15:K21" si="5">D15/C15</f>
        <v>0.22481265611990009</v>
      </c>
      <c r="L15" s="30">
        <f t="shared" si="3"/>
        <v>0.7751873438800998</v>
      </c>
      <c r="M15" s="25">
        <f t="shared" si="4"/>
        <v>9.6698872785829302</v>
      </c>
      <c r="N15" s="25">
        <f t="shared" ref="N15:N38" si="6">J15*M15</f>
        <v>2.1739130434782608</v>
      </c>
      <c r="O15" s="25">
        <f t="shared" ref="O15:O38" si="7">L15*M15</f>
        <v>7.4959742351046685</v>
      </c>
      <c r="P15" s="18"/>
      <c r="S15" s="3" t="s">
        <v>2</v>
      </c>
    </row>
    <row r="16" spans="1:21" x14ac:dyDescent="0.25">
      <c r="A16" s="2">
        <f t="shared" si="1"/>
        <v>43282</v>
      </c>
      <c r="B16" s="4" t="str">
        <f t="shared" si="0"/>
        <v>2018-3</v>
      </c>
      <c r="C16" s="25">
        <v>10.488</v>
      </c>
      <c r="D16" s="21">
        <v>2.95</v>
      </c>
      <c r="E16" s="21">
        <v>-0.93899999999999995</v>
      </c>
      <c r="F16" s="21">
        <v>-0.45800000000000002</v>
      </c>
      <c r="G16" s="21">
        <v>-0.76300000000000001</v>
      </c>
      <c r="H16">
        <v>-0.93899999999999995</v>
      </c>
      <c r="I16" s="23">
        <v>1.3480000000000001</v>
      </c>
      <c r="J16" s="20">
        <f t="shared" si="2"/>
        <v>0.28127383676582762</v>
      </c>
      <c r="K16" s="30">
        <f t="shared" si="5"/>
        <v>0.28127383676582762</v>
      </c>
      <c r="L16" s="30">
        <f t="shared" si="3"/>
        <v>0.71872616323417238</v>
      </c>
      <c r="M16" s="25">
        <f t="shared" si="4"/>
        <v>7.7804154302670616</v>
      </c>
      <c r="N16" s="25">
        <f t="shared" si="6"/>
        <v>2.1884272997032639</v>
      </c>
      <c r="O16" s="25">
        <f t="shared" si="7"/>
        <v>5.5919881305637977</v>
      </c>
      <c r="P16" s="18"/>
      <c r="S16" s="3" t="s">
        <v>41</v>
      </c>
    </row>
    <row r="17" spans="1:20" x14ac:dyDescent="0.25">
      <c r="A17" s="2">
        <f t="shared" si="1"/>
        <v>43374</v>
      </c>
      <c r="B17" s="4" t="str">
        <f t="shared" si="0"/>
        <v>2018-4</v>
      </c>
      <c r="C17" s="25">
        <v>11.478999999999999</v>
      </c>
      <c r="D17" s="21">
        <v>3</v>
      </c>
      <c r="E17" s="21">
        <v>-0.37</v>
      </c>
      <c r="F17" s="21">
        <v>-0.81699999999999995</v>
      </c>
      <c r="G17" s="21">
        <v>-1.0529999999999999</v>
      </c>
      <c r="H17">
        <v>-0.76800000000000002</v>
      </c>
      <c r="I17" s="23">
        <v>1.4930000000000001</v>
      </c>
      <c r="J17" s="20">
        <f t="shared" ref="J17" si="8">D17/C17</f>
        <v>0.26134680721317188</v>
      </c>
      <c r="K17" s="30">
        <f t="shared" si="5"/>
        <v>0.26134680721317188</v>
      </c>
      <c r="L17" s="30">
        <f t="shared" si="3"/>
        <v>0.73865319278682806</v>
      </c>
      <c r="M17" s="25">
        <f t="shared" si="4"/>
        <v>7.6885465505693222</v>
      </c>
      <c r="N17" s="25">
        <f t="shared" si="6"/>
        <v>2.0093770931011385</v>
      </c>
      <c r="O17" s="25">
        <f t="shared" si="7"/>
        <v>5.6791694574681832</v>
      </c>
      <c r="P17" s="19">
        <v>2002</v>
      </c>
      <c r="Q17">
        <v>-0.12</v>
      </c>
      <c r="S17" s="3" t="s">
        <v>3</v>
      </c>
    </row>
    <row r="18" spans="1:20" x14ac:dyDescent="0.25">
      <c r="A18" s="2">
        <f t="shared" si="1"/>
        <v>43466</v>
      </c>
      <c r="B18" s="4" t="str">
        <f t="shared" si="0"/>
        <v>2019-1</v>
      </c>
      <c r="C18" s="25">
        <v>11.446</v>
      </c>
      <c r="D18" s="21">
        <v>3.1</v>
      </c>
      <c r="E18" s="21">
        <v>-1.01</v>
      </c>
      <c r="F18" s="21">
        <v>-0.86899999999999999</v>
      </c>
      <c r="G18" s="21">
        <v>-1.034</v>
      </c>
      <c r="I18" s="23">
        <v>1.55</v>
      </c>
      <c r="J18" s="20">
        <f t="shared" ref="J18:J21" si="9">D18/C18</f>
        <v>0.27083697361523679</v>
      </c>
      <c r="K18" s="30">
        <f t="shared" si="5"/>
        <v>0.27083697361523679</v>
      </c>
      <c r="L18" s="30">
        <f t="shared" si="3"/>
        <v>0.72916302638476327</v>
      </c>
      <c r="M18" s="25">
        <f t="shared" si="4"/>
        <v>7.3845161290322574</v>
      </c>
      <c r="N18" s="25">
        <f t="shared" si="6"/>
        <v>2</v>
      </c>
      <c r="O18" s="25">
        <f t="shared" si="7"/>
        <v>5.3845161290322574</v>
      </c>
      <c r="P18" s="18"/>
      <c r="S18" s="3" t="s">
        <v>4</v>
      </c>
      <c r="T18" t="s">
        <v>49</v>
      </c>
    </row>
    <row r="19" spans="1:20" x14ac:dyDescent="0.25">
      <c r="A19" s="2">
        <f t="shared" si="1"/>
        <v>43556</v>
      </c>
      <c r="B19" s="4" t="str">
        <f t="shared" si="0"/>
        <v>2019-2</v>
      </c>
      <c r="C19" s="25">
        <v>12.188000000000001</v>
      </c>
      <c r="D19" s="21">
        <v>3.17</v>
      </c>
      <c r="E19" s="21">
        <v>-5.2</v>
      </c>
      <c r="F19" s="21">
        <v>-0.65600000000000003</v>
      </c>
      <c r="G19" s="21">
        <v>-5.4850000000000003</v>
      </c>
      <c r="I19" s="23">
        <v>1.677</v>
      </c>
      <c r="J19" s="20">
        <f t="shared" si="9"/>
        <v>0.26009189366590085</v>
      </c>
      <c r="K19" s="30">
        <f t="shared" si="5"/>
        <v>0.26009189366590085</v>
      </c>
      <c r="L19" s="30">
        <f t="shared" si="3"/>
        <v>0.73990810633409909</v>
      </c>
      <c r="M19" s="25">
        <f t="shared" si="4"/>
        <v>7.2677400119260582</v>
      </c>
      <c r="N19" s="25">
        <f t="shared" si="6"/>
        <v>1.8902802623732853</v>
      </c>
      <c r="O19" s="25">
        <f t="shared" si="7"/>
        <v>5.3774597495527727</v>
      </c>
      <c r="P19" s="18"/>
      <c r="R19" s="1" t="s">
        <v>59</v>
      </c>
      <c r="S19" s="3" t="s">
        <v>5</v>
      </c>
      <c r="T19" s="3" t="s">
        <v>82</v>
      </c>
    </row>
    <row r="20" spans="1:20" x14ac:dyDescent="0.25">
      <c r="A20" s="2">
        <f t="shared" si="1"/>
        <v>43647</v>
      </c>
      <c r="B20" s="4" t="str">
        <f t="shared" si="0"/>
        <v>2019-3</v>
      </c>
      <c r="C20" s="25">
        <v>12.554</v>
      </c>
      <c r="D20" s="21">
        <v>3.81</v>
      </c>
      <c r="E20" s="21">
        <v>-1.1599999999999999</v>
      </c>
      <c r="F20" s="21">
        <v>-0.58499999999999996</v>
      </c>
      <c r="G20" s="21">
        <v>-1.1060000000000001</v>
      </c>
      <c r="I20" s="23">
        <v>1.77</v>
      </c>
      <c r="J20" s="20">
        <f t="shared" si="9"/>
        <v>0.30348892783176679</v>
      </c>
      <c r="K20" s="30">
        <f t="shared" si="5"/>
        <v>0.30348892783176679</v>
      </c>
      <c r="L20" s="30">
        <f t="shared" si="3"/>
        <v>0.69651107216823316</v>
      </c>
      <c r="M20" s="25">
        <f t="shared" si="4"/>
        <v>7.0926553672316386</v>
      </c>
      <c r="N20" s="25">
        <f t="shared" si="6"/>
        <v>2.152542372881356</v>
      </c>
      <c r="O20" s="25">
        <f t="shared" si="7"/>
        <v>4.9401129943502822</v>
      </c>
      <c r="P20" s="18"/>
      <c r="S20" s="3" t="s">
        <v>6</v>
      </c>
      <c r="T20" t="s">
        <v>49</v>
      </c>
    </row>
    <row r="21" spans="1:20" x14ac:dyDescent="0.25">
      <c r="A21" s="2">
        <f t="shared" si="1"/>
        <v>43739</v>
      </c>
      <c r="B21" s="4" t="str">
        <f t="shared" si="0"/>
        <v>2019-4</v>
      </c>
      <c r="C21" s="25">
        <v>13.512</v>
      </c>
      <c r="D21" s="21">
        <v>4.04</v>
      </c>
      <c r="E21" s="21">
        <v>-1.1000000000000001</v>
      </c>
      <c r="F21" s="21">
        <v>-0.61499999999999999</v>
      </c>
      <c r="G21" s="21">
        <v>-0.97099999999999997</v>
      </c>
      <c r="I21" s="23">
        <v>1.907</v>
      </c>
      <c r="J21" s="20">
        <f t="shared" si="9"/>
        <v>0.29899348727057429</v>
      </c>
      <c r="K21" s="30">
        <f t="shared" si="5"/>
        <v>0.29899348727057429</v>
      </c>
      <c r="L21" s="30">
        <f t="shared" si="3"/>
        <v>0.70100651272942582</v>
      </c>
      <c r="M21" s="25">
        <f t="shared" si="4"/>
        <v>7.0854745673833248</v>
      </c>
      <c r="N21" s="25">
        <f t="shared" si="6"/>
        <v>2.118510749868904</v>
      </c>
      <c r="O21" s="25">
        <f t="shared" si="7"/>
        <v>4.9669638175144213</v>
      </c>
      <c r="P21" s="19">
        <v>2003</v>
      </c>
      <c r="Q21">
        <v>0.125</v>
      </c>
      <c r="S21" s="3" t="s">
        <v>7</v>
      </c>
      <c r="T21" t="s">
        <v>49</v>
      </c>
    </row>
    <row r="22" spans="1:20" x14ac:dyDescent="0.25">
      <c r="A22" s="2">
        <f t="shared" si="1"/>
        <v>43831</v>
      </c>
      <c r="B22" s="4" t="str">
        <f t="shared" si="0"/>
        <v>2020-1</v>
      </c>
      <c r="C22" s="25">
        <v>10.874000000000001</v>
      </c>
      <c r="D22" s="21">
        <v>2.4670000000000001</v>
      </c>
      <c r="E22" s="21">
        <v>-2.9359999999999999</v>
      </c>
      <c r="F22" s="21">
        <v>-0.61199999999999999</v>
      </c>
      <c r="G22" s="21">
        <v>-1.2629999999999999</v>
      </c>
      <c r="I22" s="23">
        <v>1.6579999999999999</v>
      </c>
      <c r="J22" s="20">
        <f t="shared" ref="J22:J34" si="10">D22/C22</f>
        <v>0.22687143645392679</v>
      </c>
      <c r="K22" s="30">
        <v>0.22700000000000001</v>
      </c>
      <c r="L22" s="30">
        <f t="shared" si="3"/>
        <v>0.77312856354607318</v>
      </c>
      <c r="M22" s="25">
        <f t="shared" si="4"/>
        <v>6.5585042219541627</v>
      </c>
      <c r="N22" s="25">
        <f t="shared" si="6"/>
        <v>1.4879372738238845</v>
      </c>
      <c r="O22" s="25">
        <f t="shared" si="7"/>
        <v>5.0705669481302778</v>
      </c>
      <c r="P22" s="18"/>
      <c r="S22" s="3" t="s">
        <v>8</v>
      </c>
      <c r="T22" s="3" t="s">
        <v>49</v>
      </c>
    </row>
    <row r="23" spans="1:20" x14ac:dyDescent="0.25">
      <c r="A23" s="2">
        <f t="shared" si="1"/>
        <v>43922</v>
      </c>
      <c r="B23" s="4" t="str">
        <f t="shared" si="0"/>
        <v>2020-2</v>
      </c>
      <c r="C23" s="25">
        <v>3.0459999999999998</v>
      </c>
      <c r="D23" s="21">
        <v>0.78700000000000003</v>
      </c>
      <c r="E23" s="21">
        <v>-1.7749999999999999</v>
      </c>
      <c r="F23" s="21">
        <v>-0.83699999999999997</v>
      </c>
      <c r="G23" s="21">
        <v>-1.607</v>
      </c>
      <c r="I23" s="23">
        <v>0.73699999999999999</v>
      </c>
      <c r="J23" s="20">
        <f t="shared" si="10"/>
        <v>0.25837163493105714</v>
      </c>
      <c r="K23" s="30">
        <v>0.25800000000000001</v>
      </c>
      <c r="L23" s="30">
        <f t="shared" si="3"/>
        <v>0.74162836506894292</v>
      </c>
      <c r="M23" s="25">
        <f t="shared" si="4"/>
        <v>4.1329715061058341</v>
      </c>
      <c r="N23" s="25">
        <f t="shared" si="6"/>
        <v>1.0678426051560379</v>
      </c>
      <c r="O23" s="25">
        <f t="shared" si="7"/>
        <v>3.0651289009497962</v>
      </c>
      <c r="P23" s="18"/>
      <c r="S23" s="3" t="s">
        <v>9</v>
      </c>
      <c r="T23" t="s">
        <v>49</v>
      </c>
    </row>
    <row r="24" spans="1:20" x14ac:dyDescent="0.25">
      <c r="A24" s="2">
        <f t="shared" si="1"/>
        <v>44013</v>
      </c>
      <c r="B24" s="4" t="str">
        <f t="shared" si="0"/>
        <v>2020-3</v>
      </c>
      <c r="C24" s="25">
        <v>5.9050000000000002</v>
      </c>
      <c r="D24" s="21">
        <v>1.3640000000000001</v>
      </c>
      <c r="E24" s="21">
        <v>-1.0900000000000001</v>
      </c>
      <c r="F24" s="21">
        <v>-0.625</v>
      </c>
      <c r="G24" s="21">
        <v>-1.1160000000000001</v>
      </c>
      <c r="I24" s="23">
        <v>1.1839999999999999</v>
      </c>
      <c r="J24" s="20">
        <f t="shared" si="10"/>
        <v>0.23099068585944116</v>
      </c>
      <c r="K24" s="30">
        <v>0.23100000000000001</v>
      </c>
      <c r="L24" s="30">
        <f t="shared" si="3"/>
        <v>0.76900931414055884</v>
      </c>
      <c r="M24" s="25">
        <f t="shared" si="4"/>
        <v>4.9873310810810816</v>
      </c>
      <c r="N24" s="25">
        <f t="shared" si="6"/>
        <v>1.1520270270270272</v>
      </c>
      <c r="O24" s="25">
        <f t="shared" si="7"/>
        <v>3.8353040540540544</v>
      </c>
      <c r="P24" s="18"/>
      <c r="S24" s="3" t="s">
        <v>10</v>
      </c>
      <c r="T24" t="s">
        <v>49</v>
      </c>
    </row>
    <row r="25" spans="1:20" x14ac:dyDescent="0.25">
      <c r="A25" s="2">
        <v>44105</v>
      </c>
      <c r="B25" s="4" t="str">
        <f t="shared" si="0"/>
        <v>2020-4</v>
      </c>
      <c r="C25" s="25">
        <v>6.7889999999999997</v>
      </c>
      <c r="D25" s="21">
        <v>1.4710000000000001</v>
      </c>
      <c r="E25" s="21">
        <v>-0.96799999999999997</v>
      </c>
      <c r="F25" s="21">
        <v>-0.45400000000000001</v>
      </c>
      <c r="G25" s="21">
        <v>-0.877</v>
      </c>
      <c r="I25" s="23">
        <v>1.4430000000000001</v>
      </c>
      <c r="J25" s="20">
        <f t="shared" si="10"/>
        <v>0.21667403152157905</v>
      </c>
      <c r="K25" s="30">
        <v>0.217</v>
      </c>
      <c r="L25" s="30">
        <f t="shared" si="3"/>
        <v>0.78332596847842095</v>
      </c>
      <c r="M25" s="25">
        <f t="shared" si="4"/>
        <v>4.7047817047817047</v>
      </c>
      <c r="N25" s="25">
        <f t="shared" si="6"/>
        <v>1.0194040194040195</v>
      </c>
      <c r="O25" s="25">
        <f t="shared" si="7"/>
        <v>3.6853776853776852</v>
      </c>
      <c r="P25" s="19">
        <v>2004</v>
      </c>
      <c r="Q25">
        <v>0.58799999999999997</v>
      </c>
      <c r="S25" s="3" t="s">
        <v>18</v>
      </c>
      <c r="T25" t="s">
        <v>49</v>
      </c>
    </row>
    <row r="26" spans="1:20" x14ac:dyDescent="0.25">
      <c r="A26" s="2">
        <v>44197</v>
      </c>
      <c r="B26" s="4" t="str">
        <f t="shared" si="0"/>
        <v>2021-1</v>
      </c>
      <c r="C26" s="25">
        <v>6.7729999999999997</v>
      </c>
      <c r="D26" s="21">
        <v>0.85299999999999998</v>
      </c>
      <c r="E26" s="21">
        <v>-0.108</v>
      </c>
      <c r="F26" s="21">
        <v>-0.35899999999999999</v>
      </c>
      <c r="G26" s="21">
        <v>-1.524</v>
      </c>
      <c r="I26" s="23">
        <v>1.4470000000000001</v>
      </c>
      <c r="J26" s="20">
        <f t="shared" si="10"/>
        <v>0.12594123726561346</v>
      </c>
      <c r="K26" s="30">
        <v>0.126</v>
      </c>
      <c r="L26" s="30">
        <f t="shared" si="3"/>
        <v>0.87405876273438654</v>
      </c>
      <c r="M26" s="25">
        <f t="shared" si="4"/>
        <v>4.6807187284035932</v>
      </c>
      <c r="N26" s="25">
        <f t="shared" si="6"/>
        <v>0.5894955079474774</v>
      </c>
      <c r="O26" s="25">
        <f t="shared" si="7"/>
        <v>4.0912232204561159</v>
      </c>
      <c r="P26" s="18"/>
      <c r="R26" s="14" t="s">
        <v>37</v>
      </c>
      <c r="S26" s="3" t="s">
        <v>35</v>
      </c>
      <c r="T26" s="3" t="s">
        <v>57</v>
      </c>
    </row>
    <row r="27" spans="1:20" x14ac:dyDescent="0.25">
      <c r="A27" s="2">
        <v>44287</v>
      </c>
      <c r="B27" s="4" t="str">
        <f t="shared" si="0"/>
        <v>2021-2</v>
      </c>
      <c r="C27" s="25">
        <v>8.64</v>
      </c>
      <c r="D27" s="21">
        <v>1.6180000000000001</v>
      </c>
      <c r="E27" s="21">
        <v>1.1439999999999999</v>
      </c>
      <c r="F27" s="21">
        <v>-0.50900000000000001</v>
      </c>
      <c r="G27" s="21">
        <v>-1.1879999999999999</v>
      </c>
      <c r="I27" s="23">
        <v>1.5109999999999999</v>
      </c>
      <c r="J27" s="20">
        <f t="shared" si="10"/>
        <v>0.18726851851851853</v>
      </c>
      <c r="K27" s="30">
        <v>0.187</v>
      </c>
      <c r="L27" s="30">
        <f t="shared" si="3"/>
        <v>0.81273148148148144</v>
      </c>
      <c r="M27" s="25">
        <f t="shared" si="4"/>
        <v>5.7180675049636012</v>
      </c>
      <c r="N27" s="25">
        <f t="shared" si="6"/>
        <v>1.0708140304434153</v>
      </c>
      <c r="O27" s="25">
        <f t="shared" si="7"/>
        <v>4.6472534745201859</v>
      </c>
      <c r="P27" s="18"/>
      <c r="R27" t="s">
        <v>39</v>
      </c>
      <c r="S27" s="3" t="s">
        <v>36</v>
      </c>
      <c r="T27" s="3" t="s">
        <v>56</v>
      </c>
    </row>
    <row r="28" spans="1:20" x14ac:dyDescent="0.25">
      <c r="A28" s="2">
        <v>44378</v>
      </c>
      <c r="B28" s="4" t="str">
        <f t="shared" si="0"/>
        <v>2021-3</v>
      </c>
      <c r="C28" s="25">
        <v>9.8829999999999991</v>
      </c>
      <c r="D28" s="21">
        <v>2.2050000000000001</v>
      </c>
      <c r="E28" s="21">
        <v>-2.4</v>
      </c>
      <c r="F28" s="21">
        <v>8.0000000000000002E-3</v>
      </c>
      <c r="G28" s="21">
        <v>-0.57199999999999995</v>
      </c>
      <c r="I28" s="23">
        <v>1.641</v>
      </c>
      <c r="J28" s="20">
        <f t="shared" si="10"/>
        <v>0.22311039158150361</v>
      </c>
      <c r="K28" s="30">
        <v>0.223</v>
      </c>
      <c r="L28" s="30">
        <f t="shared" si="3"/>
        <v>0.77688960841849641</v>
      </c>
      <c r="M28" s="25">
        <f t="shared" si="4"/>
        <v>6.0225472273004259</v>
      </c>
      <c r="N28" s="25">
        <f t="shared" si="6"/>
        <v>1.3436928702010968</v>
      </c>
      <c r="O28" s="25">
        <f t="shared" si="7"/>
        <v>4.6788543570993291</v>
      </c>
      <c r="P28" s="18"/>
      <c r="R28" t="s">
        <v>40</v>
      </c>
      <c r="S28" s="3" t="s">
        <v>38</v>
      </c>
      <c r="T28" s="3" t="s">
        <v>55</v>
      </c>
    </row>
    <row r="29" spans="1:20" x14ac:dyDescent="0.25">
      <c r="A29" s="2">
        <v>44470</v>
      </c>
      <c r="B29" s="4" t="str">
        <f t="shared" si="0"/>
        <v>2021-4</v>
      </c>
      <c r="C29" s="25">
        <v>11.34</v>
      </c>
      <c r="D29" s="21">
        <v>2.278</v>
      </c>
      <c r="E29" s="21">
        <v>0.89</v>
      </c>
      <c r="F29" s="21">
        <v>8.5999999999999993E-2</v>
      </c>
      <c r="G29" s="21">
        <v>-0.55000000000000004</v>
      </c>
      <c r="I29" s="23">
        <v>1.77</v>
      </c>
      <c r="J29" s="20">
        <f t="shared" si="10"/>
        <v>0.20088183421516756</v>
      </c>
      <c r="K29" s="30">
        <v>0.20100000000000001</v>
      </c>
      <c r="L29" s="30">
        <f t="shared" si="3"/>
        <v>0.79911816578483241</v>
      </c>
      <c r="M29" s="25">
        <f t="shared" si="4"/>
        <v>6.406779661016949</v>
      </c>
      <c r="N29" s="25">
        <f t="shared" si="6"/>
        <v>1.2870056497175142</v>
      </c>
      <c r="O29" s="25">
        <f t="shared" si="7"/>
        <v>5.1197740112994348</v>
      </c>
      <c r="P29" s="19">
        <v>2005</v>
      </c>
      <c r="Q29">
        <v>0.35899999999999999</v>
      </c>
      <c r="S29" s="3" t="s">
        <v>51</v>
      </c>
      <c r="T29" s="3" t="s">
        <v>50</v>
      </c>
    </row>
    <row r="30" spans="1:20" x14ac:dyDescent="0.25">
      <c r="A30" s="2">
        <v>44562</v>
      </c>
      <c r="B30" s="4" t="str">
        <f t="shared" si="0"/>
        <v>2022-1</v>
      </c>
      <c r="C30" s="25">
        <v>10.723000000000001</v>
      </c>
      <c r="D30" s="21">
        <v>2.52</v>
      </c>
      <c r="E30" s="21">
        <v>-5.9</v>
      </c>
      <c r="F30" s="21">
        <v>0.16800000000000001</v>
      </c>
      <c r="G30" s="21">
        <v>-0.48199999999999998</v>
      </c>
      <c r="I30" s="23">
        <v>1.72</v>
      </c>
      <c r="J30" s="20">
        <f t="shared" si="10"/>
        <v>0.23500885946097172</v>
      </c>
      <c r="K30" s="30">
        <v>0.23499999999999999</v>
      </c>
      <c r="L30" s="30">
        <f t="shared" si="3"/>
        <v>0.76499114053902828</v>
      </c>
      <c r="M30" s="25">
        <f t="shared" si="4"/>
        <v>6.2343023255813961</v>
      </c>
      <c r="N30" s="25">
        <f t="shared" si="6"/>
        <v>1.4651162790697674</v>
      </c>
      <c r="O30" s="25">
        <f t="shared" si="7"/>
        <v>4.7691860465116287</v>
      </c>
      <c r="S30" t="s">
        <v>52</v>
      </c>
      <c r="T30" s="3" t="s">
        <v>53</v>
      </c>
    </row>
    <row r="31" spans="1:20" x14ac:dyDescent="0.25">
      <c r="A31" s="2">
        <v>44652</v>
      </c>
      <c r="B31" s="4" t="str">
        <f t="shared" si="0"/>
        <v>2022-2</v>
      </c>
      <c r="C31" s="25">
        <v>13.364000000000001</v>
      </c>
      <c r="D31" s="21">
        <v>3.5529999999999999</v>
      </c>
      <c r="E31" s="21">
        <v>-2.601</v>
      </c>
      <c r="F31" s="21">
        <v>0.36399999999999999</v>
      </c>
      <c r="G31" s="21">
        <v>-0.71299999999999997</v>
      </c>
      <c r="I31" s="23">
        <v>1.8720000000000001</v>
      </c>
      <c r="J31" s="20">
        <f t="shared" si="10"/>
        <v>0.26586351391798863</v>
      </c>
      <c r="K31" s="30">
        <v>0.26600000000000001</v>
      </c>
      <c r="L31" s="30">
        <f t="shared" si="3"/>
        <v>0.73413648608201132</v>
      </c>
      <c r="M31" s="25">
        <f t="shared" si="4"/>
        <v>7.1388888888888893</v>
      </c>
      <c r="N31" s="25">
        <f t="shared" si="6"/>
        <v>1.8979700854700856</v>
      </c>
      <c r="O31" s="25">
        <f t="shared" si="7"/>
        <v>5.2409188034188032</v>
      </c>
      <c r="T31" s="3" t="s">
        <v>64</v>
      </c>
    </row>
    <row r="32" spans="1:20" x14ac:dyDescent="0.25">
      <c r="A32" s="2">
        <v>44743</v>
      </c>
      <c r="B32" s="4" t="str">
        <f t="shared" si="0"/>
        <v>2022-3</v>
      </c>
      <c r="C32" s="25">
        <v>13.683999999999999</v>
      </c>
      <c r="D32" s="21">
        <v>3.8220000000000001</v>
      </c>
      <c r="E32" s="21">
        <v>-1.206</v>
      </c>
      <c r="F32" s="21">
        <v>0.51600000000000001</v>
      </c>
      <c r="G32" s="21">
        <v>-0.495</v>
      </c>
      <c r="I32" s="23">
        <v>1.9530000000000001</v>
      </c>
      <c r="J32" s="20">
        <f t="shared" si="10"/>
        <v>0.27930429698918446</v>
      </c>
      <c r="K32" s="31">
        <v>0.27900000000000003</v>
      </c>
      <c r="L32" s="30">
        <f t="shared" si="3"/>
        <v>0.72069570301081542</v>
      </c>
      <c r="M32" s="25">
        <f t="shared" si="4"/>
        <v>7.006656426011264</v>
      </c>
      <c r="N32" s="25">
        <f t="shared" si="6"/>
        <v>1.9569892473118278</v>
      </c>
      <c r="O32" s="25">
        <f t="shared" si="7"/>
        <v>5.0496671786994352</v>
      </c>
      <c r="T32" s="3" t="s">
        <v>65</v>
      </c>
    </row>
    <row r="33" spans="1:20" x14ac:dyDescent="0.25">
      <c r="A33" s="2">
        <v>44835</v>
      </c>
      <c r="B33" s="4" t="str">
        <f t="shared" si="0"/>
        <v>2022-4</v>
      </c>
      <c r="C33" s="25">
        <v>14.894</v>
      </c>
      <c r="D33" s="21">
        <v>4.1360000000000001</v>
      </c>
      <c r="E33" s="21">
        <v>-9.141</v>
      </c>
      <c r="F33" s="21">
        <v>1.7130000000000001</v>
      </c>
      <c r="G33" s="21">
        <v>-0.14199999999999999</v>
      </c>
      <c r="I33" s="23">
        <v>2.1040000000000001</v>
      </c>
      <c r="J33" s="20">
        <f t="shared" si="10"/>
        <v>0.2776957163958641</v>
      </c>
      <c r="K33" s="31">
        <v>0.27800000000000002</v>
      </c>
      <c r="L33" s="30">
        <f t="shared" si="3"/>
        <v>0.72230428360413579</v>
      </c>
      <c r="M33" s="25">
        <f t="shared" si="4"/>
        <v>7.0788973384030411</v>
      </c>
      <c r="N33" s="25">
        <f t="shared" si="6"/>
        <v>1.9657794676806082</v>
      </c>
      <c r="O33" s="25">
        <f t="shared" si="7"/>
        <v>5.1131178707224318</v>
      </c>
      <c r="T33" s="3" t="s">
        <v>66</v>
      </c>
    </row>
    <row r="34" spans="1:20" x14ac:dyDescent="0.25">
      <c r="A34" s="2">
        <v>44927</v>
      </c>
      <c r="B34" s="4" t="str">
        <f t="shared" si="0"/>
        <v>2023-1</v>
      </c>
      <c r="C34" s="25">
        <v>14.981</v>
      </c>
      <c r="D34" s="21">
        <v>4.33</v>
      </c>
      <c r="E34" s="21">
        <v>-0.157</v>
      </c>
      <c r="F34" s="21">
        <v>0.76100000000000001</v>
      </c>
      <c r="G34" s="21">
        <v>-0.26200000000000001</v>
      </c>
      <c r="I34" s="23">
        <v>2.1240000000000001</v>
      </c>
      <c r="J34" s="20">
        <f t="shared" si="10"/>
        <v>0.28903277484814099</v>
      </c>
      <c r="K34" s="30">
        <v>0.28899999999999998</v>
      </c>
      <c r="L34" s="30">
        <f t="shared" si="3"/>
        <v>0.71096722515185906</v>
      </c>
      <c r="M34" s="25">
        <f t="shared" si="4"/>
        <v>7.0532015065913365</v>
      </c>
      <c r="N34" s="25">
        <f t="shared" si="6"/>
        <v>2.0386064030131825</v>
      </c>
      <c r="O34" s="25">
        <f t="shared" si="7"/>
        <v>5.014595103578154</v>
      </c>
      <c r="T34" s="3" t="s">
        <v>68</v>
      </c>
    </row>
    <row r="35" spans="1:20" x14ac:dyDescent="0.25">
      <c r="A35" s="2">
        <v>45017</v>
      </c>
      <c r="B35" s="4" t="str">
        <f t="shared" si="0"/>
        <v>2023-2</v>
      </c>
      <c r="C35" s="25">
        <v>16.728000000000002</v>
      </c>
      <c r="D35" s="21">
        <v>4.8940000000000001</v>
      </c>
      <c r="E35" s="21">
        <v>0.39400000000000002</v>
      </c>
      <c r="F35" s="21">
        <v>0.91600000000000004</v>
      </c>
      <c r="G35" s="21">
        <v>0.32600000000000001</v>
      </c>
      <c r="I35" s="23">
        <v>2.282</v>
      </c>
      <c r="J35" s="20">
        <f t="shared" ref="J35:J42" si="11">D35/C35</f>
        <v>0.29256336681013867</v>
      </c>
      <c r="K35" s="30">
        <v>0.29299999999999998</v>
      </c>
      <c r="L35" s="30">
        <f t="shared" si="3"/>
        <v>0.70743663318986127</v>
      </c>
      <c r="M35" s="25">
        <f t="shared" si="4"/>
        <v>7.3304119193689754</v>
      </c>
      <c r="N35" s="25">
        <f t="shared" si="6"/>
        <v>2.1446099912357584</v>
      </c>
      <c r="O35" s="25">
        <f t="shared" si="7"/>
        <v>5.1858019281332171</v>
      </c>
      <c r="T35" s="3" t="s">
        <v>67</v>
      </c>
    </row>
    <row r="36" spans="1:20" x14ac:dyDescent="0.25">
      <c r="A36" s="2">
        <v>45108</v>
      </c>
      <c r="B36" s="4" t="str">
        <f t="shared" si="0"/>
        <v>2023-3</v>
      </c>
      <c r="C36" s="25">
        <v>17.902999999999999</v>
      </c>
      <c r="D36" s="21">
        <v>5.0709999999999997</v>
      </c>
      <c r="E36" s="21">
        <v>0.221</v>
      </c>
      <c r="F36" s="21">
        <v>1.0920000000000001</v>
      </c>
      <c r="G36" s="21">
        <v>0.39400000000000002</v>
      </c>
      <c r="I36" s="27">
        <v>2.4409999999999998</v>
      </c>
      <c r="J36" s="20">
        <f t="shared" si="11"/>
        <v>0.28324861755013125</v>
      </c>
      <c r="K36" s="31">
        <v>0.28299999999999997</v>
      </c>
      <c r="L36" s="30">
        <f t="shared" si="3"/>
        <v>0.71675138244986869</v>
      </c>
      <c r="M36" s="25">
        <f t="shared" si="4"/>
        <v>7.3342892257271606</v>
      </c>
      <c r="N36" s="25">
        <f t="shared" si="6"/>
        <v>2.0774272839000409</v>
      </c>
      <c r="O36" s="25">
        <f t="shared" si="7"/>
        <v>5.2568619418271192</v>
      </c>
      <c r="T36" s="3" t="s">
        <v>74</v>
      </c>
    </row>
    <row r="37" spans="1:20" x14ac:dyDescent="0.25">
      <c r="A37" s="2">
        <v>45200</v>
      </c>
      <c r="B37" s="4" t="str">
        <f t="shared" si="0"/>
        <v>2023-4</v>
      </c>
      <c r="C37" s="25">
        <v>19.285</v>
      </c>
      <c r="D37" s="21">
        <v>5.5369999999999999</v>
      </c>
      <c r="E37" s="21">
        <v>1.429</v>
      </c>
      <c r="F37" s="21">
        <v>1.3</v>
      </c>
      <c r="G37" s="21">
        <v>0.65200000000000002</v>
      </c>
      <c r="I37" s="23">
        <v>2.601</v>
      </c>
      <c r="J37" s="20">
        <f t="shared" si="11"/>
        <v>0.28711433756805804</v>
      </c>
      <c r="K37" s="30">
        <v>0.28699999999999998</v>
      </c>
      <c r="L37" s="30">
        <f t="shared" si="3"/>
        <v>0.71288566243194196</v>
      </c>
      <c r="M37" s="25">
        <f t="shared" si="4"/>
        <v>7.4144559784698192</v>
      </c>
      <c r="N37" s="25">
        <f t="shared" si="6"/>
        <v>2.1287966166858898</v>
      </c>
      <c r="O37" s="25">
        <f t="shared" si="7"/>
        <v>5.2856593617839298</v>
      </c>
      <c r="T37" s="3" t="s">
        <v>79</v>
      </c>
    </row>
    <row r="38" spans="1:20" x14ac:dyDescent="0.25">
      <c r="A38" s="2">
        <v>45292</v>
      </c>
      <c r="B38" s="4" t="str">
        <f t="shared" si="0"/>
        <v>2024-1</v>
      </c>
      <c r="C38" s="25">
        <v>18.670000000000002</v>
      </c>
      <c r="D38" s="21">
        <v>5.633</v>
      </c>
      <c r="E38" s="21">
        <v>-0.65400000000000003</v>
      </c>
      <c r="F38" s="21">
        <v>1.3819999999999999</v>
      </c>
      <c r="G38" s="21">
        <v>0.17199999999999999</v>
      </c>
      <c r="I38" s="23">
        <v>2.5720000000000001</v>
      </c>
      <c r="J38" s="20">
        <f t="shared" si="11"/>
        <v>0.30171397964649166</v>
      </c>
      <c r="K38" s="31">
        <v>0.30199999999999999</v>
      </c>
      <c r="L38" s="30">
        <f t="shared" si="3"/>
        <v>0.6982860203535084</v>
      </c>
      <c r="M38" s="25">
        <f t="shared" si="4"/>
        <v>7.2589424572317265</v>
      </c>
      <c r="N38" s="25">
        <f t="shared" si="6"/>
        <v>2.1901244167962672</v>
      </c>
      <c r="O38" s="25">
        <f t="shared" si="7"/>
        <v>5.0688180404354597</v>
      </c>
      <c r="T38" s="3" t="s">
        <v>80</v>
      </c>
    </row>
    <row r="39" spans="1:20" x14ac:dyDescent="0.25">
      <c r="A39" s="2">
        <v>45383</v>
      </c>
      <c r="B39" s="4" t="str">
        <f t="shared" si="0"/>
        <v>2024-2</v>
      </c>
      <c r="C39" s="25">
        <v>20.55</v>
      </c>
      <c r="D39" s="21">
        <v>6.13</v>
      </c>
      <c r="E39" s="21">
        <v>1.0149999999999999</v>
      </c>
      <c r="F39" s="21">
        <v>1.57</v>
      </c>
      <c r="G39" s="21">
        <v>0.79600000000000004</v>
      </c>
      <c r="I39" s="23">
        <v>2.7650000000000001</v>
      </c>
      <c r="J39" s="20">
        <f t="shared" si="11"/>
        <v>0.29829683698296833</v>
      </c>
      <c r="K39" s="31">
        <v>0.29799999999999999</v>
      </c>
      <c r="L39" s="30">
        <f t="shared" si="3"/>
        <v>0.70170316301703173</v>
      </c>
      <c r="M39" s="25">
        <f t="shared" ref="M39:M42" si="12">C39/I39</f>
        <v>7.4321880650994574</v>
      </c>
      <c r="N39" s="25">
        <f t="shared" ref="N39:N42" si="13">J39*M39</f>
        <v>2.2169981916817356</v>
      </c>
      <c r="O39" s="25">
        <f t="shared" ref="O39:O42" si="14">L39*M39</f>
        <v>5.2151898734177218</v>
      </c>
      <c r="T39" s="3" t="s">
        <v>81</v>
      </c>
    </row>
    <row r="40" spans="1:20" x14ac:dyDescent="0.25">
      <c r="A40" s="2">
        <v>45474</v>
      </c>
      <c r="B40" s="4" t="str">
        <f t="shared" si="0"/>
        <v>2024-3</v>
      </c>
      <c r="C40" s="25">
        <v>21.001999999999999</v>
      </c>
      <c r="D40" s="21">
        <v>6.4089999999999998</v>
      </c>
      <c r="E40" s="21">
        <v>2.6120000000000001</v>
      </c>
      <c r="F40" s="21">
        <v>1.69</v>
      </c>
      <c r="G40" s="21">
        <v>1.0609999999999999</v>
      </c>
      <c r="I40" s="23">
        <v>2.9</v>
      </c>
      <c r="J40" s="20">
        <f t="shared" si="11"/>
        <v>0.30516141319874296</v>
      </c>
      <c r="K40" s="31">
        <v>0.30499999999999999</v>
      </c>
      <c r="L40" s="30">
        <f t="shared" si="3"/>
        <v>0.6948385868012571</v>
      </c>
      <c r="M40" s="25">
        <f t="shared" si="12"/>
        <v>7.242068965517241</v>
      </c>
      <c r="N40" s="25">
        <f t="shared" si="13"/>
        <v>2.21</v>
      </c>
      <c r="O40" s="25">
        <f t="shared" si="14"/>
        <v>5.0320689655172419</v>
      </c>
      <c r="T40" s="3" t="s">
        <v>83</v>
      </c>
    </row>
    <row r="41" spans="1:20" x14ac:dyDescent="0.25">
      <c r="A41" s="2">
        <v>45566</v>
      </c>
      <c r="B41" s="4" t="str">
        <f t="shared" si="0"/>
        <v>2024-4</v>
      </c>
      <c r="C41" s="25">
        <v>22.797999999999998</v>
      </c>
      <c r="D41" s="21">
        <v>6.9109999999999996</v>
      </c>
      <c r="E41" s="21">
        <v>6.883</v>
      </c>
      <c r="F41" s="21">
        <v>1.8420000000000001</v>
      </c>
      <c r="G41" s="21">
        <v>0.77</v>
      </c>
      <c r="I41" s="23">
        <v>3.0680000000000001</v>
      </c>
      <c r="J41" s="20">
        <f t="shared" si="11"/>
        <v>0.3031406263707343</v>
      </c>
      <c r="K41" s="31">
        <v>0.30299999999999999</v>
      </c>
      <c r="L41" s="30">
        <f t="shared" si="3"/>
        <v>0.69685937362926575</v>
      </c>
      <c r="M41" s="25">
        <f t="shared" si="12"/>
        <v>7.43089960886571</v>
      </c>
      <c r="N41" s="25">
        <f t="shared" si="13"/>
        <v>2.252607561929596</v>
      </c>
      <c r="O41" s="25">
        <f t="shared" si="14"/>
        <v>5.1782920469361144</v>
      </c>
      <c r="R41" t="s">
        <v>85</v>
      </c>
      <c r="T41" s="3" t="s">
        <v>84</v>
      </c>
    </row>
    <row r="42" spans="1:20" x14ac:dyDescent="0.25">
      <c r="A42" s="2">
        <v>45658</v>
      </c>
      <c r="B42" s="4" t="str">
        <f t="shared" si="0"/>
        <v>2025-1</v>
      </c>
      <c r="C42" s="25">
        <v>21.181999999999999</v>
      </c>
      <c r="D42" s="21">
        <v>6.4960000000000004</v>
      </c>
      <c r="E42" s="21">
        <v>1.776</v>
      </c>
      <c r="F42" s="21">
        <v>1.8680000000000001</v>
      </c>
      <c r="G42" s="21">
        <v>1.228</v>
      </c>
      <c r="I42" s="23">
        <v>3.036</v>
      </c>
      <c r="J42" s="20">
        <f t="shared" si="11"/>
        <v>0.30667547918043625</v>
      </c>
      <c r="K42" s="31">
        <v>0.307</v>
      </c>
      <c r="L42" s="30">
        <f t="shared" si="3"/>
        <v>0.69332452081956375</v>
      </c>
      <c r="M42" s="25">
        <f t="shared" si="12"/>
        <v>6.9769433465085635</v>
      </c>
      <c r="N42" s="25">
        <f t="shared" si="13"/>
        <v>2.13965744400527</v>
      </c>
      <c r="O42" s="25">
        <f t="shared" si="14"/>
        <v>4.837285902503293</v>
      </c>
      <c r="T42" s="3" t="s">
        <v>86</v>
      </c>
    </row>
  </sheetData>
  <hyperlinks>
    <hyperlink ref="S12" r:id="rId1" xr:uid="{310AC28A-E6DF-4C35-B64F-A40CC1F4B549}"/>
    <hyperlink ref="S13" r:id="rId2" xr:uid="{284AA07B-EEE3-41B3-88B3-23DB3B0CDCE6}"/>
    <hyperlink ref="S11" r:id="rId3" xr:uid="{D83B75E8-5302-43D8-BEAF-3C61EFB7E132}"/>
    <hyperlink ref="S10" r:id="rId4" xr:uid="{04EA2F9F-B731-461A-9C7A-762EFF61584C}"/>
    <hyperlink ref="S27" r:id="rId5" xr:uid="{62FBFDE2-4EAA-4686-B22E-F3D590465C90}"/>
    <hyperlink ref="S28" r:id="rId6" xr:uid="{F057F62D-9546-406F-ACA6-6975030D6DD4}"/>
    <hyperlink ref="S14" r:id="rId7" xr:uid="{113F7453-9A62-4689-A913-CC4CDE460DD3}"/>
    <hyperlink ref="S15" r:id="rId8" xr:uid="{F4A87CDF-CBF1-4EDF-B4FB-D20DE917B537}"/>
    <hyperlink ref="S16" r:id="rId9" xr:uid="{79D888BA-CFD2-4103-AAE1-64B15369E9EB}"/>
    <hyperlink ref="S17" r:id="rId10" xr:uid="{9EC24FEF-A02D-4732-A625-4E17F21A1F39}"/>
    <hyperlink ref="S18" r:id="rId11" xr:uid="{D5F0C24B-06EF-4044-AD24-01F2FCAEA016}"/>
    <hyperlink ref="S19" r:id="rId12" xr:uid="{2C0D21DB-42A5-46DF-A581-837D1DFDF2A6}"/>
    <hyperlink ref="S20" r:id="rId13" xr:uid="{DA4A7E69-C2DB-4267-BB33-13B4073C6C7F}"/>
    <hyperlink ref="S21" r:id="rId14" xr:uid="{C85F4ABC-10AA-48B2-98C2-19794A25ED5C}"/>
    <hyperlink ref="S22" r:id="rId15" xr:uid="{91F83EAD-64ED-465A-9C24-BA28E97E1B6E}"/>
    <hyperlink ref="S23" r:id="rId16" xr:uid="{855A1B9F-E858-417D-9CAC-ADAF269B9EF6}"/>
    <hyperlink ref="S24" r:id="rId17" xr:uid="{A56D5E93-6AA5-4E87-919F-4FED3EAF20BA}"/>
    <hyperlink ref="S25" r:id="rId18" xr:uid="{A5F0C4D5-B5AB-4C44-90CA-2F8118A4A953}"/>
    <hyperlink ref="S26" r:id="rId19" xr:uid="{757DB89D-456E-4553-BF88-440865D84FEF}"/>
    <hyperlink ref="S29" r:id="rId20" xr:uid="{B79A578C-9558-49CA-9095-698179928FCB}"/>
    <hyperlink ref="T30" r:id="rId21" xr:uid="{C705DCCF-249A-49FC-A1B0-052F4469FFE9}"/>
    <hyperlink ref="T22" r:id="rId22" xr:uid="{9DDCE714-50C1-4F1F-80A8-95D19971AAA5}"/>
    <hyperlink ref="T31" r:id="rId23" xr:uid="{75AD9778-FABD-4C70-A8A8-C8FFA47D8D2A}"/>
    <hyperlink ref="T35" r:id="rId24" xr:uid="{BE448FE4-97A9-4606-A220-4FA4291C8AC4}"/>
    <hyperlink ref="T36" r:id="rId25" xr:uid="{3521901E-77F2-4CAC-A17C-115DB11FC427}"/>
    <hyperlink ref="T39" r:id="rId26" xr:uid="{85B16E67-E687-42C5-B260-A8E9C1E58255}"/>
    <hyperlink ref="T19" r:id="rId27" xr:uid="{F845CDD4-F119-4DF8-9FC7-C7C5155382D3}"/>
    <hyperlink ref="T41" r:id="rId28" xr:uid="{E4AE24F7-E281-42EC-A566-81EF611CBE37}"/>
    <hyperlink ref="T40" r:id="rId29" xr:uid="{B87DD910-B065-4135-B106-DDFCC9864E6D}"/>
    <hyperlink ref="T38" r:id="rId30" xr:uid="{76C44D2C-84E9-4BBE-BE74-2AC8347FA364}"/>
    <hyperlink ref="T37" r:id="rId31" xr:uid="{0E0F6DD6-E1C6-4340-B9CB-CA48E88D588C}"/>
    <hyperlink ref="T34" r:id="rId32" xr:uid="{96AE7587-7D2F-4D13-8DE9-901FE1379B11}"/>
    <hyperlink ref="T33" r:id="rId33" xr:uid="{02DA13C9-0DEB-44BF-9F60-EB51EF7F88AC}"/>
    <hyperlink ref="T32" r:id="rId34" xr:uid="{DE416D07-84CE-4AE3-AB3F-ECD5726760C5}"/>
    <hyperlink ref="T29" r:id="rId35" xr:uid="{E469D634-6508-4329-B147-892FAECD79BD}"/>
    <hyperlink ref="T27" r:id="rId36" xr:uid="{0B3F0CC1-A58E-4E48-9E93-C4527096D66C}"/>
    <hyperlink ref="T26" r:id="rId37" xr:uid="{D473D4DE-355B-4539-9DAB-1100F22D4740}"/>
    <hyperlink ref="T42" r:id="rId38" xr:uid="{028B50CF-AF79-48D6-B123-53FB3D171E80}"/>
  </hyperlinks>
  <pageMargins left="0.7" right="0.7" top="0.75" bottom="0.75" header="0.3" footer="0.3"/>
  <legacyDrawing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9E1F4-C267-4D0D-9E3C-42E2FD33A5C9}">
  <dimension ref="A1"/>
  <sheetViews>
    <sheetView tabSelected="1" workbookViewId="0">
      <selection activeCell="R20" sqref="R20"/>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0B61-F31C-48E8-9D1F-3508A5445B29}">
  <dimension ref="A2:E31"/>
  <sheetViews>
    <sheetView workbookViewId="0">
      <selection activeCell="D13" sqref="D13"/>
    </sheetView>
  </sheetViews>
  <sheetFormatPr defaultRowHeight="15" x14ac:dyDescent="0.25"/>
  <cols>
    <col min="1" max="1" width="10.42578125" bestFit="1" customWidth="1"/>
    <col min="2" max="2" width="21" bestFit="1" customWidth="1"/>
    <col min="3" max="3" width="26.85546875" bestFit="1" customWidth="1"/>
    <col min="4" max="4" width="29.7109375" bestFit="1" customWidth="1"/>
    <col min="5" max="5" width="19.42578125" bestFit="1" customWidth="1"/>
  </cols>
  <sheetData>
    <row r="2" spans="1:5" x14ac:dyDescent="0.25">
      <c r="B2" t="s">
        <v>33</v>
      </c>
    </row>
    <row r="3" spans="1:5" x14ac:dyDescent="0.25">
      <c r="B3" t="s">
        <v>34</v>
      </c>
    </row>
    <row r="6" spans="1:5" x14ac:dyDescent="0.25">
      <c r="B6" s="11" t="s">
        <v>27</v>
      </c>
      <c r="C6" s="11" t="s">
        <v>28</v>
      </c>
      <c r="D6" s="11" t="s">
        <v>29</v>
      </c>
      <c r="E6" s="11" t="s">
        <v>30</v>
      </c>
    </row>
    <row r="7" spans="1:5" x14ac:dyDescent="0.25">
      <c r="A7" s="7" t="s">
        <v>23</v>
      </c>
      <c r="B7" s="8">
        <v>8.6999999999999993</v>
      </c>
      <c r="C7" s="8">
        <v>1.75</v>
      </c>
      <c r="D7" s="8"/>
      <c r="E7" s="6">
        <v>645</v>
      </c>
    </row>
    <row r="8" spans="1:5" x14ac:dyDescent="0.25">
      <c r="A8" s="9" t="s">
        <v>24</v>
      </c>
      <c r="B8" s="10">
        <v>7.5</v>
      </c>
      <c r="C8" s="10">
        <v>1.5</v>
      </c>
      <c r="D8" s="10">
        <v>3.4</v>
      </c>
      <c r="E8" s="5">
        <v>708</v>
      </c>
    </row>
    <row r="9" spans="1:5" x14ac:dyDescent="0.25">
      <c r="A9" s="7" t="s">
        <v>25</v>
      </c>
      <c r="B9" s="8">
        <v>6.9</v>
      </c>
      <c r="C9" s="8">
        <v>0.8</v>
      </c>
      <c r="D9" s="8">
        <v>2.9</v>
      </c>
      <c r="E9" s="6">
        <v>991</v>
      </c>
    </row>
    <row r="10" spans="1:5" x14ac:dyDescent="0.25">
      <c r="A10" s="9" t="s">
        <v>26</v>
      </c>
      <c r="B10" s="10">
        <v>5.4</v>
      </c>
      <c r="C10" s="10"/>
      <c r="D10" s="10">
        <v>1.66</v>
      </c>
      <c r="E10" s="5">
        <v>934</v>
      </c>
    </row>
    <row r="13" spans="1:5" x14ac:dyDescent="0.25">
      <c r="A13" t="s">
        <v>31</v>
      </c>
      <c r="B13" t="s">
        <v>11</v>
      </c>
      <c r="C13" s="12" t="s">
        <v>32</v>
      </c>
      <c r="D13" t="s">
        <v>19</v>
      </c>
    </row>
    <row r="14" spans="1:5" x14ac:dyDescent="0.25">
      <c r="A14" s="2">
        <v>42552</v>
      </c>
      <c r="B14" s="4" t="str">
        <f t="shared" ref="B14:B31" si="0">CONCATENATE(YEAR(A14), "-", ROUNDUP(MONTH(A14)/3,0))</f>
        <v>2016-3</v>
      </c>
    </row>
    <row r="15" spans="1:5" x14ac:dyDescent="0.25">
      <c r="A15" s="2">
        <f t="shared" ref="A15:A30" si="1">EDATE(A14,3)</f>
        <v>42644</v>
      </c>
      <c r="B15" s="4" t="str">
        <f t="shared" si="0"/>
        <v>2016-4</v>
      </c>
    </row>
    <row r="16" spans="1:5" x14ac:dyDescent="0.25">
      <c r="A16" s="2">
        <f t="shared" si="1"/>
        <v>42736</v>
      </c>
      <c r="B16" s="4" t="str">
        <f t="shared" si="0"/>
        <v>2017-1</v>
      </c>
      <c r="C16" s="13">
        <v>6.9359999999999999</v>
      </c>
    </row>
    <row r="17" spans="1:3" x14ac:dyDescent="0.25">
      <c r="A17" s="2">
        <f t="shared" si="1"/>
        <v>42826</v>
      </c>
      <c r="B17" s="4" t="str">
        <f t="shared" si="0"/>
        <v>2017-2</v>
      </c>
      <c r="C17" s="13">
        <v>8.0719999999999992</v>
      </c>
    </row>
    <row r="18" spans="1:3" x14ac:dyDescent="0.25">
      <c r="A18" s="2">
        <f t="shared" si="1"/>
        <v>42917</v>
      </c>
      <c r="B18" s="4" t="str">
        <f t="shared" si="0"/>
        <v>2017-3</v>
      </c>
      <c r="C18" s="13">
        <v>9.0239999999999991</v>
      </c>
    </row>
    <row r="19" spans="1:3" x14ac:dyDescent="0.25">
      <c r="A19" s="2">
        <f t="shared" si="1"/>
        <v>43009</v>
      </c>
      <c r="B19" s="4" t="str">
        <f t="shared" si="0"/>
        <v>2017-4</v>
      </c>
      <c r="C19" s="13">
        <v>10.31</v>
      </c>
    </row>
    <row r="20" spans="1:3" x14ac:dyDescent="0.25">
      <c r="A20" s="2">
        <f t="shared" si="1"/>
        <v>43101</v>
      </c>
      <c r="B20" s="4" t="str">
        <f t="shared" si="0"/>
        <v>2018-1</v>
      </c>
      <c r="C20" s="13">
        <v>10.853</v>
      </c>
    </row>
    <row r="21" spans="1:3" x14ac:dyDescent="0.25">
      <c r="A21" s="2">
        <f t="shared" si="1"/>
        <v>43191</v>
      </c>
      <c r="B21" s="4" t="str">
        <f t="shared" si="0"/>
        <v>2018-2</v>
      </c>
      <c r="C21" s="13">
        <v>11.94</v>
      </c>
    </row>
    <row r="22" spans="1:3" x14ac:dyDescent="0.25">
      <c r="A22" s="2">
        <f t="shared" si="1"/>
        <v>43282</v>
      </c>
      <c r="B22" s="4" t="str">
        <f t="shared" si="0"/>
        <v>2018-3</v>
      </c>
      <c r="C22" s="13">
        <v>12.599</v>
      </c>
    </row>
    <row r="23" spans="1:3" x14ac:dyDescent="0.25">
      <c r="A23" s="2">
        <f t="shared" si="1"/>
        <v>43374</v>
      </c>
      <c r="B23" s="4" t="str">
        <f t="shared" si="0"/>
        <v>2018-4</v>
      </c>
      <c r="C23" s="13">
        <v>14.04</v>
      </c>
    </row>
    <row r="24" spans="1:3" x14ac:dyDescent="0.25">
      <c r="A24" s="2">
        <f t="shared" si="1"/>
        <v>43466</v>
      </c>
      <c r="B24" s="4" t="str">
        <f t="shared" si="0"/>
        <v>2019-1</v>
      </c>
    </row>
    <row r="25" spans="1:3" x14ac:dyDescent="0.25">
      <c r="A25" s="2">
        <f t="shared" si="1"/>
        <v>43556</v>
      </c>
      <c r="B25" s="4" t="str">
        <f t="shared" si="0"/>
        <v>2019-2</v>
      </c>
    </row>
    <row r="26" spans="1:3" x14ac:dyDescent="0.25">
      <c r="A26" s="2">
        <f t="shared" si="1"/>
        <v>43647</v>
      </c>
      <c r="B26" s="4" t="str">
        <f t="shared" si="0"/>
        <v>2019-3</v>
      </c>
    </row>
    <row r="27" spans="1:3" x14ac:dyDescent="0.25">
      <c r="A27" s="2">
        <f t="shared" si="1"/>
        <v>43739</v>
      </c>
      <c r="B27" s="4" t="str">
        <f t="shared" si="0"/>
        <v>2019-4</v>
      </c>
    </row>
    <row r="28" spans="1:3" x14ac:dyDescent="0.25">
      <c r="A28" s="2">
        <f t="shared" si="1"/>
        <v>43831</v>
      </c>
      <c r="B28" s="4" t="str">
        <f t="shared" si="0"/>
        <v>2020-1</v>
      </c>
    </row>
    <row r="29" spans="1:3" x14ac:dyDescent="0.25">
      <c r="A29" s="2">
        <f t="shared" si="1"/>
        <v>43922</v>
      </c>
      <c r="B29" s="4" t="str">
        <f t="shared" si="0"/>
        <v>2020-2</v>
      </c>
    </row>
    <row r="30" spans="1:3" x14ac:dyDescent="0.25">
      <c r="A30" s="2">
        <f t="shared" si="1"/>
        <v>44013</v>
      </c>
      <c r="B30" s="4" t="str">
        <f t="shared" si="0"/>
        <v>2020-3</v>
      </c>
    </row>
    <row r="31" spans="1:3" x14ac:dyDescent="0.25">
      <c r="A31" s="2">
        <v>44105</v>
      </c>
      <c r="B31" s="4" t="str">
        <f t="shared" si="0"/>
        <v>2020-4</v>
      </c>
    </row>
  </sheetData>
  <hyperlinks>
    <hyperlink ref="C13" r:id="rId1" display="Gross booking (Rides + Eats)" xr:uid="{679BFC53-FE03-4CDE-8CB5-741D0EBB3E21}"/>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0CE79-CCDC-4336-A736-ECB3079B8B05}">
  <dimension ref="A1:C12"/>
  <sheetViews>
    <sheetView workbookViewId="0">
      <selection activeCell="P23" sqref="P23"/>
    </sheetView>
  </sheetViews>
  <sheetFormatPr defaultRowHeight="15" x14ac:dyDescent="0.25"/>
  <cols>
    <col min="2" max="2" width="12.42578125" bestFit="1" customWidth="1"/>
    <col min="3" max="3" width="22.28515625" bestFit="1" customWidth="1"/>
  </cols>
  <sheetData>
    <row r="1" spans="1:3" x14ac:dyDescent="0.25">
      <c r="A1" t="s">
        <v>76</v>
      </c>
      <c r="B1" t="s">
        <v>77</v>
      </c>
      <c r="C1" t="s">
        <v>78</v>
      </c>
    </row>
    <row r="2" spans="1:3" x14ac:dyDescent="0.25">
      <c r="A2">
        <v>0</v>
      </c>
      <c r="B2" s="23">
        <f>A2/(A2+(1-A2)*$C$2)</f>
        <v>0</v>
      </c>
      <c r="C2" s="28">
        <v>0.33</v>
      </c>
    </row>
    <row r="3" spans="1:3" x14ac:dyDescent="0.25">
      <c r="A3" s="23">
        <f>A2+0.1</f>
        <v>0.1</v>
      </c>
      <c r="B3" s="23">
        <f>A3/(A3+(1-A3)*$C$2)</f>
        <v>0.25188916876574308</v>
      </c>
    </row>
    <row r="4" spans="1:3" x14ac:dyDescent="0.25">
      <c r="A4" s="23">
        <f>A3+0.1</f>
        <v>0.2</v>
      </c>
      <c r="B4" s="23">
        <f t="shared" ref="B4:B12" si="0">A4/(A4+(1-A4)*$C$2)</f>
        <v>0.43103448275862072</v>
      </c>
    </row>
    <row r="5" spans="1:3" x14ac:dyDescent="0.25">
      <c r="A5" s="23">
        <f t="shared" ref="A5:A11" si="1">A4+0.1</f>
        <v>0.30000000000000004</v>
      </c>
      <c r="B5" s="23">
        <f t="shared" si="0"/>
        <v>0.56497175141242939</v>
      </c>
    </row>
    <row r="6" spans="1:3" x14ac:dyDescent="0.25">
      <c r="A6" s="23">
        <f t="shared" si="1"/>
        <v>0.4</v>
      </c>
      <c r="B6" s="23">
        <f t="shared" si="0"/>
        <v>0.668896321070234</v>
      </c>
    </row>
    <row r="7" spans="1:3" x14ac:dyDescent="0.25">
      <c r="A7" s="23">
        <f t="shared" si="1"/>
        <v>0.5</v>
      </c>
      <c r="B7" s="23">
        <f t="shared" si="0"/>
        <v>0.75187969924812026</v>
      </c>
    </row>
    <row r="8" spans="1:3" x14ac:dyDescent="0.25">
      <c r="A8" s="23">
        <f t="shared" si="1"/>
        <v>0.6</v>
      </c>
      <c r="B8" s="23">
        <f t="shared" si="0"/>
        <v>0.81967213114754101</v>
      </c>
    </row>
    <row r="9" spans="1:3" x14ac:dyDescent="0.25">
      <c r="A9" s="23">
        <f t="shared" si="1"/>
        <v>0.7</v>
      </c>
      <c r="B9" s="23">
        <f t="shared" si="0"/>
        <v>0.87609511889862335</v>
      </c>
    </row>
    <row r="10" spans="1:3" x14ac:dyDescent="0.25">
      <c r="A10" s="23">
        <f t="shared" si="1"/>
        <v>0.79999999999999993</v>
      </c>
      <c r="B10" s="23">
        <f t="shared" si="0"/>
        <v>0.92378752886836024</v>
      </c>
    </row>
    <row r="11" spans="1:3" x14ac:dyDescent="0.25">
      <c r="A11" s="23">
        <f t="shared" si="1"/>
        <v>0.89999999999999991</v>
      </c>
      <c r="B11" s="23">
        <f t="shared" si="0"/>
        <v>0.96463022508038587</v>
      </c>
    </row>
    <row r="12" spans="1:3" x14ac:dyDescent="0.25">
      <c r="A12" s="23">
        <f t="shared" ref="A12" si="2">A11+0.1</f>
        <v>0.99999999999999989</v>
      </c>
      <c r="B12" s="23">
        <f t="shared" si="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P&amp;L</vt:lpstr>
      <vt:lpstr>Revenue Split Chart</vt:lpstr>
      <vt:lpstr>Gross &amp; Net</vt:lpstr>
      <vt:lpstr>Utilization</vt:lpstr>
      <vt:lpstr>P&amp;L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Slee</dc:creator>
  <cp:lastModifiedBy>Tom Slee</cp:lastModifiedBy>
  <dcterms:created xsi:type="dcterms:W3CDTF">2020-12-05T16:23:58Z</dcterms:created>
  <dcterms:modified xsi:type="dcterms:W3CDTF">2025-06-24T18:23:10Z</dcterms:modified>
</cp:coreProperties>
</file>