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ate1904="1"/>
  <mc:AlternateContent xmlns:mc="http://schemas.openxmlformats.org/markup-compatibility/2006">
    <mc:Choice Requires="x15">
      <x15ac:absPath xmlns:x15ac="http://schemas.microsoft.com/office/spreadsheetml/2010/11/ac" url="https://eopconsultingllc.sharepoint.com/sites/EOPConsulting/Active Clients/02Clients/Hunatek/USAREC ITSS/05 Working/"/>
    </mc:Choice>
  </mc:AlternateContent>
  <xr:revisionPtr revIDLastSave="1344" documentId="11_7636628D9433A94998E9B6BF91DCF9B0A6EAC0A6" xr6:coauthVersionLast="47" xr6:coauthVersionMax="47" xr10:uidLastSave="{A666213C-2860-4AB3-8B14-28625055AD6C}"/>
  <bookViews>
    <workbookView xWindow="-57720" yWindow="-120" windowWidth="29040" windowHeight="15840" activeTab="1" xr2:uid="{00000000-000D-0000-FFFF-FFFF00000000}"/>
  </bookViews>
  <sheets>
    <sheet name="StaffingTbl" sheetId="6" r:id="rId1"/>
    <sheet name="WBS" sheetId="3" r:id="rId2"/>
    <sheet name="PP Rationale" sheetId="4" r:id="rId3"/>
    <sheet name="Notes and Ground Rules" sheetId="2" r:id="rId4"/>
    <sheet name="Data Lists" sheetId="5" r:id="rId5"/>
    <sheet name="ROM BOE" sheetId="1" r:id="rId6"/>
  </sheets>
  <definedNames>
    <definedName name="_xlnm._FilterDatabase" localSheetId="1" hidden="1">WBS!$A$2:$E$94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6" l="1"/>
  <c r="L97" i="6"/>
  <c r="L6" i="6"/>
  <c r="M8" i="6"/>
  <c r="N8" i="6" s="1"/>
  <c r="O8" i="6" s="1"/>
  <c r="P8" i="6" s="1"/>
  <c r="M9" i="6"/>
  <c r="N9" i="6" s="1"/>
  <c r="O9" i="6" s="1"/>
  <c r="P9" i="6" s="1"/>
  <c r="M10" i="6"/>
  <c r="N10" i="6" s="1"/>
  <c r="O10" i="6" s="1"/>
  <c r="P10" i="6" s="1"/>
  <c r="M11" i="6"/>
  <c r="N11" i="6" s="1"/>
  <c r="O11" i="6" s="1"/>
  <c r="P11" i="6" s="1"/>
  <c r="Q11" i="6" s="1"/>
  <c r="M12" i="6"/>
  <c r="N12" i="6" s="1"/>
  <c r="O12" i="6" s="1"/>
  <c r="P12" i="6" s="1"/>
  <c r="M13" i="6"/>
  <c r="N13" i="6" s="1"/>
  <c r="O13" i="6" s="1"/>
  <c r="P13" i="6" s="1"/>
  <c r="M14" i="6"/>
  <c r="N14" i="6" s="1"/>
  <c r="O14" i="6" s="1"/>
  <c r="P14" i="6" s="1"/>
  <c r="M15" i="6"/>
  <c r="N15" i="6" s="1"/>
  <c r="O15" i="6" s="1"/>
  <c r="P15" i="6" s="1"/>
  <c r="M16" i="6"/>
  <c r="N16" i="6" s="1"/>
  <c r="O16" i="6" s="1"/>
  <c r="P16" i="6" s="1"/>
  <c r="M17" i="6"/>
  <c r="N17" i="6" s="1"/>
  <c r="O17" i="6" s="1"/>
  <c r="P17" i="6" s="1"/>
  <c r="M18" i="6"/>
  <c r="N18" i="6" s="1"/>
  <c r="O18" i="6" s="1"/>
  <c r="P18" i="6" s="1"/>
  <c r="M19" i="6"/>
  <c r="N19" i="6" s="1"/>
  <c r="M20" i="6"/>
  <c r="N20" i="6" s="1"/>
  <c r="O20" i="6" s="1"/>
  <c r="P20" i="6" s="1"/>
  <c r="M21" i="6"/>
  <c r="N21" i="6" s="1"/>
  <c r="O21" i="6" s="1"/>
  <c r="P21" i="6" s="1"/>
  <c r="M22" i="6"/>
  <c r="N22" i="6" s="1"/>
  <c r="O22" i="6" s="1"/>
  <c r="P22" i="6" s="1"/>
  <c r="M23" i="6"/>
  <c r="N23" i="6" s="1"/>
  <c r="M24" i="6"/>
  <c r="N24" i="6" s="1"/>
  <c r="M25" i="6"/>
  <c r="N25" i="6" s="1"/>
  <c r="O25" i="6" s="1"/>
  <c r="P25" i="6" s="1"/>
  <c r="Q25" i="6" s="1"/>
  <c r="M26" i="6"/>
  <c r="N26" i="6" s="1"/>
  <c r="O26" i="6" s="1"/>
  <c r="P26" i="6" s="1"/>
  <c r="M27" i="6"/>
  <c r="N27" i="6" s="1"/>
  <c r="O27" i="6" s="1"/>
  <c r="P27" i="6" s="1"/>
  <c r="M28" i="6"/>
  <c r="N28" i="6" s="1"/>
  <c r="M29" i="6"/>
  <c r="N29" i="6" s="1"/>
  <c r="M30" i="6"/>
  <c r="N30" i="6" s="1"/>
  <c r="O30" i="6" s="1"/>
  <c r="P30" i="6" s="1"/>
  <c r="M31" i="6"/>
  <c r="N31" i="6" s="1"/>
  <c r="O31" i="6" s="1"/>
  <c r="P31" i="6" s="1"/>
  <c r="Q31" i="6" s="1"/>
  <c r="M32" i="6"/>
  <c r="N32" i="6" s="1"/>
  <c r="O32" i="6" s="1"/>
  <c r="P32" i="6" s="1"/>
  <c r="M33" i="6"/>
  <c r="N33" i="6" s="1"/>
  <c r="O33" i="6" s="1"/>
  <c r="P33" i="6" s="1"/>
  <c r="M34" i="6"/>
  <c r="N34" i="6" s="1"/>
  <c r="M35" i="6"/>
  <c r="N35" i="6" s="1"/>
  <c r="O35" i="6" s="1"/>
  <c r="P35" i="6" s="1"/>
  <c r="M36" i="6"/>
  <c r="N36" i="6" s="1"/>
  <c r="O36" i="6" s="1"/>
  <c r="P36" i="6" s="1"/>
  <c r="M37" i="6"/>
  <c r="N37" i="6" s="1"/>
  <c r="O37" i="6" s="1"/>
  <c r="P37" i="6" s="1"/>
  <c r="M38" i="6"/>
  <c r="N38" i="6" s="1"/>
  <c r="O38" i="6" s="1"/>
  <c r="P38" i="6" s="1"/>
  <c r="M39" i="6"/>
  <c r="N39" i="6" s="1"/>
  <c r="O39" i="6" s="1"/>
  <c r="P39" i="6" s="1"/>
  <c r="M40" i="6"/>
  <c r="N40" i="6" s="1"/>
  <c r="O40" i="6" s="1"/>
  <c r="P40" i="6" s="1"/>
  <c r="M41" i="6"/>
  <c r="N41" i="6" s="1"/>
  <c r="O41" i="6" s="1"/>
  <c r="P41" i="6" s="1"/>
  <c r="M42" i="6"/>
  <c r="N42" i="6" s="1"/>
  <c r="O42" i="6" s="1"/>
  <c r="P42" i="6" s="1"/>
  <c r="O43" i="6"/>
  <c r="P43" i="6" s="1"/>
  <c r="M44" i="6"/>
  <c r="N44" i="6" s="1"/>
  <c r="O44" i="6" s="1"/>
  <c r="P44" i="6" s="1"/>
  <c r="M45" i="6"/>
  <c r="M46" i="6"/>
  <c r="N46" i="6" s="1"/>
  <c r="O46" i="6" s="1"/>
  <c r="M47" i="6"/>
  <c r="N47" i="6" s="1"/>
  <c r="M48" i="6"/>
  <c r="N48" i="6" s="1"/>
  <c r="O48" i="6" s="1"/>
  <c r="P48" i="6" s="1"/>
  <c r="M49" i="6"/>
  <c r="N49" i="6" s="1"/>
  <c r="O49" i="6" s="1"/>
  <c r="P49" i="6" s="1"/>
  <c r="M50" i="6"/>
  <c r="N50" i="6" s="1"/>
  <c r="O50" i="6" s="1"/>
  <c r="P50" i="6" s="1"/>
  <c r="M51" i="6"/>
  <c r="N51" i="6" s="1"/>
  <c r="O51" i="6" s="1"/>
  <c r="P51" i="6" s="1"/>
  <c r="M52" i="6"/>
  <c r="N52" i="6" s="1"/>
  <c r="O52" i="6" s="1"/>
  <c r="P52" i="6" s="1"/>
  <c r="M53" i="6"/>
  <c r="M54" i="6"/>
  <c r="M55" i="6"/>
  <c r="N55" i="6" s="1"/>
  <c r="M56" i="6"/>
  <c r="N56" i="6" s="1"/>
  <c r="M57" i="6"/>
  <c r="N57" i="6" s="1"/>
  <c r="O57" i="6" s="1"/>
  <c r="P57" i="6" s="1"/>
  <c r="M58" i="6"/>
  <c r="N58" i="6" s="1"/>
  <c r="O58" i="6" s="1"/>
  <c r="P58" i="6" s="1"/>
  <c r="M59" i="6"/>
  <c r="N59" i="6" s="1"/>
  <c r="O59" i="6" s="1"/>
  <c r="P59" i="6" s="1"/>
  <c r="Q59" i="6" s="1"/>
  <c r="M60" i="6"/>
  <c r="N60" i="6" s="1"/>
  <c r="O60" i="6" s="1"/>
  <c r="P60" i="6" s="1"/>
  <c r="M61" i="6"/>
  <c r="N61" i="6" s="1"/>
  <c r="O61" i="6" s="1"/>
  <c r="P61" i="6" s="1"/>
  <c r="M62" i="6"/>
  <c r="N62" i="6" s="1"/>
  <c r="M63" i="6"/>
  <c r="N63" i="6" s="1"/>
  <c r="O63" i="6" s="1"/>
  <c r="P63" i="6" s="1"/>
  <c r="M64" i="6"/>
  <c r="N64" i="6" s="1"/>
  <c r="O64" i="6" s="1"/>
  <c r="P64" i="6" s="1"/>
  <c r="M65" i="6"/>
  <c r="N65" i="6" s="1"/>
  <c r="M66" i="6"/>
  <c r="N66" i="6" s="1"/>
  <c r="M67" i="6"/>
  <c r="N67" i="6" s="1"/>
  <c r="M68" i="6"/>
  <c r="N68" i="6" s="1"/>
  <c r="O68" i="6" s="1"/>
  <c r="M69" i="6"/>
  <c r="N69" i="6" s="1"/>
  <c r="O69" i="6" s="1"/>
  <c r="P69" i="6" s="1"/>
  <c r="M70" i="6"/>
  <c r="N70" i="6" s="1"/>
  <c r="M71" i="6"/>
  <c r="N71" i="6" s="1"/>
  <c r="O71" i="6" s="1"/>
  <c r="P71" i="6" s="1"/>
  <c r="M72" i="6"/>
  <c r="N72" i="6" s="1"/>
  <c r="O72" i="6" s="1"/>
  <c r="P72" i="6" s="1"/>
  <c r="M73" i="6"/>
  <c r="M74" i="6"/>
  <c r="N74" i="6" s="1"/>
  <c r="M75" i="6"/>
  <c r="N75" i="6" s="1"/>
  <c r="O75" i="6" s="1"/>
  <c r="P75" i="6" s="1"/>
  <c r="M76" i="6"/>
  <c r="N76" i="6" s="1"/>
  <c r="O76" i="6" s="1"/>
  <c r="P76" i="6" s="1"/>
  <c r="M77" i="6"/>
  <c r="N77" i="6" s="1"/>
  <c r="O77" i="6" s="1"/>
  <c r="P77" i="6" s="1"/>
  <c r="M78" i="6"/>
  <c r="N78" i="6" s="1"/>
  <c r="O78" i="6" s="1"/>
  <c r="P78" i="6" s="1"/>
  <c r="M79" i="6"/>
  <c r="N79" i="6" s="1"/>
  <c r="M80" i="6"/>
  <c r="N80" i="6" s="1"/>
  <c r="M81" i="6"/>
  <c r="N81" i="6" s="1"/>
  <c r="M82" i="6"/>
  <c r="N82" i="6" s="1"/>
  <c r="O82" i="6" s="1"/>
  <c r="P82" i="6" s="1"/>
  <c r="Q82" i="6" s="1"/>
  <c r="M83" i="6"/>
  <c r="N83" i="6" s="1"/>
  <c r="M84" i="6"/>
  <c r="N84" i="6" s="1"/>
  <c r="M85" i="6"/>
  <c r="N85" i="6" s="1"/>
  <c r="M86" i="6"/>
  <c r="N86" i="6" s="1"/>
  <c r="O86" i="6" s="1"/>
  <c r="P86" i="6" s="1"/>
  <c r="M87" i="6"/>
  <c r="N87" i="6" s="1"/>
  <c r="M88" i="6"/>
  <c r="M89" i="6"/>
  <c r="N89" i="6" s="1"/>
  <c r="M90" i="6"/>
  <c r="N90" i="6" s="1"/>
  <c r="O90" i="6" s="1"/>
  <c r="P90" i="6" s="1"/>
  <c r="M91" i="6"/>
  <c r="N91" i="6" s="1"/>
  <c r="O91" i="6" s="1"/>
  <c r="P91" i="6" s="1"/>
  <c r="M92" i="6"/>
  <c r="N92" i="6" s="1"/>
  <c r="O92" i="6" s="1"/>
  <c r="P92" i="6" s="1"/>
  <c r="M93" i="6"/>
  <c r="N93" i="6" s="1"/>
  <c r="O93" i="6" s="1"/>
  <c r="P93" i="6" s="1"/>
  <c r="M94" i="6"/>
  <c r="N94" i="6" s="1"/>
  <c r="O94" i="6" s="1"/>
  <c r="P94" i="6" s="1"/>
  <c r="Q94" i="6" s="1"/>
  <c r="M95" i="6"/>
  <c r="N95" i="6" s="1"/>
  <c r="O95" i="6" s="1"/>
  <c r="M96" i="6"/>
  <c r="N96" i="6" s="1"/>
  <c r="Q8" i="6" l="1"/>
  <c r="Q18" i="6"/>
  <c r="Q44" i="6"/>
  <c r="Q17" i="6"/>
  <c r="Q9" i="6"/>
  <c r="Q72" i="6"/>
  <c r="Q32" i="6"/>
  <c r="Q22" i="6"/>
  <c r="M97" i="6"/>
  <c r="Q37" i="6"/>
  <c r="M6" i="6"/>
  <c r="Q38" i="6"/>
  <c r="Q36" i="6"/>
  <c r="Q15" i="6"/>
  <c r="Q21" i="6"/>
  <c r="Q76" i="6"/>
  <c r="Q16" i="6"/>
  <c r="Q58" i="6"/>
  <c r="Q41" i="6"/>
  <c r="Q27" i="6"/>
  <c r="O28" i="6"/>
  <c r="P28" i="6" s="1"/>
  <c r="O85" i="6"/>
  <c r="P85" i="6" s="1"/>
  <c r="O62" i="6"/>
  <c r="P62" i="6" s="1"/>
  <c r="O66" i="6"/>
  <c r="P66" i="6" s="1"/>
  <c r="O56" i="6"/>
  <c r="P56" i="6" s="1"/>
  <c r="O19" i="6"/>
  <c r="P19" i="6" s="1"/>
  <c r="O81" i="6"/>
  <c r="P81" i="6" s="1"/>
  <c r="Q61" i="6"/>
  <c r="Q30" i="6"/>
  <c r="Q50" i="6"/>
  <c r="Q48" i="6"/>
  <c r="Q69" i="6"/>
  <c r="Q78" i="6"/>
  <c r="P68" i="6"/>
  <c r="Q68" i="6" s="1"/>
  <c r="P46" i="6"/>
  <c r="Q46" i="6" s="1"/>
  <c r="O67" i="6"/>
  <c r="P67" i="6" s="1"/>
  <c r="O84" i="6"/>
  <c r="P84" i="6" s="1"/>
  <c r="O24" i="6"/>
  <c r="P24" i="6" s="1"/>
  <c r="O80" i="6"/>
  <c r="P80" i="6" s="1"/>
  <c r="O23" i="6"/>
  <c r="P23" i="6" s="1"/>
  <c r="O83" i="6"/>
  <c r="P83" i="6" s="1"/>
  <c r="O29" i="6"/>
  <c r="P29" i="6" s="1"/>
  <c r="O74" i="6"/>
  <c r="P74" i="6" s="1"/>
  <c r="Q35" i="6"/>
  <c r="O47" i="6"/>
  <c r="P47" i="6" s="1"/>
  <c r="Q52" i="6"/>
  <c r="Q64" i="6"/>
  <c r="Q91" i="6"/>
  <c r="N54" i="6"/>
  <c r="O54" i="6" s="1"/>
  <c r="P54" i="6" s="1"/>
  <c r="N45" i="6"/>
  <c r="O45" i="6" s="1"/>
  <c r="P45" i="6" s="1"/>
  <c r="O89" i="6"/>
  <c r="P89" i="6" s="1"/>
  <c r="Q14" i="6"/>
  <c r="N53" i="6"/>
  <c r="O53" i="6" s="1"/>
  <c r="P53" i="6" s="1"/>
  <c r="Q13" i="6"/>
  <c r="Q63" i="6"/>
  <c r="Q71" i="6"/>
  <c r="Q86" i="6"/>
  <c r="O96" i="6"/>
  <c r="P96" i="6" s="1"/>
  <c r="O70" i="6"/>
  <c r="P70" i="6" s="1"/>
  <c r="Q10" i="6"/>
  <c r="N73" i="6"/>
  <c r="O73" i="6" s="1"/>
  <c r="P73" i="6" s="1"/>
  <c r="Q40" i="6"/>
  <c r="Q12" i="6"/>
  <c r="Q57" i="6"/>
  <c r="Q49" i="6"/>
  <c r="O87" i="6"/>
  <c r="P87" i="6" s="1"/>
  <c r="O79" i="6"/>
  <c r="P79" i="6" s="1"/>
  <c r="O65" i="6"/>
  <c r="P65" i="6" s="1"/>
  <c r="Q39" i="6"/>
  <c r="Q93" i="6"/>
  <c r="Q77" i="6"/>
  <c r="Q75" i="6"/>
  <c r="Q90" i="6"/>
  <c r="Q51" i="6"/>
  <c r="O55" i="6"/>
  <c r="P55" i="6" s="1"/>
  <c r="O34" i="6"/>
  <c r="P34" i="6" s="1"/>
  <c r="P95" i="6"/>
  <c r="Q95" i="6" s="1"/>
  <c r="Q92" i="6"/>
  <c r="Q42" i="6"/>
  <c r="Q33" i="6"/>
  <c r="Q60" i="6"/>
  <c r="N88" i="6"/>
  <c r="O88" i="6" s="1"/>
  <c r="P88" i="6" s="1"/>
  <c r="Q26" i="6"/>
  <c r="Q20" i="6"/>
  <c r="P6" i="6" l="1"/>
  <c r="P97" i="6"/>
  <c r="O6" i="6"/>
  <c r="N97" i="6"/>
  <c r="O97" i="6"/>
  <c r="N6" i="6"/>
  <c r="Q29" i="6"/>
  <c r="Q66" i="6"/>
  <c r="Q19" i="6"/>
  <c r="Q81" i="6"/>
  <c r="Q85" i="6"/>
  <c r="Q56" i="6"/>
  <c r="Q28" i="6"/>
  <c r="Q89" i="6"/>
  <c r="Q24" i="6"/>
  <c r="Q67" i="6"/>
  <c r="Q80" i="6"/>
  <c r="Q83" i="6"/>
  <c r="Q62" i="6"/>
  <c r="Q70" i="6"/>
  <c r="Q79" i="6"/>
  <c r="Q54" i="6"/>
  <c r="Q96" i="6"/>
  <c r="Q34" i="6"/>
  <c r="Q55" i="6"/>
  <c r="Q47" i="6"/>
  <c r="Q74" i="6"/>
  <c r="Q23" i="6"/>
  <c r="Q84" i="6"/>
  <c r="Q88" i="6"/>
  <c r="Q65" i="6"/>
  <c r="Q87" i="6"/>
  <c r="Q73" i="6"/>
  <c r="Q45" i="6"/>
  <c r="Q53" i="6"/>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3" i="3"/>
  <c r="F31" i="1"/>
  <c r="F33" i="1" s="1"/>
  <c r="X31" i="1"/>
  <c r="X33" i="1" s="1"/>
  <c r="AB31" i="1"/>
  <c r="AB33" i="1" s="1"/>
  <c r="E30" i="1"/>
  <c r="D30" i="1"/>
  <c r="E22" i="1"/>
  <c r="E7" i="1"/>
  <c r="E13" i="1"/>
  <c r="E14" i="1"/>
  <c r="E20" i="1"/>
  <c r="E24" i="1"/>
  <c r="E26" i="1"/>
  <c r="E6" i="1"/>
  <c r="Y31" i="1"/>
  <c r="Y33" i="1" s="1"/>
  <c r="AA31" i="1"/>
  <c r="AA33" i="1" s="1"/>
  <c r="N31" i="1"/>
  <c r="N33" i="1" s="1"/>
  <c r="D24" i="1"/>
  <c r="G31" i="1"/>
  <c r="G33" i="1" s="1"/>
  <c r="H31" i="1"/>
  <c r="H33" i="1" s="1"/>
  <c r="V31" i="1"/>
  <c r="V33" i="1" s="1"/>
  <c r="C7" i="1"/>
  <c r="C31" i="1" s="1"/>
  <c r="D8" i="1"/>
  <c r="D9" i="1"/>
  <c r="D10" i="1"/>
  <c r="D11" i="1"/>
  <c r="D12" i="1"/>
  <c r="D13" i="1"/>
  <c r="D14" i="1"/>
  <c r="D15" i="1"/>
  <c r="D16" i="1"/>
  <c r="D17" i="1"/>
  <c r="D18" i="1"/>
  <c r="D19" i="1"/>
  <c r="D20" i="1"/>
  <c r="D21" i="1"/>
  <c r="D22" i="1"/>
  <c r="D23" i="1"/>
  <c r="D25" i="1"/>
  <c r="D26" i="1"/>
  <c r="D27" i="1"/>
  <c r="E27" i="1" s="1"/>
  <c r="D28" i="1"/>
  <c r="D29" i="1"/>
  <c r="D6" i="1"/>
  <c r="Z31" i="1" l="1"/>
  <c r="Z33" i="1" s="1"/>
  <c r="E16" i="1"/>
  <c r="E12" i="1"/>
  <c r="E15" i="1"/>
  <c r="AC31" i="1"/>
  <c r="AC33" i="1" s="1"/>
  <c r="E11" i="1"/>
  <c r="E18" i="1"/>
  <c r="E25" i="1"/>
  <c r="E23" i="1"/>
  <c r="T31" i="1"/>
  <c r="T33" i="1" s="1"/>
  <c r="U31" i="1"/>
  <c r="U33" i="1" s="1"/>
  <c r="E21" i="1"/>
  <c r="D31" i="1"/>
  <c r="E10" i="1" l="1"/>
  <c r="E19" i="1"/>
  <c r="M31" i="1"/>
  <c r="M33" i="1" s="1"/>
  <c r="E8" i="1"/>
  <c r="W31" i="1"/>
  <c r="W33" i="1" s="1"/>
  <c r="P31" i="1"/>
  <c r="P33" i="1" s="1"/>
  <c r="E17" i="1"/>
  <c r="K31" i="1"/>
  <c r="K33" i="1" s="1"/>
  <c r="J31" i="1"/>
  <c r="J33" i="1" s="1"/>
  <c r="L31" i="1"/>
  <c r="L33" i="1" s="1"/>
  <c r="O31" i="1"/>
  <c r="O33" i="1" s="1"/>
  <c r="E9" i="1"/>
  <c r="E28" i="1" l="1"/>
  <c r="I31" i="1"/>
  <c r="I33" i="1" s="1"/>
  <c r="E29" i="1"/>
  <c r="S31" i="1"/>
  <c r="S33" i="1" s="1"/>
  <c r="E31" i="1" l="1"/>
  <c r="R31" i="1"/>
  <c r="R33" i="1" s="1"/>
</calcChain>
</file>

<file path=xl/sharedStrings.xml><?xml version="1.0" encoding="utf-8"?>
<sst xmlns="http://schemas.openxmlformats.org/spreadsheetml/2006/main" count="1272" uniqueCount="638">
  <si>
    <t>Table 1</t>
  </si>
  <si>
    <t>Program Manager/Corporate Liaison</t>
  </si>
  <si>
    <t>Transition Manager</t>
  </si>
  <si>
    <t>Project Manager</t>
  </si>
  <si>
    <t>Solutions Architect</t>
  </si>
  <si>
    <t>Systems Engineer</t>
  </si>
  <si>
    <t>Software Developer</t>
  </si>
  <si>
    <t>Network Engineer</t>
  </si>
  <si>
    <t>Network Administrator</t>
  </si>
  <si>
    <t>Web Development Specialist</t>
  </si>
  <si>
    <t>Technical Editor/Writer</t>
  </si>
  <si>
    <t>Quality Assurance Manager</t>
  </si>
  <si>
    <t>Data Architect</t>
  </si>
  <si>
    <t>Telecom Control Officer</t>
  </si>
  <si>
    <t>Database Administrator</t>
  </si>
  <si>
    <t>Cyber Security Specialist</t>
  </si>
  <si>
    <t>Business Analyst</t>
  </si>
  <si>
    <t>Training Specialist</t>
  </si>
  <si>
    <t>SME - Process Improvement, Business Intelligence</t>
  </si>
  <si>
    <t>Service Desk Technician</t>
  </si>
  <si>
    <t>Service Desk Manager</t>
  </si>
  <si>
    <t>Information Technology Project Manager</t>
  </si>
  <si>
    <t>Computer Systems Engineer/Architect</t>
  </si>
  <si>
    <t>Software Developer, Applications</t>
  </si>
  <si>
    <t>Computer Network Support Specialist</t>
  </si>
  <si>
    <t>Web Developer</t>
  </si>
  <si>
    <t>Technical Writer</t>
  </si>
  <si>
    <t>Software Quality Assurance Engineer and Tester</t>
  </si>
  <si>
    <t>Senior Software Quality Assurance Engineer and Tester</t>
  </si>
  <si>
    <t>Database Architect</t>
  </si>
  <si>
    <t>Telecom Engineering Specialist</t>
  </si>
  <si>
    <t>Information Security Analyst</t>
  </si>
  <si>
    <t>Business Intelligence Analyst</t>
  </si>
  <si>
    <t>Training and Development Specialist</t>
  </si>
  <si>
    <t xml:space="preserve">Business Intelligence </t>
  </si>
  <si>
    <t>Computer User Support Specialist</t>
  </si>
  <si>
    <t>Management Analyst</t>
  </si>
  <si>
    <t>8(a) STARS</t>
  </si>
  <si>
    <t>hours</t>
  </si>
  <si>
    <t>totals</t>
  </si>
  <si>
    <t>FTEs</t>
  </si>
  <si>
    <t>CLIN</t>
  </si>
  <si>
    <t>0001</t>
  </si>
  <si>
    <t>0002</t>
  </si>
  <si>
    <t>0003</t>
  </si>
  <si>
    <t>May not be descrete labor here</t>
  </si>
  <si>
    <t>Revisit</t>
  </si>
  <si>
    <t>Software Engineering completion</t>
  </si>
  <si>
    <t>Asset / O&amp;M Manager (Configuration Mgmt)</t>
  </si>
  <si>
    <t>Calls back to the service desk (those activities are in a diferent PWS)</t>
  </si>
  <si>
    <t>Monitoring apps on the network; not the front line cyber support</t>
  </si>
  <si>
    <t>Ground Rules</t>
  </si>
  <si>
    <t>Assumption: The G6 CIO/government has an overarching Cybersecurity program being handled outside this program by another vendor or the Government.  We support Cyber within this USAREC Domain to the extent that this contract interfaces with the applicable networks, apps, etc.</t>
  </si>
  <si>
    <t>Scheduler</t>
  </si>
  <si>
    <t>related to 1.3.4</t>
  </si>
  <si>
    <t>5.21.	Information Management Services</t>
  </si>
  <si>
    <t>5.24	Network Operations</t>
  </si>
  <si>
    <t>5.25.	Cyber Security</t>
  </si>
  <si>
    <t>1.3.3 Business Process Modeling (5.3.	Business Process Modeling)</t>
  </si>
  <si>
    <t>1.3.4 Software Engineering (5.4. Software Engineering)</t>
  </si>
  <si>
    <t>1.3.2 Requirements Engineering (5.2. Requirements Engineering)</t>
  </si>
  <si>
    <t>1.3.1 Functional Support (5.1. Functional Support)</t>
  </si>
  <si>
    <t>1.3.6 Data Engineering (5.6. Data Engineering)</t>
  </si>
  <si>
    <t>1.3.5 Applications and Web Integration (5.5. Applications and Web Integration)</t>
  </si>
  <si>
    <t>1.3.7 Database Management and Administration (5.7. Database Management and Administration)</t>
  </si>
  <si>
    <t>1.3.9 Project Control (5.9 Project Control)</t>
  </si>
  <si>
    <t>1.3.10 Software Integration Engineering (5.10. Software Integration Engineering.)</t>
  </si>
  <si>
    <t>1.3.11 Training Support Services for Recruiting and Retention College (RRC) (5.11. Training Support Services for Recruiting and Retention College)</t>
  </si>
  <si>
    <t>1.3.12 Process Improvement (5.12. Process Improvement)</t>
  </si>
  <si>
    <t>1.3.13 Information Technology Asset Coordinator (5.13. Information Technology Asset Coordinator)</t>
  </si>
  <si>
    <t>1.3.14 Telecommunications Control Officer (TCCO) (5.14. Telecommunications Control Officer (TCCO))</t>
  </si>
  <si>
    <t>1.3.16 Business Intelligence (5.16. Business Intelligence Experience)</t>
  </si>
  <si>
    <t>1.3.17 General System Support (5.17 General System Support)</t>
  </si>
  <si>
    <t>5.18.	Computer Graphics (CG)</t>
  </si>
  <si>
    <t>5.19.	Technical Writers</t>
  </si>
  <si>
    <t>1.3.19 IT Administrative Support Services (5.22. Support the administration of the IT workforce readiness &amp; 5.23. Administrative Support)</t>
  </si>
  <si>
    <t>1.3.18 Helpdesk Support (5.20.	Incident Management (Split amongst locations))</t>
  </si>
  <si>
    <t>1.3.8 Project Management (5.8.	Project Management &amp; 5.26. Monthly Report &amp; 5.27. Minimum Qualifications )</t>
  </si>
  <si>
    <t>Clerk / Administrative Assistant</t>
  </si>
  <si>
    <t>UI/UX Designer / Computer Graphics Specialist</t>
  </si>
  <si>
    <t>QA/Testing Specialists</t>
  </si>
  <si>
    <t>1.3.15 Test and Evaluation (5.15. Test and Evaluation &amp; 1.6.1 QA/QC and 1.6.2 QASP)</t>
  </si>
  <si>
    <t xml:space="preserve">The information in this document is proprietary. </t>
  </si>
  <si>
    <t>It may not be used, reproduced, disclosed, or exported without written approval.</t>
  </si>
  <si>
    <t>Proprietary; Procurement Sensitive
The information in this document is proprietary. 
It may not be used, reproduced, disclosed, or exported without written approval.</t>
  </si>
  <si>
    <t>Proprietary; Procurement Sensitive</t>
  </si>
  <si>
    <t>Count</t>
  </si>
  <si>
    <t>Level</t>
  </si>
  <si>
    <t>WBS #</t>
  </si>
  <si>
    <t>WBS Description</t>
  </si>
  <si>
    <t>PWS</t>
  </si>
  <si>
    <t>Level 1</t>
  </si>
  <si>
    <t>1.0</t>
  </si>
  <si>
    <t>Information Systems (IS)/Defense Business Systems (DBS) (Investment)</t>
  </si>
  <si>
    <t>Level 2</t>
  </si>
  <si>
    <t>1.1</t>
  </si>
  <si>
    <t>IS/DBS Development/Customization/Configuration</t>
  </si>
  <si>
    <t>Level 3</t>
  </si>
  <si>
    <t>1.1.1</t>
  </si>
  <si>
    <t>Custom Application 1...n (Specify)</t>
  </si>
  <si>
    <t>Level 4</t>
  </si>
  <si>
    <t>1.1.1.1</t>
  </si>
  <si>
    <t>Subsystem Hardware (Specify)</t>
  </si>
  <si>
    <t>1.1.1.2</t>
  </si>
  <si>
    <t>Subsystem Software CSCI 1...n (Specify)</t>
  </si>
  <si>
    <t>1.1.1.3</t>
  </si>
  <si>
    <t>Subsystem Software Level Integration, Assembly, Test, and Checkout</t>
  </si>
  <si>
    <t>1.1.2</t>
  </si>
  <si>
    <t>Enterprise Service Element 1...n (Specify)</t>
  </si>
  <si>
    <t>1.1.2.1</t>
  </si>
  <si>
    <t>Enterprise Service Element Hardware (Specify)</t>
  </si>
  <si>
    <t>1.1.2.2</t>
  </si>
  <si>
    <t>Enterprise Service Element Software CSCI 1...n (Specify)</t>
  </si>
  <si>
    <t>1.1.2.3</t>
  </si>
  <si>
    <t>Enterprise Service Element Integration, Assembly, Test, and Checkout</t>
  </si>
  <si>
    <t>1.1.3</t>
  </si>
  <si>
    <t>Enterprise/Management Information System 1...n (Specify)</t>
  </si>
  <si>
    <t>1.1.3.1</t>
  </si>
  <si>
    <t>Business Area Hardware (Specify)</t>
  </si>
  <si>
    <t>1.1.3.2</t>
  </si>
  <si>
    <t>Business Area Software CSCI 1...n (Specify)</t>
  </si>
  <si>
    <t>1.1.3.3</t>
  </si>
  <si>
    <t>Business Area Integration, Assembly, Test, and Checkout</t>
  </si>
  <si>
    <t>1.1.4</t>
  </si>
  <si>
    <t>External System Interface Development 1...n (Specify)</t>
  </si>
  <si>
    <t>1.1.4.1</t>
  </si>
  <si>
    <t>External System Interface Hardware (Specify)</t>
  </si>
  <si>
    <t>1.1.4.2</t>
  </si>
  <si>
    <t>External System Interface Software CSCI 1...n (Specify)</t>
  </si>
  <si>
    <t>1.1.4.3</t>
  </si>
  <si>
    <t>External System Interface Integration, Assembly, Test, and Checkout</t>
  </si>
  <si>
    <t>1.1.5</t>
  </si>
  <si>
    <t>System Level Infrastructure (Specify)</t>
  </si>
  <si>
    <t>1.1.5.1</t>
  </si>
  <si>
    <t>System Level Hardware (Specify)</t>
  </si>
  <si>
    <t>1.1.5.2</t>
  </si>
  <si>
    <t>Service Infrastructure 1...n (Specify)</t>
  </si>
  <si>
    <t>1.2</t>
  </si>
  <si>
    <t>System Level Integration</t>
  </si>
  <si>
    <t>1.3</t>
  </si>
  <si>
    <t>Systems Engineering</t>
  </si>
  <si>
    <t>1.3.1</t>
  </si>
  <si>
    <t>Software Systems Engineering</t>
  </si>
  <si>
    <t>1.3.2</t>
  </si>
  <si>
    <t>Integrated Logistics Support (ILS) Systems Engineering</t>
  </si>
  <si>
    <t>1.3.3</t>
  </si>
  <si>
    <t>Cybersecurity Systems Engineering</t>
  </si>
  <si>
    <t>5.25 Cyber Security</t>
  </si>
  <si>
    <t>1.3.4</t>
  </si>
  <si>
    <t>Core Systems Engineering</t>
  </si>
  <si>
    <t>1.3.5</t>
  </si>
  <si>
    <t>Other Systems Engineering 1...n (Specify)</t>
  </si>
  <si>
    <t>1.4</t>
  </si>
  <si>
    <t>Program Management</t>
  </si>
  <si>
    <t>1.4.1</t>
  </si>
  <si>
    <t>Software Program Management</t>
  </si>
  <si>
    <t>1.4.2</t>
  </si>
  <si>
    <t>Integrated Logistics Support (ILS) Program Management</t>
  </si>
  <si>
    <t>1.4.3</t>
  </si>
  <si>
    <t>Cybersecurity Program Management</t>
  </si>
  <si>
    <t xml:space="preserve"> </t>
  </si>
  <si>
    <t>1.4.4</t>
  </si>
  <si>
    <t>Core Program Management</t>
  </si>
  <si>
    <t>1.4.5</t>
  </si>
  <si>
    <t>Other Program Management 1...n (Specify)</t>
  </si>
  <si>
    <t>1.5</t>
  </si>
  <si>
    <t>Change Management</t>
  </si>
  <si>
    <t>1.6</t>
  </si>
  <si>
    <t>Data Management</t>
  </si>
  <si>
    <t>1.3.6 Data Engineering (5.6. Data Engineering); 
1.3.7 Database Management and Administration (5.7. Database Management and Administration)</t>
  </si>
  <si>
    <t>1.7</t>
  </si>
  <si>
    <t>System Test and Evaluation</t>
  </si>
  <si>
    <t>1.7.1</t>
  </si>
  <si>
    <t>Developmental Test and Evaluation</t>
  </si>
  <si>
    <t>1.7.1.1</t>
  </si>
  <si>
    <t>Cybersecurity Test and Evaluation</t>
  </si>
  <si>
    <t>1.7.1.2</t>
  </si>
  <si>
    <t>Other DT&amp;E Tests 1…n (Specify)</t>
  </si>
  <si>
    <t>1.7.2</t>
  </si>
  <si>
    <t>Operational Test and Evaluation</t>
  </si>
  <si>
    <t>1.7.2.1</t>
  </si>
  <si>
    <t>1.7.2.2</t>
  </si>
  <si>
    <t>Other OT&amp;E Tests 1…n (Specify)</t>
  </si>
  <si>
    <t>1.7.3</t>
  </si>
  <si>
    <t>Mock-ups/System Integration Labs (SILs</t>
  </si>
  <si>
    <t>1.7.4</t>
  </si>
  <si>
    <t>Test and Evaluation Management/Support</t>
  </si>
  <si>
    <t>1.7.5</t>
  </si>
  <si>
    <t>Test Facilities</t>
  </si>
  <si>
    <t>1.8</t>
  </si>
  <si>
    <t>Training</t>
  </si>
  <si>
    <t>1.3.11 Training Support Services for Recruiting and Retention College (RRC) 
(5.11. Training Support Services for Recruiting and Retention College)</t>
  </si>
  <si>
    <t>1.8.1</t>
  </si>
  <si>
    <t>Equipment</t>
  </si>
  <si>
    <t>1.8.2</t>
  </si>
  <si>
    <t>Services</t>
  </si>
  <si>
    <t>1.8.3</t>
  </si>
  <si>
    <t>Facilities</t>
  </si>
  <si>
    <t>1.8.4</t>
  </si>
  <si>
    <t>Training Software 1...n (Specify)</t>
  </si>
  <si>
    <t>1.9</t>
  </si>
  <si>
    <t>Data</t>
  </si>
  <si>
    <t>1.9.1</t>
  </si>
  <si>
    <t>Data Deliverables 1...n (Specify)</t>
  </si>
  <si>
    <t>1.9.2</t>
  </si>
  <si>
    <t>Data Repository</t>
  </si>
  <si>
    <t>1.9.3</t>
  </si>
  <si>
    <t>Data Rights 1...n (Specify)</t>
  </si>
  <si>
    <t>1.10</t>
  </si>
  <si>
    <t>Peculiar Support Equipment</t>
  </si>
  <si>
    <t>1.10.1</t>
  </si>
  <si>
    <t>Test and Measurement Equipment</t>
  </si>
  <si>
    <t>1.10.2</t>
  </si>
  <si>
    <t>Support and Handling Equipment</t>
  </si>
  <si>
    <t>1.11</t>
  </si>
  <si>
    <t>Common Support Equipment</t>
  </si>
  <si>
    <t>1.11.1</t>
  </si>
  <si>
    <t>1.11.2</t>
  </si>
  <si>
    <t>1.12</t>
  </si>
  <si>
    <t>Operational Infrastructure/Site Activation by Site 1...n (Specify)</t>
  </si>
  <si>
    <t>1.12.1</t>
  </si>
  <si>
    <t>Initial Hardware Procurement</t>
  </si>
  <si>
    <t>1.12.1.1</t>
  </si>
  <si>
    <t>End User Equipment</t>
  </si>
  <si>
    <t>1.12.1.2</t>
  </si>
  <si>
    <t>Cybersecurity Equipment</t>
  </si>
  <si>
    <t>1.12.1.3</t>
  </si>
  <si>
    <t>IT Infrastructure and Enterprise Software Equipment</t>
  </si>
  <si>
    <t>1.12.1.4</t>
  </si>
  <si>
    <t>Other 1...n (Specify)</t>
  </si>
  <si>
    <t>1.12.2</t>
  </si>
  <si>
    <t>Initial Software License Procurement</t>
  </si>
  <si>
    <t>1.12.2.1</t>
  </si>
  <si>
    <t>End User Software License</t>
  </si>
  <si>
    <t>1.12.2.2</t>
  </si>
  <si>
    <t>Cybersecurity Software Licenses/Services</t>
  </si>
  <si>
    <t>1.12.2.3</t>
  </si>
  <si>
    <t>IT Infrastructure and Equipment</t>
  </si>
  <si>
    <t>1.12.2.4</t>
  </si>
  <si>
    <t>1.12.3</t>
  </si>
  <si>
    <t>Initial Software Release (Pre-IOC) Modification/Enhancement</t>
  </si>
  <si>
    <t>1.12.3.1</t>
  </si>
  <si>
    <t>Routine Fixes/Deficiency Correction</t>
  </si>
  <si>
    <t>1.12.3.2</t>
  </si>
  <si>
    <t>Deployment Independent Verification and Validation</t>
  </si>
  <si>
    <t>1.12.3.3</t>
  </si>
  <si>
    <t>Installation/Test</t>
  </si>
  <si>
    <t>1.12.4</t>
  </si>
  <si>
    <t>Site Activation</t>
  </si>
  <si>
    <t>1.12.4.1</t>
  </si>
  <si>
    <t>Data Migration</t>
  </si>
  <si>
    <t>1.12.4.2</t>
  </si>
  <si>
    <t>User Training</t>
  </si>
  <si>
    <t>1.12.4.3</t>
  </si>
  <si>
    <t>User Documentation</t>
  </si>
  <si>
    <t>1.12.4.4</t>
  </si>
  <si>
    <t>Management/Engineering Support</t>
  </si>
  <si>
    <t>1.12.4.5</t>
  </si>
  <si>
    <t>Site Installation, Test, and Checkout</t>
  </si>
  <si>
    <t>1.12.5</t>
  </si>
  <si>
    <t>Interim Operations and Support (Pre-IOC)</t>
  </si>
  <si>
    <t>1.12.5.1</t>
  </si>
  <si>
    <t>Help Desk</t>
  </si>
  <si>
    <t>1.12.5.2</t>
  </si>
  <si>
    <t>System Database Administrator</t>
  </si>
  <si>
    <t>1.12.5.3</t>
  </si>
  <si>
    <t>Installation, Test, and Checkout</t>
  </si>
  <si>
    <t>1.12.5.4</t>
  </si>
  <si>
    <t>IT Equipment Maintenance</t>
  </si>
  <si>
    <t>1.13</t>
  </si>
  <si>
    <t>Industrial Facilities</t>
  </si>
  <si>
    <t>1.13.1</t>
  </si>
  <si>
    <t>Construction/Conversion/Expansion</t>
  </si>
  <si>
    <t>1.13.2</t>
  </si>
  <si>
    <t>Equipment Acquisition or Modernization</t>
  </si>
  <si>
    <t>1.13.3</t>
  </si>
  <si>
    <t>Maintenance (Industrial Facilities)</t>
  </si>
  <si>
    <t>1.14</t>
  </si>
  <si>
    <t>Initial Spares and Repair Parts</t>
  </si>
  <si>
    <t>NOMB</t>
  </si>
  <si>
    <t>Marine Corp CENA</t>
  </si>
  <si>
    <t>DTRA TRLS</t>
  </si>
  <si>
    <t>NAVY TFMMS</t>
  </si>
  <si>
    <t>DHS NSD</t>
  </si>
  <si>
    <t>Summary</t>
  </si>
  <si>
    <t>Size (Annual, $M)</t>
  </si>
  <si>
    <t>Logistics and travel management - Help Desk, have 2 FTEs, 1 Cyber and 1 SW Usage/Application Usage</t>
  </si>
  <si>
    <t>Cybersecurity support to DHS. No CPARS.</t>
  </si>
  <si>
    <t>CENA</t>
  </si>
  <si>
    <t>TRLS</t>
  </si>
  <si>
    <t>TFMMS</t>
  </si>
  <si>
    <t>NSD</t>
  </si>
  <si>
    <t>Short Name</t>
  </si>
  <si>
    <t>Name</t>
  </si>
  <si>
    <t>OT JAG</t>
  </si>
  <si>
    <t>Cloud Architecture; Cloud Migration; NW Management; Agile Dev</t>
  </si>
  <si>
    <t>Analytics Program; Estimating Capabilities; Tools</t>
  </si>
  <si>
    <t>Web Development and Maintenace; includes Help Desk and considerable KM; &gt; 10,000 users</t>
  </si>
  <si>
    <t>SW Dev. Maintain GOTS. Great CPARS. Agile. Cross Domain Networks.</t>
  </si>
  <si>
    <t>1.3.8 Project Management (5.8.	Project Management &amp; 
5.26. Monthly Report &amp; 5.27. Minimum Qualifications )
1.3.9 Project Control (5.9 Project Control)</t>
  </si>
  <si>
    <t>1.3.2 Requirements Engineering (5.2. Requirements Engineering)
1.3.4 Software Engineering (5.4. Software Engineering)
1.3.10 Software Integration Engineering (5.10. Software Integration Engineering.)</t>
  </si>
  <si>
    <t>1.0 Information Systems (IS)/Defense Business Systems (DBS) (Investment)</t>
  </si>
  <si>
    <t>1.1 IS/DBS Development/Customization/Configuration</t>
  </si>
  <si>
    <t>1.1.1 Custom Application 1...n (Specify)</t>
  </si>
  <si>
    <t>1.1.1.1 Subsystem Hardware (Specify)</t>
  </si>
  <si>
    <t>1.1.1.2 Subsystem Software CSCI 1...n (Specify)</t>
  </si>
  <si>
    <t>1.1.1.3 Subsystem Software Level Integration, Assembly, Test, and Checkout</t>
  </si>
  <si>
    <t>1.1.2 Enterprise Service Element 1...n (Specify)</t>
  </si>
  <si>
    <t>1.1.2.1 Enterprise Service Element Hardware (Specify)</t>
  </si>
  <si>
    <t>1.1.2.2 Enterprise Service Element Software CSCI 1...n (Specify)</t>
  </si>
  <si>
    <t>1.1.2.3 Enterprise Service Element Integration, Assembly, Test, and Checkout</t>
  </si>
  <si>
    <t>1.1.3 Enterprise/Management Information System 1...n (Specify)</t>
  </si>
  <si>
    <t>1.1.3.1 Business Area Hardware (Specify)</t>
  </si>
  <si>
    <t>1.1.3.2 Business Area Software CSCI 1...n (Specify)</t>
  </si>
  <si>
    <t>1.1.3.3 Business Area Integration, Assembly, Test, and Checkout</t>
  </si>
  <si>
    <t>1.1.4 External System Interface Development 1...n (Specify)</t>
  </si>
  <si>
    <t>1.1.4.1 External System Interface Hardware (Specify)</t>
  </si>
  <si>
    <t>1.1.4.2 External System Interface Software CSCI 1...n (Specify)</t>
  </si>
  <si>
    <t>1.1.4.3 External System Interface Integration, Assembly, Test, and Checkout</t>
  </si>
  <si>
    <t>1.1.5 System Level Infrastructure (Specify)</t>
  </si>
  <si>
    <t>1.1.5.1 System Level Hardware (Specify)</t>
  </si>
  <si>
    <t>1.1.5.2 Service Infrastructure 1...n (Specify)</t>
  </si>
  <si>
    <t>1.2 System Level Integration</t>
  </si>
  <si>
    <t>1.3 Systems Engineering</t>
  </si>
  <si>
    <t>1.3.1 Software Systems Engineering</t>
  </si>
  <si>
    <t>1.3.2 Integrated Logistics Support (ILS) Systems Engineering</t>
  </si>
  <si>
    <t>1.3.3 Cybersecurity Systems Engineering</t>
  </si>
  <si>
    <t>1.3.4 Core Systems Engineering</t>
  </si>
  <si>
    <t>1.3.5 Other Systems Engineering 1...n (Specify)</t>
  </si>
  <si>
    <t>1.4 Program Management</t>
  </si>
  <si>
    <t>1.4.1 Software Program Management</t>
  </si>
  <si>
    <t>1.4.2 Integrated Logistics Support (ILS) Program Management</t>
  </si>
  <si>
    <t>1.4.3 Cybersecurity Program Management</t>
  </si>
  <si>
    <t>1.4.4 Core Program Management</t>
  </si>
  <si>
    <t>1.4.5 Other Program Management 1...n (Specify)</t>
  </si>
  <si>
    <t>1.5 Change Management</t>
  </si>
  <si>
    <t>1.6 Data Management</t>
  </si>
  <si>
    <t>1.7 System Test and Evaluation</t>
  </si>
  <si>
    <t>1.7.1 Developmental Test and Evaluation</t>
  </si>
  <si>
    <t>1.7.1.1 Cybersecurity Test and Evaluation</t>
  </si>
  <si>
    <t>1.7.1.2 Other DT&amp;E Tests 1…n (Specify)</t>
  </si>
  <si>
    <t>1.7.2 Operational Test and Evaluation</t>
  </si>
  <si>
    <t>1.7.2.1 Cybersecurity Test and Evaluation</t>
  </si>
  <si>
    <t>1.7.2.2 Other OT&amp;E Tests 1…n (Specify)</t>
  </si>
  <si>
    <t>1.7.3 Mock-ups/System Integration Labs (SILs</t>
  </si>
  <si>
    <t>1.7.4 Test and Evaluation Management/Support</t>
  </si>
  <si>
    <t>1.7.5 Test Facilities</t>
  </si>
  <si>
    <t>1.8 Training</t>
  </si>
  <si>
    <t>1.8.1 Equipment</t>
  </si>
  <si>
    <t>1.8.2 Services</t>
  </si>
  <si>
    <t>1.8.3 Facilities</t>
  </si>
  <si>
    <t>1.8.4 Training Software 1...n (Specify)</t>
  </si>
  <si>
    <t>1.9 Data</t>
  </si>
  <si>
    <t>1.9.1 Data Deliverables 1...n (Specify)</t>
  </si>
  <si>
    <t>1.9.2 Data Repository</t>
  </si>
  <si>
    <t>1.9.3 Data Rights 1...n (Specify)</t>
  </si>
  <si>
    <t>1.10 Peculiar Support Equipment</t>
  </si>
  <si>
    <t>1.10.1 Test and Measurement Equipment</t>
  </si>
  <si>
    <t>1.10.2 Support and Handling Equipment</t>
  </si>
  <si>
    <t>1.11 Common Support Equipment</t>
  </si>
  <si>
    <t>1.11.1 Test and Measurement Equipment</t>
  </si>
  <si>
    <t>1.11.2 Support and Handling Equipment</t>
  </si>
  <si>
    <t>1.12 Operational Infrastructure/Site Activation by Site 1...n (Specify)</t>
  </si>
  <si>
    <t>1.12.1 Initial Hardware Procurement</t>
  </si>
  <si>
    <t>1.12.1.1 End User Equipment</t>
  </si>
  <si>
    <t>1.12.1.2 Cybersecurity Equipment</t>
  </si>
  <si>
    <t>1.12.1.3 IT Infrastructure and Enterprise Software Equipment</t>
  </si>
  <si>
    <t>1.12.1.4 Other 1...n (Specify)</t>
  </si>
  <si>
    <t>1.12.2 Initial Software License Procurement</t>
  </si>
  <si>
    <t>1.12.2.1 End User Software License</t>
  </si>
  <si>
    <t>1.12.2.2 Cybersecurity Software Licenses/Services</t>
  </si>
  <si>
    <t>1.12.2.3 IT Infrastructure and Equipment</t>
  </si>
  <si>
    <t>1.12.2.4 Other 1...n (Specify)</t>
  </si>
  <si>
    <t>1.12.3 Initial Software Release (Pre-IOC) Modification/Enhancement</t>
  </si>
  <si>
    <t>1.12.3.1 Routine Fixes/Deficiency Correction</t>
  </si>
  <si>
    <t>1.12.3.2 Deployment Independent Verification and Validation</t>
  </si>
  <si>
    <t>1.12.3.3 Installation/Test</t>
  </si>
  <si>
    <t>1.12.4 Site Activation</t>
  </si>
  <si>
    <t>1.12.4.1 Data Migration</t>
  </si>
  <si>
    <t>1.12.4.2 User Training</t>
  </si>
  <si>
    <t>1.12.4.3 User Documentation</t>
  </si>
  <si>
    <t>1.12.4.4 Management/Engineering Support</t>
  </si>
  <si>
    <t>1.12.4.5 Site Installation, Test, and Checkout</t>
  </si>
  <si>
    <t>1.12.5 Interim Operations and Support (Pre-IOC)</t>
  </si>
  <si>
    <t>1.12.5.1 Help Desk</t>
  </si>
  <si>
    <t>1.12.5.2 System Database Administrator</t>
  </si>
  <si>
    <t>1.12.5.3 Installation, Test, and Checkout</t>
  </si>
  <si>
    <t>1.12.5.4 IT Equipment Maintenance</t>
  </si>
  <si>
    <t>1.13 Industrial Facilities</t>
  </si>
  <si>
    <t>1.13.1 Construction/Conversion/Expansion</t>
  </si>
  <si>
    <t>1.13.2 Equipment Acquisition or Modernization</t>
  </si>
  <si>
    <t>1.13.3 Maintenance (Industrial Facilities)</t>
  </si>
  <si>
    <t>1.14 Initial Spares and Repair Parts</t>
  </si>
  <si>
    <t>WBS</t>
  </si>
  <si>
    <t>Company</t>
  </si>
  <si>
    <t>Location</t>
  </si>
  <si>
    <t>Base Period</t>
  </si>
  <si>
    <t>Option Period 1</t>
  </si>
  <si>
    <t>Option Period 2</t>
  </si>
  <si>
    <t>Option Period 3</t>
  </si>
  <si>
    <t>Option Period 4</t>
  </si>
  <si>
    <t>Rationale</t>
  </si>
  <si>
    <t>LaborCategory</t>
  </si>
  <si>
    <t>Personnel From</t>
  </si>
  <si>
    <t>Key Role = 1</t>
  </si>
  <si>
    <t>ID</t>
  </si>
  <si>
    <t>Personnel Available within Company</t>
  </si>
  <si>
    <t>Personnel to be Obtained from Incumbent</t>
  </si>
  <si>
    <t>LaborCategories</t>
  </si>
  <si>
    <t>Business Intelligence Analyst, Junior</t>
  </si>
  <si>
    <t>Business Intelligence Analyst, Journeyman</t>
  </si>
  <si>
    <t>Business Intelligence Analyst, Senior</t>
  </si>
  <si>
    <t>Business Intelligence Analyst, SME</t>
  </si>
  <si>
    <t>Computer and Information Research Scientist, Junior</t>
  </si>
  <si>
    <t>Computer and Information Research Scientist, Journeyman</t>
  </si>
  <si>
    <t>Computer and Information Research Scientist, Senior</t>
  </si>
  <si>
    <t>Computer and Information Research Scientist, SME</t>
  </si>
  <si>
    <t>Computer and Information Systems Manager, Junior</t>
  </si>
  <si>
    <t>Computer and Information Systems Manager, Journeyman</t>
  </si>
  <si>
    <t>Computer and Information Systems Manager, Senior</t>
  </si>
  <si>
    <t>Computer and Information Systems Manager, SME</t>
  </si>
  <si>
    <t>Computer Hardware Engineer, Junior</t>
  </si>
  <si>
    <t>Computer Hardware Engineer, Journeyman</t>
  </si>
  <si>
    <t>Computer Hardware Engineer, Senior</t>
  </si>
  <si>
    <t>Computer Hardware Engineer, SME</t>
  </si>
  <si>
    <t>Computer Network Architect, Junior</t>
  </si>
  <si>
    <t>Computer Network Architect, Journeyman</t>
  </si>
  <si>
    <t>Computer Network Architect, Senior</t>
  </si>
  <si>
    <t>Computer Network Architect, SME</t>
  </si>
  <si>
    <t>Computer Network Support Specialist, Junior</t>
  </si>
  <si>
    <t>Computer Network Support Specialist, Journeyman</t>
  </si>
  <si>
    <t>Computer Network Support Specialist, Senior</t>
  </si>
  <si>
    <t>Computer Network Support Specialist, SME</t>
  </si>
  <si>
    <t>Computer Operator, Junior</t>
  </si>
  <si>
    <t>Computer Operator, Journeyman</t>
  </si>
  <si>
    <t>Computer Operator, Senior</t>
  </si>
  <si>
    <t>Computer Operator, SME</t>
  </si>
  <si>
    <t>Computer Programmer, Junior</t>
  </si>
  <si>
    <t>Computer Programmer, Journeyman</t>
  </si>
  <si>
    <t>Computer Programmer, Senior</t>
  </si>
  <si>
    <t>Computer Programmer, SME</t>
  </si>
  <si>
    <t>Computer Systems Analyst, Junior</t>
  </si>
  <si>
    <t>Computer Systems Analyst, Journeyman</t>
  </si>
  <si>
    <t>Computer Systems Analyst, Senior</t>
  </si>
  <si>
    <t>Computer Systems Analyst, SME</t>
  </si>
  <si>
    <t>Computer Systems Engineer_Architect, Junior</t>
  </si>
  <si>
    <t>Computer Systems Engineer_Architect, Journeyman</t>
  </si>
  <si>
    <t>Computer Systems Engineer_Architect, Senior</t>
  </si>
  <si>
    <t>Computer Systems Engineer_Architect, SME</t>
  </si>
  <si>
    <t>Computer User Support Specialist, Junior</t>
  </si>
  <si>
    <t>Computer User Support Specialist, Journeyman</t>
  </si>
  <si>
    <t>Computer User Support Specialist, Senior</t>
  </si>
  <si>
    <t>Computer User Support Specialist, SME</t>
  </si>
  <si>
    <t>Data Warehousing Specialist, Junior</t>
  </si>
  <si>
    <t>Data Warehousing Specialist, Journeyman</t>
  </si>
  <si>
    <t>Data Warehousing Specialist, Senior</t>
  </si>
  <si>
    <t>Data Warehousing Specialist, SME</t>
  </si>
  <si>
    <t>Database Administrator, Junior</t>
  </si>
  <si>
    <t>Database Administrator, Journeyman</t>
  </si>
  <si>
    <t>Database Administrator, Senior</t>
  </si>
  <si>
    <t>Database Administrator, SME</t>
  </si>
  <si>
    <t>Database Architect, Junior</t>
  </si>
  <si>
    <t>Database Architect, Journeyman</t>
  </si>
  <si>
    <t>Database Architect, Senior</t>
  </si>
  <si>
    <t>Database Architect, SME</t>
  </si>
  <si>
    <t>Document Management Specialist, Junior</t>
  </si>
  <si>
    <t>Document Management Specialist, Journeyman</t>
  </si>
  <si>
    <t>Document Management Specialist, Senior</t>
  </si>
  <si>
    <t>Document Management Specialist, SME</t>
  </si>
  <si>
    <t>Geographic Information Systems Technician, Junior</t>
  </si>
  <si>
    <t>Geographic Information Systems Technician, Journeyman</t>
  </si>
  <si>
    <t>Geographic Information Systems Technician, Senior</t>
  </si>
  <si>
    <t>Geographic Information Systems Technician, SME</t>
  </si>
  <si>
    <t>Geospatial Information Scientist and Technologist, Junior</t>
  </si>
  <si>
    <t>Geospatial Information Scientist and Technologist, Journeyman</t>
  </si>
  <si>
    <t>Geospatial Information Scientist and Technologist, Senior</t>
  </si>
  <si>
    <t>Geospatial Information Scientist and Technologist, SME</t>
  </si>
  <si>
    <t>Information Security Analyst, Junior</t>
  </si>
  <si>
    <t>Information Security Analyst, Journeyman</t>
  </si>
  <si>
    <t>Information Security Analyst, Senior</t>
  </si>
  <si>
    <t>Information Security Analyst, SME</t>
  </si>
  <si>
    <t>Information Technology Project Manager, Junior</t>
  </si>
  <si>
    <t>Information Technology Project Manager, Journeyman</t>
  </si>
  <si>
    <t>Information Technology Project Manager, Senior</t>
  </si>
  <si>
    <t>Information Technology Project Manager, SME</t>
  </si>
  <si>
    <t>Management Analyst, Junior</t>
  </si>
  <si>
    <t>Management Analyst, Journeyman</t>
  </si>
  <si>
    <t>Management Analyst, Senior</t>
  </si>
  <si>
    <t>Management Analyst, SME</t>
  </si>
  <si>
    <t>Network and Computer Systems Administrator, Junior</t>
  </si>
  <si>
    <t>Network and Computer Systems Administrator, Journeyman</t>
  </si>
  <si>
    <t>Network and Computer Systems Administrator, Senior</t>
  </si>
  <si>
    <t>Network and Computer Systems Administrator, SME</t>
  </si>
  <si>
    <t>Software Developer_Applications, Junior</t>
  </si>
  <si>
    <t>Software Developer_Applications, Journeyman</t>
  </si>
  <si>
    <t>Software Developer_Applications, Senior</t>
  </si>
  <si>
    <t>Software Developer_Applications, SME</t>
  </si>
  <si>
    <t>Software Developer_Systems Software, Junior</t>
  </si>
  <si>
    <t>Software Developer_Systems Software, Journeyman</t>
  </si>
  <si>
    <t>Software Developer_Systems Software, Senior</t>
  </si>
  <si>
    <t>Software Developer_Systems Software, SME</t>
  </si>
  <si>
    <t>Software Quality Assurance Engineer and Tester, Junior</t>
  </si>
  <si>
    <t>Software Quality Assurance Engineer and Tester, Journeyman</t>
  </si>
  <si>
    <t>Software Quality Assurance Engineer and Tester, Senior</t>
  </si>
  <si>
    <t>Software Quality Assurance Engineer and Tester, SME</t>
  </si>
  <si>
    <t>Technical Writer, Junior</t>
  </si>
  <si>
    <t>Technical Writer, Journeyman</t>
  </si>
  <si>
    <t>Technical Writer, Senior</t>
  </si>
  <si>
    <t>Technical Writer, SME</t>
  </si>
  <si>
    <t>Telecommunications Engineering Specialist, Junior</t>
  </si>
  <si>
    <t>Telecommunications Engineering Specialist, Journeyman</t>
  </si>
  <si>
    <t>Telecommunications Engineering Specialist, Senior</t>
  </si>
  <si>
    <t>Telecommunications Engineering Specialist, SME</t>
  </si>
  <si>
    <t>Telecommunications Equipment Installer and Repairer, Junior</t>
  </si>
  <si>
    <t>Telecommunications Equipment Installer and Repairer, Journeyman</t>
  </si>
  <si>
    <t>Telecommunications Equipment Installer and Repairer, Senior</t>
  </si>
  <si>
    <t>Telecommunications Equipment Installer and Repairer, SME</t>
  </si>
  <si>
    <t>Training and Development Specialist, Junior</t>
  </si>
  <si>
    <t>Training and Development Specialist, Journeyman</t>
  </si>
  <si>
    <t>Training and Development Specialist, Senior</t>
  </si>
  <si>
    <t>Training and Development Specialist, SME</t>
  </si>
  <si>
    <t>Video Game Designer, Junior</t>
  </si>
  <si>
    <t>Video Game Designer, Journeyman</t>
  </si>
  <si>
    <t>Video Game Designer, Senior</t>
  </si>
  <si>
    <t>Video Game Designer, SME</t>
  </si>
  <si>
    <t>Web Administrator, Junior</t>
  </si>
  <si>
    <t>Web Administrator, Journeyman</t>
  </si>
  <si>
    <t>Web Administrator, Senior</t>
  </si>
  <si>
    <t>Web Administrator, SME</t>
  </si>
  <si>
    <t>Web Developer, Junior</t>
  </si>
  <si>
    <t>Web Developer, Journeyman</t>
  </si>
  <si>
    <t>Web Developer, Senior</t>
  </si>
  <si>
    <t>Web Developer, SME</t>
  </si>
  <si>
    <t>5.	Specific Tasks: Information Technology Support Services</t>
  </si>
  <si>
    <t>5.1.	Functional Support. The contractor shall provide support services to the USAREC IT Projects, Programs, and Planning Division (P3MD). The contractor will support specific functional areas such as: requirements systems maintenance, sustainment, minor development, information management, business process modeling, enterprise architecture, data engineering, database management and administration, documentation, training, deploying software maintenance, integration engineering, process improvement, project management, and application software post-deployment support.
5.1.1.	The contractor shall provide support services for IT sustainment.
5.1.2.	The contractor shall support requirements development and sustainment for new and revised government applications and COTS application software supporting functional requirements.
5.1.3.	The contractor shall deploy and sustain new and revised Government applications and COTS application software supporting functional requirements.
5.1.4.	The contractor shall provide support services to the Government in the management and technical integration of externally developed products, modules, and/or applications into the existing architecture.</t>
  </si>
  <si>
    <t>The contractor shall provide support services to the USAREC IT Projects, Programs, and Planning Division (P3MD).
The contractor shall meet a minimum of 95% of all assigned project and task associated timelines
Contractor compliance will be monitored for CPAR reporting</t>
  </si>
  <si>
    <t>5.2.	Requirements Engineering. The Government will provide needed modification requirements via government-issued actions such as scope documents, requirement documents, change requests, problem reports, and troubleshooting and/or other maintenance tasks related to the sustainment of production systems. The contractor shall:
5.2.1.	Determine, analyze, and validate detailed requirements specifications.
5.2.2.	Perform requirements change management.
5.2.3.	Document detailed requirements and design specifications by Government policies, processes, and procedures:
5.2.3.1.	Maintain version control of architecture products using approved version control processes.
5.2.3.2.	Maintain compliance with Business Enterprise Architecture (BEA) 5.0, and future versions.
5.2.3.3.	Maintain architecture accuracy compliant with the Department of Defense Architecture Framework (DODAF) 2.0 and future versions.
5.2.3.4.	Maintain the All Viewpoint that describes the overarching aspects of architecture context that relate to all viewpoints.
5.2.3.5.	Maintain the Capability Viewpoint that articulates the capability requirements, the delivery timing, and the deployed capability.
5.2.3.6.	Maintain the Data and Information Viewpoint that articulates the data relationships and alignment structures in the architecture content for the capability and operational requirements, system engineering processes, and systems and services.
5.2.3.7.	Maintain the Operational Viewpoint that includes the operational scenarios, activities, and requirements that support capabilities.
5.2.3.8.	Maintain the Services Viewpoint that includes the design for solutions articulating the Performers, Activities, Services, and their Exchanges, providing for or supporting operational and capability functions.
5.2.3.9.	Maintain the Standards Viewpoint that articulates the applicable operational, business, technical, and industry policies, standards, guidance, constraints, and forecasts that apply to capability and operational requirements, system engineering processes, and systems.
5.2.3.10.	Maintain the Systems Viewpoint that describes the design for solutions articulating the systems, their composition, interconnectivity, and context providing for or supporting operational and capability functions. Must provide updates within 24 hours to Government as changes occur.</t>
  </si>
  <si>
    <t>Conduct or support formal Requirement Review for each software engineering project; all projects must be traceable between requirements
The contractor shall meet 100% of Business
Enterprise Architecture 5.0 requirements and a minimum of 95% of all assigned Business Modeling project tasks and milestones
Contractor compliance will be monitored for CPAR reporting</t>
  </si>
  <si>
    <t>5.3.	Business Process Modeling. The contractor shall:
5.3.1.	Develop, document, and integrate Business Process Models (BPM). BPMs shall be constructed with IAW Government guidelines and instructions. BPM work products and activities include:
5.3.1.1.	Maintain version control of architecture products using approved version control processes.
5.3.1.2.	Maintain compliance with Business Enterprise Architecture (BEA) 5.0 or the current version.
5.3.1.3.	Compliance with DOD and DA guidelines for business process modeling notation (BPMN).
5.3.2.	Software requirements work products and activities include:
5.3.2.1.	Development and maintenance of use cases.
5.3.2.2.	Preparation and maintenance of user stories.
5.3.2.3.	Traceability between requirements.
5.3.2.4.	Screen prototypes.
5.3.2.5.	Identifying non-functional requirements for system service level and service level agreements, screen design, usability, and information architecture.
5.3.2.6.	Maintain traceability from change request to requirement to software unit and version throughout the requirement. Must provide to the Government within 72 hours of completion.
5.3.3.	Conduct formal Requirement Reviews for projects (an average of 150 projects over a five-year period). The Government functional representative(s) and the appointed representatives will be the approval authorities.</t>
  </si>
  <si>
    <t>Develop, document, and integrate Business Process Models (BPM). BPMs shall be constructed with IAW Government guidelines and instructions
The contractor shall meet a minimum of 95% of all software engineering project tasks and milestones
Contractor compliance will be monitored for CPAR reporting</t>
  </si>
  <si>
    <t>5.4.	Software Engineering. Software development activities are limited to minor development incidental to systems maintenance and sustainment, which may include minor code construction, populating databases, integrating services, and other data files with data values; and other activities needed to implement the requirements and design. All activities must be presented to Government in the timeline set when acquiring the project. The Government, at its discretion and with approval of the Contracting Officer, may ask the contractor to follow an alternate development process or may waive some documentation requirements, particularly with minor change requests. The contractor shall:
5.4.1.	Conduct software-engineering activities using applicable DoD and DA policies and standards, and industry best practices when applicable.
5.4.2.	Perform minor software configuration, using requirements provided by functional and technical leads, including maintenance and sustainment of the architectural design and the detailed design.
5.4.3.	Provide and store specific documentation and work products as defined by USAREC G6 software engineering methodologies.
5.4.4.	Ensure developed products comply with appropriate and current Defense Information Security Agency DISA Security Technical Implementation Guides, including the Application and Security Development.
5.4.5.	The contractor shall perform architectural design and the detailed design of each Configuration Item, as well as definition and recording of design decisions and descriptions. Documents shall be submitted to the Government within 24 hours of completion. Work products shall include designs and documentation such as:
5.4.5.1.	Architectural designs, including identification of the software units comprising the CI, their interfaces, the integration between them, and the traceability between the software units and the Cl requirements.
5.4.5.2.	Architectural design descriptions (e.g., interface software unit descriptions, interface descriptions, design descriptions, and database design descriptions).
5.4.5.3.	Detailed design and description of each of the software units comprising a CI, (e.g., data manipulation, database access, and external and internal interfaces).
5.4.5.4.	The contractor shall conduct formal design reviews by USAREC G6 methodologies.
5.4.6.	Develop documentation for the software corresponding to each CI and the individual software units comprising the CI within 24 hours of meeting. All documents shall meet established guidelines within each project. All discretionary decisions will be made by the Government. The contractor shall draft documentation of such decisions. These documents include:
5.4.6.1.	Project management plan.
5.4.6.2.	Requirements documents.
5.4.6.3.	Systems interface agreements
5.4.6.4.	Memorandums of agreement.
5.4.6.5.	Software installation work instructions.
5.4.6.6.	Service Level Agreements.
5.4.6.7.	Use case documents.
5.4.6.8.	User stories.
5.4.6.9.	Systems (and data) Transition Plan.
5.4.6.10.	Software Version Description.
5.4.6.11.	Data Flow Diagrams.
5.4.7.	Integrate software corresponding to two or more software units; test the resulting software to ensure that it works as intended. A report shall be given to the Government detailing test results.
5.4.8.	Provide support services for the creation and maintenance of documentation for developer environments including:
5.4.8.1.	Maintenance of standards and procedures for the developer environment
5.4.8.2.	COTS material may be used where applicable, including Government acquisition of required updates and upgrades, as well as the material available for public use.
5.4.8.3.	Documentation shall be in electronic format and indexed, providing rapid access to the information.
5.4.9.	Create and maintain user and operations documentation including:
5.4.9.1.	The development and maintenance of documentation for the users and operators of the system(s), updated and modified, as required, for the life of the system(s) or module user manuals, containing information needed by hands-on users of the software.
5.4.9.2.	Quick reference materials, with system tips and reminders.
 5.4.9.3.	COTS material may be used where applicable, including Government acquisition of required updates and upgrades, as well as the material available for public use.
5.4.9.4.	Operations documentation developed for the system(s) that may be updated and modified as required for the life of the system(s). Operations documentation work products may include computer operation manuals, which contain information needed to operate the computer software.
5.4.9.5.	Documentation shall be in electronic format and indexed, providing rapid access to the information.
5.4.10.	Provide all configuration items to the Configuration Management team within 72 hours of receipt of CI from the service provider.
5.4.11.	Provide support services for software deployments to include, planning, preparation, and the fielding of software change packages, software components, and databases. The contractor shall plan and document software integration, installation, support activities, and training, including user, test-er, system administrator, and Customer Service Center personnel training.
5.4.12.	Support or conduct a User Decision Meeting for each project before the deployment phase by established methodologies. The Government functional representative(s) or designated representative will act as the approval authority for the UDM.
5.4.13.	Executable software shall specify all batch files, command files, services, media files, image files, script files, database files, data files, and/or other software type files needed to be installed or accessed to ensure successful operation of the software on the target configuration.
5.4.14.	Prepare version descriptions that identify and describe the exact version of software prepared for each site. Work products shall include:
5.4.14.1.	Software installation and integration plans.
5.4.14.2.	Executable software and supporting documentation.
5.4.14.3.	Software Version Descriptions.
5.4.15.	Provide support services for other software deployment activities to include data migration, system deployment, and architecture component deployment. Work products include:
5.4.15.1.	Fielding integration procedures, to include all aspects of data migration.
5.4.15.2.	Automated installation procedures in support of the deployment of the systems software modules.
5.4.15.3.	Architecture component deployment and fielding activities, such as site surveys (in coordination with the Communications, Electronics, and Operations MAM), and problem identification, isolation, and correction.
5.4.15.4.	Training materials for users, Customer Support Center personnel, and supporting technical personnel before and during the deployment period.
5.4.16.	Perform software lifecycle maintenance, as required, for any identified system or module. The contractor shall perform the same tasks described and update any plans and procedures that are impacted because of maintenance activities. A requirement for non-periodic software maintenance support shall be documented and communicated using a Request for Change.
5.4.17.	Provide support services for operations by performing the following activities including:
5.4.17.1.	Monitoring interfaces to ensure data is correctly sent and received with other modules and/or systems.
5.4.17.2.	Monitoring production batch activities to ensure proper execution.
5.4.17.3.	Resolving expeditiously any errors in production cycles to complete production activity.
5.4.17.4.	Providing Level III and IV support to the customer to resolve production issues and/or guide customers and guidance training to support personnel. (Level III support refers to providing help with problems that are not resolved by the support and Level IV refers to requiring the assistance of a highly technical and knowledgeable software engineer or equivalent).
5.4.17.5.	Within 30 minutes, assess identified reported system issues, failures and immediately initiate notifications and alerts through established procedures provided by the Government.
5.4.17.6.	Identify and resolve problems in production systems.</t>
  </si>
  <si>
    <t>Conduct or support formal Requirement Review for each software engineering project; all projects must be traceable between requirements
The contractor shall meet a minimum of 95% of all software engineering project tasks and milestones
Contractor compliance will be monitored for CPAR reporting</t>
  </si>
  <si>
    <t>5.5.	Applications and Web Integration.
5.5.1.	The contractor shall interact with service providers, other agencies, and vendors to ensure the efficient and effective operation of web applications. The contractor shall coordinate the interaction of operating systems, portal software infrastructure, COTS products, databases, and applications to ensure efficient application operation and an acceptable user experience. The Web integration support includes:
5.5.2.	Advising and coordinating with developers, administrators, network personnel, and architects on changes to the architecture and technical environment.
5.5.3.	Participating in the Virtual Architecture Team and assisting in developing and maintaining the USAREC, G6 Enterprise Technical Architecture documents.</t>
  </si>
  <si>
    <t>Develop and maintain the USAREC G6 Enterprise Technical Architecture; ensure web operation is effective and supports the entire command
The contractor shall meet a minimum of 95% of all Applications and Web integration project tasks and milestones
Contractor compliance will be monitored for CPAR reporting</t>
  </si>
  <si>
    <t>5.6.	Data Engineering. The contractor shall develop, document, engineer, and integrate logical data models and physical data models in support of a task. Data models shall be constructed daily by Government guidelines and instructions to ensure that developed models are reflected in the Government data engineering processes. Data modeling work products and activities shall include:
5.6.1.	Logical Data Models, Physical Data Models, and Entity Relationship Diagrams including those that conform to DOD standards such as the DOD Enterprise Data Model Standards outlined in the DoDAF.
5.6.2.	Logical Data Model documentation shall be developed using Computer Assisted Software Engineering tools.</t>
  </si>
  <si>
    <t>Logical and physical data models will conform with DOD Enterprise Data Model Standards
The contractor shall meet 100% of DOD Enterprise Data Model Standards requirements and 95% of all data engineering project tasks and milestones
Contractor compliance will be monitored for CPAR reporting</t>
  </si>
  <si>
    <t>5.7.	Database Management and Administration. The contractor shall:
5.7.1.	Provide support services for Government enterprise databases in development, test, and production environments. This support shall include, but is not limited to:
5.7.1.2.	The analysis, transition, and mapping of legacy data and external systems' data, to include identification of data sources, mappings to the automation systems, LDM, and the physical database design, and support for subsequent mapping of the physical data to systems databases.
5.7.1.3.	The maintenance of the Production and Data Warehouse Data Dictionaries, ensuring that they follow the DOD Data Standards.
5.7.1.4.	Creation of periodic update packages of standardized data elements and submission of those packages to designated Government approval authorities for review and implementation.
5.7.1.5.	Conducting periodic database maintenance (daily, weekly, and monthly). Maintenance activities shall be conducted at times approved by the government and that have minimal impact on the organizational mission.
5.7.1.6.	Continual monitoring and optimizing of the production database environments in conjunction with host services, including maximizing system performance within the application, maintainability, and reliability.
5.7.1.7.	Maintenance of contingency plans to uphold established service levels, execution of backups in support of the plan, and execution of recovery of all database components as required.
5.7.2.	Perform a set of regular tasks in support of software applications and related servers that includes the operation and maintenance of Government provided COTS and custom-developed application services and software. Tasks shall include:
5.7.2.1.	The installation and management of COTS server-level software to include to MS Project®, SharePoint®, Centra VCS®, SUN ON'E Portal®, Documentum ®, LDAP ®, ePiphany®, Web Trends ®, SumTotal Systems®, e-ROOM ®.
5.7.2.2.	The installation and management of Service Oriented Architecture governance, security, and management tools including System and Layer7.
5.7.2.3.	Support for the management and technical integration of externally developed applications and modules, and updates thereto, into the enterprise architecture, to include a review of plans, coordination of project milestone events, integration of the item into the appropriate technical layer(s) (including database layer), validation, and deployment.
5.7.2.4.	Support custom-coded applications, some of which connect to internal and external data sources on myriad platforms and from a variety of database systems.
5.7.2.5.	Implementing security and software upgrade patches.
5.7.2.6.	Support for scheduled maintenance periods.
5.7.2.7.	Receiving and responding to trouble tickets for enterprise architecture key business and infrastructure applications incidents.</t>
  </si>
  <si>
    <t>Data management follows DOD Data Standards
The contractor shall meet 100% of DOD Data Standards and 95% of all data management project tasks and milestones
Contractor compliance will be monitored for CPAR reporting</t>
  </si>
  <si>
    <t>5.8.	Project Management.
The contractor shall provide effective management of project schedule, performance, risks, subcontracts, and related data. The contractor shall follow a Government approved project management process that offers:
5.8.1.	Integrated Master Schedule, with clear milestones, which provides accurate and timely schedule and performance information throughout the life cycle of the program.
5.8.2.	The conduct of project milestone reviews using a government template.
5.8.3.	Risk management to mitigate program and/or project risks and provides for special emphasis on software development efforts through the integration of metrics to monitor program status.
5.8.4.	Active participation by contractor's senior management in project administration and problem-solving.
5.8.5.	Communications and change management processes that involve all key stakeholders.
5.8.6.	Documented procedure for estimating costs and schedules to ensure consistency.
5.8.7.	Providing project status reports to the Government on a weekly basis or as deemed needed.</t>
  </si>
  <si>
    <t>Project Management
Reference PWS 5.8
All projects are managed using an Integrated Master Schedule for the life cycle of the project
The contractor shall meet 95% of all project tasks and milestones
Contractor compliance will be monitored for CPAR reporting</t>
  </si>
  <si>
    <t>5.9.	Project Control.
5.9.1	The contractor shall provide support to establish and maintain standardized project controls for Government assigned projects and ensure that project schedules are maintained and integrated into one master schedule. The contractor shall conduct Project Control activities including:
5.9.2.	Integrate project schedules into an integrated master schedule.
5.9.3.	Establish dependencies between related project schedules and report potential impacts to ensure accurate schedules and metrics are provided to Government managers.
5.9.4.	Develop and maintain common schedule dictionaries to assist in maintaining integrated schedules.
5.9.5.	Build and maintain project Work Breakdown Structures (WBS). 
5.9.6.	Support scheduling meetings and other meetings as appropriate.
5.9.7.	Administer the consolidated time tracking tool, currently MS Project Server.
5.9.8.	Provide to the Government earned value, cost and schedule analyses, and ad hoc reports.
5.9.9.	Provide training on developing and maintaining project schedules as required and when requested.</t>
  </si>
  <si>
    <t>Project Control
Reference PWS 5.9
Standardized project controls for assigned projects into a single master schedule
The contractor shall incorporate all projects into the master schedule within 10 workdays of identification; meet 95% of all project control tasks and milestones
Contractor compliance will be monitored for CPAR reporting</t>
  </si>
  <si>
    <t>5.10.	Software Integration Engineering. The contractor shall provide Software Integration Engineering support to coordinate the technical architecture and the integration between major components thereof. The function includes:
5.10.1.	Overseeing the applications systems architecture and collaborating with development teams, operations staff, and external engineers to ensure systems security compliance, efficiency, integrity, and maximum operational availability within the overall enterprise architecture.
5.10.2.	Providing advice and coordination concerning technology insertions into the enterprise architecture.
5.10.3.	Creating technical and system views and models by the DODAF.
5.10.4.	Assisting in the sustainment of the enterprise architecture technical architecture and its related documentation (in coordination with other technical staff).
5.10.5.	Reviewing project scope documents, requirements, procedures, processes design and plans to determine the technical impact on other areas, systems, sub-systems, and modules of the enterprise architecture.
5.10.6.	Providing support services to the Government's Virtual Architecture Team, which works to integrate technical projects into the overall architecture by reviewing project technical design plans, to accomplish the following: conduct rapid technical assessments and implementation impacts on selected products and projects; provide support to resolve cross- system/sub-system/module problem identification and resolution; analyze technical infrastructure issues; support the maintenance of technical architecture documentation, diagrams, and views; and support the Government's strategic long- range technical efforts.</t>
  </si>
  <si>
    <t>Software Integration
Engineering
Reference PWS 5.10
Coordinate technical architecture and technical architecture within the Enterprise Architecture
The contractor shall meet 95% of all Software Integration Engineering tasks and milestones
Contractor compliance will be monitored for CPAR reporting</t>
  </si>
  <si>
    <t>5.11.	Training Support Services for Recruiting and Retention College. The contractor shall provide:
5.11.1.	Technical Support Analyst. Contract Technical Support Analyst(s) are required to up-load tests, lesson plans, and training data into Blackboard and Training Development Capabilities. The Government will ensure the Technical Analyst(s) has access to all required equipment and resources to perform all training development functions to approved standards of the Government. The contractor shall ensure the Technical Analyst(s) execute training activities and functions by the established timeline. The Technical Support Analyst(s) is required via blackboard to make announcements for all users, announcements for instructors (Cadre) only, disseminate new lesson plans, ideas, and courseware, provide Bulletin board capability with threaded discussion topics, provide the conferencing capability for instructor-facilitated classroom discussion, provide chat room capability to process other training support activities as necessary. The requirements for TDC will require CAD, LP, ITP, CMP, SEP, Test, and PE.
5.11.2.	Training Analyst. Training Analyst(s) are required to develop, write, and review documents, plans, and or reports for assigned topics or courses within USAREC. The government will ensure that the Training Analyst(s) have access to all required equipment and resources to perform all training development functions to the approved standards of the Government. The Contractor shall ensure the Training Analyst(s) produce the deliverables by the established timeline. The requirements for TDC will be CAD, LP, ITP, CMP, SEP, Test, and PE.
5.11.3.	The Technical Support and Training Analyst(s) shall go through an orientation period to learn the RRC organization. The Training Analyst(s) shall become familiar with the target audience of the respective course and review the Program of Instruction (POI). It shall also include familiarization with the respective lesson plan from which the instructors present in the classroom instruction. This period shall be from 30-60 days after recruitment and reception at RRC.
5.11.4.	The Technical Support and Training Analyst(s) shall attend meetings, conferences, briefings, and other information- sharing venues when necessary to perform specified tasks under the contract.
5.11.5.	The contract Technical Support and Training Analyst(s) shall remain current on Army doctrine, regulations, and other policy and procedural changes.
5.11.6.	The Technical Support and Training Analyst(s) shall meet with Subject Matter Experts (SME) and Course Manager to draft lesson plans generated from task analyses on assigned courses in TE 4, and shall play a key role in
determining the sequence and order of lesson plans, and the incorporation of applicable technology and design. The contractor shall submit all lesson plans to the COR or designated Government representative for review and approval.
5.11.7.	Helpdesk technician to provide troubleshooting, account management, software updating, and imaging computer systems.</t>
  </si>
  <si>
    <t>Training Support Services for Recruiting and Retention College (RRC)
Reference: PWS 5.11
Training Support Services for Recruiting and Retention College (RRC)
The contractor shall meet 95% of all project tasks and milestones
Contractor compliance will be monitored for CPAR reporting</t>
  </si>
  <si>
    <t>5.12.	Process Improvement. The contractor shall provide process improvement using industry best-practices. The contractor shall conduct Process Improvement activities including following tasks:
5.12.1.	Provide support services to the activities of the organization's Process Action Teams, Software Engineering Process Group, and the Government's software process oversight committee.
5.12.2.	Create and maintain the process improvement plan to consolidate in a single document the planning information to systematically improve the organization's process maturity.
5.12.3.	Facilitate the creation and/or maintenance of organizational process improvement documentation.
5.12.4.	Develop, update, and/or provide appropriate training material to support the training of the processes.
5.12.5.	Provide support services in process improvement assessments, including on the organization’s Project Management Methodology and related processes, as required, or when requested.</t>
  </si>
  <si>
    <t>Reference PWS 5.12:
Process Improvement
Provide Process Improvement
The contractor shall meet 95% of all project tasks and milestones
Contractor compliance will be monitored for CPAR reporting</t>
  </si>
  <si>
    <t>5.13.	Information Technology Asset Coordinator. The contractor shall provide the asset coordinator:
5.13.1.	Responsible for administrative duties within the IT procurement and inventory management function.
5.13.2.	Maintains records and databases containing information regarding licenses, warranties, and service agreements for the organization's hardware and software.
5.13.3.	Responsible for documenting and tracking IT assets after delivery to ensure all equipment and software are accounted for.</t>
  </si>
  <si>
    <t>Information Technology Asset Coordinator
Reference PWS 5.13
Document, track, issue, and maintain records of information technology assets.
The contractor shall meet a minimum of 95% of all Configuration Management project tasks and milestones
Contractor compliance will be monitored for CPAR reporting</t>
  </si>
  <si>
    <t>5.14.	Telecommunications Control Officer (TCCO).
5.14.1.	Process all communications requests within the command to include installation, removal, transfers, and resolving customer inquiries.
5.14.2.	Track and monitor various telecommunications services including local and wide area networks, voice mail systems, wireless and digital services, peripheral equipment, offline message preparation equipment, and telephone switch modernization.
5.14.3.	Review actions are completed, and a thorough record is maintained to aid in the validation of billed services.
5.14.4.	Perform technical reviews.
5.14.5.	Compile support documents and reports, identifies, and notify users of problems, and maintain usage reports.
5.14.6.	Provide user training and develops procedures and efficient systems operation.
5.14.7.	Review and assist to ensure landlines, smartphones, and tablet data transmissions are properly controlled and use the most economical communications means available.
5.14.8.	Contact telecommunication carriers, vendors, or communications representatives to obtain estimated costs for requested services including requests for service, coordinating dates of service, and resolving billing problems.
5.14.9.	Manage telecommunications program for USAREC.
5.14.10.	Provide technical and managerial guidance for communications.
5.14.11.	Research, plan and implement new or upgrades to existing telecommunications and/or data communications systems.
5.14.12.	Process requests for new telecommunications and or data communications systems.
5.14.13.	Obtain clearance to add and delete data in JRMS and GSA Tops Government systems.
5.14.14.	Resolve telecommunications incidents, trouble tickets, and requests for information.</t>
  </si>
  <si>
    <t>Telecommunications Control Officer (TCCO)
Reference PWS 5.14
Provide procedures that ensure telephone lines and smartphone, and tablet data transmissions are properly controlled and use the most economical communications means available and users are compliant.
Maintain support documents and reports, identify, and notify users of problems, and maintain usage reports.
Contractor compliance will be monitored for CPAR reporting</t>
  </si>
  <si>
    <t>5.15.	Test and Evaluation. The contractor shall provide testing and evaluation:
5.15.1.	Types of testing may include:
5.15.1.1.	New and existing baseline images and releases
5.15.1.2.	New and existing operational releases
5.15.1.3.	New and existing GOTS and COTS applications
5.15.1.4.	Access methods and associated security
5.15.1.5.	Application security testing
5.15.1.6.	Technology projects
5.15.1.7.	Hardware configurations (i.e., printers, scanners, and other supportive devices)
5.15.2.	The contractor shall perform a set of regular tasks in support of the application administrations that includes the operation and maintenance of the government-provided test and evaluation toolsets and related hardware. Tasks shall include:
5.15.2.1.	Customize/code application modules and data fields to support metric collections and processes improvement.
5.15.2.2.	Implement security and software upgrade patches.
5.15.2.3.	Provide validation of test toolsets as required.
5.15.2.4.	Receive and respond to trouble tickets for the testing toolset within 24 hours.
5.15.2.5.	Coordinate formal requirements, delivery, and administration of the enterprise test and evaluation toolset.
5.15.2.6.	Design, maintain and administer the centralized and secure repository.
5.15.2.7.	Collaborate with system administrators and vendors to ensure operations of the testing toolset.
5.15.2.8.	Participate in the configuration and testing of test toolset changes</t>
  </si>
  <si>
    <t>Test and Evaluation
Reference PWS 5.15
Ensure coordination between the development and deployment of hardware and software products
The contractor shall ensure 100% of all hardware and software products are coordinated before release; meet a minimum of 95% of all project tasks and milestones are
Contractor compliance will be monitored for CPAR reporting</t>
  </si>
  <si>
    <t>5.16.	Business Intelligence Experience. The contractor shall:
5.16.1.	Applies industry-standard strategies and technologies used for the data analysis of business information.
5.16.2.	Plan and execute software installations, upgrades, and configurations for Business Intelligence tools.
5.16.3.	Visualize data using a variety of methods such as reports and dashboards to support smart business decisions.
5.16.4.	Perform data analysis and data modeling to identify historical, current, and predictive trends and insights of business operations.
5.16.5.	Business Intelligence specific proficiency in MS Office applications such as Access and Excel; query languages such as to SQL; commercial BI applications such as Power BI; and cloud environments such as Army 365 and Azure.
5.16.6.	Administration and maintenance of Army data analytics system of record.
5.16.7.	Inspect &amp; Assess data sources and databases.
5.16.8.	Collaborate with the government to address BI Project needs. Translate business requirements into a business dimensional model, key subject areas, dimensions, hierarchies, attributes, and measures.</t>
  </si>
  <si>
    <t>Business Intelligence Experience
Reference PWS 5.16
Conduct Oracle-based OBIEE applications and configurations integrating Metadata Repository data
The contractor shall ensure 100% of all hardware and software products are coordinated before release; meet a minimum of 95% of all project tasks and milestones
Contractor compliance will be monitored for CPAR reporting</t>
  </si>
  <si>
    <t>5.17	General System Support. The contractor shall:
5.17.1.	Perform WebLogic administration and multi-server management.
5.17.2.	Provide technical training materials and seek mentoring opportunities to promote growth and increase competency.
5.17.3.	Work requires experience with DAC, Informatica 7. x, 8. x.
5.17.4.	Promote team creativity and cohesiveness to ensure that technical designs fit into the overall data warehouse architecture and to facilitate fairness while striving for consensus in problem-solving.
5.17.5.	Metadata and Content Management.
5.17.5.1.	Collaborate with DBAs, Data Integration, Metadata, and BI Delivery Team to address BI Project needs
5.17.5.2.	Devise &amp; analyze BI Metadata/Logical Data Model in a graphics chart
5.17.5.3.	Translate BI requirements into analytics metadata Devise &amp; Test Metadata
5.17.5.4.	Collaborate with IT BI SMEs to define high-level report/analysis, iBots/alerts, and overall intelligence dashboard functionality and user experience
5.17.5.5.	Design &amp; Build BI Delivery components (Dashboards, Reports, BI Publisher bigots, etc.)
5.17.5.6.	Perform performance tuning as it regards OBIEE reports (i.e., where are calculations performed, etc.)
5.17.6.	Defining Requirements and Customer Technical Support.
5.17.6.1.	Coordinate interactions with customers and business analysts to establish common business information requirements, analyze data to satisfy those requirements, and execute specific technical solutions to achieve stated business goals
5.17.6.2.	Strive to exceed customer expectations in the delivery of BI solutions for dashboards, BI Publisher reports, and Ad- hoc requests
5.17.6.3.	Proactively prevent and support resolution of data quality issues, improve query performance, and pro-vide report development coaching and guidance throughout the BI power user community
5.17.6.4.	Communicate an understanding of the importance of compliance with corporate, regulatory, and internal security policies when administering and configuring the OBIEE/OBIA reporting platform
 5.17.6.5.	Help end-users and business analysts fully understand the technical options when solving business requirements and developing BI reporting solutions that enhance and extend the end-user usability experience
5.17.6.6.	Prepare and present project reports for IT and Business management
5.17.6.7.	Implement Policy and Standards
5.17.6.8.	Perform Project Status
5.17.6.9.	Perform Test plan preparation
5.17.6.10.	Install and configure computer systems
5.17.6.11.	Diagnose and solve hardware/software issues
5.17.6.12.	Provide management/user in resolving complex automated support problems
Interfaces include but are not limited to: HTML; Hyperion; Visual Basic; JAVA; JavaScript VB Script; ASP; Perl; and CGI scripts, and applications will run under UNIX (Solaris), and Windows NT 4.0. HTTP connectivity will be hosted using Netscape and Microsoft IIS Web Servers. Applications will interface with Oracle 8 databases using Open Database Connectivity (ODC) and other application programming interfaces (API).</t>
  </si>
  <si>
    <t>General System Support
Reference PWS 5.17
Provide management/user in resolving complex automated support problems
The contractor shall meet a minimum of 95% of all integration objectives, timelines, and milestones
Contractor compliance will be monitored for CPAR reporting.</t>
  </si>
  <si>
    <t>5.18.	Computer Graphics (CG)
Provide graphics using applications such as Adobe Photoshop and Adobe Illustrator.</t>
  </si>
  <si>
    <t>Computer Graphics (CG)
Reference PWS 5.18
Applications used include, but are not limited to, Adobe Photoshop; Adobe Illustrator; Adobe Premiere
The contractor shall meet a minimum of 95% of all integration objectives, timelines, and milestones
Contractor compliance will be monitored for CPAR reporting</t>
  </si>
  <si>
    <t>5.19.	Technical Writers:
The contractor shall provide qualified personnel to maintain and manage the yearly updating regulations, manuals, memorandums, and forms. The contractor shall submit all work products to the COR or designated Government representative for review and approval.
5.19.1	The contractor shall provide qualified personnel to type, review, edit, and publish e-documents, regulations, forms, and pamphlets utilizing Microsoft Excel, Share Point, PowerPoint, MSWord, Adobe Pro, Adobe Creative Suite, Lotus Forms, PDF Filler, and publication websites. Personnel will also review and edit business cards submitted by recruiting force. The contractor shall submit all work products to the COR or designated Government representative for review and approval.
5.19.2	The contractor shall establish filings and records IAW established DOD and USAREC guidelines.
5.19.3	The contractor shall receive and enter information into the web file database using Excel and Share Point.</t>
  </si>
  <si>
    <t>Technical Writers
Reference PWS 5.19
The contractor shall provide qualified personnel to maintain and manage the yearly updating regulations, manuals, memorandums, and forms. The contractor shall submit all work products to the COR or designated Government representative for review and approval
The contractor shall meet a minimum of 95% of all integration objectives, timelines, and milestones
Contractor compliance will be monitored for CPAR reporting.</t>
  </si>
  <si>
    <t>5.20.	Incident Management
5.20.1	Contractor shall provide technical resolution for an average of 4,000-6,000 incident tickets per month Incidents are submitted by approximately 13,000 users located within the USAREC Headquarters building (Fort Knox), Army Marksmanship Unit (AMU) (Fort Benning), Special Operations Recruiting Battalion (SORB) (Fort Bragg), Recruiting and Retention Collage (RRC) (Fort Knox), and across USARECs 1800+ Brigades, Battalions, Companies and Stations worldwide. 80% of incidents should be resolved during the first contact and 100% within 72 hours. Contractor must be capable of serving as subject matter experts (SME) on common and advanced incident topics as described below and liaison with external agencies, vendors, and key stakeholders to resolve incidents, problems, and events.
5.20.1.1.	Common USAREC desktop support incident tickets may include: IN/OUT Processing, Asset Management, Provisioning User IT Equipment, Networking and Connectivity, Software Licenses Management, Entitlement Management, Account Management, Printer Configuration and Networking, Hardware/Software Troubleshooting, Email/Mailbox/Distribution List Requests, Secure Host Baseline (SHB)/ Operating System Issues, A365 and other Cloud Platform Issues, Government/Commercial Systems and Applications, IT Hardware Repair, and Providing Basic IT Support and User Training.
5.20.1.2.	Common USAREC biometric (fingerprinting) support incident tickets may include Hardware/Software troubleshooting, Account/License/Entitlement Management, Hardware Provisioning, Asset Management, Assisting the Field
 in Obtaining Missing Reports, Facilitating Approval for Waiver/Exception Requests, Individual and Group Training on the Use of Biometric Technology.
5.20.1.3.	Common USAREC mobility support incident tickets may include Mobile Device Provisioning/Configuration, Mobile Device Management (MDM), Security Compliance, Account Management, Number Porting, Asset Management, Coverage Issues, New Technology Implementations, Mobile Security, Mobile Applications.
5.20.1.4.	Common USAREC cyber support incident tickets may include New User Accounts in various GOTS and COTS applications/systems, ATCTS, ACAS, Social Media Threats, VIP reports, CAC Registration, General Cyber Inquiries, User Violation Notices, Investigations, Requests for Information, Certifications, and training.
5.20.1.5.	Common USAREC information management incident tickets may include Requests for Business Cards, Freedom of Information Act (FOIA) and Privacy Act inquiries, and Army Records Management requests.
5.20.2.	Contractor shall provide troubleshooting, account management, software updating, and imaging for over 140 computer systems for Army Marksmanship Unit (AMU) located at Ft Benning, Ga. The technician will be responsible for keeping computer systems performing in a global environment. The technician will also be responsible for troubleshooting complex target systems to ensure the team can practice before all competitive shooting matches.
5.20.3.	Contractor shall provide troubleshooting, account management, software updating, and imaging for over 45 computer systems for Special Operations Recruiting Battalion located at Fort Bragg NC. 20 computers are globally dispersed throughout CONUS AND OCONUS locations. Travel may be required for emergencies. Computing systems are vital to the SORB mission of providing Soldiers with the essential missions as determined by Congress, the Department of Defense, and the Army leadership.
5.20.4.	Contractor shall provide helpdesk technicians for troubleshooting biometrics systems (physical and digital identification) within the command. The Department of the Army mandates the physical and digital identification of all potential enlistees. Biometric systems are prone to have technical issues thus a technician is warranted. Physical and digital identity is vital to the Army to eliminate known criminals from entering the Army enlistment process before expending millions of dollars on unqualified applicants. The Army is missioned to enlist upwards of 80,000 applicants every year. To get the number of applicants needed, recruiters will process upwards of 200,000. All applicants must have biometrics on file to determine moral qualifications before or after enlistment. This position is vital to ensure software and equipment issues are resolved expeditiously to keep the flow of applicants flowing through the arduous process. Technician receives, on average, 20-30 tickets per day.
5.20.5.	Create and maintain knowledge articles related to incidents.
5.20.6 Problem and Event Management. Contractor shall identify risks, secondary impacts, and systemic problems that are reported from end users, service providers, other agencies, and commercial vendors. Problems should be promptly reported, assigned/escalated to the appropriate resource for resolution, and tracked through resolution.</t>
  </si>
  <si>
    <t>Incident Management
Reference PWS 5.20
Contractor shall: provide helpdesk technicians in support of incident management tasks; maintain knowledge articles related to incidents; contractor shall maintain expertise in incident types.
The contractor shall resolve 80% of incidents upon first contact and 100% within 3 business days of initial contact.
Contractor compliance will be monitored for CPAR reporting.</t>
  </si>
  <si>
    <t>5.21.	Information Management Services
5.21.1.	Provide office management, communication, and word processing support.
5.21.2.	Provide support for the FOIA, Privacy Act, IT Records Management, IT Content Management, and IT HR Compliance Programs.
5.21.3.	Receive and process inbound requests.
5.21.4.	Verify documents that follow established regulations.
5.21.5.	Work within designated systems of record to manage cases, documents, records, and other content.
5.21.6.	Perform record searches.
5.21.7.	Review and mark records as appropriate. 
5.21.8.	Generate responses to requests for Government approval and dissemination.
5.21.9.	Maintain official office records, such as mail distribution lists and electronic signatures.
5.21.10.	Maintain statistical and narrative data related to administrative services programs and generate reports.
5.21.11.	Maintain awareness of policies, statutory law, regulations, organizational, and government-wide issues that impact the various Administrative Services Programs.</t>
  </si>
  <si>
    <t>IT Information Management
Reference PWS 5.21
Maintain awareness of policies, statutory law, regulations, organizational, and government-wide issues that impact the various Administrative Services Programs
The contractor shall meet a minimum of 95% of all integration objectives, timelines, and milestones
Contractor compliance will be monitored for CPAR reporting.</t>
  </si>
  <si>
    <t>5.22.	Support the administration of the IT workforce readiness.
5.22.1.	Maintain up-to-date records, including organizational charts, of IT workforce readiness, including authorizations, filled and vacant positions, in and inbound and outbound personnel.
5.22.2.	Maintain up-to-date records of IT certifications across the workforce.
5.22.3.	Monitor sources such as the Digital Technology Career Field website and Army Career Program 34 website to identify training opportunities for the IT workforce.
5.22.4.	Support maintenance of position and job descriptions.
5.22.5.	Serve as SME and supports the management and review of policy and procedural compliance of USAREC
IT information systems.
5.22.6.	Administrate digital content on Army and commercial standard platforms.
5.22.6.1.	Using Army and commercial industry-standard platforms, such as Army 365, to support business processes and create assets, including team sites, pages, lists, libraries, calendars, and workflows.
5.22.6.2.	Provide account management support.
5.22.6.3.	Maintain Command-wide channels to collect, disseminate, and communicate training, policy, procedural, and organizational updates.
5.22.6.4.	Provide configuration, customization, and administration of Army and commercial standard platforms. This may include customizing screens, editing fields, creating workflows, configuring reports, user account management, permissions, and roles, configuring security and privacy settings.
5.22.6.5.	Provide support services for the test, evaluation, and implementation of new and emerging web-based server services and technologies.</t>
  </si>
  <si>
    <t>Support the administration of the IT workforce readiness
Reference PWS 5.22
Provide configuration, customization, and administration of Army and commercial standard platforms.
The contractor shall meet a minimum of 95% of all integration objectives, timelines, and milestones
Contractor compliance will be monitored for CPAR reporting.</t>
  </si>
  <si>
    <t>5.23.	Administrative Support. The Contractor shall coordinate calendars to include setting and confirming appointments. Meeting preparation to include collecting and distributing read-a heads, appointment reminders, and connecting comms. Preparing documentation to include letters, memoranda, and briefings. Responsible for the completion and submission of the Daily Status Report (Perstat). Call screening. Task administration to include TMT Taskers, CIO tasks, Taskers, etc. Tracking mandatory training compliance for personnel, including updating DTMS and other systems of record. Attend administrative meetings, take minutes, and distribute minutes as necessary within three business days. Coordinate travel in DTS.</t>
  </si>
  <si>
    <t>Administrative Support
Reference PWS 5.23
The Contractor shall coordinate calendars to include setting and confirming appointments. Meeting preparation to include collecting and distributing read-a heads, appointment reminders, and connecting comms.
The contractor shall meet a minimum of 95% of all integration objectives, timelines, and milestones
Contractor compliance will be monitored for CPAR reporting.</t>
  </si>
  <si>
    <t>5.24	Network Operations.
5.24.1	Monitor network, system and application performance and work with government identified service providers to resolve issues such as outages, service degradation, upgrades, and maintenance. Networks include commercial and government hardwired and mobile networks providing internet, data, voice, fax, and other telecommunications services. Systems and applications include both GOTS and COTS products.
5.24.2	Plan system and network maintenance events with service provider and USAREC functional leads to ensure minimal disruptions to Recruiting operations.
5.24.3	Create, manage, ensure compliance and report against Army, TRADOC, and USAREC operations orders, taskings, etc.
5.24.4	Lead, plan, represent USAREC interests in coordination meetings with service providers, industry partners and other stakeholders.
5.24.5	Maintain communications channels with subordinate units and other staff sections.</t>
  </si>
  <si>
    <t>Network Operations
Reference PWS 5.24
Contractor shall manage IT operations, monitor network/system/application performance and coordinate on behalf of G6 with service providers, external agencies, and service providers.
The contractor shall meet a minimum of 95% of all integration objectives, timelines, and milestones
Contractor compliance will be monitored for CPAR reporting.</t>
  </si>
  <si>
    <t>5.25.	Cyber Security. Protect USAREC users, devices, systems, and data from unauthorized access or criminal use. through timely resolution of user requests, investigation of potential threats, user training programs, support for audits and inspections, and enterprise-wide communications/notifications/reporting. Serve as subject matter experts (SME) on common and advanced cyber topics as described below and liaison with external agencies, vendors, and key stakeholders to resolve cyber incidents, problems, and events.
5.25.1.	Common USAREC Cyber support incidents may include Provisioning user accounts, ACTCS, REQUEST accounts, ACAS, Remedy, Social Media Threats, VIP reports, CAC registration, General Cyber Inquiries, User Violation Notifications, VIP Database Inputs.</t>
  </si>
  <si>
    <t>Cyber Security
Reference PWS 2.25
Contractor shall protect USAREC users, devices, systems, and data from unauthorized access or criminal use through timely resolution of user requests, investigation of potential threats, user training programs, support for audits and inspections, and communications/notifications/reporting
The contractor shall meet a minimum of 95% of all integration objectives, timelines, and milestones
Contractor compliance will be monitored for CPAR reporting.</t>
  </si>
  <si>
    <t>5.26.	Monthly Report.
Summary of accomplishments during the reporting period and significant events. Deliverables submitted or progress on deliverable products. Any current or anticipated problems. Summary of activity planned for the next reporting period.</t>
  </si>
  <si>
    <t>Contract Deliverables
Reference PWS 5.26
Satisfactory service(s) is/are considered the acceptable deliverable(s). Specific requirements shall be forwarded, to the COR (in writing), as work orders and presented to the contractor for evaluation.
The contractor shall meet a minimum of 95% of all integration objectives, timelines, and milestones
Contractor compliance will be monitored for CPAR reporting.</t>
  </si>
  <si>
    <t>5.27.	Minimum Qualifications: The contractor shall:
5.27.1.	By DOD Regulation 8570.01-M paragraphs C1.4.4.12, C7.3.4.4, C1.4.4.5, C2.1.5, C1.4.4.12, C3.2.4.8.1 and
C4.2.3.1, contractor employees with privileged access to any information system, contractors performing described Information Assurance (IA) functions must satisfy both preparatory and sustaining DOD IA training and certification requirements. Any personnel hired to perform functions in a position deemed as requiring elevated access privileges must be able to attain the security background check needed for the functions required. There are other determining factors regarding whether a user is placed in one of these training groups.
More information on Approved Baseline Certifications can be found here: https://public.cyber.mil/cw/cwmp/dod-approved- 8570-baseline-certifications/</t>
  </si>
  <si>
    <t>Minimum Qualifications
Reference PWS 5.27
By DOD Regulation 8570.01-M paragraphs C1.4.4.12, C7.3.4.4, C1.4.4.5, C2.1.5, C1.4.4.12, C3.2.4.8.1 and C4.2.3.1, contractor employees with privileged access to any information system, con-tractors performing described Information Assurance (IA) functions must satisfy both preparatory and sustaining DOD IA training and certification requirements
The contractor shall meet a minimum of 95% of all integration objectives, timelines, and milestones
Contractor compliance will be monitored for CPAR reporting.</t>
  </si>
  <si>
    <t>PWSDescription</t>
  </si>
  <si>
    <t>PWSPerformanceStandard</t>
  </si>
  <si>
    <t>Phase-In</t>
  </si>
  <si>
    <t>OP1</t>
  </si>
  <si>
    <t>OP2</t>
  </si>
  <si>
    <t>OP3</t>
  </si>
  <si>
    <t>OP4</t>
  </si>
  <si>
    <t>PhaseIn</t>
  </si>
  <si>
    <t>BasePeriod</t>
  </si>
  <si>
    <t>Role</t>
  </si>
  <si>
    <t>TOTAL</t>
  </si>
  <si>
    <t xml:space="preserve">FTE = </t>
  </si>
  <si>
    <t>Assumptions</t>
  </si>
  <si>
    <t>Risks</t>
  </si>
  <si>
    <t>RelevantPP</t>
  </si>
  <si>
    <t>Organization</t>
  </si>
  <si>
    <t>What org within your Org Chart is this person part of?</t>
  </si>
  <si>
    <t>W9124D23R0007</t>
  </si>
  <si>
    <t>USAREC ITSS</t>
  </si>
  <si>
    <t>Government Site</t>
  </si>
  <si>
    <t>Contractor Site</t>
  </si>
  <si>
    <t>USAREC Fort Knox, KY</t>
  </si>
  <si>
    <t>AMU, Fort Benning, GA</t>
  </si>
  <si>
    <t>SORB, Fort Bragg  NC</t>
  </si>
  <si>
    <t>RRC, Fort Knox, KY</t>
  </si>
  <si>
    <t>Telework and Alternate Job Locations</t>
  </si>
  <si>
    <t>OCONUS</t>
  </si>
  <si>
    <t>CONUS</t>
  </si>
  <si>
    <t>COMMENTS</t>
  </si>
  <si>
    <t xml:space="preserve">TOTAL FTEs = </t>
  </si>
  <si>
    <t>Yes</t>
  </si>
  <si>
    <t>6M</t>
  </si>
  <si>
    <t>5M</t>
  </si>
  <si>
    <t>30M</t>
  </si>
  <si>
    <t>1M</t>
  </si>
  <si>
    <t>8M</t>
  </si>
  <si>
    <t>OTJ</t>
  </si>
  <si>
    <t>Most relevant PP Reference, if more than one or need to add others see PP Rationale Tab - add there then use dropdown</t>
  </si>
  <si>
    <t>Instructions: Please fill in the yellow highlighted cells and add rows if needed. Especially to break out help desk and other staff by location. If the staffing changes in the Option Periods, enter the hours, otherwise the LOE is steady state from the Base Period. You can sort and filter this table as needed.</t>
  </si>
  <si>
    <t>Please map the PWS to the WBS</t>
  </si>
  <si>
    <t>Write up on how we know it takes the level of effort and which past program/analogous program or model (e.g. erlang model for call centers) supports this? Make sure you read the PWS and review the deliverables needed.</t>
  </si>
  <si>
    <t>Enter Assumptions</t>
  </si>
  <si>
    <t>Enter any Risks and the Risk Mitigation Plan</t>
  </si>
  <si>
    <t>5.23. Administrative Support</t>
  </si>
  <si>
    <t>5.22. Support the Administration of the IT Workforce Readiness Monitoring (5.24.1)</t>
  </si>
  <si>
    <t>5.2. Requirements Engineering</t>
  </si>
  <si>
    <t>5.17 General System Support; 5.18. Computer Graphics (CG); 5.19. Technical Writers</t>
  </si>
  <si>
    <t>Configuration and Administration of Army and Commercial Platforms (5.22.)</t>
  </si>
  <si>
    <r>
      <rPr>
        <sz val="10"/>
        <rFont val="Helvetica Neue"/>
      </rPr>
      <t>1.3.5 Applications and Web Integration (5.5. Applications and Web Integration);</t>
    </r>
    <r>
      <rPr>
        <sz val="10"/>
        <color rgb="FFFF0000"/>
        <rFont val="Helvetica Neue"/>
      </rPr>
      <t xml:space="preserve"> Requirements Specifications (5.2.1)</t>
    </r>
  </si>
  <si>
    <t>1.3.18 Helpdesk Support (5.20.	Incident Management (Split amongst locations))
Problem and Event Management (5.20.6); 5.17 General System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</si>
</sst>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30">
    <font>
      <sz val="10"/>
      <color indexed="8"/>
      <name val="Helvetica Neue"/>
    </font>
    <font>
      <sz val="11"/>
      <color theme="1"/>
      <name val="Helvetica Neue"/>
      <family val="2"/>
      <scheme val="minor"/>
    </font>
    <font>
      <b/>
      <sz val="10"/>
      <color rgb="FF000000"/>
      <name val="Arial Narrow"/>
      <family val="2"/>
    </font>
    <font>
      <sz val="10"/>
      <color indexed="8"/>
      <name val="Arial Narrow"/>
      <family val="2"/>
    </font>
    <font>
      <b/>
      <sz val="10"/>
      <color indexed="8"/>
      <name val="Arial Narrow"/>
      <family val="2"/>
    </font>
    <font>
      <b/>
      <sz val="10"/>
      <color indexed="8"/>
      <name val="Helvetica Neue"/>
    </font>
    <font>
      <b/>
      <sz val="8"/>
      <color indexed="8"/>
      <name val="Arial Narrow"/>
      <family val="2"/>
    </font>
    <font>
      <sz val="8"/>
      <color indexed="8"/>
      <name val="Arial Narrow"/>
      <family val="2"/>
    </font>
    <font>
      <i/>
      <sz val="10"/>
      <color rgb="FFFF0000"/>
      <name val="Arial Narrow"/>
      <family val="2"/>
    </font>
    <font>
      <i/>
      <sz val="8"/>
      <color rgb="FF000000"/>
      <name val="Arial"/>
      <family val="2"/>
    </font>
    <font>
      <b/>
      <i/>
      <sz val="8"/>
      <color rgb="FFFF0000"/>
      <name val="Arial"/>
      <family val="2"/>
    </font>
    <font>
      <b/>
      <i/>
      <sz val="10"/>
      <color rgb="FFFF0000"/>
      <name val="Helvetica Neue"/>
    </font>
    <font>
      <b/>
      <sz val="11"/>
      <color theme="0"/>
      <name val="Helvetica Neue"/>
      <family val="2"/>
      <scheme val="minor"/>
    </font>
    <font>
      <b/>
      <sz val="11"/>
      <color theme="1"/>
      <name val="Helvetica Neue"/>
      <family val="2"/>
      <scheme val="minor"/>
    </font>
    <font>
      <b/>
      <sz val="12"/>
      <color rgb="FFECF0F1"/>
      <name val="Segoe UI"/>
      <family val="2"/>
    </font>
    <font>
      <b/>
      <sz val="12"/>
      <color rgb="FF452DB2"/>
      <name val="Segoe UI"/>
      <family val="2"/>
    </font>
    <font>
      <sz val="11"/>
      <color rgb="FFECF0F1"/>
      <name val="Calibri"/>
      <family val="2"/>
    </font>
    <font>
      <sz val="11"/>
      <color rgb="FF000000"/>
      <name val="Calibri"/>
      <family val="2"/>
    </font>
    <font>
      <sz val="10"/>
      <color rgb="FFFF0000"/>
      <name val="Helvetica Neue"/>
    </font>
    <font>
      <sz val="10"/>
      <name val="Helvetica Neue"/>
      <scheme val="minor"/>
    </font>
    <font>
      <sz val="8"/>
      <name val="Helvetica Neue"/>
    </font>
    <font>
      <b/>
      <sz val="10"/>
      <color theme="1"/>
      <name val="Arial Narrow"/>
      <family val="2"/>
    </font>
    <font>
      <sz val="10"/>
      <name val="Arial Narrow"/>
      <family val="2"/>
    </font>
    <font>
      <sz val="10"/>
      <color theme="1"/>
      <name val="Arial Narrow"/>
      <family val="2"/>
    </font>
    <font>
      <b/>
      <sz val="10"/>
      <color rgb="FFFF0000"/>
      <name val="Arial Narrow"/>
      <family val="2"/>
    </font>
    <font>
      <b/>
      <sz val="10"/>
      <name val="Arial Narrow"/>
      <family val="2"/>
    </font>
    <font>
      <sz val="10"/>
      <color rgb="FF000000"/>
      <name val="Arial Narrow"/>
      <family val="2"/>
    </font>
    <font>
      <b/>
      <sz val="10"/>
      <color rgb="FFFF0000"/>
      <name val="Helvetica Neue"/>
    </font>
    <font>
      <b/>
      <sz val="11"/>
      <color rgb="FFFF0000"/>
      <name val="Arial Narrow"/>
      <family val="2"/>
    </font>
    <font>
      <sz val="10"/>
      <name val="Helvetica Neue"/>
    </font>
  </fonts>
  <fills count="1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070729"/>
        <bgColor indexed="64"/>
      </patternFill>
    </fill>
    <fill>
      <patternFill patternType="solid">
        <fgColor rgb="FF9F9F9F"/>
        <bgColor indexed="64"/>
      </patternFill>
    </fill>
    <fill>
      <patternFill patternType="solid">
        <fgColor rgb="FF452DB2"/>
        <bgColor indexed="64"/>
      </patternFill>
    </fill>
    <fill>
      <patternFill patternType="solid">
        <fgColor rgb="FFD35714"/>
        <bgColor indexed="64"/>
      </patternFill>
    </fill>
    <fill>
      <patternFill patternType="solid">
        <fgColor rgb="FFFFC000"/>
        <bgColor indexed="64"/>
      </patternFill>
    </fill>
    <fill>
      <patternFill patternType="solid">
        <fgColor theme="4"/>
        <bgColor indexed="64"/>
      </patternFill>
    </fill>
    <fill>
      <patternFill patternType="solid">
        <fgColor rgb="FFFFFF00"/>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6" tint="0.79998168889431442"/>
        <bgColor indexed="64"/>
      </patternFill>
    </fill>
  </fills>
  <borders count="12">
    <border>
      <left/>
      <right/>
      <top/>
      <bottom/>
      <diagonal/>
    </border>
    <border>
      <left style="thin">
        <color indexed="10"/>
      </left>
      <right style="thin">
        <color indexed="10"/>
      </right>
      <top style="thin">
        <color indexed="10"/>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10"/>
      </left>
      <right style="thin">
        <color indexed="10"/>
      </right>
      <top style="thin">
        <color indexed="10"/>
      </top>
      <bottom/>
      <diagonal/>
    </border>
    <border>
      <left/>
      <right style="medium">
        <color rgb="FFA3A3A3"/>
      </right>
      <top/>
      <bottom style="medium">
        <color rgb="FFA3A3A3"/>
      </bottom>
      <diagonal/>
    </border>
    <border>
      <left style="thin">
        <color indexed="10"/>
      </left>
      <right style="thin">
        <color indexed="10"/>
      </right>
      <top/>
      <bottom/>
      <diagonal/>
    </border>
    <border>
      <left/>
      <right style="medium">
        <color rgb="FFA3A3A3"/>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s>
  <cellStyleXfs count="8">
    <xf numFmtId="0" fontId="0" fillId="0" borderId="0" applyNumberFormat="0" applyFill="0" applyBorder="0" applyProtection="0">
      <alignment vertical="top" wrapText="1"/>
    </xf>
    <xf numFmtId="0" fontId="14" fillId="8" borderId="0" applyNumberFormat="0" applyFill="0" applyBorder="0" applyProtection="0">
      <alignment vertical="top" wrapText="1"/>
    </xf>
    <xf numFmtId="0" fontId="14" fillId="9" borderId="0" applyNumberFormat="0" applyFill="0" applyBorder="0" applyProtection="0">
      <alignment vertical="top" wrapText="1"/>
    </xf>
    <xf numFmtId="0" fontId="15" fillId="9" borderId="0" applyNumberFormat="0" applyFill="0" applyBorder="0" applyProtection="0">
      <alignment vertical="top" wrapText="1"/>
    </xf>
    <xf numFmtId="0" fontId="16" fillId="10" borderId="0" applyNumberFormat="0" applyFill="0" applyBorder="0" applyProtection="0">
      <alignment vertical="top" wrapText="1"/>
    </xf>
    <xf numFmtId="0" fontId="16" fillId="11" borderId="0" applyNumberFormat="0" applyFill="0" applyBorder="0" applyProtection="0">
      <alignment vertical="top" wrapText="1"/>
    </xf>
    <xf numFmtId="0" fontId="17" fillId="12" borderId="0" applyNumberFormat="0" applyFill="0" applyBorder="0" applyProtection="0">
      <alignment vertical="top" wrapText="1"/>
    </xf>
    <xf numFmtId="0" fontId="1" fillId="0" borderId="0"/>
  </cellStyleXfs>
  <cellXfs count="100">
    <xf numFmtId="0" fontId="0" fillId="0" borderId="0" xfId="0">
      <alignment vertical="top" wrapText="1"/>
    </xf>
    <xf numFmtId="0" fontId="2" fillId="0" borderId="5" xfId="0" applyFont="1" applyBorder="1" applyAlignment="1">
      <alignment vertical="center" wrapText="1"/>
    </xf>
    <xf numFmtId="0" fontId="3" fillId="0" borderId="0" xfId="0" applyNumberFormat="1" applyFont="1">
      <alignment vertical="top" wrapText="1"/>
    </xf>
    <xf numFmtId="0" fontId="3" fillId="0" borderId="0" xfId="0" applyFont="1">
      <alignment vertical="top" wrapText="1"/>
    </xf>
    <xf numFmtId="0" fontId="4" fillId="0" borderId="5" xfId="0" applyFont="1" applyBorder="1" applyAlignment="1">
      <alignment vertical="center" wrapText="1"/>
    </xf>
    <xf numFmtId="0" fontId="4" fillId="0" borderId="7" xfId="0" applyFont="1" applyBorder="1" applyAlignment="1">
      <alignment vertical="center" wrapText="1"/>
    </xf>
    <xf numFmtId="2" fontId="3" fillId="0" borderId="0" xfId="0" applyNumberFormat="1" applyFont="1">
      <alignment vertical="top" wrapText="1"/>
    </xf>
    <xf numFmtId="2" fontId="3" fillId="0" borderId="2" xfId="0" applyNumberFormat="1" applyFont="1" applyBorder="1">
      <alignment vertical="top" wrapText="1"/>
    </xf>
    <xf numFmtId="2" fontId="3" fillId="3" borderId="2" xfId="0" applyNumberFormat="1" applyFont="1" applyFill="1" applyBorder="1" applyAlignment="1">
      <alignment horizontal="right" vertical="center" wrapText="1" readingOrder="1"/>
    </xf>
    <xf numFmtId="0" fontId="3" fillId="3" borderId="2" xfId="0" applyNumberFormat="1" applyFont="1" applyFill="1" applyBorder="1" applyAlignment="1">
      <alignment horizontal="right" vertical="center" wrapText="1" readingOrder="1"/>
    </xf>
    <xf numFmtId="2" fontId="3" fillId="0" borderId="2" xfId="0" applyNumberFormat="1" applyFont="1" applyBorder="1" applyAlignment="1">
      <alignment horizontal="right" vertical="top" wrapText="1"/>
    </xf>
    <xf numFmtId="2" fontId="3" fillId="0" borderId="2" xfId="0" applyNumberFormat="1" applyFont="1" applyFill="1" applyBorder="1">
      <alignment vertical="top" wrapText="1"/>
    </xf>
    <xf numFmtId="0" fontId="5" fillId="0" borderId="0" xfId="0" applyFont="1">
      <alignment vertical="top" wrapText="1"/>
    </xf>
    <xf numFmtId="0" fontId="3" fillId="4" borderId="0" xfId="0" applyNumberFormat="1" applyFont="1" applyFill="1">
      <alignment vertical="top" wrapText="1"/>
    </xf>
    <xf numFmtId="0" fontId="3" fillId="0" borderId="0" xfId="0" applyFont="1" applyAlignment="1">
      <alignment horizontal="center" vertical="center"/>
    </xf>
    <xf numFmtId="0" fontId="6" fillId="2" borderId="1" xfId="0" applyFont="1" applyFill="1" applyBorder="1" applyAlignment="1">
      <alignment horizontal="left" vertical="center" wrapText="1"/>
    </xf>
    <xf numFmtId="0" fontId="6" fillId="2" borderId="4" xfId="0" applyFont="1" applyFill="1" applyBorder="1" applyAlignment="1">
      <alignment horizontal="left" vertical="center" wrapText="1"/>
    </xf>
    <xf numFmtId="49" fontId="6" fillId="2" borderId="4" xfId="0" applyNumberFormat="1" applyFont="1" applyFill="1" applyBorder="1" applyAlignment="1">
      <alignment horizontal="left" vertical="center" textRotation="67" wrapText="1" readingOrder="1"/>
    </xf>
    <xf numFmtId="49" fontId="6" fillId="4" borderId="4" xfId="0" applyNumberFormat="1" applyFont="1" applyFill="1" applyBorder="1" applyAlignment="1">
      <alignment horizontal="left" vertical="center" textRotation="67" wrapText="1" readingOrder="1"/>
    </xf>
    <xf numFmtId="49" fontId="6" fillId="2" borderId="6" xfId="0" applyNumberFormat="1" applyFont="1" applyFill="1" applyBorder="1" applyAlignment="1">
      <alignment horizontal="left" vertical="center" textRotation="67" wrapText="1" readingOrder="1"/>
    </xf>
    <xf numFmtId="0" fontId="7" fillId="0" borderId="0" xfId="0" applyNumberFormat="1" applyFont="1">
      <alignment vertical="top" wrapText="1"/>
    </xf>
    <xf numFmtId="0" fontId="7" fillId="0" borderId="0" xfId="0" applyFont="1">
      <alignment vertical="top" wrapText="1"/>
    </xf>
    <xf numFmtId="49" fontId="6" fillId="5" borderId="4" xfId="0" applyNumberFormat="1" applyFont="1" applyFill="1" applyBorder="1" applyAlignment="1">
      <alignment horizontal="left" vertical="center" textRotation="67" wrapText="1" readingOrder="1"/>
    </xf>
    <xf numFmtId="49" fontId="6" fillId="6" borderId="4" xfId="0" applyNumberFormat="1" applyFont="1" applyFill="1" applyBorder="1" applyAlignment="1">
      <alignment horizontal="left" vertical="center" textRotation="67" wrapText="1" readingOrder="1"/>
    </xf>
    <xf numFmtId="49" fontId="6" fillId="7" borderId="4" xfId="0" applyNumberFormat="1" applyFont="1" applyFill="1" applyBorder="1" applyAlignment="1">
      <alignment horizontal="left" vertical="center" textRotation="67" wrapText="1" readingOrder="1"/>
    </xf>
    <xf numFmtId="49" fontId="4" fillId="0" borderId="3" xfId="0" applyNumberFormat="1" applyFont="1" applyFill="1" applyBorder="1" applyAlignment="1">
      <alignment horizontal="left" vertical="center" wrapText="1" readingOrder="1"/>
    </xf>
    <xf numFmtId="0" fontId="4" fillId="0" borderId="0" xfId="0" applyFont="1" applyBorder="1" applyAlignment="1">
      <alignment vertical="center" wrapText="1"/>
    </xf>
    <xf numFmtId="2" fontId="3" fillId="0" borderId="2" xfId="0" applyNumberFormat="1" applyFont="1" applyFill="1" applyBorder="1" applyAlignment="1">
      <alignment horizontal="right" vertical="center" wrapText="1" readingOrder="1"/>
    </xf>
    <xf numFmtId="49" fontId="4" fillId="0" borderId="0" xfId="0" applyNumberFormat="1" applyFont="1" applyFill="1" applyBorder="1" applyAlignment="1">
      <alignment horizontal="left" vertical="center" wrapText="1" readingOrder="1"/>
    </xf>
    <xf numFmtId="0" fontId="3" fillId="0" borderId="2" xfId="0" applyNumberFormat="1" applyFont="1" applyFill="1" applyBorder="1" applyAlignment="1">
      <alignment horizontal="right" vertical="center" wrapText="1" readingOrder="1"/>
    </xf>
    <xf numFmtId="2" fontId="3" fillId="0" borderId="2" xfId="0" applyNumberFormat="1" applyFont="1" applyFill="1" applyBorder="1" applyAlignment="1">
      <alignment vertical="center" wrapText="1"/>
    </xf>
    <xf numFmtId="0" fontId="8" fillId="0" borderId="0" xfId="0" applyNumberFormat="1" applyFont="1">
      <alignment vertical="top" wrapText="1"/>
    </xf>
    <xf numFmtId="2" fontId="4" fillId="0" borderId="2" xfId="0" applyNumberFormat="1" applyFont="1" applyBorder="1" applyAlignment="1">
      <alignment horizontal="right" vertical="top" wrapText="1"/>
    </xf>
    <xf numFmtId="0" fontId="4" fillId="0" borderId="0" xfId="0" applyFont="1" applyAlignment="1">
      <alignment horizontal="center" vertical="center"/>
    </xf>
    <xf numFmtId="0" fontId="12" fillId="13" borderId="0" xfId="0" applyFont="1" applyFill="1" applyAlignment="1">
      <alignment horizontal="center"/>
    </xf>
    <xf numFmtId="0" fontId="0" fillId="0" borderId="0" xfId="0" applyAlignment="1"/>
    <xf numFmtId="0" fontId="0" fillId="0" borderId="0" xfId="0" applyAlignment="1">
      <alignment horizontal="center"/>
    </xf>
    <xf numFmtId="0" fontId="0" fillId="0" borderId="0" xfId="0" quotePrefix="1" applyAlignment="1"/>
    <xf numFmtId="0" fontId="13" fillId="0" borderId="0" xfId="0" applyFont="1" applyAlignment="1"/>
    <xf numFmtId="0" fontId="0" fillId="0" borderId="0" xfId="0" applyAlignment="1">
      <alignment wrapText="1"/>
    </xf>
    <xf numFmtId="49" fontId="4" fillId="14" borderId="3" xfId="0" applyNumberFormat="1" applyFont="1" applyFill="1" applyBorder="1" applyAlignment="1">
      <alignment horizontal="left" vertical="center" wrapText="1" readingOrder="1"/>
    </xf>
    <xf numFmtId="49" fontId="4" fillId="15" borderId="3" xfId="0" applyNumberFormat="1" applyFont="1" applyFill="1" applyBorder="1" applyAlignment="1">
      <alignment horizontal="left" vertical="center" wrapText="1" readingOrder="1"/>
    </xf>
    <xf numFmtId="49" fontId="4" fillId="16" borderId="3" xfId="0" applyNumberFormat="1" applyFont="1" applyFill="1" applyBorder="1" applyAlignment="1">
      <alignment horizontal="left" vertical="center" wrapText="1" readingOrder="1"/>
    </xf>
    <xf numFmtId="0" fontId="0" fillId="0" borderId="0" xfId="0" applyAlignment="1">
      <alignment vertical="top"/>
    </xf>
    <xf numFmtId="0" fontId="5" fillId="0" borderId="0" xfId="0" applyFont="1" applyAlignment="1">
      <alignment horizontal="center" vertical="center" wrapText="1"/>
    </xf>
    <xf numFmtId="0" fontId="18" fillId="0" borderId="0" xfId="0" applyFont="1" applyAlignment="1"/>
    <xf numFmtId="0" fontId="19" fillId="0" borderId="0" xfId="0" applyFont="1" applyAlignment="1">
      <alignment wrapText="1"/>
    </xf>
    <xf numFmtId="0" fontId="3" fillId="0" borderId="0" xfId="0" applyFont="1" applyAlignment="1"/>
    <xf numFmtId="14" fontId="3" fillId="0" borderId="0" xfId="0" applyNumberFormat="1" applyFont="1" applyAlignment="1"/>
    <xf numFmtId="0" fontId="23" fillId="0" borderId="0" xfId="7" applyFont="1" applyAlignment="1">
      <alignment horizontal="left" vertical="top" wrapText="1"/>
    </xf>
    <xf numFmtId="0" fontId="23" fillId="0" borderId="0" xfId="7" applyFont="1"/>
    <xf numFmtId="2" fontId="23" fillId="0" borderId="0" xfId="7" applyNumberFormat="1" applyFont="1"/>
    <xf numFmtId="14" fontId="23" fillId="0" borderId="0" xfId="7" applyNumberFormat="1" applyFont="1" applyAlignment="1">
      <alignment horizontal="left" vertical="top" wrapText="1"/>
    </xf>
    <xf numFmtId="164" fontId="24" fillId="0" borderId="0" xfId="7" applyNumberFormat="1" applyFont="1" applyAlignment="1">
      <alignment horizontal="left" vertical="top" wrapText="1"/>
    </xf>
    <xf numFmtId="0" fontId="23" fillId="0" borderId="0" xfId="7" applyFont="1" applyAlignment="1">
      <alignment wrapText="1"/>
    </xf>
    <xf numFmtId="0" fontId="22" fillId="0" borderId="0" xfId="7" applyFont="1"/>
    <xf numFmtId="0" fontId="25" fillId="0" borderId="0" xfId="7" applyFont="1" applyAlignment="1">
      <alignment vertical="top"/>
    </xf>
    <xf numFmtId="0" fontId="9" fillId="0" borderId="0" xfId="0" applyFont="1" applyAlignment="1">
      <alignment vertical="center" wrapText="1"/>
    </xf>
    <xf numFmtId="0" fontId="22" fillId="4" borderId="2" xfId="7" applyFont="1" applyFill="1" applyBorder="1" applyAlignment="1">
      <alignment vertical="top" wrapText="1"/>
    </xf>
    <xf numFmtId="0" fontId="23" fillId="4" borderId="2" xfId="7" applyFont="1" applyFill="1" applyBorder="1" applyAlignment="1">
      <alignment vertical="top" wrapText="1"/>
    </xf>
    <xf numFmtId="0" fontId="22" fillId="0" borderId="0" xfId="0" applyNumberFormat="1" applyFont="1" applyFill="1" applyBorder="1" applyProtection="1">
      <alignment vertical="top" wrapText="1"/>
    </xf>
    <xf numFmtId="0" fontId="23" fillId="0" borderId="0" xfId="0" applyNumberFormat="1" applyFont="1" applyFill="1" applyBorder="1" applyProtection="1">
      <alignment vertical="top" wrapText="1"/>
    </xf>
    <xf numFmtId="0" fontId="3" fillId="0" borderId="0" xfId="0" applyNumberFormat="1" applyFont="1" applyFill="1" applyBorder="1" applyAlignment="1" applyProtection="1">
      <alignment vertical="center" wrapText="1"/>
    </xf>
    <xf numFmtId="2" fontId="22" fillId="0" borderId="0" xfId="0" applyNumberFormat="1" applyFont="1" applyFill="1" applyBorder="1" applyProtection="1">
      <alignment vertical="top" wrapText="1"/>
    </xf>
    <xf numFmtId="0" fontId="22" fillId="0" borderId="2" xfId="7" applyFont="1" applyBorder="1" applyAlignment="1">
      <alignment vertical="top" wrapText="1"/>
    </xf>
    <xf numFmtId="0" fontId="23" fillId="0" borderId="2" xfId="7" applyFont="1" applyBorder="1" applyAlignment="1">
      <alignment vertical="top" wrapText="1"/>
    </xf>
    <xf numFmtId="2" fontId="22" fillId="0" borderId="2" xfId="7" applyNumberFormat="1" applyFont="1" applyBorder="1" applyAlignment="1">
      <alignment vertical="top" wrapText="1"/>
    </xf>
    <xf numFmtId="2" fontId="23" fillId="0" borderId="2" xfId="7" applyNumberFormat="1" applyFont="1" applyBorder="1" applyAlignment="1">
      <alignment vertical="top" wrapText="1"/>
    </xf>
    <xf numFmtId="0" fontId="3" fillId="0" borderId="2" xfId="0" applyFont="1" applyFill="1" applyBorder="1">
      <alignment vertical="top" wrapText="1"/>
    </xf>
    <xf numFmtId="0" fontId="26" fillId="0" borderId="2" xfId="0" applyFont="1" applyBorder="1">
      <alignment vertical="top" wrapText="1"/>
    </xf>
    <xf numFmtId="2" fontId="3" fillId="4" borderId="2" xfId="0" applyNumberFormat="1" applyFont="1" applyFill="1" applyBorder="1">
      <alignment vertical="top" wrapText="1"/>
    </xf>
    <xf numFmtId="0" fontId="3" fillId="0" borderId="2" xfId="0" applyFont="1" applyBorder="1">
      <alignment vertical="top" wrapText="1"/>
    </xf>
    <xf numFmtId="49" fontId="3" fillId="0" borderId="2" xfId="0" applyNumberFormat="1" applyFont="1" applyFill="1" applyBorder="1" applyAlignment="1">
      <alignment horizontal="left" vertical="top" wrapText="1" readingOrder="1"/>
    </xf>
    <xf numFmtId="0" fontId="23" fillId="4" borderId="2" xfId="7" applyFont="1" applyFill="1" applyBorder="1" applyAlignment="1">
      <alignment vertical="top"/>
    </xf>
    <xf numFmtId="0" fontId="0" fillId="4" borderId="2" xfId="0" applyFill="1" applyBorder="1">
      <alignment vertical="top" wrapText="1"/>
    </xf>
    <xf numFmtId="0" fontId="23" fillId="0" borderId="8" xfId="0" applyNumberFormat="1" applyFont="1" applyFill="1" applyBorder="1" applyProtection="1">
      <alignment vertical="top" wrapText="1"/>
    </xf>
    <xf numFmtId="0" fontId="23" fillId="0" borderId="9" xfId="0" applyNumberFormat="1" applyFont="1" applyFill="1" applyBorder="1" applyProtection="1">
      <alignment vertical="top" wrapText="1"/>
    </xf>
    <xf numFmtId="2" fontId="23" fillId="0" borderId="10" xfId="0" applyNumberFormat="1" applyFont="1" applyFill="1" applyBorder="1" applyProtection="1">
      <alignment vertical="top" wrapText="1"/>
    </xf>
    <xf numFmtId="14" fontId="4" fillId="0" borderId="0" xfId="0" applyNumberFormat="1" applyFont="1" applyAlignment="1"/>
    <xf numFmtId="0" fontId="21" fillId="17" borderId="0" xfId="7" applyFont="1" applyFill="1" applyAlignment="1">
      <alignment horizontal="left" vertical="center" wrapText="1"/>
    </xf>
    <xf numFmtId="2" fontId="21" fillId="17" borderId="0" xfId="7" applyNumberFormat="1" applyFont="1" applyFill="1" applyAlignment="1">
      <alignment horizontal="left" vertical="center" wrapText="1"/>
    </xf>
    <xf numFmtId="0" fontId="22" fillId="17" borderId="0" xfId="7" applyFont="1" applyFill="1" applyAlignment="1">
      <alignment horizontal="left" vertical="top"/>
    </xf>
    <xf numFmtId="0" fontId="22" fillId="17" borderId="0" xfId="7" applyFont="1" applyFill="1" applyAlignment="1">
      <alignment horizontal="right" vertical="top"/>
    </xf>
    <xf numFmtId="0" fontId="18" fillId="16" borderId="0" xfId="0" applyFont="1" applyFill="1" applyAlignment="1"/>
    <xf numFmtId="0" fontId="10" fillId="0" borderId="0" xfId="0" applyFont="1" applyAlignment="1">
      <alignment horizontal="center" vertical="center" wrapText="1"/>
    </xf>
    <xf numFmtId="0" fontId="28" fillId="4" borderId="0" xfId="7" applyFont="1" applyFill="1" applyAlignment="1">
      <alignment horizontal="center" vertical="center" wrapText="1"/>
    </xf>
    <xf numFmtId="0" fontId="24" fillId="0" borderId="0" xfId="7" applyFont="1" applyAlignment="1">
      <alignment horizontal="center" vertical="center" wrapText="1"/>
    </xf>
    <xf numFmtId="0" fontId="24" fillId="0" borderId="11" xfId="7" applyFont="1" applyBorder="1" applyAlignment="1">
      <alignment horizontal="center" vertical="center" wrapText="1"/>
    </xf>
    <xf numFmtId="0" fontId="27" fillId="4" borderId="0" xfId="0" applyFont="1" applyFill="1" applyAlignment="1">
      <alignment horizontal="center"/>
    </xf>
    <xf numFmtId="0" fontId="11" fillId="0" borderId="0" xfId="0" applyFont="1" applyAlignment="1">
      <alignment horizontal="center" vertical="top" wrapText="1"/>
    </xf>
    <xf numFmtId="0" fontId="4" fillId="0" borderId="0" xfId="0" applyFont="1" applyAlignment="1">
      <alignment horizontal="center" vertical="center"/>
    </xf>
    <xf numFmtId="0" fontId="9" fillId="0" borderId="0" xfId="0" applyFont="1" applyAlignment="1">
      <alignment horizontal="center" vertical="center" wrapText="1"/>
    </xf>
    <xf numFmtId="0" fontId="18" fillId="16" borderId="0" xfId="0" applyFont="1" applyFill="1" applyAlignment="1">
      <alignment wrapText="1"/>
    </xf>
    <xf numFmtId="0" fontId="18" fillId="0" borderId="0" xfId="0" applyFont="1" applyFill="1" applyAlignment="1"/>
    <xf numFmtId="0" fontId="29" fillId="0" borderId="0" xfId="0" applyFont="1" applyFill="1" applyAlignment="1"/>
    <xf numFmtId="0" fontId="27" fillId="0" borderId="0" xfId="0" applyFont="1" applyFill="1" applyAlignment="1">
      <alignment horizontal="center"/>
    </xf>
    <xf numFmtId="0" fontId="12" fillId="0" borderId="0" xfId="0" applyFont="1" applyFill="1" applyAlignment="1">
      <alignment horizontal="center"/>
    </xf>
    <xf numFmtId="0" fontId="0" fillId="0" borderId="0" xfId="0" applyFill="1" applyAlignment="1"/>
    <xf numFmtId="0" fontId="18" fillId="0" borderId="0" xfId="0" applyFont="1" applyFill="1" applyAlignment="1">
      <alignment wrapText="1"/>
    </xf>
    <xf numFmtId="0" fontId="0" fillId="0" borderId="0" xfId="0" applyFill="1" applyAlignment="1">
      <alignment wrapText="1"/>
    </xf>
  </cellXfs>
  <cellStyles count="8">
    <cellStyle name="Normal" xfId="0" builtinId="0"/>
    <cellStyle name="Normal 2" xfId="7" xr:uid="{58FEDD46-368D-4069-9265-23E9004F1163}"/>
    <cellStyle name="PPDuplicateRow" xfId="4" xr:uid="{F2650442-FE33-464B-BB98-023FC6B1DD37}"/>
    <cellStyle name="PPHeaderColumn" xfId="2" xr:uid="{4C7342DC-D568-4435-9F85-1690725F51E1}"/>
    <cellStyle name="PPHeaderRequired" xfId="3" xr:uid="{11058377-6254-49AF-98BC-1AFFB2634ED2}"/>
    <cellStyle name="PPHeaderTop" xfId="1" xr:uid="{193487F9-4755-41ED-A985-B12399BC0FA9}"/>
    <cellStyle name="PPInvalidValue" xfId="5" xr:uid="{F136062A-6046-4327-952F-77E19458E711}"/>
    <cellStyle name="PPMissingValue" xfId="6" xr:uid="{3157C549-40B4-4D9B-85F9-FBE6A4F99D2D}"/>
  </cellStyles>
  <dxfs count="61">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textRotation="0" wrapText="1" indent="0" justifyLastLine="0" shrinkToFit="0" readingOrder="0"/>
    </dxf>
    <dxf>
      <font>
        <b val="0"/>
        <i val="0"/>
        <strike val="0"/>
        <condense val="0"/>
        <extend val="0"/>
        <outline val="0"/>
        <shadow val="0"/>
        <u val="none"/>
        <vertAlign val="baseline"/>
        <sz val="10"/>
        <color auto="1"/>
        <name val="Helvetica Neue"/>
        <scheme val="minor"/>
      </font>
      <alignment horizontal="general" vertical="bottom" textRotation="0" wrapText="1" indent="0" justifyLastLine="0" shrinkToFit="0" readingOrder="0"/>
    </dxf>
    <dxf>
      <font>
        <b val="0"/>
        <i val="0"/>
        <strike val="0"/>
        <condense val="0"/>
        <extend val="0"/>
        <outline val="0"/>
        <shadow val="0"/>
        <u val="none"/>
        <vertAlign val="baseline"/>
        <sz val="10"/>
        <color auto="1"/>
        <name val="Helvetica Neue"/>
        <scheme val="minor"/>
      </font>
      <alignment horizontal="general" vertical="bottom" textRotation="0" wrapText="1" indent="0" justifyLastLine="0" shrinkToFit="0" readingOrder="0"/>
    </dxf>
    <dxf>
      <alignment horizontal="general" textRotation="0" wrapText="1" indent="0" justifyLastLine="0" shrinkToFit="0" readingOrder="0"/>
    </dxf>
    <dxf>
      <font>
        <b/>
        <i val="0"/>
        <strike val="0"/>
        <condense val="0"/>
        <extend val="0"/>
        <outline val="0"/>
        <shadow val="0"/>
        <u val="none"/>
        <vertAlign val="baseline"/>
        <sz val="10"/>
        <color indexed="8"/>
        <name val="Helvetica Neue"/>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strike val="0"/>
        <outline val="0"/>
        <shadow val="0"/>
        <u val="none"/>
        <vertAlign val="baseline"/>
        <sz val="10"/>
        <name val="Arial Narrow"/>
        <family val="2"/>
        <scheme val="none"/>
      </font>
      <numFmt numFmtId="0" formatCode="General"/>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strike val="0"/>
        <outline val="0"/>
        <shadow val="0"/>
        <u val="none"/>
        <vertAlign val="baseline"/>
        <sz val="10"/>
        <name val="Arial Narrow"/>
        <family val="2"/>
        <scheme val="none"/>
      </font>
      <numFmt numFmtId="0" formatCode="General"/>
      <fill>
        <patternFill patternType="solid">
          <fgColor indexed="64"/>
          <bgColor theme="7"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strike val="0"/>
        <outline val="0"/>
        <shadow val="0"/>
        <u val="none"/>
        <vertAlign val="baseline"/>
        <sz val="10"/>
        <color auto="1"/>
        <name val="Arial Narrow"/>
        <family val="2"/>
        <scheme val="none"/>
      </font>
      <fill>
        <patternFill patternType="solid">
          <fgColor indexed="64"/>
          <bgColor theme="7"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strike val="0"/>
        <outline val="0"/>
        <shadow val="0"/>
        <u val="none"/>
        <vertAlign val="baseline"/>
        <sz val="10"/>
        <name val="Arial Narrow"/>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Narrow"/>
        <family val="2"/>
        <scheme val="none"/>
      </font>
      <numFmt numFmtId="2" formatCode="0.00"/>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strike val="0"/>
        <outline val="0"/>
        <shadow val="0"/>
        <u val="none"/>
        <vertAlign val="baseline"/>
        <sz val="10"/>
        <color auto="1"/>
        <name val="Arial Narrow"/>
        <family val="2"/>
        <scheme val="none"/>
      </font>
      <numFmt numFmtId="2" formatCode="0.00"/>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Narrow"/>
        <family val="2"/>
        <scheme val="none"/>
      </font>
      <numFmt numFmtId="2" formatCode="0.00"/>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strike val="0"/>
        <outline val="0"/>
        <shadow val="0"/>
        <u val="none"/>
        <vertAlign val="baseline"/>
        <sz val="10"/>
        <color auto="1"/>
        <name val="Arial Narrow"/>
        <family val="2"/>
        <scheme val="none"/>
      </font>
      <numFmt numFmtId="2" formatCode="0.00"/>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Narrow"/>
        <family val="2"/>
        <scheme val="none"/>
      </font>
      <numFmt numFmtId="2" formatCode="0.00"/>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strike val="0"/>
        <outline val="0"/>
        <shadow val="0"/>
        <u val="none"/>
        <vertAlign val="baseline"/>
        <sz val="10"/>
        <color auto="1"/>
        <name val="Arial Narrow"/>
        <family val="2"/>
        <scheme val="none"/>
      </font>
      <numFmt numFmtId="2" formatCode="0.00"/>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Narrow"/>
        <family val="2"/>
        <scheme val="none"/>
      </font>
      <numFmt numFmtId="2" formatCode="0.00"/>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strike val="0"/>
        <outline val="0"/>
        <shadow val="0"/>
        <u val="none"/>
        <vertAlign val="baseline"/>
        <sz val="10"/>
        <color auto="1"/>
        <name val="Arial Narrow"/>
        <family val="2"/>
        <scheme val="none"/>
      </font>
      <numFmt numFmtId="2" formatCode="0.00"/>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Narrow"/>
        <family val="2"/>
        <scheme val="none"/>
      </font>
      <numFmt numFmtId="2" formatCode="0.00"/>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sz val="10"/>
        <name val="Arial Narrow"/>
        <family val="2"/>
        <scheme val="none"/>
      </font>
      <fill>
        <patternFill patternType="solid">
          <fgColor indexed="64"/>
          <bgColor theme="7"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style="thin">
          <color indexed="64"/>
        </right>
        <top/>
        <bottom/>
      </border>
      <protection locked="1" hidden="0"/>
    </dxf>
    <dxf>
      <font>
        <strike val="0"/>
        <outline val="0"/>
        <shadow val="0"/>
        <u val="none"/>
        <vertAlign val="baseline"/>
        <sz val="10"/>
        <name val="Arial Narrow"/>
        <family val="2"/>
        <scheme val="none"/>
      </font>
      <fill>
        <patternFill patternType="solid">
          <fgColor indexed="64"/>
          <bgColor theme="7" tint="0.79998168889431442"/>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bottom style="thin">
          <color indexed="64"/>
        </bottom>
      </border>
      <protection locked="1" hidden="0"/>
    </dxf>
    <dxf>
      <font>
        <strike val="0"/>
        <outline val="0"/>
        <shadow val="0"/>
        <u val="none"/>
        <vertAlign val="baseline"/>
        <sz val="10"/>
        <name val="Arial Narrow"/>
        <family val="2"/>
        <scheme val="none"/>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bottom style="thin">
          <color indexed="64"/>
        </bottom>
      </border>
      <protection locked="1" hidden="0"/>
    </dxf>
    <dxf>
      <font>
        <strike val="0"/>
        <outline val="0"/>
        <shadow val="0"/>
        <u val="none"/>
        <vertAlign val="baseline"/>
        <sz val="10"/>
        <name val="Arial Narrow"/>
        <family val="2"/>
        <scheme val="none"/>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strike val="0"/>
        <outline val="0"/>
        <shadow val="0"/>
        <u val="none"/>
        <vertAlign val="baseline"/>
        <sz val="10"/>
        <name val="Arial Narrow"/>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strike val="0"/>
        <outline val="0"/>
        <shadow val="0"/>
        <u val="none"/>
        <vertAlign val="baseline"/>
        <sz val="10"/>
        <name val="Arial Narrow"/>
        <family val="2"/>
        <scheme val="none"/>
      </font>
      <fill>
        <patternFill patternType="solid">
          <fgColor indexed="64"/>
          <bgColor theme="7"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Narrow"/>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Narrow"/>
        <family val="2"/>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Narrow"/>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strike val="0"/>
        <outline val="0"/>
        <shadow val="0"/>
        <u val="none"/>
        <vertAlign val="baseline"/>
        <sz val="10"/>
        <name val="Arial Narrow"/>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Narrow"/>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Narrow"/>
        <family val="2"/>
        <scheme val="none"/>
      </font>
      <numFmt numFmtId="0" formatCode="General"/>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Narrow"/>
        <family val="2"/>
        <scheme val="none"/>
      </font>
      <numFmt numFmtId="0" formatCode="General"/>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strike val="0"/>
        <outline val="0"/>
        <shadow val="0"/>
        <u val="none"/>
        <vertAlign val="baseline"/>
        <sz val="10"/>
        <name val="Arial Narrow"/>
        <family val="2"/>
        <scheme val="none"/>
      </font>
      <alignment horizontal="general" vertical="top" textRotation="0" indent="0" justifyLastLine="0" shrinkToFit="0" readingOrder="0"/>
    </dxf>
    <dxf>
      <font>
        <strike val="0"/>
        <outline val="0"/>
        <shadow val="0"/>
        <u val="none"/>
        <vertAlign val="baseline"/>
        <sz val="10"/>
        <name val="Arial Narrow"/>
        <family val="2"/>
        <scheme val="none"/>
      </font>
      <alignment vertical="top" textRotation="0" indent="0" justifyLastLine="0" shrinkToFit="0"/>
      <border diagonalUp="0" diagonalDown="0" outline="0">
        <left style="thin">
          <color indexed="64"/>
        </left>
        <right style="thin">
          <color indexed="64"/>
        </right>
        <top/>
        <bottom/>
      </border>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5E5E5E"/>
      <rgbColor rgb="FFFFFFFF"/>
      <rgbColor rgb="FFC6C6C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B3FC16A-51DB-4E43-A03B-4B74FA26A99A}" name="StaffingTbl" displayName="StaffingTbl" ref="A7:X97" totalsRowCount="1" headerRowDxfId="60" dataDxfId="59" totalsRowDxfId="58">
  <autoFilter ref="A7:X96" xr:uid="{00000000-0009-0000-0100-000002000000}"/>
  <sortState xmlns:xlrd2="http://schemas.microsoft.com/office/spreadsheetml/2017/richdata2" ref="A8:X96">
    <sortCondition ref="X7:X96"/>
  </sortState>
  <tableColumns count="24">
    <tableColumn id="25" xr3:uid="{7C9EAA38-D79B-49A6-81AE-CC535A14D087}" name="CLIN" dataDxfId="57" totalsRowDxfId="56"/>
    <tableColumn id="18" xr3:uid="{B5A16887-9565-4F17-A1CA-463F4619AEFC}" name="WBS" dataDxfId="55" totalsRowDxfId="54"/>
    <tableColumn id="1" xr3:uid="{77CD06F4-12B3-4776-9428-B14FDDC0E932}" name="PWS" dataDxfId="53" totalsRowDxfId="52" dataCellStyle="Normal 2"/>
    <tableColumn id="3" xr3:uid="{50766D68-865B-4ACC-B524-991858EFB116}" name="LaborCategory" dataDxfId="51" totalsRowDxfId="50"/>
    <tableColumn id="30" xr3:uid="{F917EB58-33FD-49B7-9316-5D152ADB26BF}" name="Level" dataDxfId="49" totalsRowDxfId="48"/>
    <tableColumn id="22" xr3:uid="{ADDACB15-D2E6-45F4-8D79-A293C0E593C9}" name="Role" dataDxfId="47" totalsRowDxfId="46" dataCellStyle="Normal 2"/>
    <tableColumn id="20" xr3:uid="{483A427F-DE17-4CCE-8F14-8F0DD3AEC226}" name="Organization" dataDxfId="45" totalsRowDxfId="44"/>
    <tableColumn id="4" xr3:uid="{0C6321A4-991D-4E80-BF08-519C301DBCBC}" name="Company" dataDxfId="43" totalsRowDxfId="42"/>
    <tableColumn id="21" xr3:uid="{0965CAA3-78EC-4943-87D0-9BCB07A27320}" name="Location" dataDxfId="41" totalsRowDxfId="40"/>
    <tableColumn id="5" xr3:uid="{EC4E19C7-E65F-4CB0-8DC9-5D4A1DF9D152}" name="COMMENTS" dataDxfId="39" totalsRowDxfId="38"/>
    <tableColumn id="6" xr3:uid="{B2B3B1DD-956A-41A2-826E-D86EAF0CA4A7}" name="PhaseIn" dataDxfId="37" totalsRowDxfId="36"/>
    <tableColumn id="7" xr3:uid="{F4803448-5D18-4DC6-AAFD-488438191729}" name="BasePeriod" totalsRowFunction="sum" dataDxfId="35" totalsRowDxfId="34"/>
    <tableColumn id="8" xr3:uid="{8343E3A4-5623-4B12-AB2C-7CA02C9CDFD7}" name="OP1" totalsRowFunction="sum" dataDxfId="33" totalsRowDxfId="32">
      <calculatedColumnFormula>StaffingTbl[[#This Row],[BasePeriod]]</calculatedColumnFormula>
    </tableColumn>
    <tableColumn id="9" xr3:uid="{3C75A5D7-8589-4247-A1C9-BA056B803809}" name="OP2" totalsRowFunction="sum" dataDxfId="31" totalsRowDxfId="30">
      <calculatedColumnFormula>StaffingTbl[[#This Row],[OP1]]</calculatedColumnFormula>
    </tableColumn>
    <tableColumn id="10" xr3:uid="{D2384E63-EADC-4071-96C1-4310FEBDF48E}" name="OP3" totalsRowFunction="sum" dataDxfId="29" totalsRowDxfId="28">
      <calculatedColumnFormula>StaffingTbl[[#This Row],[OP2]]</calculatedColumnFormula>
    </tableColumn>
    <tableColumn id="11" xr3:uid="{FDBAE8EF-1C7A-48F8-A0F9-AAEC33270B18}" name="OP4" totalsRowFunction="sum" dataDxfId="27" totalsRowDxfId="26">
      <calculatedColumnFormula>StaffingTbl[[#This Row],[OP3]]</calculatedColumnFormula>
    </tableColumn>
    <tableColumn id="24" xr3:uid="{C767DCDA-89FA-449E-B477-9944566EB680}" name="TOTAL" dataDxfId="25" totalsRowDxfId="24" dataCellStyle="Normal 2">
      <calculatedColumnFormula>SUM(StaffingTbl[[#This Row],[PhaseIn]:[OP4]])</calculatedColumnFormula>
    </tableColumn>
    <tableColumn id="2" xr3:uid="{BB9031F6-3E5A-4D6E-8375-2A41F534571A}" name="Rationale" dataDxfId="23" totalsRowDxfId="22"/>
    <tableColumn id="29" xr3:uid="{683D9CB6-D31B-4E38-9F70-D63A00D27021}" name="RelevantPP" dataDxfId="21" totalsRowDxfId="20" dataCellStyle="Normal 2"/>
    <tableColumn id="27" xr3:uid="{CC12F5A4-7AC1-485E-B908-1BF711E53897}" name="Assumptions" dataDxfId="19" totalsRowDxfId="18" dataCellStyle="Normal 2"/>
    <tableColumn id="28" xr3:uid="{F437C5CA-053A-4989-9B95-A3B4E9DE8521}" name="Risks" dataDxfId="17" totalsRowDxfId="16" dataCellStyle="Normal 2"/>
    <tableColumn id="23" xr3:uid="{8ADEA5BD-64D5-465E-87B8-FE4B5CEE5DA3}" name="Personnel From" dataDxfId="15" totalsRowDxfId="14" dataCellStyle="Normal 2"/>
    <tableColumn id="26" xr3:uid="{F6B24257-4A10-4F5C-B301-66FF0493FC9B}" name="Key Role = 1" dataDxfId="13" totalsRowDxfId="12"/>
    <tableColumn id="19" xr3:uid="{B4C265C4-1EFF-4706-835C-3DAD4AAB74E6}" name="ID" dataDxfId="11" totalsRowDxfId="1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EEF4DB0-CFBC-402C-878D-8C4E84063F33}" name="Table7" displayName="Table7" ref="B2:E9" totalsRowShown="0" headerRowDxfId="9">
  <autoFilter ref="B2:E9" xr:uid="{6EEF4DB0-CFBC-402C-878D-8C4E84063F33}"/>
  <tableColumns count="4">
    <tableColumn id="1" xr3:uid="{B2E9EEB5-38AB-470C-8256-3807273A0C0C}" name="Short Name"/>
    <tableColumn id="2" xr3:uid="{138F0792-7EB5-4882-A4C8-2137A957B6AC}" name="Name"/>
    <tableColumn id="3" xr3:uid="{7EC77C39-1C5E-46D1-A1B9-BA1D93EF1997}" name="Size (Annual, $M)"/>
    <tableColumn id="4" xr3:uid="{6EE30E50-0363-4826-9AB6-DEBB06F411AB}" name="Summary"/>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44230F-04B3-45B2-BC53-D82E109225F7}" name="Table1" displayName="Table1" ref="B1:B25" totalsRowShown="0" headerRowDxfId="8" dataDxfId="7">
  <autoFilter ref="B1:B25" xr:uid="{A044230F-04B3-45B2-BC53-D82E109225F7}"/>
  <tableColumns count="1">
    <tableColumn id="1" xr3:uid="{E6D7A4F8-80A3-4A0B-88A5-903C071308BF}" name="PWS" dataDxfId="6"/>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D8B25F-96DC-40AD-9355-69FEB981CF6F}" name="Table2" displayName="Table2" ref="D1:D93" totalsRowShown="0" headerRowDxfId="5" dataDxfId="4">
  <autoFilter ref="D1:D93" xr:uid="{76D8B25F-96DC-40AD-9355-69FEB981CF6F}"/>
  <tableColumns count="1">
    <tableColumn id="1" xr3:uid="{E41D47C3-37F4-4AF8-A8CD-ACE34858423A}" name="WBS" dataDxfId="3"/>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73F8CC-54C3-4A73-B52F-196D4F1246E3}" name="Table4" displayName="Table4" ref="F1:F125" totalsRowShown="0" headerRowDxfId="2" dataDxfId="1">
  <autoFilter ref="F1:F125" xr:uid="{7773F8CC-54C3-4A73-B52F-196D4F1246E3}"/>
  <tableColumns count="1">
    <tableColumn id="1" xr3:uid="{7F23D0C4-3CEE-4CE5-B994-D13329486B15}" name="LaborCategories" dataDxfId="0"/>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3E625C-36D7-4CC5-AC9B-E26A08FF7DBB}" name="Table5" displayName="Table5" ref="H1:I29" totalsRowShown="0">
  <autoFilter ref="H1:I29" xr:uid="{703E625C-36D7-4CC5-AC9B-E26A08FF7DBB}"/>
  <tableColumns count="2">
    <tableColumn id="1" xr3:uid="{EE25FBC4-02DB-4CF8-ABEB-F2C479B99982}" name="PWSDescription"/>
    <tableColumn id="2" xr3:uid="{6EA4B81D-B9B5-43FC-9131-7122EF5E24E8}" name="PWSPerformanceStandard"/>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43A1D4-70E9-4212-9B70-B4B48CE67EE4}" name="Table6" displayName="Table6" ref="K1:K10" totalsRowShown="0">
  <autoFilter ref="K1:K10" xr:uid="{5D43A1D4-70E9-4212-9B70-B4B48CE67EE4}"/>
  <tableColumns count="1">
    <tableColumn id="1" xr3:uid="{98168142-767E-4461-949E-2AD1FB27117D}" name="Location"/>
  </tableColumns>
  <tableStyleInfo name="TableStyleLight1"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05300-5575-468B-9390-DC67E5F79056}">
  <sheetPr>
    <tabColor rgb="FFFFFF00"/>
    <pageSetUpPr fitToPage="1"/>
  </sheetPr>
  <dimension ref="A1:AD99"/>
  <sheetViews>
    <sheetView zoomScaleNormal="100" workbookViewId="0">
      <pane xSplit="9" ySplit="7" topLeftCell="K8" activePane="bottomRight" state="frozen"/>
      <selection activeCell="C100" sqref="C100"/>
      <selection pane="topRight" activeCell="C100" sqref="C100"/>
      <selection pane="bottomLeft" activeCell="C100" sqref="C100"/>
      <selection pane="bottomRight" activeCell="A3" sqref="A3"/>
    </sheetView>
  </sheetViews>
  <sheetFormatPr defaultColWidth="8.85546875" defaultRowHeight="12.75"/>
  <cols>
    <col min="1" max="1" width="13.42578125" style="54" bestFit="1" customWidth="1"/>
    <col min="2" max="2" width="5.28515625" style="54" customWidth="1"/>
    <col min="3" max="3" width="16.140625" style="54" customWidth="1"/>
    <col min="4" max="4" width="12.140625" style="54" customWidth="1"/>
    <col min="5" max="5" width="6.140625" style="54" customWidth="1"/>
    <col min="6" max="6" width="20.28515625" style="54" customWidth="1"/>
    <col min="7" max="7" width="15.42578125" style="54" customWidth="1"/>
    <col min="8" max="8" width="12.28515625" style="54" customWidth="1"/>
    <col min="9" max="9" width="17" style="54" customWidth="1"/>
    <col min="10" max="10" width="16.42578125" style="54" customWidth="1"/>
    <col min="11" max="13" width="14" style="54" bestFit="1" customWidth="1"/>
    <col min="14" max="16" width="14.42578125" style="54" bestFit="1" customWidth="1"/>
    <col min="17" max="17" width="12.140625" style="50" bestFit="1" customWidth="1"/>
    <col min="18" max="18" width="57.42578125" style="50" customWidth="1"/>
    <col min="19" max="19" width="16.5703125" style="50" customWidth="1"/>
    <col min="20" max="21" width="22.28515625" style="50" customWidth="1"/>
    <col min="22" max="22" width="14.42578125" style="50" customWidth="1"/>
    <col min="23" max="23" width="9.28515625" style="50" customWidth="1"/>
    <col min="24" max="16384" width="8.85546875" style="50"/>
  </cols>
  <sheetData>
    <row r="1" spans="1:30" ht="37.9" customHeight="1">
      <c r="A1" s="84" t="s">
        <v>84</v>
      </c>
      <c r="B1" s="84"/>
      <c r="C1" s="84"/>
      <c r="D1" s="84"/>
      <c r="E1" s="84"/>
      <c r="F1" s="84"/>
      <c r="G1" s="84"/>
      <c r="H1" s="84"/>
      <c r="I1" s="84"/>
      <c r="J1" s="84"/>
      <c r="K1" s="84"/>
      <c r="L1" s="84"/>
      <c r="M1" s="84"/>
      <c r="N1" s="84"/>
      <c r="O1" s="84"/>
      <c r="P1" s="84"/>
      <c r="Q1" s="84"/>
      <c r="R1" s="84"/>
      <c r="S1" s="84"/>
      <c r="T1" s="84"/>
      <c r="U1" s="84"/>
      <c r="V1" s="84"/>
      <c r="W1" s="84"/>
      <c r="X1" s="84"/>
      <c r="Y1" s="57"/>
      <c r="Z1" s="57"/>
      <c r="AA1" s="57"/>
      <c r="AB1" s="57"/>
      <c r="AC1" s="57"/>
      <c r="AD1" s="57"/>
    </row>
    <row r="2" spans="1:30" ht="13.9" customHeight="1">
      <c r="A2" s="56" t="s">
        <v>605</v>
      </c>
      <c r="B2" s="56" t="s">
        <v>606</v>
      </c>
      <c r="C2" s="49"/>
      <c r="D2" s="49"/>
      <c r="E2" s="49"/>
      <c r="F2" s="49"/>
      <c r="G2" s="49"/>
      <c r="H2" s="49"/>
      <c r="I2" s="49"/>
      <c r="J2" s="49"/>
      <c r="K2" s="49"/>
      <c r="L2" s="49"/>
      <c r="M2" s="49"/>
      <c r="N2" s="49"/>
      <c r="O2" s="49"/>
      <c r="P2" s="49"/>
      <c r="Q2" s="49"/>
      <c r="R2" s="86" t="s">
        <v>628</v>
      </c>
      <c r="S2" s="86" t="s">
        <v>625</v>
      </c>
      <c r="T2" s="86" t="s">
        <v>629</v>
      </c>
      <c r="U2" s="86" t="s">
        <v>630</v>
      </c>
      <c r="V2" s="49"/>
      <c r="W2" s="49"/>
      <c r="AB2" s="51"/>
    </row>
    <row r="3" spans="1:30">
      <c r="A3" s="82" t="s">
        <v>599</v>
      </c>
      <c r="B3" s="81">
        <v>1872</v>
      </c>
      <c r="C3" s="49"/>
      <c r="D3" s="49"/>
      <c r="E3" s="49"/>
      <c r="F3" s="49"/>
      <c r="G3" s="49"/>
      <c r="H3" s="49"/>
      <c r="I3" s="49"/>
      <c r="J3" s="49"/>
      <c r="K3" s="33" t="s">
        <v>590</v>
      </c>
      <c r="L3" s="33" t="s">
        <v>396</v>
      </c>
      <c r="M3" s="33" t="s">
        <v>397</v>
      </c>
      <c r="N3" s="33" t="s">
        <v>398</v>
      </c>
      <c r="O3" s="33" t="s">
        <v>399</v>
      </c>
      <c r="P3" s="33" t="s">
        <v>400</v>
      </c>
      <c r="Q3" s="47"/>
      <c r="R3" s="86"/>
      <c r="S3" s="86"/>
      <c r="T3" s="86"/>
      <c r="U3" s="86"/>
      <c r="V3" s="49"/>
      <c r="W3" s="49"/>
      <c r="AB3" s="51"/>
    </row>
    <row r="4" spans="1:30">
      <c r="A4" s="85" t="s">
        <v>626</v>
      </c>
      <c r="B4" s="85"/>
      <c r="C4" s="85"/>
      <c r="D4" s="85"/>
      <c r="E4" s="85"/>
      <c r="F4" s="85"/>
      <c r="G4" s="49"/>
      <c r="H4" s="49"/>
      <c r="I4" s="49"/>
      <c r="J4" s="49"/>
      <c r="K4" s="78">
        <v>43465</v>
      </c>
      <c r="L4" s="78">
        <v>43496</v>
      </c>
      <c r="M4" s="78">
        <v>43861</v>
      </c>
      <c r="N4" s="78">
        <v>44227</v>
      </c>
      <c r="O4" s="78">
        <v>44592</v>
      </c>
      <c r="P4" s="78">
        <v>44957</v>
      </c>
      <c r="Q4" s="48"/>
      <c r="R4" s="86"/>
      <c r="S4" s="86"/>
      <c r="T4" s="86"/>
      <c r="U4" s="86"/>
      <c r="V4" s="49"/>
      <c r="W4" s="49"/>
      <c r="AB4" s="51"/>
    </row>
    <row r="5" spans="1:30">
      <c r="A5" s="85"/>
      <c r="B5" s="85"/>
      <c r="C5" s="85"/>
      <c r="D5" s="85"/>
      <c r="E5" s="85"/>
      <c r="F5" s="85"/>
      <c r="G5" s="49"/>
      <c r="H5" s="49"/>
      <c r="I5" s="49"/>
      <c r="J5" s="49"/>
      <c r="K5" s="78">
        <v>43495</v>
      </c>
      <c r="L5" s="78">
        <v>43860</v>
      </c>
      <c r="M5" s="78">
        <v>44226</v>
      </c>
      <c r="N5" s="78">
        <v>44591</v>
      </c>
      <c r="O5" s="78">
        <v>44956</v>
      </c>
      <c r="P5" s="78">
        <v>45321</v>
      </c>
      <c r="Q5" s="48"/>
      <c r="R5" s="86"/>
      <c r="S5" s="86"/>
      <c r="T5" s="86"/>
      <c r="U5" s="86"/>
      <c r="V5" s="49"/>
      <c r="W5" s="49"/>
      <c r="AB5" s="51"/>
    </row>
    <row r="6" spans="1:30" ht="38.25">
      <c r="A6" s="85"/>
      <c r="B6" s="85"/>
      <c r="C6" s="85"/>
      <c r="D6" s="85"/>
      <c r="E6" s="85"/>
      <c r="F6" s="85"/>
      <c r="G6" s="52" t="s">
        <v>604</v>
      </c>
      <c r="H6" s="53"/>
      <c r="I6" s="53"/>
      <c r="J6" s="79" t="s">
        <v>617</v>
      </c>
      <c r="K6" s="79">
        <f>(SUM(StaffingTbl[PhaseIn]))/(B3/12)</f>
        <v>1</v>
      </c>
      <c r="L6" s="80">
        <f>(SUM(StaffingTbl[BasePeriod]))/$B$3</f>
        <v>45.542200854700852</v>
      </c>
      <c r="M6" s="80">
        <f>(SUM(StaffingTbl[OP1]))/$B$3</f>
        <v>45.5</v>
      </c>
      <c r="N6" s="80">
        <f>(SUM(StaffingTbl[OP2]))/$B$3</f>
        <v>45.5</v>
      </c>
      <c r="O6" s="80">
        <f>(SUM(StaffingTbl[OP3]))/$B$3</f>
        <v>45.5</v>
      </c>
      <c r="P6" s="80">
        <f>(SUM(StaffingTbl[OP4]))/$B$3</f>
        <v>45.5</v>
      </c>
      <c r="Q6" s="80"/>
      <c r="R6" s="87"/>
      <c r="S6" s="87"/>
      <c r="T6" s="87"/>
      <c r="U6" s="87"/>
      <c r="V6" s="49"/>
      <c r="W6" s="49"/>
    </row>
    <row r="7" spans="1:30" ht="25.5">
      <c r="A7" s="65" t="s">
        <v>41</v>
      </c>
      <c r="B7" s="65" t="s">
        <v>393</v>
      </c>
      <c r="C7" s="65" t="s">
        <v>90</v>
      </c>
      <c r="D7" s="65" t="s">
        <v>402</v>
      </c>
      <c r="E7" s="65" t="s">
        <v>87</v>
      </c>
      <c r="F7" s="65" t="s">
        <v>597</v>
      </c>
      <c r="G7" s="59" t="s">
        <v>603</v>
      </c>
      <c r="H7" s="65" t="s">
        <v>394</v>
      </c>
      <c r="I7" s="59" t="s">
        <v>395</v>
      </c>
      <c r="J7" s="59" t="s">
        <v>616</v>
      </c>
      <c r="K7" s="65" t="s">
        <v>595</v>
      </c>
      <c r="L7" s="65" t="s">
        <v>596</v>
      </c>
      <c r="M7" s="65" t="s">
        <v>591</v>
      </c>
      <c r="N7" s="65" t="s">
        <v>592</v>
      </c>
      <c r="O7" s="65" t="s">
        <v>593</v>
      </c>
      <c r="P7" s="65" t="s">
        <v>594</v>
      </c>
      <c r="Q7" s="65" t="s">
        <v>598</v>
      </c>
      <c r="R7" s="59" t="s">
        <v>401</v>
      </c>
      <c r="S7" s="59" t="s">
        <v>602</v>
      </c>
      <c r="T7" s="59" t="s">
        <v>600</v>
      </c>
      <c r="U7" s="59" t="s">
        <v>601</v>
      </c>
      <c r="V7" s="59" t="s">
        <v>403</v>
      </c>
      <c r="W7" s="59" t="s">
        <v>404</v>
      </c>
      <c r="X7" s="65" t="s">
        <v>405</v>
      </c>
    </row>
    <row r="8" spans="1:30" s="55" customFormat="1" ht="38.25">
      <c r="A8" s="64" t="s">
        <v>43</v>
      </c>
      <c r="B8" s="64"/>
      <c r="C8" s="64" t="s">
        <v>61</v>
      </c>
      <c r="D8" s="69" t="s">
        <v>23</v>
      </c>
      <c r="E8" s="69"/>
      <c r="F8" s="64" t="s">
        <v>6</v>
      </c>
      <c r="G8" s="58"/>
      <c r="H8" s="64"/>
      <c r="I8" s="58"/>
      <c r="J8" s="58"/>
      <c r="K8" s="58"/>
      <c r="L8" s="70">
        <v>936</v>
      </c>
      <c r="M8" s="66">
        <f>StaffingTbl[[#This Row],[BasePeriod]]</f>
        <v>936</v>
      </c>
      <c r="N8" s="66">
        <f>StaffingTbl[[#This Row],[OP1]]</f>
        <v>936</v>
      </c>
      <c r="O8" s="66">
        <f>StaffingTbl[[#This Row],[OP2]]</f>
        <v>936</v>
      </c>
      <c r="P8" s="66">
        <f>StaffingTbl[[#This Row],[OP3]]</f>
        <v>936</v>
      </c>
      <c r="Q8" s="64">
        <f>SUM(StaffingTbl[[#This Row],[PhaseIn]:[OP4]])</f>
        <v>4680</v>
      </c>
      <c r="R8" s="58"/>
      <c r="S8" s="58"/>
      <c r="T8" s="58"/>
      <c r="U8" s="58"/>
      <c r="V8" s="58" t="s">
        <v>407</v>
      </c>
      <c r="W8" s="58"/>
      <c r="X8" s="64">
        <v>6</v>
      </c>
    </row>
    <row r="9" spans="1:30" s="55" customFormat="1" ht="38.25">
      <c r="A9" s="64" t="s">
        <v>43</v>
      </c>
      <c r="B9" s="64"/>
      <c r="C9" s="64" t="s">
        <v>61</v>
      </c>
      <c r="D9" s="71" t="s">
        <v>29</v>
      </c>
      <c r="E9" s="71"/>
      <c r="F9" s="64" t="s">
        <v>12</v>
      </c>
      <c r="G9" s="58"/>
      <c r="H9" s="64"/>
      <c r="I9" s="58"/>
      <c r="J9" s="58"/>
      <c r="K9" s="58"/>
      <c r="L9" s="70">
        <v>187.20000000000002</v>
      </c>
      <c r="M9" s="66">
        <f>StaffingTbl[[#This Row],[BasePeriod]]</f>
        <v>187.20000000000002</v>
      </c>
      <c r="N9" s="66">
        <f>StaffingTbl[[#This Row],[OP1]]</f>
        <v>187.20000000000002</v>
      </c>
      <c r="O9" s="66">
        <f>StaffingTbl[[#This Row],[OP2]]</f>
        <v>187.20000000000002</v>
      </c>
      <c r="P9" s="66">
        <f>StaffingTbl[[#This Row],[OP3]]</f>
        <v>187.20000000000002</v>
      </c>
      <c r="Q9" s="64">
        <f>SUM(StaffingTbl[[#This Row],[PhaseIn]:[OP4]])</f>
        <v>936.00000000000011</v>
      </c>
      <c r="R9" s="58"/>
      <c r="S9" s="58"/>
      <c r="T9" s="58"/>
      <c r="U9" s="58"/>
      <c r="V9" s="58" t="s">
        <v>407</v>
      </c>
      <c r="W9" s="58"/>
      <c r="X9" s="64">
        <v>14</v>
      </c>
    </row>
    <row r="10" spans="1:30" s="55" customFormat="1" ht="51">
      <c r="A10" s="64" t="s">
        <v>43</v>
      </c>
      <c r="B10" s="64"/>
      <c r="C10" s="64" t="s">
        <v>58</v>
      </c>
      <c r="D10" s="71" t="s">
        <v>29</v>
      </c>
      <c r="E10" s="71"/>
      <c r="F10" s="72" t="s">
        <v>12</v>
      </c>
      <c r="G10" s="58"/>
      <c r="H10" s="64"/>
      <c r="I10" s="58"/>
      <c r="J10" s="58"/>
      <c r="K10" s="58"/>
      <c r="L10" s="70">
        <v>187.20000000000002</v>
      </c>
      <c r="M10" s="66">
        <f>StaffingTbl[[#This Row],[BasePeriod]]</f>
        <v>187.20000000000002</v>
      </c>
      <c r="N10" s="66">
        <f>StaffingTbl[[#This Row],[OP1]]</f>
        <v>187.20000000000002</v>
      </c>
      <c r="O10" s="66">
        <f>StaffingTbl[[#This Row],[OP2]]</f>
        <v>187.20000000000002</v>
      </c>
      <c r="P10" s="66">
        <f>StaffingTbl[[#This Row],[OP3]]</f>
        <v>187.20000000000002</v>
      </c>
      <c r="Q10" s="64">
        <f>SUM(StaffingTbl[[#This Row],[PhaseIn]:[OP4]])</f>
        <v>936.00000000000011</v>
      </c>
      <c r="R10" s="58"/>
      <c r="S10" s="58"/>
      <c r="T10" s="58"/>
      <c r="U10" s="58"/>
      <c r="V10" s="58" t="s">
        <v>407</v>
      </c>
      <c r="W10" s="58"/>
      <c r="X10" s="64">
        <v>64</v>
      </c>
    </row>
    <row r="11" spans="1:30" s="55" customFormat="1" ht="38.25">
      <c r="A11" s="64" t="s">
        <v>43</v>
      </c>
      <c r="B11" s="64"/>
      <c r="C11" s="64" t="s">
        <v>59</v>
      </c>
      <c r="D11" s="71" t="s">
        <v>21</v>
      </c>
      <c r="E11" s="71"/>
      <c r="F11" s="72" t="s">
        <v>3</v>
      </c>
      <c r="G11" s="58"/>
      <c r="H11" s="64"/>
      <c r="I11" s="58"/>
      <c r="J11" s="58"/>
      <c r="K11" s="58"/>
      <c r="L11" s="70">
        <v>374.40000000000003</v>
      </c>
      <c r="M11" s="66">
        <f>StaffingTbl[[#This Row],[BasePeriod]]</f>
        <v>374.40000000000003</v>
      </c>
      <c r="N11" s="66">
        <f>StaffingTbl[[#This Row],[OP1]]</f>
        <v>374.40000000000003</v>
      </c>
      <c r="O11" s="66">
        <f>StaffingTbl[[#This Row],[OP2]]</f>
        <v>374.40000000000003</v>
      </c>
      <c r="P11" s="66">
        <f>StaffingTbl[[#This Row],[OP3]]</f>
        <v>374.40000000000003</v>
      </c>
      <c r="Q11" s="64">
        <f>SUM(StaffingTbl[[#This Row],[PhaseIn]:[OP4]])</f>
        <v>1872.0000000000002</v>
      </c>
      <c r="R11" s="58"/>
      <c r="S11" s="58"/>
      <c r="T11" s="58"/>
      <c r="U11" s="58"/>
      <c r="V11" s="58" t="s">
        <v>406</v>
      </c>
      <c r="W11" s="58"/>
      <c r="X11" s="64">
        <v>78</v>
      </c>
    </row>
    <row r="12" spans="1:30" s="55" customFormat="1" ht="51">
      <c r="A12" s="64" t="s">
        <v>43</v>
      </c>
      <c r="B12" s="64"/>
      <c r="C12" s="64" t="s">
        <v>59</v>
      </c>
      <c r="D12" s="69" t="s">
        <v>22</v>
      </c>
      <c r="E12" s="69"/>
      <c r="F12" s="72" t="s">
        <v>4</v>
      </c>
      <c r="G12" s="58"/>
      <c r="H12" s="64"/>
      <c r="I12" s="58"/>
      <c r="J12" s="58"/>
      <c r="K12" s="58"/>
      <c r="L12" s="70">
        <v>655.20000000000005</v>
      </c>
      <c r="M12" s="66">
        <f>StaffingTbl[[#This Row],[BasePeriod]]</f>
        <v>655.20000000000005</v>
      </c>
      <c r="N12" s="66">
        <f>StaffingTbl[[#This Row],[OP1]]</f>
        <v>655.20000000000005</v>
      </c>
      <c r="O12" s="66">
        <f>StaffingTbl[[#This Row],[OP2]]</f>
        <v>655.20000000000005</v>
      </c>
      <c r="P12" s="66">
        <f>StaffingTbl[[#This Row],[OP3]]</f>
        <v>655.20000000000005</v>
      </c>
      <c r="Q12" s="64">
        <f>SUM(StaffingTbl[[#This Row],[PhaseIn]:[OP4]])</f>
        <v>3276</v>
      </c>
      <c r="R12" s="58"/>
      <c r="S12" s="58"/>
      <c r="T12" s="58"/>
      <c r="U12" s="58"/>
      <c r="V12" s="58" t="s">
        <v>407</v>
      </c>
      <c r="W12" s="58"/>
      <c r="X12" s="64">
        <v>79</v>
      </c>
    </row>
    <row r="13" spans="1:30" s="55" customFormat="1" ht="51">
      <c r="A13" s="64" t="s">
        <v>43</v>
      </c>
      <c r="B13" s="64"/>
      <c r="C13" s="64" t="s">
        <v>59</v>
      </c>
      <c r="D13" s="69" t="s">
        <v>22</v>
      </c>
      <c r="E13" s="69"/>
      <c r="F13" s="72" t="s">
        <v>5</v>
      </c>
      <c r="G13" s="58"/>
      <c r="H13" s="64"/>
      <c r="I13" s="58"/>
      <c r="J13" s="58"/>
      <c r="K13" s="58"/>
      <c r="L13" s="70">
        <v>1872</v>
      </c>
      <c r="M13" s="66">
        <f>StaffingTbl[[#This Row],[BasePeriod]]</f>
        <v>1872</v>
      </c>
      <c r="N13" s="66">
        <f>StaffingTbl[[#This Row],[OP1]]</f>
        <v>1872</v>
      </c>
      <c r="O13" s="66">
        <f>StaffingTbl[[#This Row],[OP2]]</f>
        <v>1872</v>
      </c>
      <c r="P13" s="66">
        <f>StaffingTbl[[#This Row],[OP3]]</f>
        <v>1872</v>
      </c>
      <c r="Q13" s="64">
        <f>SUM(StaffingTbl[[#This Row],[PhaseIn]:[OP4]])</f>
        <v>9360</v>
      </c>
      <c r="R13" s="58"/>
      <c r="S13" s="58"/>
      <c r="T13" s="58"/>
      <c r="U13" s="58"/>
      <c r="V13" s="58" t="s">
        <v>407</v>
      </c>
      <c r="W13" s="58"/>
      <c r="X13" s="64">
        <v>80</v>
      </c>
    </row>
    <row r="14" spans="1:30" s="55" customFormat="1" ht="38.25">
      <c r="A14" s="64" t="s">
        <v>43</v>
      </c>
      <c r="B14" s="64"/>
      <c r="C14" s="64" t="s">
        <v>59</v>
      </c>
      <c r="D14" s="69" t="s">
        <v>23</v>
      </c>
      <c r="E14" s="69"/>
      <c r="F14" s="72" t="s">
        <v>6</v>
      </c>
      <c r="G14" s="58"/>
      <c r="H14" s="64"/>
      <c r="I14" s="58"/>
      <c r="J14" s="58"/>
      <c r="K14" s="58"/>
      <c r="L14" s="70">
        <v>936</v>
      </c>
      <c r="M14" s="66">
        <f>StaffingTbl[[#This Row],[BasePeriod]]</f>
        <v>936</v>
      </c>
      <c r="N14" s="66">
        <f>StaffingTbl[[#This Row],[OP1]]</f>
        <v>936</v>
      </c>
      <c r="O14" s="66">
        <f>StaffingTbl[[#This Row],[OP2]]</f>
        <v>936</v>
      </c>
      <c r="P14" s="66">
        <f>StaffingTbl[[#This Row],[OP3]]</f>
        <v>936</v>
      </c>
      <c r="Q14" s="64">
        <f>SUM(StaffingTbl[[#This Row],[PhaseIn]:[OP4]])</f>
        <v>4680</v>
      </c>
      <c r="R14" s="58"/>
      <c r="S14" s="58"/>
      <c r="T14" s="58"/>
      <c r="U14" s="58"/>
      <c r="V14" s="58" t="s">
        <v>407</v>
      </c>
      <c r="W14" s="58"/>
      <c r="X14" s="64">
        <v>81</v>
      </c>
    </row>
    <row r="15" spans="1:30" s="55" customFormat="1" ht="51">
      <c r="A15" s="64" t="s">
        <v>43</v>
      </c>
      <c r="B15" s="64"/>
      <c r="C15" s="64" t="s">
        <v>59</v>
      </c>
      <c r="D15" s="71" t="s">
        <v>24</v>
      </c>
      <c r="E15" s="71"/>
      <c r="F15" s="72" t="s">
        <v>7</v>
      </c>
      <c r="G15" s="58"/>
      <c r="H15" s="64"/>
      <c r="I15" s="58"/>
      <c r="J15" s="58"/>
      <c r="K15" s="58"/>
      <c r="L15" s="70">
        <v>468</v>
      </c>
      <c r="M15" s="66">
        <f>StaffingTbl[[#This Row],[BasePeriod]]</f>
        <v>468</v>
      </c>
      <c r="N15" s="66">
        <f>StaffingTbl[[#This Row],[OP1]]</f>
        <v>468</v>
      </c>
      <c r="O15" s="66">
        <f>StaffingTbl[[#This Row],[OP2]]</f>
        <v>468</v>
      </c>
      <c r="P15" s="66">
        <f>StaffingTbl[[#This Row],[OP3]]</f>
        <v>468</v>
      </c>
      <c r="Q15" s="64">
        <f>SUM(StaffingTbl[[#This Row],[PhaseIn]:[OP4]])</f>
        <v>2340</v>
      </c>
      <c r="R15" s="58"/>
      <c r="S15" s="58"/>
      <c r="T15" s="58"/>
      <c r="U15" s="58"/>
      <c r="V15" s="58" t="s">
        <v>407</v>
      </c>
      <c r="W15" s="58"/>
      <c r="X15" s="64">
        <v>82</v>
      </c>
    </row>
    <row r="16" spans="1:30" s="55" customFormat="1" ht="38.25">
      <c r="A16" s="64" t="s">
        <v>43</v>
      </c>
      <c r="B16" s="64"/>
      <c r="C16" s="64" t="s">
        <v>59</v>
      </c>
      <c r="D16" s="71" t="s">
        <v>25</v>
      </c>
      <c r="E16" s="71"/>
      <c r="F16" s="72" t="s">
        <v>79</v>
      </c>
      <c r="G16" s="58"/>
      <c r="H16" s="64"/>
      <c r="I16" s="58"/>
      <c r="J16" s="58"/>
      <c r="K16" s="58"/>
      <c r="L16" s="70">
        <v>1310.3999999999999</v>
      </c>
      <c r="M16" s="66">
        <f>StaffingTbl[[#This Row],[BasePeriod]]</f>
        <v>1310.3999999999999</v>
      </c>
      <c r="N16" s="66">
        <f>StaffingTbl[[#This Row],[OP1]]</f>
        <v>1310.3999999999999</v>
      </c>
      <c r="O16" s="66">
        <f>StaffingTbl[[#This Row],[OP2]]</f>
        <v>1310.3999999999999</v>
      </c>
      <c r="P16" s="66">
        <f>StaffingTbl[[#This Row],[OP3]]</f>
        <v>1310.3999999999999</v>
      </c>
      <c r="Q16" s="64">
        <f>SUM(StaffingTbl[[#This Row],[PhaseIn]:[OP4]])</f>
        <v>6551.9999999999991</v>
      </c>
      <c r="R16" s="58"/>
      <c r="S16" s="58"/>
      <c r="T16" s="58"/>
      <c r="U16" s="58"/>
      <c r="V16" s="58" t="s">
        <v>407</v>
      </c>
      <c r="W16" s="58"/>
      <c r="X16" s="64">
        <v>85</v>
      </c>
    </row>
    <row r="17" spans="1:24" s="55" customFormat="1" ht="38.25">
      <c r="A17" s="64" t="s">
        <v>43</v>
      </c>
      <c r="B17" s="64"/>
      <c r="C17" s="64" t="s">
        <v>59</v>
      </c>
      <c r="D17" s="71" t="s">
        <v>26</v>
      </c>
      <c r="E17" s="71"/>
      <c r="F17" s="72" t="s">
        <v>10</v>
      </c>
      <c r="G17" s="58"/>
      <c r="H17" s="64"/>
      <c r="I17" s="58"/>
      <c r="J17" s="58"/>
      <c r="K17" s="58"/>
      <c r="L17" s="70">
        <v>1872</v>
      </c>
      <c r="M17" s="66">
        <f>StaffingTbl[[#This Row],[BasePeriod]]</f>
        <v>1872</v>
      </c>
      <c r="N17" s="66">
        <f>StaffingTbl[[#This Row],[OP1]]</f>
        <v>1872</v>
      </c>
      <c r="O17" s="66">
        <f>StaffingTbl[[#This Row],[OP2]]</f>
        <v>1872</v>
      </c>
      <c r="P17" s="66">
        <f>StaffingTbl[[#This Row],[OP3]]</f>
        <v>1872</v>
      </c>
      <c r="Q17" s="64">
        <f>SUM(StaffingTbl[[#This Row],[PhaseIn]:[OP4]])</f>
        <v>9360</v>
      </c>
      <c r="R17" s="58"/>
      <c r="S17" s="58"/>
      <c r="T17" s="58"/>
      <c r="U17" s="58"/>
      <c r="V17" s="58" t="s">
        <v>407</v>
      </c>
      <c r="W17" s="58"/>
      <c r="X17" s="64">
        <v>86</v>
      </c>
    </row>
    <row r="18" spans="1:24" s="55" customFormat="1" ht="51">
      <c r="A18" s="64" t="s">
        <v>43</v>
      </c>
      <c r="B18" s="64"/>
      <c r="C18" s="64" t="s">
        <v>59</v>
      </c>
      <c r="D18" s="71" t="s">
        <v>27</v>
      </c>
      <c r="E18" s="71"/>
      <c r="F18" s="72" t="s">
        <v>80</v>
      </c>
      <c r="G18" s="58"/>
      <c r="H18" s="64"/>
      <c r="I18" s="58"/>
      <c r="J18" s="58"/>
      <c r="K18" s="58"/>
      <c r="L18" s="70">
        <v>748.80000000000018</v>
      </c>
      <c r="M18" s="66">
        <f>StaffingTbl[[#This Row],[BasePeriod]]</f>
        <v>748.80000000000018</v>
      </c>
      <c r="N18" s="66">
        <f>StaffingTbl[[#This Row],[OP1]]</f>
        <v>748.80000000000018</v>
      </c>
      <c r="O18" s="66">
        <f>StaffingTbl[[#This Row],[OP2]]</f>
        <v>748.80000000000018</v>
      </c>
      <c r="P18" s="66">
        <f>StaffingTbl[[#This Row],[OP3]]</f>
        <v>748.80000000000018</v>
      </c>
      <c r="Q18" s="64">
        <f>SUM(StaffingTbl[[#This Row],[PhaseIn]:[OP4]])</f>
        <v>3744.0000000000009</v>
      </c>
      <c r="R18" s="58"/>
      <c r="S18" s="58"/>
      <c r="T18" s="58"/>
      <c r="U18" s="58"/>
      <c r="V18" s="58" t="s">
        <v>407</v>
      </c>
      <c r="W18" s="58"/>
      <c r="X18" s="64">
        <v>87</v>
      </c>
    </row>
    <row r="19" spans="1:24" s="55" customFormat="1" ht="38.25">
      <c r="A19" s="64" t="s">
        <v>43</v>
      </c>
      <c r="B19" s="64"/>
      <c r="C19" s="64" t="s">
        <v>59</v>
      </c>
      <c r="D19" s="71" t="s">
        <v>29</v>
      </c>
      <c r="E19" s="71"/>
      <c r="F19" s="72" t="s">
        <v>12</v>
      </c>
      <c r="G19" s="58"/>
      <c r="H19" s="64"/>
      <c r="I19" s="58"/>
      <c r="J19" s="58"/>
      <c r="K19" s="58"/>
      <c r="L19" s="70">
        <v>187.20000000000002</v>
      </c>
      <c r="M19" s="66">
        <f>StaffingTbl[[#This Row],[BasePeriod]]</f>
        <v>187.20000000000002</v>
      </c>
      <c r="N19" s="66">
        <f>StaffingTbl[[#This Row],[OP1]]</f>
        <v>187.20000000000002</v>
      </c>
      <c r="O19" s="66">
        <f>StaffingTbl[[#This Row],[OP2]]</f>
        <v>187.20000000000002</v>
      </c>
      <c r="P19" s="66">
        <f>StaffingTbl[[#This Row],[OP3]]</f>
        <v>187.20000000000002</v>
      </c>
      <c r="Q19" s="64">
        <f>SUM(StaffingTbl[[#This Row],[PhaseIn]:[OP4]])</f>
        <v>936.00000000000011</v>
      </c>
      <c r="R19" s="59"/>
      <c r="S19" s="59"/>
      <c r="T19" s="59"/>
      <c r="U19" s="59"/>
      <c r="V19" s="58" t="s">
        <v>407</v>
      </c>
      <c r="W19" s="58"/>
      <c r="X19" s="64">
        <v>89</v>
      </c>
    </row>
    <row r="20" spans="1:24" s="55" customFormat="1" ht="38.25">
      <c r="A20" s="64" t="s">
        <v>43</v>
      </c>
      <c r="B20" s="64"/>
      <c r="C20" s="64" t="s">
        <v>59</v>
      </c>
      <c r="D20" s="71" t="s">
        <v>33</v>
      </c>
      <c r="E20" s="71"/>
      <c r="F20" s="72" t="s">
        <v>17</v>
      </c>
      <c r="G20" s="58"/>
      <c r="H20" s="64"/>
      <c r="I20" s="58"/>
      <c r="J20" s="58"/>
      <c r="K20" s="58"/>
      <c r="L20" s="70">
        <v>187.20000000000002</v>
      </c>
      <c r="M20" s="66">
        <f>StaffingTbl[[#This Row],[BasePeriod]]</f>
        <v>187.20000000000002</v>
      </c>
      <c r="N20" s="66">
        <f>StaffingTbl[[#This Row],[OP1]]</f>
        <v>187.20000000000002</v>
      </c>
      <c r="O20" s="66">
        <f>StaffingTbl[[#This Row],[OP2]]</f>
        <v>187.20000000000002</v>
      </c>
      <c r="P20" s="66">
        <f>StaffingTbl[[#This Row],[OP3]]</f>
        <v>187.20000000000002</v>
      </c>
      <c r="Q20" s="64">
        <f>SUM(StaffingTbl[[#This Row],[PhaseIn]:[OP4]])</f>
        <v>936.00000000000011</v>
      </c>
      <c r="R20" s="59"/>
      <c r="S20" s="59"/>
      <c r="T20" s="59"/>
      <c r="U20" s="59"/>
      <c r="V20" s="58" t="s">
        <v>407</v>
      </c>
      <c r="W20" s="58"/>
      <c r="X20" s="64">
        <v>95</v>
      </c>
    </row>
    <row r="21" spans="1:24" s="55" customFormat="1" ht="38.25">
      <c r="A21" s="64" t="s">
        <v>43</v>
      </c>
      <c r="B21" s="64"/>
      <c r="C21" s="64" t="s">
        <v>59</v>
      </c>
      <c r="D21" s="71" t="s">
        <v>36</v>
      </c>
      <c r="E21" s="71"/>
      <c r="F21" s="72" t="s">
        <v>48</v>
      </c>
      <c r="G21" s="58"/>
      <c r="H21" s="64"/>
      <c r="I21" s="58"/>
      <c r="J21" s="58"/>
      <c r="K21" s="58"/>
      <c r="L21" s="70">
        <v>187.20000000000002</v>
      </c>
      <c r="M21" s="66">
        <f>StaffingTbl[[#This Row],[BasePeriod]]</f>
        <v>187.20000000000002</v>
      </c>
      <c r="N21" s="66">
        <f>StaffingTbl[[#This Row],[OP1]]</f>
        <v>187.20000000000002</v>
      </c>
      <c r="O21" s="66">
        <f>StaffingTbl[[#This Row],[OP2]]</f>
        <v>187.20000000000002</v>
      </c>
      <c r="P21" s="66">
        <f>StaffingTbl[[#This Row],[OP3]]</f>
        <v>187.20000000000002</v>
      </c>
      <c r="Q21" s="64">
        <f>SUM(StaffingTbl[[#This Row],[PhaseIn]:[OP4]])</f>
        <v>936.00000000000011</v>
      </c>
      <c r="R21" s="58"/>
      <c r="S21" s="58"/>
      <c r="T21" s="58"/>
      <c r="U21" s="58"/>
      <c r="V21" s="58" t="s">
        <v>407</v>
      </c>
      <c r="W21" s="58"/>
      <c r="X21" s="64">
        <v>99</v>
      </c>
    </row>
    <row r="22" spans="1:24" s="55" customFormat="1" ht="51">
      <c r="A22" s="64" t="s">
        <v>43</v>
      </c>
      <c r="B22" s="64"/>
      <c r="C22" s="64" t="s">
        <v>63</v>
      </c>
      <c r="D22" s="71" t="s">
        <v>21</v>
      </c>
      <c r="E22" s="71"/>
      <c r="F22" s="72" t="s">
        <v>3</v>
      </c>
      <c r="G22" s="58"/>
      <c r="H22" s="64"/>
      <c r="I22" s="58"/>
      <c r="J22" s="58"/>
      <c r="K22" s="58"/>
      <c r="L22" s="70">
        <v>374.40000000000003</v>
      </c>
      <c r="M22" s="66">
        <f>StaffingTbl[[#This Row],[BasePeriod]]</f>
        <v>374.40000000000003</v>
      </c>
      <c r="N22" s="66">
        <f>StaffingTbl[[#This Row],[OP1]]</f>
        <v>374.40000000000003</v>
      </c>
      <c r="O22" s="66">
        <f>StaffingTbl[[#This Row],[OP2]]</f>
        <v>374.40000000000003</v>
      </c>
      <c r="P22" s="66">
        <f>StaffingTbl[[#This Row],[OP3]]</f>
        <v>374.40000000000003</v>
      </c>
      <c r="Q22" s="64">
        <f>SUM(StaffingTbl[[#This Row],[PhaseIn]:[OP4]])</f>
        <v>1872.0000000000002</v>
      </c>
      <c r="R22" s="59"/>
      <c r="S22" s="59"/>
      <c r="T22" s="59"/>
      <c r="U22" s="59"/>
      <c r="V22" s="58" t="s">
        <v>406</v>
      </c>
      <c r="W22" s="58"/>
      <c r="X22" s="64">
        <v>103</v>
      </c>
    </row>
    <row r="23" spans="1:24" s="55" customFormat="1" ht="51">
      <c r="A23" s="64" t="s">
        <v>43</v>
      </c>
      <c r="B23" s="64"/>
      <c r="C23" s="64" t="s">
        <v>63</v>
      </c>
      <c r="D23" s="69" t="s">
        <v>22</v>
      </c>
      <c r="E23" s="69"/>
      <c r="F23" s="72" t="s">
        <v>4</v>
      </c>
      <c r="G23" s="58"/>
      <c r="H23" s="64"/>
      <c r="I23" s="58"/>
      <c r="J23" s="58"/>
      <c r="K23" s="58"/>
      <c r="L23" s="70">
        <v>280.8</v>
      </c>
      <c r="M23" s="66">
        <f>StaffingTbl[[#This Row],[BasePeriod]]</f>
        <v>280.8</v>
      </c>
      <c r="N23" s="66">
        <f>StaffingTbl[[#This Row],[OP1]]</f>
        <v>280.8</v>
      </c>
      <c r="O23" s="66">
        <f>StaffingTbl[[#This Row],[OP2]]</f>
        <v>280.8</v>
      </c>
      <c r="P23" s="66">
        <f>StaffingTbl[[#This Row],[OP3]]</f>
        <v>280.8</v>
      </c>
      <c r="Q23" s="64">
        <f>SUM(StaffingTbl[[#This Row],[PhaseIn]:[OP4]])</f>
        <v>1404</v>
      </c>
      <c r="R23" s="59"/>
      <c r="S23" s="59"/>
      <c r="T23" s="59"/>
      <c r="U23" s="59"/>
      <c r="V23" s="58" t="s">
        <v>407</v>
      </c>
      <c r="W23" s="58"/>
      <c r="X23" s="64">
        <v>104</v>
      </c>
    </row>
    <row r="24" spans="1:24" s="55" customFormat="1" ht="51">
      <c r="A24" s="64" t="s">
        <v>43</v>
      </c>
      <c r="B24" s="64"/>
      <c r="C24" s="64" t="s">
        <v>63</v>
      </c>
      <c r="D24" s="69" t="s">
        <v>22</v>
      </c>
      <c r="E24" s="69"/>
      <c r="F24" s="72" t="s">
        <v>5</v>
      </c>
      <c r="G24" s="58"/>
      <c r="H24" s="64"/>
      <c r="I24" s="58"/>
      <c r="J24" s="58"/>
      <c r="K24" s="58"/>
      <c r="L24" s="70">
        <v>936</v>
      </c>
      <c r="M24" s="66">
        <f>StaffingTbl[[#This Row],[BasePeriod]]</f>
        <v>936</v>
      </c>
      <c r="N24" s="66">
        <f>StaffingTbl[[#This Row],[OP1]]</f>
        <v>936</v>
      </c>
      <c r="O24" s="66">
        <f>StaffingTbl[[#This Row],[OP2]]</f>
        <v>936</v>
      </c>
      <c r="P24" s="66">
        <f>StaffingTbl[[#This Row],[OP3]]</f>
        <v>936</v>
      </c>
      <c r="Q24" s="64">
        <f>SUM(StaffingTbl[[#This Row],[PhaseIn]:[OP4]])</f>
        <v>4680</v>
      </c>
      <c r="R24" s="73"/>
      <c r="S24" s="73"/>
      <c r="T24" s="73"/>
      <c r="U24" s="73"/>
      <c r="V24" s="58" t="s">
        <v>407</v>
      </c>
      <c r="W24" s="58"/>
      <c r="X24" s="64">
        <v>105</v>
      </c>
    </row>
    <row r="25" spans="1:24" s="55" customFormat="1" ht="51">
      <c r="A25" s="64" t="s">
        <v>43</v>
      </c>
      <c r="B25" s="64"/>
      <c r="C25" s="64" t="s">
        <v>63</v>
      </c>
      <c r="D25" s="69" t="s">
        <v>23</v>
      </c>
      <c r="E25" s="69"/>
      <c r="F25" s="72" t="s">
        <v>6</v>
      </c>
      <c r="G25" s="58"/>
      <c r="H25" s="64"/>
      <c r="I25" s="58"/>
      <c r="J25" s="58"/>
      <c r="K25" s="58"/>
      <c r="L25" s="70">
        <v>468</v>
      </c>
      <c r="M25" s="66">
        <f>StaffingTbl[[#This Row],[BasePeriod]]</f>
        <v>468</v>
      </c>
      <c r="N25" s="66">
        <f>StaffingTbl[[#This Row],[OP1]]</f>
        <v>468</v>
      </c>
      <c r="O25" s="66">
        <f>StaffingTbl[[#This Row],[OP2]]</f>
        <v>468</v>
      </c>
      <c r="P25" s="66">
        <f>StaffingTbl[[#This Row],[OP3]]</f>
        <v>468</v>
      </c>
      <c r="Q25" s="64">
        <f>SUM(StaffingTbl[[#This Row],[PhaseIn]:[OP4]])</f>
        <v>2340</v>
      </c>
      <c r="R25" s="73"/>
      <c r="S25" s="73"/>
      <c r="T25" s="73"/>
      <c r="U25" s="73"/>
      <c r="V25" s="58" t="s">
        <v>407</v>
      </c>
      <c r="W25" s="58"/>
      <c r="X25" s="64">
        <v>106</v>
      </c>
    </row>
    <row r="26" spans="1:24" s="55" customFormat="1" ht="51">
      <c r="A26" s="64" t="s">
        <v>43</v>
      </c>
      <c r="B26" s="64"/>
      <c r="C26" s="64" t="s">
        <v>63</v>
      </c>
      <c r="D26" s="71" t="s">
        <v>24</v>
      </c>
      <c r="E26" s="71"/>
      <c r="F26" s="72" t="s">
        <v>7</v>
      </c>
      <c r="G26" s="58"/>
      <c r="H26" s="64"/>
      <c r="I26" s="58"/>
      <c r="J26" s="58"/>
      <c r="K26" s="58"/>
      <c r="L26" s="70">
        <v>234</v>
      </c>
      <c r="M26" s="66">
        <f>StaffingTbl[[#This Row],[BasePeriod]]</f>
        <v>234</v>
      </c>
      <c r="N26" s="66">
        <f>StaffingTbl[[#This Row],[OP1]]</f>
        <v>234</v>
      </c>
      <c r="O26" s="66">
        <f>StaffingTbl[[#This Row],[OP2]]</f>
        <v>234</v>
      </c>
      <c r="P26" s="66">
        <f>StaffingTbl[[#This Row],[OP3]]</f>
        <v>234</v>
      </c>
      <c r="Q26" s="64">
        <f>SUM(StaffingTbl[[#This Row],[PhaseIn]:[OP4]])</f>
        <v>1170</v>
      </c>
      <c r="R26" s="73"/>
      <c r="S26" s="73"/>
      <c r="T26" s="73"/>
      <c r="U26" s="73"/>
      <c r="V26" s="58" t="s">
        <v>407</v>
      </c>
      <c r="W26" s="58"/>
      <c r="X26" s="64">
        <v>107</v>
      </c>
    </row>
    <row r="27" spans="1:24" s="55" customFormat="1" ht="51">
      <c r="A27" s="64" t="s">
        <v>43</v>
      </c>
      <c r="B27" s="64"/>
      <c r="C27" s="64" t="s">
        <v>63</v>
      </c>
      <c r="D27" s="71" t="s">
        <v>25</v>
      </c>
      <c r="E27" s="71"/>
      <c r="F27" s="72" t="s">
        <v>9</v>
      </c>
      <c r="G27" s="58"/>
      <c r="H27" s="64"/>
      <c r="I27" s="58"/>
      <c r="J27" s="58"/>
      <c r="K27" s="58"/>
      <c r="L27" s="70">
        <v>1872</v>
      </c>
      <c r="M27" s="66">
        <f>StaffingTbl[[#This Row],[BasePeriod]]</f>
        <v>1872</v>
      </c>
      <c r="N27" s="66">
        <f>StaffingTbl[[#This Row],[OP1]]</f>
        <v>1872</v>
      </c>
      <c r="O27" s="66">
        <f>StaffingTbl[[#This Row],[OP2]]</f>
        <v>1872</v>
      </c>
      <c r="P27" s="66">
        <f>StaffingTbl[[#This Row],[OP3]]</f>
        <v>1872</v>
      </c>
      <c r="Q27" s="64">
        <f>SUM(StaffingTbl[[#This Row],[PhaseIn]:[OP4]])</f>
        <v>9360</v>
      </c>
      <c r="R27" s="73"/>
      <c r="S27" s="73"/>
      <c r="T27" s="73"/>
      <c r="U27" s="73"/>
      <c r="V27" s="58" t="s">
        <v>407</v>
      </c>
      <c r="W27" s="58"/>
      <c r="X27" s="64">
        <v>109</v>
      </c>
    </row>
    <row r="28" spans="1:24" s="55" customFormat="1" ht="51">
      <c r="A28" s="64" t="s">
        <v>43</v>
      </c>
      <c r="B28" s="64"/>
      <c r="C28" s="64" t="s">
        <v>63</v>
      </c>
      <c r="D28" s="71" t="s">
        <v>26</v>
      </c>
      <c r="E28" s="71"/>
      <c r="F28" s="72" t="s">
        <v>10</v>
      </c>
      <c r="G28" s="58"/>
      <c r="H28" s="64"/>
      <c r="I28" s="58"/>
      <c r="J28" s="58"/>
      <c r="K28" s="58"/>
      <c r="L28" s="70">
        <v>187.20000000000002</v>
      </c>
      <c r="M28" s="66">
        <f>StaffingTbl[[#This Row],[BasePeriod]]</f>
        <v>187.20000000000002</v>
      </c>
      <c r="N28" s="66">
        <f>StaffingTbl[[#This Row],[OP1]]</f>
        <v>187.20000000000002</v>
      </c>
      <c r="O28" s="66">
        <f>StaffingTbl[[#This Row],[OP2]]</f>
        <v>187.20000000000002</v>
      </c>
      <c r="P28" s="66">
        <f>StaffingTbl[[#This Row],[OP3]]</f>
        <v>187.20000000000002</v>
      </c>
      <c r="Q28" s="64">
        <f>SUM(StaffingTbl[[#This Row],[PhaseIn]:[OP4]])</f>
        <v>936.00000000000011</v>
      </c>
      <c r="R28" s="73"/>
      <c r="S28" s="73"/>
      <c r="T28" s="73"/>
      <c r="U28" s="73"/>
      <c r="V28" s="58" t="s">
        <v>407</v>
      </c>
      <c r="W28" s="58"/>
      <c r="X28" s="64">
        <v>111</v>
      </c>
    </row>
    <row r="29" spans="1:24" s="55" customFormat="1" ht="51">
      <c r="A29" s="64" t="s">
        <v>43</v>
      </c>
      <c r="B29" s="64"/>
      <c r="C29" s="64" t="s">
        <v>63</v>
      </c>
      <c r="D29" s="71" t="s">
        <v>29</v>
      </c>
      <c r="E29" s="71"/>
      <c r="F29" s="72" t="s">
        <v>12</v>
      </c>
      <c r="G29" s="58"/>
      <c r="H29" s="64"/>
      <c r="I29" s="58"/>
      <c r="J29" s="58"/>
      <c r="K29" s="58"/>
      <c r="L29" s="70">
        <v>187.20000000000002</v>
      </c>
      <c r="M29" s="66">
        <f>StaffingTbl[[#This Row],[BasePeriod]]</f>
        <v>187.20000000000002</v>
      </c>
      <c r="N29" s="66">
        <f>StaffingTbl[[#This Row],[OP1]]</f>
        <v>187.20000000000002</v>
      </c>
      <c r="O29" s="66">
        <f>StaffingTbl[[#This Row],[OP2]]</f>
        <v>187.20000000000002</v>
      </c>
      <c r="P29" s="66">
        <f>StaffingTbl[[#This Row],[OP3]]</f>
        <v>187.20000000000002</v>
      </c>
      <c r="Q29" s="64">
        <f>SUM(StaffingTbl[[#This Row],[PhaseIn]:[OP4]])</f>
        <v>936.00000000000011</v>
      </c>
      <c r="R29" s="59"/>
      <c r="S29" s="59"/>
      <c r="T29" s="59"/>
      <c r="U29" s="59"/>
      <c r="V29" s="58" t="s">
        <v>407</v>
      </c>
      <c r="W29" s="58"/>
      <c r="X29" s="64">
        <v>114</v>
      </c>
    </row>
    <row r="30" spans="1:24" s="55" customFormat="1" ht="38.25">
      <c r="A30" s="64" t="s">
        <v>43</v>
      </c>
      <c r="B30" s="64"/>
      <c r="C30" s="64" t="s">
        <v>62</v>
      </c>
      <c r="D30" s="71" t="s">
        <v>21</v>
      </c>
      <c r="E30" s="71"/>
      <c r="F30" s="72" t="s">
        <v>3</v>
      </c>
      <c r="G30" s="58"/>
      <c r="H30" s="64"/>
      <c r="I30" s="58"/>
      <c r="J30" s="58"/>
      <c r="K30" s="59"/>
      <c r="L30" s="70">
        <v>374.40000000000003</v>
      </c>
      <c r="M30" s="66">
        <f>StaffingTbl[[#This Row],[BasePeriod]]</f>
        <v>374.40000000000003</v>
      </c>
      <c r="N30" s="66">
        <f>StaffingTbl[[#This Row],[OP1]]</f>
        <v>374.40000000000003</v>
      </c>
      <c r="O30" s="66">
        <f>StaffingTbl[[#This Row],[OP2]]</f>
        <v>374.40000000000003</v>
      </c>
      <c r="P30" s="66">
        <f>StaffingTbl[[#This Row],[OP3]]</f>
        <v>374.40000000000003</v>
      </c>
      <c r="Q30" s="64">
        <f>SUM(StaffingTbl[[#This Row],[PhaseIn]:[OP4]])</f>
        <v>1872.0000000000002</v>
      </c>
      <c r="R30" s="58"/>
      <c r="S30" s="58"/>
      <c r="T30" s="58"/>
      <c r="U30" s="58"/>
      <c r="V30" s="58" t="s">
        <v>406</v>
      </c>
      <c r="W30" s="58"/>
      <c r="X30" s="64">
        <v>128</v>
      </c>
    </row>
    <row r="31" spans="1:24" s="55" customFormat="1" ht="51">
      <c r="A31" s="64" t="s">
        <v>43</v>
      </c>
      <c r="B31" s="64"/>
      <c r="C31" s="64" t="s">
        <v>62</v>
      </c>
      <c r="D31" s="69" t="s">
        <v>22</v>
      </c>
      <c r="E31" s="69"/>
      <c r="F31" s="72" t="s">
        <v>4</v>
      </c>
      <c r="G31" s="58"/>
      <c r="H31" s="64"/>
      <c r="I31" s="58"/>
      <c r="J31" s="58"/>
      <c r="K31" s="59"/>
      <c r="L31" s="70">
        <v>280.8</v>
      </c>
      <c r="M31" s="66">
        <f>StaffingTbl[[#This Row],[BasePeriod]]</f>
        <v>280.8</v>
      </c>
      <c r="N31" s="66">
        <f>StaffingTbl[[#This Row],[OP1]]</f>
        <v>280.8</v>
      </c>
      <c r="O31" s="66">
        <f>StaffingTbl[[#This Row],[OP2]]</f>
        <v>280.8</v>
      </c>
      <c r="P31" s="66">
        <f>StaffingTbl[[#This Row],[OP3]]</f>
        <v>280.8</v>
      </c>
      <c r="Q31" s="64">
        <f>SUM(StaffingTbl[[#This Row],[PhaseIn]:[OP4]])</f>
        <v>1404</v>
      </c>
      <c r="R31" s="58"/>
      <c r="S31" s="58"/>
      <c r="T31" s="58"/>
      <c r="U31" s="58"/>
      <c r="V31" s="58" t="s">
        <v>407</v>
      </c>
      <c r="W31" s="58"/>
      <c r="X31" s="64">
        <v>129</v>
      </c>
    </row>
    <row r="32" spans="1:24" s="55" customFormat="1" ht="38.25">
      <c r="A32" s="64" t="s">
        <v>43</v>
      </c>
      <c r="B32" s="64"/>
      <c r="C32" s="64" t="s">
        <v>62</v>
      </c>
      <c r="D32" s="71" t="s">
        <v>29</v>
      </c>
      <c r="E32" s="71"/>
      <c r="F32" s="72" t="s">
        <v>12</v>
      </c>
      <c r="G32" s="59"/>
      <c r="H32" s="65"/>
      <c r="I32" s="58"/>
      <c r="J32" s="58"/>
      <c r="K32" s="58"/>
      <c r="L32" s="70">
        <v>374.40000000000003</v>
      </c>
      <c r="M32" s="67">
        <f>StaffingTbl[[#This Row],[BasePeriod]]</f>
        <v>374.40000000000003</v>
      </c>
      <c r="N32" s="67">
        <f>StaffingTbl[[#This Row],[OP1]]</f>
        <v>374.40000000000003</v>
      </c>
      <c r="O32" s="67">
        <f>StaffingTbl[[#This Row],[OP2]]</f>
        <v>374.40000000000003</v>
      </c>
      <c r="P32" s="67">
        <f>StaffingTbl[[#This Row],[OP3]]</f>
        <v>374.40000000000003</v>
      </c>
      <c r="Q32" s="65">
        <f>SUM(StaffingTbl[[#This Row],[PhaseIn]:[OP4]])</f>
        <v>1872.0000000000002</v>
      </c>
      <c r="R32" s="59"/>
      <c r="S32" s="59"/>
      <c r="T32" s="59"/>
      <c r="U32" s="59"/>
      <c r="V32" s="58" t="s">
        <v>407</v>
      </c>
      <c r="W32" s="59"/>
      <c r="X32" s="64">
        <v>139</v>
      </c>
    </row>
    <row r="33" spans="1:24" s="55" customFormat="1" ht="38.25">
      <c r="A33" s="64" t="s">
        <v>43</v>
      </c>
      <c r="B33" s="64"/>
      <c r="C33" s="64" t="s">
        <v>62</v>
      </c>
      <c r="D33" s="71" t="s">
        <v>14</v>
      </c>
      <c r="E33" s="71"/>
      <c r="F33" s="72" t="s">
        <v>14</v>
      </c>
      <c r="G33" s="59"/>
      <c r="H33" s="65"/>
      <c r="I33" s="58"/>
      <c r="J33" s="58"/>
      <c r="K33" s="58"/>
      <c r="L33" s="70">
        <v>468</v>
      </c>
      <c r="M33" s="67">
        <f>StaffingTbl[[#This Row],[BasePeriod]]</f>
        <v>468</v>
      </c>
      <c r="N33" s="67">
        <f>StaffingTbl[[#This Row],[OP1]]</f>
        <v>468</v>
      </c>
      <c r="O33" s="67">
        <f>StaffingTbl[[#This Row],[OP2]]</f>
        <v>468</v>
      </c>
      <c r="P33" s="67">
        <f>StaffingTbl[[#This Row],[OP3]]</f>
        <v>468</v>
      </c>
      <c r="Q33" s="65">
        <f>SUM(StaffingTbl[[#This Row],[PhaseIn]:[OP4]])</f>
        <v>2340</v>
      </c>
      <c r="R33" s="59"/>
      <c r="S33" s="59"/>
      <c r="T33" s="59"/>
      <c r="U33" s="59"/>
      <c r="V33" s="58" t="s">
        <v>407</v>
      </c>
      <c r="W33" s="59"/>
      <c r="X33" s="64">
        <v>141</v>
      </c>
    </row>
    <row r="34" spans="1:24" s="55" customFormat="1" ht="38.25">
      <c r="A34" s="64" t="s">
        <v>43</v>
      </c>
      <c r="B34" s="64"/>
      <c r="C34" s="64" t="s">
        <v>62</v>
      </c>
      <c r="D34" s="71" t="s">
        <v>32</v>
      </c>
      <c r="E34" s="71"/>
      <c r="F34" s="72" t="s">
        <v>16</v>
      </c>
      <c r="G34" s="59"/>
      <c r="H34" s="65"/>
      <c r="I34" s="58"/>
      <c r="J34" s="58"/>
      <c r="K34" s="58"/>
      <c r="L34" s="70">
        <v>936</v>
      </c>
      <c r="M34" s="67">
        <f>StaffingTbl[[#This Row],[BasePeriod]]</f>
        <v>936</v>
      </c>
      <c r="N34" s="67">
        <f>StaffingTbl[[#This Row],[OP1]]</f>
        <v>936</v>
      </c>
      <c r="O34" s="67">
        <f>StaffingTbl[[#This Row],[OP2]]</f>
        <v>936</v>
      </c>
      <c r="P34" s="67">
        <f>StaffingTbl[[#This Row],[OP3]]</f>
        <v>936</v>
      </c>
      <c r="Q34" s="65">
        <f>SUM(StaffingTbl[[#This Row],[PhaseIn]:[OP4]])</f>
        <v>4680</v>
      </c>
      <c r="R34" s="59"/>
      <c r="S34" s="59"/>
      <c r="T34" s="59"/>
      <c r="U34" s="59"/>
      <c r="V34" s="58" t="s">
        <v>407</v>
      </c>
      <c r="W34" s="59"/>
      <c r="X34" s="64">
        <v>143</v>
      </c>
    </row>
    <row r="35" spans="1:24" s="55" customFormat="1" ht="76.5">
      <c r="A35" s="64" t="s">
        <v>43</v>
      </c>
      <c r="B35" s="64"/>
      <c r="C35" s="64" t="s">
        <v>64</v>
      </c>
      <c r="D35" s="71" t="s">
        <v>21</v>
      </c>
      <c r="E35" s="71"/>
      <c r="F35" s="72" t="s">
        <v>3</v>
      </c>
      <c r="G35" s="59"/>
      <c r="H35" s="65"/>
      <c r="I35" s="58"/>
      <c r="J35" s="58"/>
      <c r="K35" s="58"/>
      <c r="L35" s="70">
        <v>374.40000000000003</v>
      </c>
      <c r="M35" s="66">
        <f>StaffingTbl[[#This Row],[BasePeriod]]</f>
        <v>374.40000000000003</v>
      </c>
      <c r="N35" s="66">
        <f>StaffingTbl[[#This Row],[OP1]]</f>
        <v>374.40000000000003</v>
      </c>
      <c r="O35" s="66">
        <f>StaffingTbl[[#This Row],[OP2]]</f>
        <v>374.40000000000003</v>
      </c>
      <c r="P35" s="66">
        <f>StaffingTbl[[#This Row],[OP3]]</f>
        <v>374.40000000000003</v>
      </c>
      <c r="Q35" s="64">
        <f>SUM(StaffingTbl[[#This Row],[PhaseIn]:[OP4]])</f>
        <v>1872.0000000000002</v>
      </c>
      <c r="R35" s="59"/>
      <c r="S35" s="59"/>
      <c r="T35" s="59"/>
      <c r="U35" s="59"/>
      <c r="V35" s="58" t="s">
        <v>406</v>
      </c>
      <c r="W35" s="59"/>
      <c r="X35" s="64">
        <v>153</v>
      </c>
    </row>
    <row r="36" spans="1:24" s="55" customFormat="1" ht="76.5">
      <c r="A36" s="64" t="s">
        <v>43</v>
      </c>
      <c r="B36" s="64"/>
      <c r="C36" s="64" t="s">
        <v>64</v>
      </c>
      <c r="D36" s="69" t="s">
        <v>22</v>
      </c>
      <c r="E36" s="69"/>
      <c r="F36" s="72" t="s">
        <v>4</v>
      </c>
      <c r="G36" s="59"/>
      <c r="H36" s="65"/>
      <c r="I36" s="58"/>
      <c r="J36" s="58"/>
      <c r="K36" s="58"/>
      <c r="L36" s="70">
        <v>468</v>
      </c>
      <c r="M36" s="67">
        <f>StaffingTbl[[#This Row],[BasePeriod]]</f>
        <v>468</v>
      </c>
      <c r="N36" s="67">
        <f>StaffingTbl[[#This Row],[OP1]]</f>
        <v>468</v>
      </c>
      <c r="O36" s="67">
        <f>StaffingTbl[[#This Row],[OP2]]</f>
        <v>468</v>
      </c>
      <c r="P36" s="67">
        <f>StaffingTbl[[#This Row],[OP3]]</f>
        <v>468</v>
      </c>
      <c r="Q36" s="65">
        <f>SUM(StaffingTbl[[#This Row],[PhaseIn]:[OP4]])</f>
        <v>2340</v>
      </c>
      <c r="R36" s="59"/>
      <c r="S36" s="59"/>
      <c r="T36" s="59"/>
      <c r="U36" s="59"/>
      <c r="V36" s="58" t="s">
        <v>407</v>
      </c>
      <c r="W36" s="59"/>
      <c r="X36" s="64">
        <v>154</v>
      </c>
    </row>
    <row r="37" spans="1:24" s="55" customFormat="1" ht="76.5">
      <c r="A37" s="64" t="s">
        <v>43</v>
      </c>
      <c r="B37" s="64"/>
      <c r="C37" s="64" t="s">
        <v>64</v>
      </c>
      <c r="D37" s="69" t="s">
        <v>23</v>
      </c>
      <c r="E37" s="69"/>
      <c r="F37" s="72" t="s">
        <v>6</v>
      </c>
      <c r="G37" s="59"/>
      <c r="H37" s="65"/>
      <c r="I37" s="58"/>
      <c r="J37" s="58"/>
      <c r="K37" s="58"/>
      <c r="L37" s="70">
        <v>1872</v>
      </c>
      <c r="M37" s="67">
        <f>StaffingTbl[[#This Row],[BasePeriod]]</f>
        <v>1872</v>
      </c>
      <c r="N37" s="67">
        <f>StaffingTbl[[#This Row],[OP1]]</f>
        <v>1872</v>
      </c>
      <c r="O37" s="67">
        <f>StaffingTbl[[#This Row],[OP2]]</f>
        <v>1872</v>
      </c>
      <c r="P37" s="67">
        <f>StaffingTbl[[#This Row],[OP3]]</f>
        <v>1872</v>
      </c>
      <c r="Q37" s="65">
        <f>SUM(StaffingTbl[[#This Row],[PhaseIn]:[OP4]])</f>
        <v>9360</v>
      </c>
      <c r="R37" s="59"/>
      <c r="S37" s="59"/>
      <c r="T37" s="59"/>
      <c r="U37" s="59"/>
      <c r="V37" s="58" t="s">
        <v>407</v>
      </c>
      <c r="W37" s="59"/>
      <c r="X37" s="64">
        <v>156</v>
      </c>
    </row>
    <row r="38" spans="1:24" s="55" customFormat="1" ht="76.5">
      <c r="A38" s="64" t="s">
        <v>43</v>
      </c>
      <c r="B38" s="64"/>
      <c r="C38" s="64" t="s">
        <v>64</v>
      </c>
      <c r="D38" s="71" t="s">
        <v>27</v>
      </c>
      <c r="E38" s="71"/>
      <c r="F38" s="72" t="s">
        <v>80</v>
      </c>
      <c r="G38" s="59"/>
      <c r="H38" s="65"/>
      <c r="I38" s="58"/>
      <c r="J38" s="58"/>
      <c r="K38" s="58"/>
      <c r="L38" s="70">
        <v>936</v>
      </c>
      <c r="M38" s="67">
        <f>StaffingTbl[[#This Row],[BasePeriod]]</f>
        <v>936</v>
      </c>
      <c r="N38" s="67">
        <f>StaffingTbl[[#This Row],[OP1]]</f>
        <v>936</v>
      </c>
      <c r="O38" s="67">
        <f>StaffingTbl[[#This Row],[OP2]]</f>
        <v>936</v>
      </c>
      <c r="P38" s="67">
        <f>StaffingTbl[[#This Row],[OP3]]</f>
        <v>936</v>
      </c>
      <c r="Q38" s="65">
        <f>SUM(StaffingTbl[[#This Row],[PhaseIn]:[OP4]])</f>
        <v>4680</v>
      </c>
      <c r="R38" s="59"/>
      <c r="S38" s="59"/>
      <c r="T38" s="59"/>
      <c r="U38" s="59"/>
      <c r="V38" s="58" t="s">
        <v>407</v>
      </c>
      <c r="W38" s="59"/>
      <c r="X38" s="64">
        <v>162</v>
      </c>
    </row>
    <row r="39" spans="1:24" s="55" customFormat="1" ht="76.5">
      <c r="A39" s="64" t="s">
        <v>43</v>
      </c>
      <c r="B39" s="64"/>
      <c r="C39" s="64" t="s">
        <v>64</v>
      </c>
      <c r="D39" s="71" t="s">
        <v>29</v>
      </c>
      <c r="E39" s="71"/>
      <c r="F39" s="72" t="s">
        <v>12</v>
      </c>
      <c r="G39" s="59"/>
      <c r="H39" s="65"/>
      <c r="I39" s="58"/>
      <c r="J39" s="58"/>
      <c r="K39" s="58"/>
      <c r="L39" s="70">
        <v>374.40000000000003</v>
      </c>
      <c r="M39" s="67">
        <f>StaffingTbl[[#This Row],[BasePeriod]]</f>
        <v>374.40000000000003</v>
      </c>
      <c r="N39" s="67">
        <f>StaffingTbl[[#This Row],[OP1]]</f>
        <v>374.40000000000003</v>
      </c>
      <c r="O39" s="67">
        <f>StaffingTbl[[#This Row],[OP2]]</f>
        <v>374.40000000000003</v>
      </c>
      <c r="P39" s="67">
        <f>StaffingTbl[[#This Row],[OP3]]</f>
        <v>374.40000000000003</v>
      </c>
      <c r="Q39" s="65">
        <f>SUM(StaffingTbl[[#This Row],[PhaseIn]:[OP4]])</f>
        <v>1872.0000000000002</v>
      </c>
      <c r="R39" s="59"/>
      <c r="S39" s="59"/>
      <c r="T39" s="59"/>
      <c r="U39" s="59"/>
      <c r="V39" s="58" t="s">
        <v>407</v>
      </c>
      <c r="W39" s="59"/>
      <c r="X39" s="64">
        <v>164</v>
      </c>
    </row>
    <row r="40" spans="1:24" s="55" customFormat="1" ht="76.5">
      <c r="A40" s="64" t="s">
        <v>43</v>
      </c>
      <c r="B40" s="64"/>
      <c r="C40" s="64" t="s">
        <v>64</v>
      </c>
      <c r="D40" s="71" t="s">
        <v>14</v>
      </c>
      <c r="E40" s="71"/>
      <c r="F40" s="72" t="s">
        <v>14</v>
      </c>
      <c r="G40" s="59"/>
      <c r="H40" s="65"/>
      <c r="I40" s="58"/>
      <c r="J40" s="58"/>
      <c r="K40" s="58"/>
      <c r="L40" s="70">
        <v>1404</v>
      </c>
      <c r="M40" s="67">
        <f>StaffingTbl[[#This Row],[BasePeriod]]</f>
        <v>1404</v>
      </c>
      <c r="N40" s="67">
        <f>StaffingTbl[[#This Row],[OP1]]</f>
        <v>1404</v>
      </c>
      <c r="O40" s="67">
        <f>StaffingTbl[[#This Row],[OP2]]</f>
        <v>1404</v>
      </c>
      <c r="P40" s="67">
        <f>StaffingTbl[[#This Row],[OP3]]</f>
        <v>1404</v>
      </c>
      <c r="Q40" s="65">
        <f>SUM(StaffingTbl[[#This Row],[PhaseIn]:[OP4]])</f>
        <v>7020</v>
      </c>
      <c r="R40" s="59"/>
      <c r="S40" s="59"/>
      <c r="T40" s="59"/>
      <c r="U40" s="59"/>
      <c r="V40" s="58" t="s">
        <v>407</v>
      </c>
      <c r="W40" s="59"/>
      <c r="X40" s="64">
        <v>166</v>
      </c>
    </row>
    <row r="41" spans="1:24" s="55" customFormat="1" ht="76.5">
      <c r="A41" s="64" t="s">
        <v>43</v>
      </c>
      <c r="B41" s="64"/>
      <c r="C41" s="64" t="s">
        <v>64</v>
      </c>
      <c r="D41" s="71" t="s">
        <v>32</v>
      </c>
      <c r="E41" s="71"/>
      <c r="F41" s="72" t="s">
        <v>16</v>
      </c>
      <c r="G41" s="59"/>
      <c r="H41" s="65"/>
      <c r="I41" s="58"/>
      <c r="J41" s="58"/>
      <c r="K41" s="58"/>
      <c r="L41" s="70">
        <v>936</v>
      </c>
      <c r="M41" s="67">
        <f>StaffingTbl[[#This Row],[BasePeriod]]</f>
        <v>936</v>
      </c>
      <c r="N41" s="67">
        <f>StaffingTbl[[#This Row],[OP1]]</f>
        <v>936</v>
      </c>
      <c r="O41" s="67">
        <f>StaffingTbl[[#This Row],[OP2]]</f>
        <v>936</v>
      </c>
      <c r="P41" s="67">
        <f>StaffingTbl[[#This Row],[OP3]]</f>
        <v>936</v>
      </c>
      <c r="Q41" s="65">
        <f>SUM(StaffingTbl[[#This Row],[PhaseIn]:[OP4]])</f>
        <v>4680</v>
      </c>
      <c r="R41" s="59"/>
      <c r="S41" s="59"/>
      <c r="T41" s="59"/>
      <c r="U41" s="59"/>
      <c r="V41" s="58" t="s">
        <v>407</v>
      </c>
      <c r="W41" s="59"/>
      <c r="X41" s="64">
        <v>168</v>
      </c>
    </row>
    <row r="42" spans="1:24" s="55" customFormat="1" ht="89.25">
      <c r="A42" s="64" t="s">
        <v>43</v>
      </c>
      <c r="B42" s="64"/>
      <c r="C42" s="64" t="s">
        <v>77</v>
      </c>
      <c r="D42" s="71" t="s">
        <v>21</v>
      </c>
      <c r="E42" s="71"/>
      <c r="F42" s="72" t="s">
        <v>1</v>
      </c>
      <c r="G42" s="59"/>
      <c r="H42" s="65"/>
      <c r="I42" s="58"/>
      <c r="J42" s="58"/>
      <c r="K42" s="58"/>
      <c r="L42" s="70">
        <v>1872</v>
      </c>
      <c r="M42" s="67">
        <f>StaffingTbl[[#This Row],[BasePeriod]]</f>
        <v>1872</v>
      </c>
      <c r="N42" s="67">
        <f>StaffingTbl[[#This Row],[OP1]]</f>
        <v>1872</v>
      </c>
      <c r="O42" s="67">
        <f>StaffingTbl[[#This Row],[OP2]]</f>
        <v>1872</v>
      </c>
      <c r="P42" s="67">
        <f>StaffingTbl[[#This Row],[OP3]]</f>
        <v>1872</v>
      </c>
      <c r="Q42" s="65">
        <f>SUM(StaffingTbl[[#This Row],[PhaseIn]:[OP4]])</f>
        <v>9360</v>
      </c>
      <c r="R42" s="59"/>
      <c r="S42" s="59"/>
      <c r="T42" s="59"/>
      <c r="U42" s="59"/>
      <c r="V42" s="58" t="s">
        <v>406</v>
      </c>
      <c r="W42" s="59" t="s">
        <v>618</v>
      </c>
      <c r="X42" s="64">
        <v>176</v>
      </c>
    </row>
    <row r="43" spans="1:24" s="55" customFormat="1" ht="89.25">
      <c r="A43" s="64" t="s">
        <v>42</v>
      </c>
      <c r="B43" s="64"/>
      <c r="C43" s="64" t="s">
        <v>77</v>
      </c>
      <c r="D43" s="71" t="s">
        <v>21</v>
      </c>
      <c r="E43" s="71"/>
      <c r="F43" s="72" t="s">
        <v>2</v>
      </c>
      <c r="G43" s="59"/>
      <c r="H43" s="65"/>
      <c r="I43" s="58"/>
      <c r="J43" s="58"/>
      <c r="K43" s="70">
        <v>156</v>
      </c>
      <c r="L43" s="59">
        <v>79</v>
      </c>
      <c r="M43" s="67">
        <v>0</v>
      </c>
      <c r="N43" s="67">
        <v>0</v>
      </c>
      <c r="O43" s="67">
        <f>StaffingTbl[[#This Row],[OP2]]</f>
        <v>0</v>
      </c>
      <c r="P43" s="67">
        <f>StaffingTbl[[#This Row],[OP3]]</f>
        <v>0</v>
      </c>
      <c r="Q43" s="65">
        <v>0</v>
      </c>
      <c r="R43" s="65"/>
      <c r="S43" s="65"/>
      <c r="T43" s="65"/>
      <c r="U43" s="65"/>
      <c r="V43" s="58" t="s">
        <v>406</v>
      </c>
      <c r="W43" s="59" t="s">
        <v>618</v>
      </c>
      <c r="X43" s="64">
        <v>177</v>
      </c>
    </row>
    <row r="44" spans="1:24" s="55" customFormat="1" ht="89.25">
      <c r="A44" s="64" t="s">
        <v>43</v>
      </c>
      <c r="B44" s="64"/>
      <c r="C44" s="64" t="s">
        <v>77</v>
      </c>
      <c r="D44" s="71" t="s">
        <v>21</v>
      </c>
      <c r="E44" s="71"/>
      <c r="F44" s="72" t="s">
        <v>3</v>
      </c>
      <c r="G44" s="59"/>
      <c r="H44" s="65"/>
      <c r="I44" s="58"/>
      <c r="J44" s="58"/>
      <c r="K44" s="58"/>
      <c r="L44" s="70">
        <v>1123.2000000000007</v>
      </c>
      <c r="M44" s="67">
        <f>StaffingTbl[[#This Row],[BasePeriod]]</f>
        <v>1123.2000000000007</v>
      </c>
      <c r="N44" s="67">
        <f>StaffingTbl[[#This Row],[OP1]]</f>
        <v>1123.2000000000007</v>
      </c>
      <c r="O44" s="67">
        <f>StaffingTbl[[#This Row],[OP2]]</f>
        <v>1123.2000000000007</v>
      </c>
      <c r="P44" s="67">
        <f>StaffingTbl[[#This Row],[OP3]]</f>
        <v>1123.2000000000007</v>
      </c>
      <c r="Q44" s="65">
        <f>SUM(StaffingTbl[[#This Row],[PhaseIn]:[OP4]])</f>
        <v>5616.0000000000036</v>
      </c>
      <c r="R44" s="59"/>
      <c r="S44" s="59"/>
      <c r="T44" s="59"/>
      <c r="U44" s="59"/>
      <c r="V44" s="58" t="s">
        <v>406</v>
      </c>
      <c r="W44" s="59"/>
      <c r="X44" s="64">
        <v>178</v>
      </c>
    </row>
    <row r="45" spans="1:24" s="55" customFormat="1" ht="89.25">
      <c r="A45" s="64" t="s">
        <v>43</v>
      </c>
      <c r="B45" s="64"/>
      <c r="C45" s="64" t="s">
        <v>77</v>
      </c>
      <c r="D45" s="71" t="s">
        <v>28</v>
      </c>
      <c r="E45" s="71"/>
      <c r="F45" s="72" t="s">
        <v>11</v>
      </c>
      <c r="G45" s="59"/>
      <c r="H45" s="65"/>
      <c r="I45" s="58"/>
      <c r="J45" s="58"/>
      <c r="K45" s="58"/>
      <c r="L45" s="70">
        <v>187.19999999999987</v>
      </c>
      <c r="M45" s="67">
        <f>StaffingTbl[[#This Row],[BasePeriod]]</f>
        <v>187.19999999999987</v>
      </c>
      <c r="N45" s="67">
        <f>StaffingTbl[[#This Row],[OP1]]</f>
        <v>187.19999999999987</v>
      </c>
      <c r="O45" s="67">
        <f>StaffingTbl[[#This Row],[OP2]]</f>
        <v>187.19999999999987</v>
      </c>
      <c r="P45" s="67">
        <f>StaffingTbl[[#This Row],[OP3]]</f>
        <v>187.19999999999987</v>
      </c>
      <c r="Q45" s="65">
        <f>SUM(StaffingTbl[[#This Row],[PhaseIn]:[OP4]])</f>
        <v>935.99999999999932</v>
      </c>
      <c r="R45" s="59"/>
      <c r="S45" s="59"/>
      <c r="T45" s="59"/>
      <c r="U45" s="59"/>
      <c r="V45" s="58" t="s">
        <v>407</v>
      </c>
      <c r="W45" s="59"/>
      <c r="X45" s="64">
        <v>188</v>
      </c>
    </row>
    <row r="46" spans="1:24" s="55" customFormat="1" ht="38.25">
      <c r="A46" s="64" t="s">
        <v>43</v>
      </c>
      <c r="B46" s="64"/>
      <c r="C46" s="64" t="s">
        <v>65</v>
      </c>
      <c r="D46" s="71" t="s">
        <v>21</v>
      </c>
      <c r="E46" s="71"/>
      <c r="F46" s="72" t="s">
        <v>3</v>
      </c>
      <c r="G46" s="59"/>
      <c r="H46" s="65"/>
      <c r="I46" s="59"/>
      <c r="J46" s="59"/>
      <c r="K46" s="59"/>
      <c r="L46" s="70">
        <v>374.40000000000003</v>
      </c>
      <c r="M46" s="66">
        <f>StaffingTbl[[#This Row],[BasePeriod]]</f>
        <v>374.40000000000003</v>
      </c>
      <c r="N46" s="66">
        <f>StaffingTbl[[#This Row],[OP1]]</f>
        <v>374.40000000000003</v>
      </c>
      <c r="O46" s="66">
        <f>StaffingTbl[[#This Row],[OP2]]</f>
        <v>374.40000000000003</v>
      </c>
      <c r="P46" s="66">
        <f>StaffingTbl[[#This Row],[OP3]]</f>
        <v>374.40000000000003</v>
      </c>
      <c r="Q46" s="65">
        <f>SUM(StaffingTbl[[#This Row],[PhaseIn]:[OP4]])</f>
        <v>1872.0000000000002</v>
      </c>
      <c r="R46" s="59"/>
      <c r="S46" s="59"/>
      <c r="T46" s="59"/>
      <c r="U46" s="59"/>
      <c r="V46" s="58" t="s">
        <v>406</v>
      </c>
      <c r="W46" s="59"/>
      <c r="X46" s="64">
        <v>203</v>
      </c>
    </row>
    <row r="47" spans="1:24" s="55" customFormat="1" ht="38.25">
      <c r="A47" s="64" t="s">
        <v>43</v>
      </c>
      <c r="B47" s="64"/>
      <c r="C47" s="64" t="s">
        <v>65</v>
      </c>
      <c r="D47" s="71"/>
      <c r="E47" s="71"/>
      <c r="F47" s="72" t="s">
        <v>53</v>
      </c>
      <c r="G47" s="59"/>
      <c r="H47" s="65"/>
      <c r="I47" s="59"/>
      <c r="J47" s="59"/>
      <c r="K47" s="59"/>
      <c r="L47" s="70">
        <v>1872</v>
      </c>
      <c r="M47" s="66">
        <f>StaffingTbl[[#This Row],[BasePeriod]]</f>
        <v>1872</v>
      </c>
      <c r="N47" s="66">
        <f>StaffingTbl[[#This Row],[OP1]]</f>
        <v>1872</v>
      </c>
      <c r="O47" s="66">
        <f>StaffingTbl[[#This Row],[OP2]]</f>
        <v>1872</v>
      </c>
      <c r="P47" s="66">
        <f>StaffingTbl[[#This Row],[OP3]]</f>
        <v>1872</v>
      </c>
      <c r="Q47" s="65">
        <f>SUM(StaffingTbl[[#This Row],[PhaseIn]:[OP4]])</f>
        <v>9360</v>
      </c>
      <c r="R47" s="59"/>
      <c r="S47" s="59"/>
      <c r="T47" s="59"/>
      <c r="U47" s="59"/>
      <c r="V47" s="58" t="s">
        <v>407</v>
      </c>
      <c r="W47" s="59"/>
      <c r="X47" s="64">
        <v>219</v>
      </c>
    </row>
    <row r="48" spans="1:24" s="55" customFormat="1" ht="63.75">
      <c r="A48" s="64" t="s">
        <v>43</v>
      </c>
      <c r="B48" s="64"/>
      <c r="C48" s="64" t="s">
        <v>66</v>
      </c>
      <c r="D48" s="71" t="s">
        <v>21</v>
      </c>
      <c r="E48" s="71"/>
      <c r="F48" s="64" t="s">
        <v>3</v>
      </c>
      <c r="G48" s="59"/>
      <c r="H48" s="65"/>
      <c r="I48" s="59"/>
      <c r="J48" s="59"/>
      <c r="K48" s="59"/>
      <c r="L48" s="70">
        <v>374.40000000000003</v>
      </c>
      <c r="M48" s="66">
        <f>StaffingTbl[[#This Row],[BasePeriod]]</f>
        <v>374.40000000000003</v>
      </c>
      <c r="N48" s="66">
        <f>StaffingTbl[[#This Row],[OP1]]</f>
        <v>374.40000000000003</v>
      </c>
      <c r="O48" s="66">
        <f>StaffingTbl[[#This Row],[OP2]]</f>
        <v>374.40000000000003</v>
      </c>
      <c r="P48" s="66">
        <f>StaffingTbl[[#This Row],[OP3]]</f>
        <v>374.40000000000003</v>
      </c>
      <c r="Q48" s="65">
        <f>SUM(StaffingTbl[[#This Row],[PhaseIn]:[OP4]])</f>
        <v>1872.0000000000002</v>
      </c>
      <c r="R48" s="59"/>
      <c r="S48" s="59"/>
      <c r="T48" s="59"/>
      <c r="U48" s="59"/>
      <c r="V48" s="58" t="s">
        <v>406</v>
      </c>
      <c r="W48" s="59"/>
      <c r="X48" s="64">
        <v>228</v>
      </c>
    </row>
    <row r="49" spans="1:24" s="55" customFormat="1" ht="63.75">
      <c r="A49" s="64" t="s">
        <v>43</v>
      </c>
      <c r="B49" s="64"/>
      <c r="C49" s="64" t="s">
        <v>66</v>
      </c>
      <c r="D49" s="69" t="s">
        <v>22</v>
      </c>
      <c r="E49" s="69"/>
      <c r="F49" s="64" t="s">
        <v>4</v>
      </c>
      <c r="G49" s="59"/>
      <c r="H49" s="65"/>
      <c r="I49" s="59"/>
      <c r="J49" s="59"/>
      <c r="K49" s="59"/>
      <c r="L49" s="70">
        <v>187.20000000000002</v>
      </c>
      <c r="M49" s="66">
        <f>StaffingTbl[[#This Row],[BasePeriod]]</f>
        <v>187.20000000000002</v>
      </c>
      <c r="N49" s="66">
        <f>StaffingTbl[[#This Row],[OP1]]</f>
        <v>187.20000000000002</v>
      </c>
      <c r="O49" s="66">
        <f>StaffingTbl[[#This Row],[OP2]]</f>
        <v>187.20000000000002</v>
      </c>
      <c r="P49" s="66">
        <f>StaffingTbl[[#This Row],[OP3]]</f>
        <v>187.20000000000002</v>
      </c>
      <c r="Q49" s="65">
        <f>SUM(StaffingTbl[[#This Row],[PhaseIn]:[OP4]])</f>
        <v>936.00000000000011</v>
      </c>
      <c r="R49" s="59"/>
      <c r="S49" s="59"/>
      <c r="T49" s="59"/>
      <c r="U49" s="59"/>
      <c r="V49" s="58" t="s">
        <v>407</v>
      </c>
      <c r="W49" s="59"/>
      <c r="X49" s="64">
        <v>229</v>
      </c>
    </row>
    <row r="50" spans="1:24" s="55" customFormat="1" ht="63.75">
      <c r="A50" s="64" t="s">
        <v>43</v>
      </c>
      <c r="B50" s="64"/>
      <c r="C50" s="64" t="s">
        <v>66</v>
      </c>
      <c r="D50" s="69" t="s">
        <v>22</v>
      </c>
      <c r="E50" s="69"/>
      <c r="F50" s="64" t="s">
        <v>5</v>
      </c>
      <c r="G50" s="59"/>
      <c r="H50" s="65"/>
      <c r="I50" s="59"/>
      <c r="J50" s="59"/>
      <c r="K50" s="59"/>
      <c r="L50" s="70">
        <v>936</v>
      </c>
      <c r="M50" s="66">
        <f>StaffingTbl[[#This Row],[BasePeriod]]</f>
        <v>936</v>
      </c>
      <c r="N50" s="66">
        <f>StaffingTbl[[#This Row],[OP1]]</f>
        <v>936</v>
      </c>
      <c r="O50" s="66">
        <f>StaffingTbl[[#This Row],[OP2]]</f>
        <v>936</v>
      </c>
      <c r="P50" s="66">
        <f>StaffingTbl[[#This Row],[OP3]]</f>
        <v>936</v>
      </c>
      <c r="Q50" s="65">
        <f>SUM(StaffingTbl[[#This Row],[PhaseIn]:[OP4]])</f>
        <v>4680</v>
      </c>
      <c r="R50" s="59"/>
      <c r="S50" s="59"/>
      <c r="T50" s="59"/>
      <c r="U50" s="59"/>
      <c r="V50" s="58" t="s">
        <v>407</v>
      </c>
      <c r="W50" s="59"/>
      <c r="X50" s="64">
        <v>230</v>
      </c>
    </row>
    <row r="51" spans="1:24" s="55" customFormat="1" ht="63.75">
      <c r="A51" s="64" t="s">
        <v>43</v>
      </c>
      <c r="B51" s="64"/>
      <c r="C51" s="64" t="s">
        <v>66</v>
      </c>
      <c r="D51" s="69" t="s">
        <v>23</v>
      </c>
      <c r="E51" s="69"/>
      <c r="F51" s="64" t="s">
        <v>6</v>
      </c>
      <c r="G51" s="59"/>
      <c r="H51" s="65"/>
      <c r="I51" s="59"/>
      <c r="J51" s="59"/>
      <c r="K51" s="59"/>
      <c r="L51" s="70">
        <v>468</v>
      </c>
      <c r="M51" s="66">
        <f>StaffingTbl[[#This Row],[BasePeriod]]</f>
        <v>468</v>
      </c>
      <c r="N51" s="66">
        <f>StaffingTbl[[#This Row],[OP1]]</f>
        <v>468</v>
      </c>
      <c r="O51" s="66">
        <f>StaffingTbl[[#This Row],[OP2]]</f>
        <v>468</v>
      </c>
      <c r="P51" s="66">
        <f>StaffingTbl[[#This Row],[OP3]]</f>
        <v>468</v>
      </c>
      <c r="Q51" s="65">
        <f>SUM(StaffingTbl[[#This Row],[PhaseIn]:[OP4]])</f>
        <v>2340</v>
      </c>
      <c r="R51" s="59"/>
      <c r="S51" s="59"/>
      <c r="T51" s="59"/>
      <c r="U51" s="59"/>
      <c r="V51" s="58" t="s">
        <v>407</v>
      </c>
      <c r="W51" s="59"/>
      <c r="X51" s="64">
        <v>231</v>
      </c>
    </row>
    <row r="52" spans="1:24" s="55" customFormat="1" ht="63.75">
      <c r="A52" s="64" t="s">
        <v>43</v>
      </c>
      <c r="B52" s="64"/>
      <c r="C52" s="64" t="s">
        <v>66</v>
      </c>
      <c r="D52" s="71" t="s">
        <v>25</v>
      </c>
      <c r="E52" s="71"/>
      <c r="F52" s="64" t="s">
        <v>79</v>
      </c>
      <c r="G52" s="59"/>
      <c r="H52" s="65"/>
      <c r="I52" s="59"/>
      <c r="J52" s="59"/>
      <c r="K52" s="59"/>
      <c r="L52" s="70">
        <v>187.20000000000002</v>
      </c>
      <c r="M52" s="66">
        <f>StaffingTbl[[#This Row],[BasePeriod]]</f>
        <v>187.20000000000002</v>
      </c>
      <c r="N52" s="66">
        <f>StaffingTbl[[#This Row],[OP1]]</f>
        <v>187.20000000000002</v>
      </c>
      <c r="O52" s="66">
        <f>StaffingTbl[[#This Row],[OP2]]</f>
        <v>187.20000000000002</v>
      </c>
      <c r="P52" s="66">
        <f>StaffingTbl[[#This Row],[OP3]]</f>
        <v>187.20000000000002</v>
      </c>
      <c r="Q52" s="65">
        <f>SUM(StaffingTbl[[#This Row],[PhaseIn]:[OP4]])</f>
        <v>936.00000000000011</v>
      </c>
      <c r="R52" s="59"/>
      <c r="S52" s="59"/>
      <c r="T52" s="59"/>
      <c r="U52" s="59"/>
      <c r="V52" s="58" t="s">
        <v>407</v>
      </c>
      <c r="W52" s="59"/>
      <c r="X52" s="64">
        <v>235</v>
      </c>
    </row>
    <row r="53" spans="1:24" s="55" customFormat="1" ht="63.75">
      <c r="A53" s="64" t="s">
        <v>43</v>
      </c>
      <c r="B53" s="64"/>
      <c r="C53" s="64" t="s">
        <v>66</v>
      </c>
      <c r="D53" s="71" t="s">
        <v>26</v>
      </c>
      <c r="E53" s="71"/>
      <c r="F53" s="64" t="s">
        <v>10</v>
      </c>
      <c r="G53" s="59"/>
      <c r="H53" s="65"/>
      <c r="I53" s="59"/>
      <c r="J53" s="59"/>
      <c r="K53" s="59"/>
      <c r="L53" s="70">
        <v>187.20000000000002</v>
      </c>
      <c r="M53" s="66">
        <f>StaffingTbl[[#This Row],[BasePeriod]]</f>
        <v>187.20000000000002</v>
      </c>
      <c r="N53" s="66">
        <f>StaffingTbl[[#This Row],[OP1]]</f>
        <v>187.20000000000002</v>
      </c>
      <c r="O53" s="66">
        <f>StaffingTbl[[#This Row],[OP2]]</f>
        <v>187.20000000000002</v>
      </c>
      <c r="P53" s="66">
        <f>StaffingTbl[[#This Row],[OP3]]</f>
        <v>187.20000000000002</v>
      </c>
      <c r="Q53" s="65">
        <f>SUM(StaffingTbl[[#This Row],[PhaseIn]:[OP4]])</f>
        <v>936.00000000000011</v>
      </c>
      <c r="R53" s="59"/>
      <c r="S53" s="59"/>
      <c r="T53" s="59"/>
      <c r="U53" s="59"/>
      <c r="V53" s="58" t="s">
        <v>407</v>
      </c>
      <c r="W53" s="59"/>
      <c r="X53" s="64">
        <v>236</v>
      </c>
    </row>
    <row r="54" spans="1:24" s="55" customFormat="1" ht="63.75">
      <c r="A54" s="64" t="s">
        <v>43</v>
      </c>
      <c r="B54" s="64"/>
      <c r="C54" s="64" t="s">
        <v>66</v>
      </c>
      <c r="D54" s="71" t="s">
        <v>27</v>
      </c>
      <c r="E54" s="71"/>
      <c r="F54" s="64" t="s">
        <v>80</v>
      </c>
      <c r="G54" s="59"/>
      <c r="H54" s="65"/>
      <c r="I54" s="59"/>
      <c r="J54" s="59"/>
      <c r="K54" s="59"/>
      <c r="L54" s="70">
        <v>187.20000000000002</v>
      </c>
      <c r="M54" s="66">
        <f>StaffingTbl[[#This Row],[BasePeriod]]</f>
        <v>187.20000000000002</v>
      </c>
      <c r="N54" s="66">
        <f>StaffingTbl[[#This Row],[OP1]]</f>
        <v>187.20000000000002</v>
      </c>
      <c r="O54" s="66">
        <f>StaffingTbl[[#This Row],[OP2]]</f>
        <v>187.20000000000002</v>
      </c>
      <c r="P54" s="66">
        <f>StaffingTbl[[#This Row],[OP3]]</f>
        <v>187.20000000000002</v>
      </c>
      <c r="Q54" s="65">
        <f>SUM(StaffingTbl[[#This Row],[PhaseIn]:[OP4]])</f>
        <v>936.00000000000011</v>
      </c>
      <c r="R54" s="59"/>
      <c r="S54" s="59"/>
      <c r="T54" s="59"/>
      <c r="U54" s="59"/>
      <c r="V54" s="58" t="s">
        <v>407</v>
      </c>
      <c r="W54" s="59"/>
      <c r="X54" s="64">
        <v>237</v>
      </c>
    </row>
    <row r="55" spans="1:24" s="55" customFormat="1" ht="63.75">
      <c r="A55" s="64" t="s">
        <v>43</v>
      </c>
      <c r="B55" s="64"/>
      <c r="C55" s="64" t="s">
        <v>66</v>
      </c>
      <c r="D55" s="71" t="s">
        <v>29</v>
      </c>
      <c r="E55" s="71"/>
      <c r="F55" s="64" t="s">
        <v>12</v>
      </c>
      <c r="G55" s="59"/>
      <c r="H55" s="65"/>
      <c r="I55" s="59"/>
      <c r="J55" s="59"/>
      <c r="K55" s="59"/>
      <c r="L55" s="70">
        <v>187.20000000000002</v>
      </c>
      <c r="M55" s="66">
        <f>StaffingTbl[[#This Row],[BasePeriod]]</f>
        <v>187.20000000000002</v>
      </c>
      <c r="N55" s="66">
        <f>StaffingTbl[[#This Row],[OP1]]</f>
        <v>187.20000000000002</v>
      </c>
      <c r="O55" s="66">
        <f>StaffingTbl[[#This Row],[OP2]]</f>
        <v>187.20000000000002</v>
      </c>
      <c r="P55" s="66">
        <f>StaffingTbl[[#This Row],[OP3]]</f>
        <v>187.20000000000002</v>
      </c>
      <c r="Q55" s="65">
        <f>SUM(StaffingTbl[[#This Row],[PhaseIn]:[OP4]])</f>
        <v>936.00000000000011</v>
      </c>
      <c r="R55" s="59"/>
      <c r="S55" s="59"/>
      <c r="T55" s="59"/>
      <c r="U55" s="59"/>
      <c r="V55" s="58" t="s">
        <v>407</v>
      </c>
      <c r="W55" s="59"/>
      <c r="X55" s="64">
        <v>239</v>
      </c>
    </row>
    <row r="56" spans="1:24" s="55" customFormat="1" ht="63.75">
      <c r="A56" s="64" t="s">
        <v>43</v>
      </c>
      <c r="B56" s="64"/>
      <c r="C56" s="64" t="s">
        <v>66</v>
      </c>
      <c r="D56" s="71" t="s">
        <v>33</v>
      </c>
      <c r="E56" s="71"/>
      <c r="F56" s="64" t="s">
        <v>17</v>
      </c>
      <c r="G56" s="59"/>
      <c r="H56" s="65"/>
      <c r="I56" s="59"/>
      <c r="J56" s="59"/>
      <c r="K56" s="59"/>
      <c r="L56" s="70">
        <v>187.20000000000002</v>
      </c>
      <c r="M56" s="66">
        <f>StaffingTbl[[#This Row],[BasePeriod]]</f>
        <v>187.20000000000002</v>
      </c>
      <c r="N56" s="66">
        <f>StaffingTbl[[#This Row],[OP1]]</f>
        <v>187.20000000000002</v>
      </c>
      <c r="O56" s="66">
        <f>StaffingTbl[[#This Row],[OP2]]</f>
        <v>187.20000000000002</v>
      </c>
      <c r="P56" s="66">
        <f>StaffingTbl[[#This Row],[OP3]]</f>
        <v>187.20000000000002</v>
      </c>
      <c r="Q56" s="65">
        <f>SUM(StaffingTbl[[#This Row],[PhaseIn]:[OP4]])</f>
        <v>936.00000000000011</v>
      </c>
      <c r="R56" s="59"/>
      <c r="S56" s="59"/>
      <c r="T56" s="59"/>
      <c r="U56" s="59"/>
      <c r="V56" s="58" t="s">
        <v>407</v>
      </c>
      <c r="W56" s="59"/>
      <c r="X56" s="64">
        <v>245</v>
      </c>
    </row>
    <row r="57" spans="1:24" s="55" customFormat="1" ht="63.75">
      <c r="A57" s="64" t="s">
        <v>43</v>
      </c>
      <c r="B57" s="64"/>
      <c r="C57" s="64" t="s">
        <v>66</v>
      </c>
      <c r="D57" s="71" t="s">
        <v>36</v>
      </c>
      <c r="E57" s="71"/>
      <c r="F57" s="64" t="s">
        <v>48</v>
      </c>
      <c r="G57" s="59"/>
      <c r="H57" s="65"/>
      <c r="I57" s="59"/>
      <c r="J57" s="59"/>
      <c r="K57" s="59"/>
      <c r="L57" s="70">
        <v>187.20000000000002</v>
      </c>
      <c r="M57" s="66">
        <f>StaffingTbl[[#This Row],[BasePeriod]]</f>
        <v>187.20000000000002</v>
      </c>
      <c r="N57" s="66">
        <f>StaffingTbl[[#This Row],[OP1]]</f>
        <v>187.20000000000002</v>
      </c>
      <c r="O57" s="66">
        <f>StaffingTbl[[#This Row],[OP2]]</f>
        <v>187.20000000000002</v>
      </c>
      <c r="P57" s="66">
        <f>StaffingTbl[[#This Row],[OP3]]</f>
        <v>187.20000000000002</v>
      </c>
      <c r="Q57" s="65">
        <f>SUM(StaffingTbl[[#This Row],[PhaseIn]:[OP4]])</f>
        <v>936.00000000000011</v>
      </c>
      <c r="R57" s="59"/>
      <c r="S57" s="59"/>
      <c r="T57" s="59"/>
      <c r="U57" s="59"/>
      <c r="V57" s="58" t="s">
        <v>407</v>
      </c>
      <c r="W57" s="59"/>
      <c r="X57" s="64">
        <v>249</v>
      </c>
    </row>
    <row r="58" spans="1:24" s="55" customFormat="1" ht="102">
      <c r="A58" s="64" t="s">
        <v>43</v>
      </c>
      <c r="B58" s="64"/>
      <c r="C58" s="64" t="s">
        <v>67</v>
      </c>
      <c r="D58" s="71" t="s">
        <v>21</v>
      </c>
      <c r="E58" s="71"/>
      <c r="F58" s="64" t="s">
        <v>3</v>
      </c>
      <c r="G58" s="59"/>
      <c r="H58" s="65"/>
      <c r="I58" s="59"/>
      <c r="J58" s="59"/>
      <c r="K58" s="59"/>
      <c r="L58" s="70">
        <v>374.40000000000003</v>
      </c>
      <c r="M58" s="66">
        <f>StaffingTbl[[#This Row],[BasePeriod]]</f>
        <v>374.40000000000003</v>
      </c>
      <c r="N58" s="66">
        <f>StaffingTbl[[#This Row],[OP1]]</f>
        <v>374.40000000000003</v>
      </c>
      <c r="O58" s="66">
        <f>StaffingTbl[[#This Row],[OP2]]</f>
        <v>374.40000000000003</v>
      </c>
      <c r="P58" s="66">
        <f>StaffingTbl[[#This Row],[OP3]]</f>
        <v>374.40000000000003</v>
      </c>
      <c r="Q58" s="65">
        <f>SUM(StaffingTbl[[#This Row],[PhaseIn]:[OP4]])</f>
        <v>1872.0000000000002</v>
      </c>
      <c r="R58" s="59"/>
      <c r="S58" s="59"/>
      <c r="T58" s="59"/>
      <c r="U58" s="59"/>
      <c r="V58" s="58" t="s">
        <v>406</v>
      </c>
      <c r="W58" s="59"/>
      <c r="X58" s="64">
        <v>253</v>
      </c>
    </row>
    <row r="59" spans="1:24" s="55" customFormat="1" ht="102">
      <c r="A59" s="64" t="s">
        <v>43</v>
      </c>
      <c r="B59" s="64"/>
      <c r="C59" s="64" t="s">
        <v>67</v>
      </c>
      <c r="D59" s="71" t="s">
        <v>32</v>
      </c>
      <c r="E59" s="71"/>
      <c r="F59" s="64" t="s">
        <v>16</v>
      </c>
      <c r="G59" s="59"/>
      <c r="H59" s="65"/>
      <c r="I59" s="59"/>
      <c r="J59" s="59"/>
      <c r="K59" s="59"/>
      <c r="L59" s="70">
        <v>3744</v>
      </c>
      <c r="M59" s="66">
        <f>StaffingTbl[[#This Row],[BasePeriod]]</f>
        <v>3744</v>
      </c>
      <c r="N59" s="66">
        <f>StaffingTbl[[#This Row],[OP1]]</f>
        <v>3744</v>
      </c>
      <c r="O59" s="66">
        <f>StaffingTbl[[#This Row],[OP2]]</f>
        <v>3744</v>
      </c>
      <c r="P59" s="66">
        <f>StaffingTbl[[#This Row],[OP3]]</f>
        <v>3744</v>
      </c>
      <c r="Q59" s="65">
        <f>SUM(StaffingTbl[[#This Row],[PhaseIn]:[OP4]])</f>
        <v>18720</v>
      </c>
      <c r="R59" s="59"/>
      <c r="S59" s="59"/>
      <c r="T59" s="59"/>
      <c r="U59" s="59"/>
      <c r="V59" s="58" t="s">
        <v>407</v>
      </c>
      <c r="W59" s="59"/>
      <c r="X59" s="64">
        <v>268</v>
      </c>
    </row>
    <row r="60" spans="1:24" s="55" customFormat="1" ht="102">
      <c r="A60" s="64" t="s">
        <v>43</v>
      </c>
      <c r="B60" s="64"/>
      <c r="C60" s="64" t="s">
        <v>67</v>
      </c>
      <c r="D60" s="71" t="s">
        <v>33</v>
      </c>
      <c r="E60" s="71"/>
      <c r="F60" s="64" t="s">
        <v>17</v>
      </c>
      <c r="G60" s="59"/>
      <c r="H60" s="65"/>
      <c r="I60" s="59"/>
      <c r="J60" s="59"/>
      <c r="K60" s="59"/>
      <c r="L60" s="70">
        <v>1497.6</v>
      </c>
      <c r="M60" s="66">
        <f>StaffingTbl[[#This Row],[BasePeriod]]</f>
        <v>1497.6</v>
      </c>
      <c r="N60" s="66">
        <f>StaffingTbl[[#This Row],[OP1]]</f>
        <v>1497.6</v>
      </c>
      <c r="O60" s="66">
        <f>StaffingTbl[[#This Row],[OP2]]</f>
        <v>1497.6</v>
      </c>
      <c r="P60" s="66">
        <f>StaffingTbl[[#This Row],[OP3]]</f>
        <v>1497.6</v>
      </c>
      <c r="Q60" s="65">
        <f>SUM(StaffingTbl[[#This Row],[PhaseIn]:[OP4]])</f>
        <v>7488</v>
      </c>
      <c r="R60" s="59"/>
      <c r="S60" s="59"/>
      <c r="T60" s="59"/>
      <c r="U60" s="59"/>
      <c r="V60" s="58" t="s">
        <v>407</v>
      </c>
      <c r="W60" s="59"/>
      <c r="X60" s="64">
        <v>270</v>
      </c>
    </row>
    <row r="61" spans="1:24" s="55" customFormat="1" ht="51">
      <c r="A61" s="64" t="s">
        <v>43</v>
      </c>
      <c r="B61" s="64"/>
      <c r="C61" s="64" t="s">
        <v>68</v>
      </c>
      <c r="D61" s="71" t="s">
        <v>21</v>
      </c>
      <c r="E61" s="71"/>
      <c r="F61" s="64" t="s">
        <v>3</v>
      </c>
      <c r="G61" s="59"/>
      <c r="H61" s="65"/>
      <c r="I61" s="59"/>
      <c r="J61" s="59"/>
      <c r="K61" s="59"/>
      <c r="L61" s="70">
        <v>374.40000000000003</v>
      </c>
      <c r="M61" s="66">
        <f>StaffingTbl[[#This Row],[BasePeriod]]</f>
        <v>374.40000000000003</v>
      </c>
      <c r="N61" s="66">
        <f>StaffingTbl[[#This Row],[OP1]]</f>
        <v>374.40000000000003</v>
      </c>
      <c r="O61" s="66">
        <f>StaffingTbl[[#This Row],[OP2]]</f>
        <v>374.40000000000003</v>
      </c>
      <c r="P61" s="66">
        <f>StaffingTbl[[#This Row],[OP3]]</f>
        <v>374.40000000000003</v>
      </c>
      <c r="Q61" s="65">
        <f>SUM(StaffingTbl[[#This Row],[PhaseIn]:[OP4]])</f>
        <v>1872.0000000000002</v>
      </c>
      <c r="R61" s="59"/>
      <c r="S61" s="59"/>
      <c r="T61" s="59"/>
      <c r="U61" s="59"/>
      <c r="V61" s="58" t="s">
        <v>406</v>
      </c>
      <c r="W61" s="59"/>
      <c r="X61" s="64">
        <v>278</v>
      </c>
    </row>
    <row r="62" spans="1:24" s="55" customFormat="1" ht="63.75">
      <c r="A62" s="64" t="s">
        <v>43</v>
      </c>
      <c r="B62" s="64"/>
      <c r="C62" s="64" t="s">
        <v>68</v>
      </c>
      <c r="D62" s="71" t="s">
        <v>28</v>
      </c>
      <c r="E62" s="71"/>
      <c r="F62" s="64" t="s">
        <v>11</v>
      </c>
      <c r="G62" s="59"/>
      <c r="H62" s="65"/>
      <c r="I62" s="59"/>
      <c r="J62" s="59"/>
      <c r="K62" s="59"/>
      <c r="L62" s="70">
        <v>1497.6000000000001</v>
      </c>
      <c r="M62" s="66">
        <f>StaffingTbl[[#This Row],[BasePeriod]]</f>
        <v>1497.6000000000001</v>
      </c>
      <c r="N62" s="66">
        <f>StaffingTbl[[#This Row],[OP1]]</f>
        <v>1497.6000000000001</v>
      </c>
      <c r="O62" s="66">
        <f>StaffingTbl[[#This Row],[OP2]]</f>
        <v>1497.6000000000001</v>
      </c>
      <c r="P62" s="66">
        <f>StaffingTbl[[#This Row],[OP3]]</f>
        <v>1497.6000000000001</v>
      </c>
      <c r="Q62" s="65">
        <f>SUM(StaffingTbl[[#This Row],[PhaseIn]:[OP4]])</f>
        <v>7488.0000000000009</v>
      </c>
      <c r="R62" s="59"/>
      <c r="S62" s="59"/>
      <c r="T62" s="59"/>
      <c r="U62" s="59"/>
      <c r="V62" s="58" t="s">
        <v>407</v>
      </c>
      <c r="W62" s="59"/>
      <c r="X62" s="64">
        <v>288</v>
      </c>
    </row>
    <row r="63" spans="1:24" s="55" customFormat="1" ht="51">
      <c r="A63" s="64" t="s">
        <v>43</v>
      </c>
      <c r="B63" s="64"/>
      <c r="C63" s="64" t="s">
        <v>68</v>
      </c>
      <c r="D63" s="71" t="s">
        <v>32</v>
      </c>
      <c r="E63" s="71"/>
      <c r="F63" s="64" t="s">
        <v>16</v>
      </c>
      <c r="G63" s="59"/>
      <c r="H63" s="65"/>
      <c r="I63" s="59"/>
      <c r="J63" s="59"/>
      <c r="K63" s="59"/>
      <c r="L63" s="70">
        <v>936</v>
      </c>
      <c r="M63" s="66">
        <f>StaffingTbl[[#This Row],[BasePeriod]]</f>
        <v>936</v>
      </c>
      <c r="N63" s="66">
        <f>StaffingTbl[[#This Row],[OP1]]</f>
        <v>936</v>
      </c>
      <c r="O63" s="66">
        <f>StaffingTbl[[#This Row],[OP2]]</f>
        <v>936</v>
      </c>
      <c r="P63" s="66">
        <f>StaffingTbl[[#This Row],[OP3]]</f>
        <v>936</v>
      </c>
      <c r="Q63" s="65">
        <f>SUM(StaffingTbl[[#This Row],[PhaseIn]:[OP4]])</f>
        <v>4680</v>
      </c>
      <c r="R63" s="59"/>
      <c r="S63" s="59"/>
      <c r="T63" s="59"/>
      <c r="U63" s="59"/>
      <c r="V63" s="58" t="s">
        <v>407</v>
      </c>
      <c r="W63" s="59"/>
      <c r="X63" s="64">
        <v>293</v>
      </c>
    </row>
    <row r="64" spans="1:24" s="55" customFormat="1" ht="51">
      <c r="A64" s="64" t="s">
        <v>43</v>
      </c>
      <c r="B64" s="64"/>
      <c r="C64" s="64" t="s">
        <v>68</v>
      </c>
      <c r="D64" s="71" t="s">
        <v>34</v>
      </c>
      <c r="E64" s="71"/>
      <c r="F64" s="64" t="s">
        <v>18</v>
      </c>
      <c r="G64" s="59"/>
      <c r="H64" s="65"/>
      <c r="I64" s="59"/>
      <c r="J64" s="59"/>
      <c r="K64" s="59"/>
      <c r="L64" s="70">
        <v>1872</v>
      </c>
      <c r="M64" s="66">
        <f>StaffingTbl[[#This Row],[BasePeriod]]</f>
        <v>1872</v>
      </c>
      <c r="N64" s="66">
        <f>StaffingTbl[[#This Row],[OP1]]</f>
        <v>1872</v>
      </c>
      <c r="O64" s="66">
        <f>StaffingTbl[[#This Row],[OP2]]</f>
        <v>1872</v>
      </c>
      <c r="P64" s="66">
        <f>StaffingTbl[[#This Row],[OP3]]</f>
        <v>1872</v>
      </c>
      <c r="Q64" s="65">
        <f>SUM(StaffingTbl[[#This Row],[PhaseIn]:[OP4]])</f>
        <v>9360</v>
      </c>
      <c r="R64" s="59"/>
      <c r="S64" s="59"/>
      <c r="T64" s="59"/>
      <c r="U64" s="59"/>
      <c r="V64" s="58" t="s">
        <v>407</v>
      </c>
      <c r="W64" s="59"/>
      <c r="X64" s="64">
        <v>296</v>
      </c>
    </row>
    <row r="65" spans="1:24" s="55" customFormat="1" ht="76.5">
      <c r="A65" s="64" t="s">
        <v>43</v>
      </c>
      <c r="B65" s="64"/>
      <c r="C65" s="64" t="s">
        <v>69</v>
      </c>
      <c r="D65" s="71" t="s">
        <v>21</v>
      </c>
      <c r="E65" s="71"/>
      <c r="F65" s="64" t="s">
        <v>3</v>
      </c>
      <c r="G65" s="59"/>
      <c r="H65" s="65"/>
      <c r="I65" s="59"/>
      <c r="J65" s="59"/>
      <c r="K65" s="59"/>
      <c r="L65" s="70">
        <v>374.40000000000003</v>
      </c>
      <c r="M65" s="66">
        <f>StaffingTbl[[#This Row],[BasePeriod]]</f>
        <v>374.40000000000003</v>
      </c>
      <c r="N65" s="66">
        <f>StaffingTbl[[#This Row],[OP1]]</f>
        <v>374.40000000000003</v>
      </c>
      <c r="O65" s="66">
        <f>StaffingTbl[[#This Row],[OP2]]</f>
        <v>374.40000000000003</v>
      </c>
      <c r="P65" s="66">
        <f>StaffingTbl[[#This Row],[OP3]]</f>
        <v>374.40000000000003</v>
      </c>
      <c r="Q65" s="65">
        <f>SUM(StaffingTbl[[#This Row],[PhaseIn]:[OP4]])</f>
        <v>1872.0000000000002</v>
      </c>
      <c r="R65" s="59"/>
      <c r="S65" s="59"/>
      <c r="T65" s="59"/>
      <c r="U65" s="59"/>
      <c r="V65" s="58" t="s">
        <v>406</v>
      </c>
      <c r="W65" s="59"/>
      <c r="X65" s="64">
        <v>303</v>
      </c>
    </row>
    <row r="66" spans="1:24" s="55" customFormat="1" ht="76.5">
      <c r="A66" s="64" t="s">
        <v>43</v>
      </c>
      <c r="B66" s="64"/>
      <c r="C66" s="64" t="s">
        <v>69</v>
      </c>
      <c r="D66" s="71" t="s">
        <v>32</v>
      </c>
      <c r="E66" s="71"/>
      <c r="F66" s="64" t="s">
        <v>16</v>
      </c>
      <c r="G66" s="59"/>
      <c r="H66" s="65"/>
      <c r="I66" s="59"/>
      <c r="J66" s="59"/>
      <c r="K66" s="59"/>
      <c r="L66" s="70">
        <v>936</v>
      </c>
      <c r="M66" s="66">
        <f>StaffingTbl[[#This Row],[BasePeriod]]</f>
        <v>936</v>
      </c>
      <c r="N66" s="66">
        <f>StaffingTbl[[#This Row],[OP1]]</f>
        <v>936</v>
      </c>
      <c r="O66" s="66">
        <f>StaffingTbl[[#This Row],[OP2]]</f>
        <v>936</v>
      </c>
      <c r="P66" s="66">
        <f>StaffingTbl[[#This Row],[OP3]]</f>
        <v>936</v>
      </c>
      <c r="Q66" s="65">
        <f>SUM(StaffingTbl[[#This Row],[PhaseIn]:[OP4]])</f>
        <v>4680</v>
      </c>
      <c r="R66" s="59"/>
      <c r="S66" s="59"/>
      <c r="T66" s="59"/>
      <c r="U66" s="59"/>
      <c r="V66" s="58" t="s">
        <v>407</v>
      </c>
      <c r="W66" s="59"/>
      <c r="X66" s="64">
        <v>318</v>
      </c>
    </row>
    <row r="67" spans="1:24" s="55" customFormat="1" ht="76.5">
      <c r="A67" s="64" t="s">
        <v>44</v>
      </c>
      <c r="B67" s="64"/>
      <c r="C67" s="64" t="s">
        <v>69</v>
      </c>
      <c r="D67" s="71" t="s">
        <v>35</v>
      </c>
      <c r="E67" s="71"/>
      <c r="F67" s="64" t="s">
        <v>19</v>
      </c>
      <c r="G67" s="59"/>
      <c r="H67" s="65"/>
      <c r="I67" s="59"/>
      <c r="J67" s="59"/>
      <c r="K67" s="59"/>
      <c r="L67" s="70">
        <v>1872</v>
      </c>
      <c r="M67" s="66">
        <f>StaffingTbl[[#This Row],[BasePeriod]]</f>
        <v>1872</v>
      </c>
      <c r="N67" s="66">
        <f>StaffingTbl[[#This Row],[OP1]]</f>
        <v>1872</v>
      </c>
      <c r="O67" s="66">
        <f>StaffingTbl[[#This Row],[OP2]]</f>
        <v>1872</v>
      </c>
      <c r="P67" s="66">
        <f>StaffingTbl[[#This Row],[OP3]]</f>
        <v>1872</v>
      </c>
      <c r="Q67" s="65">
        <f>SUM(StaffingTbl[[#This Row],[PhaseIn]:[OP4]])</f>
        <v>9360</v>
      </c>
      <c r="R67" s="59"/>
      <c r="S67" s="59"/>
      <c r="T67" s="59"/>
      <c r="U67" s="59"/>
      <c r="V67" s="58" t="s">
        <v>407</v>
      </c>
      <c r="W67" s="59"/>
      <c r="X67" s="64">
        <v>322</v>
      </c>
    </row>
    <row r="68" spans="1:24" s="55" customFormat="1" ht="76.5">
      <c r="A68" s="64" t="s">
        <v>43</v>
      </c>
      <c r="B68" s="64"/>
      <c r="C68" s="64" t="s">
        <v>69</v>
      </c>
      <c r="D68" s="71" t="s">
        <v>24</v>
      </c>
      <c r="E68" s="71"/>
      <c r="F68" s="64" t="s">
        <v>20</v>
      </c>
      <c r="G68" s="59"/>
      <c r="H68" s="65"/>
      <c r="I68" s="59"/>
      <c r="J68" s="59"/>
      <c r="K68" s="59"/>
      <c r="L68" s="70">
        <v>93.600000000000009</v>
      </c>
      <c r="M68" s="66">
        <f>StaffingTbl[[#This Row],[BasePeriod]]</f>
        <v>93.600000000000009</v>
      </c>
      <c r="N68" s="66">
        <f>StaffingTbl[[#This Row],[OP1]]</f>
        <v>93.600000000000009</v>
      </c>
      <c r="O68" s="66">
        <f>StaffingTbl[[#This Row],[OP2]]</f>
        <v>93.600000000000009</v>
      </c>
      <c r="P68" s="66">
        <f>StaffingTbl[[#This Row],[OP3]]</f>
        <v>93.600000000000009</v>
      </c>
      <c r="Q68" s="65">
        <f>SUM(StaffingTbl[[#This Row],[PhaseIn]:[OP4]])</f>
        <v>468.00000000000006</v>
      </c>
      <c r="R68" s="59"/>
      <c r="S68" s="59"/>
      <c r="T68" s="59"/>
      <c r="U68" s="59"/>
      <c r="V68" s="58" t="s">
        <v>407</v>
      </c>
      <c r="W68" s="59"/>
      <c r="X68" s="64">
        <v>323</v>
      </c>
    </row>
    <row r="69" spans="1:24" s="55" customFormat="1" ht="76.5">
      <c r="A69" s="64" t="s">
        <v>43</v>
      </c>
      <c r="B69" s="64"/>
      <c r="C69" s="64" t="s">
        <v>69</v>
      </c>
      <c r="D69" s="71" t="s">
        <v>36</v>
      </c>
      <c r="E69" s="71"/>
      <c r="F69" s="64" t="s">
        <v>48</v>
      </c>
      <c r="G69" s="59"/>
      <c r="H69" s="65"/>
      <c r="I69" s="59"/>
      <c r="J69" s="59"/>
      <c r="K69" s="59"/>
      <c r="L69" s="70">
        <v>1310.3999999999999</v>
      </c>
      <c r="M69" s="66">
        <f>StaffingTbl[[#This Row],[BasePeriod]]</f>
        <v>1310.3999999999999</v>
      </c>
      <c r="N69" s="66">
        <f>StaffingTbl[[#This Row],[OP1]]</f>
        <v>1310.3999999999999</v>
      </c>
      <c r="O69" s="66">
        <f>StaffingTbl[[#This Row],[OP2]]</f>
        <v>1310.3999999999999</v>
      </c>
      <c r="P69" s="66">
        <f>StaffingTbl[[#This Row],[OP3]]</f>
        <v>1310.3999999999999</v>
      </c>
      <c r="Q69" s="65">
        <f>SUM(StaffingTbl[[#This Row],[PhaseIn]:[OP4]])</f>
        <v>6551.9999999999991</v>
      </c>
      <c r="R69" s="59"/>
      <c r="S69" s="59"/>
      <c r="T69" s="59"/>
      <c r="U69" s="59"/>
      <c r="V69" s="58" t="s">
        <v>407</v>
      </c>
      <c r="W69" s="59"/>
      <c r="X69" s="64">
        <v>324</v>
      </c>
    </row>
    <row r="70" spans="1:24" s="55" customFormat="1" ht="89.25">
      <c r="A70" s="64" t="s">
        <v>43</v>
      </c>
      <c r="B70" s="64"/>
      <c r="C70" s="64" t="s">
        <v>70</v>
      </c>
      <c r="D70" s="71" t="s">
        <v>21</v>
      </c>
      <c r="E70" s="71"/>
      <c r="F70" s="64" t="s">
        <v>3</v>
      </c>
      <c r="G70" s="59"/>
      <c r="H70" s="65"/>
      <c r="I70" s="59"/>
      <c r="J70" s="59"/>
      <c r="K70" s="59"/>
      <c r="L70" s="70">
        <v>374.40000000000003</v>
      </c>
      <c r="M70" s="66">
        <f>StaffingTbl[[#This Row],[BasePeriod]]</f>
        <v>374.40000000000003</v>
      </c>
      <c r="N70" s="66">
        <f>StaffingTbl[[#This Row],[OP1]]</f>
        <v>374.40000000000003</v>
      </c>
      <c r="O70" s="66">
        <f>StaffingTbl[[#This Row],[OP2]]</f>
        <v>374.40000000000003</v>
      </c>
      <c r="P70" s="66">
        <f>StaffingTbl[[#This Row],[OP3]]</f>
        <v>374.40000000000003</v>
      </c>
      <c r="Q70" s="65">
        <f>SUM(StaffingTbl[[#This Row],[PhaseIn]:[OP4]])</f>
        <v>1872.0000000000002</v>
      </c>
      <c r="R70" s="59"/>
      <c r="S70" s="59"/>
      <c r="T70" s="59"/>
      <c r="U70" s="59"/>
      <c r="V70" s="58" t="s">
        <v>406</v>
      </c>
      <c r="W70" s="59"/>
      <c r="X70" s="64">
        <v>328</v>
      </c>
    </row>
    <row r="71" spans="1:24" s="55" customFormat="1" ht="89.25">
      <c r="A71" s="64" t="s">
        <v>43</v>
      </c>
      <c r="B71" s="64"/>
      <c r="C71" s="64" t="s">
        <v>70</v>
      </c>
      <c r="D71" s="71" t="s">
        <v>24</v>
      </c>
      <c r="E71" s="71"/>
      <c r="F71" s="64" t="s">
        <v>7</v>
      </c>
      <c r="G71" s="59"/>
      <c r="H71" s="65"/>
      <c r="I71" s="59"/>
      <c r="J71" s="59"/>
      <c r="K71" s="59"/>
      <c r="L71" s="70">
        <v>234</v>
      </c>
      <c r="M71" s="66">
        <f>StaffingTbl[[#This Row],[BasePeriod]]</f>
        <v>234</v>
      </c>
      <c r="N71" s="66">
        <f>StaffingTbl[[#This Row],[OP1]]</f>
        <v>234</v>
      </c>
      <c r="O71" s="66">
        <f>StaffingTbl[[#This Row],[OP2]]</f>
        <v>234</v>
      </c>
      <c r="P71" s="66">
        <f>StaffingTbl[[#This Row],[OP3]]</f>
        <v>234</v>
      </c>
      <c r="Q71" s="65">
        <f>SUM(StaffingTbl[[#This Row],[PhaseIn]:[OP4]])</f>
        <v>1170</v>
      </c>
      <c r="R71" s="59"/>
      <c r="S71" s="59"/>
      <c r="T71" s="59"/>
      <c r="U71" s="59"/>
      <c r="V71" s="58" t="s">
        <v>407</v>
      </c>
      <c r="W71" s="59"/>
      <c r="X71" s="64">
        <v>332</v>
      </c>
    </row>
    <row r="72" spans="1:24" s="55" customFormat="1" ht="89.25">
      <c r="A72" s="64" t="s">
        <v>43</v>
      </c>
      <c r="B72" s="64"/>
      <c r="C72" s="64" t="s">
        <v>70</v>
      </c>
      <c r="D72" s="71" t="s">
        <v>30</v>
      </c>
      <c r="E72" s="71"/>
      <c r="F72" s="64" t="s">
        <v>13</v>
      </c>
      <c r="G72" s="59"/>
      <c r="H72" s="65"/>
      <c r="I72" s="59"/>
      <c r="J72" s="59"/>
      <c r="K72" s="59"/>
      <c r="L72" s="70">
        <v>1872</v>
      </c>
      <c r="M72" s="66">
        <f>StaffingTbl[[#This Row],[BasePeriod]]</f>
        <v>1872</v>
      </c>
      <c r="N72" s="66">
        <f>StaffingTbl[[#This Row],[OP1]]</f>
        <v>1872</v>
      </c>
      <c r="O72" s="66">
        <f>StaffingTbl[[#This Row],[OP2]]</f>
        <v>1872</v>
      </c>
      <c r="P72" s="66">
        <f>StaffingTbl[[#This Row],[OP3]]</f>
        <v>1872</v>
      </c>
      <c r="Q72" s="65">
        <f>SUM(StaffingTbl[[#This Row],[PhaseIn]:[OP4]])</f>
        <v>9360</v>
      </c>
      <c r="R72" s="59"/>
      <c r="S72" s="59"/>
      <c r="T72" s="59"/>
      <c r="U72" s="59"/>
      <c r="V72" s="58" t="s">
        <v>407</v>
      </c>
      <c r="W72" s="59"/>
      <c r="X72" s="64">
        <v>340</v>
      </c>
    </row>
    <row r="73" spans="1:24" s="55" customFormat="1" ht="89.25">
      <c r="A73" s="64" t="s">
        <v>43</v>
      </c>
      <c r="B73" s="64"/>
      <c r="C73" s="64" t="s">
        <v>70</v>
      </c>
      <c r="D73" s="71" t="s">
        <v>32</v>
      </c>
      <c r="E73" s="71"/>
      <c r="F73" s="64" t="s">
        <v>16</v>
      </c>
      <c r="G73" s="59"/>
      <c r="H73" s="65"/>
      <c r="I73" s="59"/>
      <c r="J73" s="59"/>
      <c r="K73" s="59"/>
      <c r="L73" s="70">
        <v>936</v>
      </c>
      <c r="M73" s="66">
        <f>StaffingTbl[[#This Row],[BasePeriod]]</f>
        <v>936</v>
      </c>
      <c r="N73" s="66">
        <f>StaffingTbl[[#This Row],[OP1]]</f>
        <v>936</v>
      </c>
      <c r="O73" s="66">
        <f>StaffingTbl[[#This Row],[OP2]]</f>
        <v>936</v>
      </c>
      <c r="P73" s="66">
        <f>StaffingTbl[[#This Row],[OP3]]</f>
        <v>936</v>
      </c>
      <c r="Q73" s="65">
        <f>SUM(StaffingTbl[[#This Row],[PhaseIn]:[OP4]])</f>
        <v>4680</v>
      </c>
      <c r="R73" s="59"/>
      <c r="S73" s="59"/>
      <c r="T73" s="59"/>
      <c r="U73" s="59"/>
      <c r="V73" s="58" t="s">
        <v>407</v>
      </c>
      <c r="W73" s="59"/>
      <c r="X73" s="64">
        <v>343</v>
      </c>
    </row>
    <row r="74" spans="1:24" s="55" customFormat="1" ht="89.25">
      <c r="A74" s="64" t="s">
        <v>44</v>
      </c>
      <c r="B74" s="64"/>
      <c r="C74" s="64" t="s">
        <v>70</v>
      </c>
      <c r="D74" s="71" t="s">
        <v>35</v>
      </c>
      <c r="E74" s="71"/>
      <c r="F74" s="64" t="s">
        <v>19</v>
      </c>
      <c r="G74" s="59"/>
      <c r="H74" s="65"/>
      <c r="I74" s="59"/>
      <c r="J74" s="59"/>
      <c r="K74" s="59"/>
      <c r="L74" s="70">
        <v>1872</v>
      </c>
      <c r="M74" s="66">
        <f>StaffingTbl[[#This Row],[BasePeriod]]</f>
        <v>1872</v>
      </c>
      <c r="N74" s="66">
        <f>StaffingTbl[[#This Row],[OP1]]</f>
        <v>1872</v>
      </c>
      <c r="O74" s="66">
        <f>StaffingTbl[[#This Row],[OP2]]</f>
        <v>1872</v>
      </c>
      <c r="P74" s="66">
        <f>StaffingTbl[[#This Row],[OP3]]</f>
        <v>1872</v>
      </c>
      <c r="Q74" s="65">
        <f>SUM(StaffingTbl[[#This Row],[PhaseIn]:[OP4]])</f>
        <v>9360</v>
      </c>
      <c r="R74" s="59"/>
      <c r="S74" s="59"/>
      <c r="T74" s="59"/>
      <c r="U74" s="59"/>
      <c r="V74" s="58" t="s">
        <v>407</v>
      </c>
      <c r="W74" s="59"/>
      <c r="X74" s="64">
        <v>347</v>
      </c>
    </row>
    <row r="75" spans="1:24" s="55" customFormat="1" ht="89.25">
      <c r="A75" s="64" t="s">
        <v>43</v>
      </c>
      <c r="B75" s="64"/>
      <c r="C75" s="64" t="s">
        <v>70</v>
      </c>
      <c r="D75" s="71" t="s">
        <v>24</v>
      </c>
      <c r="E75" s="71"/>
      <c r="F75" s="64" t="s">
        <v>20</v>
      </c>
      <c r="G75" s="59"/>
      <c r="H75" s="65"/>
      <c r="I75" s="59"/>
      <c r="J75" s="59"/>
      <c r="K75" s="59"/>
      <c r="L75" s="70">
        <v>93.6</v>
      </c>
      <c r="M75" s="66">
        <f>StaffingTbl[[#This Row],[BasePeriod]]</f>
        <v>93.6</v>
      </c>
      <c r="N75" s="66">
        <f>StaffingTbl[[#This Row],[OP1]]</f>
        <v>93.6</v>
      </c>
      <c r="O75" s="66">
        <f>StaffingTbl[[#This Row],[OP2]]</f>
        <v>93.6</v>
      </c>
      <c r="P75" s="66">
        <f>StaffingTbl[[#This Row],[OP3]]</f>
        <v>93.6</v>
      </c>
      <c r="Q75" s="65">
        <f>SUM(StaffingTbl[[#This Row],[PhaseIn]:[OP4]])</f>
        <v>468</v>
      </c>
      <c r="R75" s="59"/>
      <c r="S75" s="59"/>
      <c r="T75" s="59"/>
      <c r="U75" s="59"/>
      <c r="V75" s="58" t="s">
        <v>407</v>
      </c>
      <c r="W75" s="59"/>
      <c r="X75" s="64">
        <v>348</v>
      </c>
    </row>
    <row r="76" spans="1:24" s="55" customFormat="1" ht="63.75">
      <c r="A76" s="64" t="s">
        <v>43</v>
      </c>
      <c r="B76" s="64"/>
      <c r="C76" s="64" t="s">
        <v>81</v>
      </c>
      <c r="D76" s="71" t="s">
        <v>21</v>
      </c>
      <c r="E76" s="71"/>
      <c r="F76" s="64" t="s">
        <v>3</v>
      </c>
      <c r="G76" s="59"/>
      <c r="H76" s="65"/>
      <c r="I76" s="59"/>
      <c r="J76" s="59"/>
      <c r="K76" s="59"/>
      <c r="L76" s="70">
        <v>374.40000000000003</v>
      </c>
      <c r="M76" s="66">
        <f>StaffingTbl[[#This Row],[BasePeriod]]</f>
        <v>374.40000000000003</v>
      </c>
      <c r="N76" s="66">
        <f>StaffingTbl[[#This Row],[OP1]]</f>
        <v>374.40000000000003</v>
      </c>
      <c r="O76" s="66">
        <f>StaffingTbl[[#This Row],[OP2]]</f>
        <v>374.40000000000003</v>
      </c>
      <c r="P76" s="66">
        <f>StaffingTbl[[#This Row],[OP3]]</f>
        <v>374.40000000000003</v>
      </c>
      <c r="Q76" s="65">
        <f>SUM(StaffingTbl[[#This Row],[PhaseIn]:[OP4]])</f>
        <v>1872.0000000000002</v>
      </c>
      <c r="R76" s="59"/>
      <c r="S76" s="59"/>
      <c r="T76" s="59"/>
      <c r="U76" s="59"/>
      <c r="V76" s="58" t="s">
        <v>406</v>
      </c>
      <c r="W76" s="59"/>
      <c r="X76" s="64">
        <v>353</v>
      </c>
    </row>
    <row r="77" spans="1:24" s="55" customFormat="1" ht="63.75">
      <c r="A77" s="64" t="s">
        <v>43</v>
      </c>
      <c r="B77" s="64"/>
      <c r="C77" s="64" t="s">
        <v>81</v>
      </c>
      <c r="D77" s="69" t="s">
        <v>23</v>
      </c>
      <c r="E77" s="69"/>
      <c r="F77" s="64" t="s">
        <v>6</v>
      </c>
      <c r="G77" s="59"/>
      <c r="H77" s="65"/>
      <c r="I77" s="59"/>
      <c r="J77" s="59"/>
      <c r="K77" s="59"/>
      <c r="L77" s="70">
        <v>936</v>
      </c>
      <c r="M77" s="66">
        <f>StaffingTbl[[#This Row],[BasePeriod]]</f>
        <v>936</v>
      </c>
      <c r="N77" s="66">
        <f>StaffingTbl[[#This Row],[OP1]]</f>
        <v>936</v>
      </c>
      <c r="O77" s="66">
        <f>StaffingTbl[[#This Row],[OP2]]</f>
        <v>936</v>
      </c>
      <c r="P77" s="66">
        <f>StaffingTbl[[#This Row],[OP3]]</f>
        <v>936</v>
      </c>
      <c r="Q77" s="65">
        <f>SUM(StaffingTbl[[#This Row],[PhaseIn]:[OP4]])</f>
        <v>4680</v>
      </c>
      <c r="R77" s="59"/>
      <c r="S77" s="59"/>
      <c r="T77" s="59"/>
      <c r="U77" s="59"/>
      <c r="V77" s="58" t="s">
        <v>407</v>
      </c>
      <c r="W77" s="59"/>
      <c r="X77" s="64">
        <v>356</v>
      </c>
    </row>
    <row r="78" spans="1:24" s="55" customFormat="1" ht="63.75">
      <c r="A78" s="64" t="s">
        <v>43</v>
      </c>
      <c r="B78" s="64"/>
      <c r="C78" s="64" t="s">
        <v>81</v>
      </c>
      <c r="D78" s="71" t="s">
        <v>27</v>
      </c>
      <c r="E78" s="71"/>
      <c r="F78" s="64" t="s">
        <v>80</v>
      </c>
      <c r="G78" s="59"/>
      <c r="H78" s="65"/>
      <c r="I78" s="59"/>
      <c r="J78" s="59"/>
      <c r="K78" s="59"/>
      <c r="L78" s="70">
        <v>1872</v>
      </c>
      <c r="M78" s="66">
        <f>StaffingTbl[[#This Row],[BasePeriod]]</f>
        <v>1872</v>
      </c>
      <c r="N78" s="66">
        <f>StaffingTbl[[#This Row],[OP1]]</f>
        <v>1872</v>
      </c>
      <c r="O78" s="66">
        <f>StaffingTbl[[#This Row],[OP2]]</f>
        <v>1872</v>
      </c>
      <c r="P78" s="66">
        <f>StaffingTbl[[#This Row],[OP3]]</f>
        <v>1872</v>
      </c>
      <c r="Q78" s="65">
        <f>SUM(StaffingTbl[[#This Row],[PhaseIn]:[OP4]])</f>
        <v>9360</v>
      </c>
      <c r="R78" s="59"/>
      <c r="S78" s="59"/>
      <c r="T78" s="59"/>
      <c r="U78" s="59"/>
      <c r="V78" s="58" t="s">
        <v>407</v>
      </c>
      <c r="W78" s="59"/>
      <c r="X78" s="64">
        <v>362</v>
      </c>
    </row>
    <row r="79" spans="1:24" s="55" customFormat="1" ht="63.75">
      <c r="A79" s="64" t="s">
        <v>43</v>
      </c>
      <c r="B79" s="64"/>
      <c r="C79" s="64" t="s">
        <v>81</v>
      </c>
      <c r="D79" s="71" t="s">
        <v>28</v>
      </c>
      <c r="E79" s="71"/>
      <c r="F79" s="64" t="s">
        <v>11</v>
      </c>
      <c r="G79" s="59"/>
      <c r="H79" s="65"/>
      <c r="I79" s="59"/>
      <c r="J79" s="59"/>
      <c r="K79" s="59"/>
      <c r="L79" s="70">
        <v>187.2</v>
      </c>
      <c r="M79" s="66">
        <f>StaffingTbl[[#This Row],[BasePeriod]]</f>
        <v>187.2</v>
      </c>
      <c r="N79" s="66">
        <f>StaffingTbl[[#This Row],[OP1]]</f>
        <v>187.2</v>
      </c>
      <c r="O79" s="66">
        <f>StaffingTbl[[#This Row],[OP2]]</f>
        <v>187.2</v>
      </c>
      <c r="P79" s="66">
        <f>StaffingTbl[[#This Row],[OP3]]</f>
        <v>187.2</v>
      </c>
      <c r="Q79" s="65">
        <f>SUM(StaffingTbl[[#This Row],[PhaseIn]:[OP4]])</f>
        <v>936</v>
      </c>
      <c r="R79" s="59"/>
      <c r="S79" s="59"/>
      <c r="T79" s="59"/>
      <c r="U79" s="59"/>
      <c r="V79" s="58" t="s">
        <v>407</v>
      </c>
      <c r="W79" s="59"/>
      <c r="X79" s="64">
        <v>363</v>
      </c>
    </row>
    <row r="80" spans="1:24" s="55" customFormat="1" ht="63.75">
      <c r="A80" s="64" t="s">
        <v>43</v>
      </c>
      <c r="B80" s="64"/>
      <c r="C80" s="64" t="s">
        <v>81</v>
      </c>
      <c r="D80" s="71" t="s">
        <v>32</v>
      </c>
      <c r="E80" s="71"/>
      <c r="F80" s="64" t="s">
        <v>16</v>
      </c>
      <c r="G80" s="59"/>
      <c r="H80" s="65"/>
      <c r="I80" s="59"/>
      <c r="J80" s="59"/>
      <c r="K80" s="59"/>
      <c r="L80" s="70">
        <v>936</v>
      </c>
      <c r="M80" s="66">
        <f>StaffingTbl[[#This Row],[BasePeriod]]</f>
        <v>936</v>
      </c>
      <c r="N80" s="66">
        <f>StaffingTbl[[#This Row],[OP1]]</f>
        <v>936</v>
      </c>
      <c r="O80" s="66">
        <f>StaffingTbl[[#This Row],[OP2]]</f>
        <v>936</v>
      </c>
      <c r="P80" s="66">
        <f>StaffingTbl[[#This Row],[OP3]]</f>
        <v>936</v>
      </c>
      <c r="Q80" s="65">
        <f>SUM(StaffingTbl[[#This Row],[PhaseIn]:[OP4]])</f>
        <v>4680</v>
      </c>
      <c r="R80" s="59"/>
      <c r="S80" s="59"/>
      <c r="T80" s="59"/>
      <c r="U80" s="59"/>
      <c r="V80" s="58" t="s">
        <v>407</v>
      </c>
      <c r="W80" s="59"/>
      <c r="X80" s="64">
        <v>368</v>
      </c>
    </row>
    <row r="81" spans="1:24" s="55" customFormat="1" ht="63.75">
      <c r="A81" s="64" t="s">
        <v>44</v>
      </c>
      <c r="B81" s="64"/>
      <c r="C81" s="64" t="s">
        <v>81</v>
      </c>
      <c r="D81" s="71" t="s">
        <v>35</v>
      </c>
      <c r="E81" s="71"/>
      <c r="F81" s="64" t="s">
        <v>19</v>
      </c>
      <c r="G81" s="59"/>
      <c r="H81" s="65"/>
      <c r="I81" s="59"/>
      <c r="J81" s="59"/>
      <c r="K81" s="59"/>
      <c r="L81" s="70">
        <v>1872</v>
      </c>
      <c r="M81" s="66">
        <f>StaffingTbl[[#This Row],[BasePeriod]]</f>
        <v>1872</v>
      </c>
      <c r="N81" s="66">
        <f>StaffingTbl[[#This Row],[OP1]]</f>
        <v>1872</v>
      </c>
      <c r="O81" s="66">
        <f>StaffingTbl[[#This Row],[OP2]]</f>
        <v>1872</v>
      </c>
      <c r="P81" s="66">
        <f>StaffingTbl[[#This Row],[OP3]]</f>
        <v>1872</v>
      </c>
      <c r="Q81" s="65">
        <f>SUM(StaffingTbl[[#This Row],[PhaseIn]:[OP4]])</f>
        <v>9360</v>
      </c>
      <c r="R81" s="59"/>
      <c r="S81" s="59"/>
      <c r="T81" s="59"/>
      <c r="U81" s="59"/>
      <c r="V81" s="58" t="s">
        <v>407</v>
      </c>
      <c r="W81" s="59"/>
      <c r="X81" s="64">
        <v>372</v>
      </c>
    </row>
    <row r="82" spans="1:24" s="55" customFormat="1" ht="63.75">
      <c r="A82" s="64" t="s">
        <v>43</v>
      </c>
      <c r="B82" s="64"/>
      <c r="C82" s="64" t="s">
        <v>81</v>
      </c>
      <c r="D82" s="71" t="s">
        <v>36</v>
      </c>
      <c r="E82" s="71"/>
      <c r="F82" s="64" t="s">
        <v>48</v>
      </c>
      <c r="G82" s="59"/>
      <c r="H82" s="65"/>
      <c r="I82" s="59"/>
      <c r="J82" s="59"/>
      <c r="K82" s="59"/>
      <c r="L82" s="70">
        <v>187.2</v>
      </c>
      <c r="M82" s="66">
        <f>StaffingTbl[[#This Row],[BasePeriod]]</f>
        <v>187.2</v>
      </c>
      <c r="N82" s="66">
        <f>StaffingTbl[[#This Row],[OP1]]</f>
        <v>187.2</v>
      </c>
      <c r="O82" s="66">
        <f>StaffingTbl[[#This Row],[OP2]]</f>
        <v>187.2</v>
      </c>
      <c r="P82" s="66">
        <f>StaffingTbl[[#This Row],[OP3]]</f>
        <v>187.2</v>
      </c>
      <c r="Q82" s="65">
        <f>SUM(StaffingTbl[[#This Row],[PhaseIn]:[OP4]])</f>
        <v>936</v>
      </c>
      <c r="R82" s="59"/>
      <c r="S82" s="59"/>
      <c r="T82" s="59"/>
      <c r="U82" s="59"/>
      <c r="V82" s="58" t="s">
        <v>407</v>
      </c>
      <c r="W82" s="59"/>
      <c r="X82" s="64">
        <v>374</v>
      </c>
    </row>
    <row r="83" spans="1:24" s="55" customFormat="1" ht="51">
      <c r="A83" s="64" t="s">
        <v>43</v>
      </c>
      <c r="B83" s="64"/>
      <c r="C83" s="64" t="s">
        <v>71</v>
      </c>
      <c r="D83" s="71" t="s">
        <v>21</v>
      </c>
      <c r="E83" s="71"/>
      <c r="F83" s="64" t="s">
        <v>3</v>
      </c>
      <c r="G83" s="59"/>
      <c r="H83" s="65"/>
      <c r="I83" s="59"/>
      <c r="J83" s="59"/>
      <c r="K83" s="59"/>
      <c r="L83" s="70">
        <v>374.40000000000003</v>
      </c>
      <c r="M83" s="66">
        <f>StaffingTbl[[#This Row],[BasePeriod]]</f>
        <v>374.40000000000003</v>
      </c>
      <c r="N83" s="66">
        <f>StaffingTbl[[#This Row],[OP1]]</f>
        <v>374.40000000000003</v>
      </c>
      <c r="O83" s="66">
        <f>StaffingTbl[[#This Row],[OP2]]</f>
        <v>374.40000000000003</v>
      </c>
      <c r="P83" s="66">
        <f>StaffingTbl[[#This Row],[OP3]]</f>
        <v>374.40000000000003</v>
      </c>
      <c r="Q83" s="65">
        <f>SUM(StaffingTbl[[#This Row],[PhaseIn]:[OP4]])</f>
        <v>1872.0000000000002</v>
      </c>
      <c r="R83" s="59"/>
      <c r="S83" s="59"/>
      <c r="T83" s="59"/>
      <c r="U83" s="59"/>
      <c r="V83" s="58" t="s">
        <v>406</v>
      </c>
      <c r="W83" s="59"/>
      <c r="X83" s="64">
        <v>378</v>
      </c>
    </row>
    <row r="84" spans="1:24" s="55" customFormat="1" ht="51">
      <c r="A84" s="64" t="s">
        <v>43</v>
      </c>
      <c r="B84" s="64"/>
      <c r="C84" s="64" t="s">
        <v>71</v>
      </c>
      <c r="D84" s="71" t="s">
        <v>32</v>
      </c>
      <c r="E84" s="71"/>
      <c r="F84" s="64" t="s">
        <v>16</v>
      </c>
      <c r="G84" s="59"/>
      <c r="H84" s="65"/>
      <c r="I84" s="59"/>
      <c r="J84" s="59"/>
      <c r="K84" s="59"/>
      <c r="L84" s="70">
        <v>1872</v>
      </c>
      <c r="M84" s="66">
        <f>StaffingTbl[[#This Row],[BasePeriod]]</f>
        <v>1872</v>
      </c>
      <c r="N84" s="66">
        <f>StaffingTbl[[#This Row],[OP1]]</f>
        <v>1872</v>
      </c>
      <c r="O84" s="66">
        <f>StaffingTbl[[#This Row],[OP2]]</f>
        <v>1872</v>
      </c>
      <c r="P84" s="66">
        <f>StaffingTbl[[#This Row],[OP3]]</f>
        <v>1872</v>
      </c>
      <c r="Q84" s="65">
        <f>SUM(StaffingTbl[[#This Row],[PhaseIn]:[OP4]])</f>
        <v>9360</v>
      </c>
      <c r="R84" s="59"/>
      <c r="S84" s="59"/>
      <c r="T84" s="59"/>
      <c r="U84" s="59"/>
      <c r="V84" s="58" t="s">
        <v>407</v>
      </c>
      <c r="W84" s="59"/>
      <c r="X84" s="64">
        <v>393</v>
      </c>
    </row>
    <row r="85" spans="1:24" s="55" customFormat="1" ht="51">
      <c r="A85" s="64" t="s">
        <v>43</v>
      </c>
      <c r="B85" s="64"/>
      <c r="C85" s="64" t="s">
        <v>71</v>
      </c>
      <c r="D85" s="71" t="s">
        <v>34</v>
      </c>
      <c r="E85" s="71"/>
      <c r="F85" s="64" t="s">
        <v>18</v>
      </c>
      <c r="G85" s="59"/>
      <c r="H85" s="65"/>
      <c r="I85" s="59"/>
      <c r="J85" s="59"/>
      <c r="K85" s="59"/>
      <c r="L85" s="70">
        <v>1872</v>
      </c>
      <c r="M85" s="66">
        <f>StaffingTbl[[#This Row],[BasePeriod]]</f>
        <v>1872</v>
      </c>
      <c r="N85" s="66">
        <f>StaffingTbl[[#This Row],[OP1]]</f>
        <v>1872</v>
      </c>
      <c r="O85" s="66">
        <f>StaffingTbl[[#This Row],[OP2]]</f>
        <v>1872</v>
      </c>
      <c r="P85" s="66">
        <f>StaffingTbl[[#This Row],[OP3]]</f>
        <v>1872</v>
      </c>
      <c r="Q85" s="65">
        <f>SUM(StaffingTbl[[#This Row],[PhaseIn]:[OP4]])</f>
        <v>9360</v>
      </c>
      <c r="R85" s="59"/>
      <c r="S85" s="59"/>
      <c r="T85" s="59"/>
      <c r="U85" s="59"/>
      <c r="V85" s="58" t="s">
        <v>407</v>
      </c>
      <c r="W85" s="59"/>
      <c r="X85" s="64">
        <v>396</v>
      </c>
    </row>
    <row r="86" spans="1:24" s="55" customFormat="1" ht="51">
      <c r="A86" s="64" t="s">
        <v>43</v>
      </c>
      <c r="B86" s="64"/>
      <c r="C86" s="64" t="s">
        <v>72</v>
      </c>
      <c r="D86" s="71" t="s">
        <v>29</v>
      </c>
      <c r="E86" s="71"/>
      <c r="F86" s="64" t="s">
        <v>12</v>
      </c>
      <c r="G86" s="59"/>
      <c r="H86" s="65"/>
      <c r="I86" s="59"/>
      <c r="J86" s="59"/>
      <c r="K86" s="59"/>
      <c r="L86" s="70">
        <v>187.20000000000002</v>
      </c>
      <c r="M86" s="66">
        <f>StaffingTbl[[#This Row],[BasePeriod]]</f>
        <v>187.20000000000002</v>
      </c>
      <c r="N86" s="66">
        <f>StaffingTbl[[#This Row],[OP1]]</f>
        <v>187.20000000000002</v>
      </c>
      <c r="O86" s="66">
        <f>StaffingTbl[[#This Row],[OP2]]</f>
        <v>187.20000000000002</v>
      </c>
      <c r="P86" s="66">
        <f>StaffingTbl[[#This Row],[OP3]]</f>
        <v>187.20000000000002</v>
      </c>
      <c r="Q86" s="65">
        <f>SUM(StaffingTbl[[#This Row],[PhaseIn]:[OP4]])</f>
        <v>936.00000000000011</v>
      </c>
      <c r="R86" s="59"/>
      <c r="S86" s="59"/>
      <c r="T86" s="59"/>
      <c r="U86" s="59"/>
      <c r="V86" s="58" t="s">
        <v>407</v>
      </c>
      <c r="W86" s="59"/>
      <c r="X86" s="64">
        <v>414</v>
      </c>
    </row>
    <row r="87" spans="1:24" s="55" customFormat="1" ht="63.75">
      <c r="A87" s="64" t="s">
        <v>44</v>
      </c>
      <c r="B87" s="64"/>
      <c r="C87" s="64" t="s">
        <v>76</v>
      </c>
      <c r="D87" s="71" t="s">
        <v>35</v>
      </c>
      <c r="E87" s="71"/>
      <c r="F87" s="64" t="s">
        <v>19</v>
      </c>
      <c r="G87" s="59"/>
      <c r="H87" s="65"/>
      <c r="I87" s="59"/>
      <c r="J87" s="59"/>
      <c r="K87" s="59"/>
      <c r="L87" s="70">
        <v>10296</v>
      </c>
      <c r="M87" s="66">
        <f>StaffingTbl[[#This Row],[BasePeriod]]</f>
        <v>10296</v>
      </c>
      <c r="N87" s="66">
        <f>StaffingTbl[[#This Row],[OP1]]</f>
        <v>10296</v>
      </c>
      <c r="O87" s="66">
        <f>StaffingTbl[[#This Row],[OP2]]</f>
        <v>10296</v>
      </c>
      <c r="P87" s="66">
        <f>StaffingTbl[[#This Row],[OP3]]</f>
        <v>10296</v>
      </c>
      <c r="Q87" s="65">
        <f>SUM(StaffingTbl[[#This Row],[PhaseIn]:[OP4]])</f>
        <v>51480</v>
      </c>
      <c r="R87" s="59"/>
      <c r="S87" s="59"/>
      <c r="T87" s="59"/>
      <c r="U87" s="59"/>
      <c r="V87" s="58" t="s">
        <v>407</v>
      </c>
      <c r="W87" s="59"/>
      <c r="X87" s="64">
        <v>447</v>
      </c>
    </row>
    <row r="88" spans="1:24" s="55" customFormat="1" ht="63.75">
      <c r="A88" s="64" t="s">
        <v>43</v>
      </c>
      <c r="B88" s="64"/>
      <c r="C88" s="64" t="s">
        <v>76</v>
      </c>
      <c r="D88" s="71" t="s">
        <v>24</v>
      </c>
      <c r="E88" s="71"/>
      <c r="F88" s="64" t="s">
        <v>20</v>
      </c>
      <c r="G88" s="59"/>
      <c r="H88" s="65"/>
      <c r="I88" s="59"/>
      <c r="J88" s="59"/>
      <c r="K88" s="59"/>
      <c r="L88" s="70">
        <v>1684.8000000000002</v>
      </c>
      <c r="M88" s="66">
        <f>StaffingTbl[[#This Row],[BasePeriod]]</f>
        <v>1684.8000000000002</v>
      </c>
      <c r="N88" s="66">
        <f>StaffingTbl[[#This Row],[OP1]]</f>
        <v>1684.8000000000002</v>
      </c>
      <c r="O88" s="66">
        <f>StaffingTbl[[#This Row],[OP2]]</f>
        <v>1684.8000000000002</v>
      </c>
      <c r="P88" s="66">
        <f>StaffingTbl[[#This Row],[OP3]]</f>
        <v>1684.8000000000002</v>
      </c>
      <c r="Q88" s="65">
        <f>SUM(StaffingTbl[[#This Row],[PhaseIn]:[OP4]])</f>
        <v>8424</v>
      </c>
      <c r="R88" s="59"/>
      <c r="S88" s="59"/>
      <c r="T88" s="59"/>
      <c r="U88" s="59"/>
      <c r="V88" s="58" t="s">
        <v>407</v>
      </c>
      <c r="W88" s="59"/>
      <c r="X88" s="64">
        <v>448</v>
      </c>
    </row>
    <row r="89" spans="1:24" s="55" customFormat="1" ht="102">
      <c r="A89" s="64" t="s">
        <v>43</v>
      </c>
      <c r="B89" s="64"/>
      <c r="C89" s="64" t="s">
        <v>75</v>
      </c>
      <c r="D89" s="71" t="s">
        <v>26</v>
      </c>
      <c r="E89" s="71"/>
      <c r="F89" s="64" t="s">
        <v>10</v>
      </c>
      <c r="G89" s="59"/>
      <c r="H89" s="65"/>
      <c r="I89" s="59"/>
      <c r="J89" s="59"/>
      <c r="K89" s="59"/>
      <c r="L89" s="70">
        <v>187.20000000000002</v>
      </c>
      <c r="M89" s="66">
        <f>StaffingTbl[[#This Row],[BasePeriod]]</f>
        <v>187.20000000000002</v>
      </c>
      <c r="N89" s="66">
        <f>StaffingTbl[[#This Row],[OP1]]</f>
        <v>187.20000000000002</v>
      </c>
      <c r="O89" s="66">
        <f>StaffingTbl[[#This Row],[OP2]]</f>
        <v>187.20000000000002</v>
      </c>
      <c r="P89" s="66">
        <f>StaffingTbl[[#This Row],[OP3]]</f>
        <v>187.20000000000002</v>
      </c>
      <c r="Q89" s="65">
        <f>SUM(StaffingTbl[[#This Row],[PhaseIn]:[OP4]])</f>
        <v>936.00000000000011</v>
      </c>
      <c r="R89" s="59"/>
      <c r="S89" s="59"/>
      <c r="T89" s="59"/>
      <c r="U89" s="59"/>
      <c r="V89" s="58" t="s">
        <v>407</v>
      </c>
      <c r="W89" s="59"/>
      <c r="X89" s="64">
        <v>461</v>
      </c>
    </row>
    <row r="90" spans="1:24" s="55" customFormat="1" ht="38.25">
      <c r="A90" s="64" t="s">
        <v>43</v>
      </c>
      <c r="B90" s="64"/>
      <c r="C90" s="64" t="s">
        <v>73</v>
      </c>
      <c r="D90" s="71" t="s">
        <v>25</v>
      </c>
      <c r="E90" s="71"/>
      <c r="F90" s="64" t="s">
        <v>79</v>
      </c>
      <c r="G90" s="59"/>
      <c r="H90" s="65"/>
      <c r="I90" s="59"/>
      <c r="J90" s="59"/>
      <c r="K90" s="59"/>
      <c r="L90" s="70">
        <v>374.40000000000003</v>
      </c>
      <c r="M90" s="66">
        <f>StaffingTbl[[#This Row],[BasePeriod]]</f>
        <v>374.40000000000003</v>
      </c>
      <c r="N90" s="66">
        <f>StaffingTbl[[#This Row],[OP1]]</f>
        <v>374.40000000000003</v>
      </c>
      <c r="O90" s="66">
        <f>StaffingTbl[[#This Row],[OP2]]</f>
        <v>374.40000000000003</v>
      </c>
      <c r="P90" s="66">
        <f>StaffingTbl[[#This Row],[OP3]]</f>
        <v>374.40000000000003</v>
      </c>
      <c r="Q90" s="65">
        <f>SUM(StaffingTbl[[#This Row],[PhaseIn]:[OP4]])</f>
        <v>1872.0000000000002</v>
      </c>
      <c r="R90" s="59"/>
      <c r="S90" s="59"/>
      <c r="T90" s="59"/>
      <c r="U90" s="59"/>
      <c r="V90" s="58" t="s">
        <v>407</v>
      </c>
      <c r="W90" s="59"/>
      <c r="X90" s="64">
        <v>485</v>
      </c>
    </row>
    <row r="91" spans="1:24" s="55" customFormat="1" ht="38.25">
      <c r="A91" s="64" t="s">
        <v>43</v>
      </c>
      <c r="B91" s="64"/>
      <c r="C91" s="64" t="s">
        <v>74</v>
      </c>
      <c r="D91" s="68" t="s">
        <v>26</v>
      </c>
      <c r="E91" s="71"/>
      <c r="F91" s="64" t="s">
        <v>10</v>
      </c>
      <c r="G91" s="59"/>
      <c r="H91" s="65"/>
      <c r="I91" s="59"/>
      <c r="J91" s="59"/>
      <c r="K91" s="59"/>
      <c r="L91" s="70">
        <v>1123.1999999999998</v>
      </c>
      <c r="M91" s="66">
        <f>StaffingTbl[[#This Row],[BasePeriod]]</f>
        <v>1123.1999999999998</v>
      </c>
      <c r="N91" s="66">
        <f>StaffingTbl[[#This Row],[OP1]]</f>
        <v>1123.1999999999998</v>
      </c>
      <c r="O91" s="66">
        <f>StaffingTbl[[#This Row],[OP2]]</f>
        <v>1123.1999999999998</v>
      </c>
      <c r="P91" s="66">
        <f>StaffingTbl[[#This Row],[OP3]]</f>
        <v>1123.1999999999998</v>
      </c>
      <c r="Q91" s="65">
        <f>SUM(StaffingTbl[[#This Row],[PhaseIn]:[OP4]])</f>
        <v>5615.9999999999991</v>
      </c>
      <c r="R91" s="59"/>
      <c r="S91" s="59"/>
      <c r="T91" s="59"/>
      <c r="U91" s="59"/>
      <c r="V91" s="58" t="s">
        <v>407</v>
      </c>
      <c r="W91" s="59"/>
      <c r="X91" s="64">
        <v>511</v>
      </c>
    </row>
    <row r="92" spans="1:24" s="55" customFormat="1" ht="38.25">
      <c r="A92" s="64" t="s">
        <v>43</v>
      </c>
      <c r="B92" s="64"/>
      <c r="C92" s="64" t="s">
        <v>55</v>
      </c>
      <c r="D92" s="68" t="s">
        <v>26</v>
      </c>
      <c r="E92" s="71"/>
      <c r="F92" s="64" t="s">
        <v>10</v>
      </c>
      <c r="G92" s="59"/>
      <c r="H92" s="65"/>
      <c r="I92" s="59"/>
      <c r="J92" s="59"/>
      <c r="K92" s="59"/>
      <c r="L92" s="70">
        <v>187.20000000000002</v>
      </c>
      <c r="M92" s="66">
        <f>StaffingTbl[[#This Row],[BasePeriod]]</f>
        <v>187.20000000000002</v>
      </c>
      <c r="N92" s="66">
        <f>StaffingTbl[[#This Row],[OP1]]</f>
        <v>187.20000000000002</v>
      </c>
      <c r="O92" s="66">
        <f>StaffingTbl[[#This Row],[OP2]]</f>
        <v>187.20000000000002</v>
      </c>
      <c r="P92" s="66">
        <f>StaffingTbl[[#This Row],[OP3]]</f>
        <v>187.20000000000002</v>
      </c>
      <c r="Q92" s="65">
        <f>SUM(StaffingTbl[[#This Row],[PhaseIn]:[OP4]])</f>
        <v>936.00000000000011</v>
      </c>
      <c r="R92" s="59"/>
      <c r="S92" s="59"/>
      <c r="T92" s="59"/>
      <c r="U92" s="59"/>
      <c r="V92" s="58" t="s">
        <v>407</v>
      </c>
      <c r="W92" s="59"/>
      <c r="X92" s="64">
        <v>536</v>
      </c>
    </row>
    <row r="93" spans="1:24" s="55" customFormat="1" ht="51">
      <c r="A93" s="64" t="s">
        <v>43</v>
      </c>
      <c r="B93" s="64"/>
      <c r="C93" s="64" t="s">
        <v>56</v>
      </c>
      <c r="D93" s="68" t="s">
        <v>24</v>
      </c>
      <c r="E93" s="71"/>
      <c r="F93" s="64" t="s">
        <v>7</v>
      </c>
      <c r="G93" s="59"/>
      <c r="H93" s="65"/>
      <c r="I93" s="59"/>
      <c r="J93" s="59"/>
      <c r="K93" s="59"/>
      <c r="L93" s="70">
        <v>936</v>
      </c>
      <c r="M93" s="66">
        <f>StaffingTbl[[#This Row],[BasePeriod]]</f>
        <v>936</v>
      </c>
      <c r="N93" s="66">
        <f>StaffingTbl[[#This Row],[OP1]]</f>
        <v>936</v>
      </c>
      <c r="O93" s="66">
        <f>StaffingTbl[[#This Row],[OP2]]</f>
        <v>936</v>
      </c>
      <c r="P93" s="66">
        <f>StaffingTbl[[#This Row],[OP3]]</f>
        <v>936</v>
      </c>
      <c r="Q93" s="65">
        <f>SUM(StaffingTbl[[#This Row],[PhaseIn]:[OP4]])</f>
        <v>4680</v>
      </c>
      <c r="R93" s="59"/>
      <c r="S93" s="59"/>
      <c r="T93" s="59"/>
      <c r="U93" s="59"/>
      <c r="V93" s="58" t="s">
        <v>407</v>
      </c>
      <c r="W93" s="59"/>
      <c r="X93" s="64">
        <v>557</v>
      </c>
    </row>
    <row r="94" spans="1:24" s="55" customFormat="1" ht="51">
      <c r="A94" s="64" t="s">
        <v>43</v>
      </c>
      <c r="B94" s="64"/>
      <c r="C94" s="64" t="s">
        <v>56</v>
      </c>
      <c r="D94" s="68" t="s">
        <v>24</v>
      </c>
      <c r="E94" s="71"/>
      <c r="F94" s="64" t="s">
        <v>8</v>
      </c>
      <c r="G94" s="59"/>
      <c r="H94" s="65"/>
      <c r="I94" s="59"/>
      <c r="J94" s="59"/>
      <c r="K94" s="59"/>
      <c r="L94" s="70">
        <v>1872</v>
      </c>
      <c r="M94" s="66">
        <f>StaffingTbl[[#This Row],[BasePeriod]]</f>
        <v>1872</v>
      </c>
      <c r="N94" s="66">
        <f>StaffingTbl[[#This Row],[OP1]]</f>
        <v>1872</v>
      </c>
      <c r="O94" s="66">
        <f>StaffingTbl[[#This Row],[OP2]]</f>
        <v>1872</v>
      </c>
      <c r="P94" s="66">
        <f>StaffingTbl[[#This Row],[OP3]]</f>
        <v>1872</v>
      </c>
      <c r="Q94" s="65">
        <f>SUM(StaffingTbl[[#This Row],[PhaseIn]:[OP4]])</f>
        <v>9360</v>
      </c>
      <c r="R94" s="59"/>
      <c r="S94" s="59"/>
      <c r="T94" s="59"/>
      <c r="U94" s="59"/>
      <c r="V94" s="58" t="s">
        <v>407</v>
      </c>
      <c r="W94" s="59"/>
      <c r="X94" s="64">
        <v>558</v>
      </c>
    </row>
    <row r="95" spans="1:24" s="55" customFormat="1" ht="38.25">
      <c r="A95" s="64" t="s">
        <v>44</v>
      </c>
      <c r="B95" s="64"/>
      <c r="C95" s="64" t="s">
        <v>56</v>
      </c>
      <c r="D95" s="68"/>
      <c r="E95" s="71"/>
      <c r="F95" s="64" t="s">
        <v>78</v>
      </c>
      <c r="G95" s="59"/>
      <c r="H95" s="65"/>
      <c r="I95" s="59"/>
      <c r="J95" s="59"/>
      <c r="K95" s="59"/>
      <c r="L95" s="70">
        <v>1872</v>
      </c>
      <c r="M95" s="66">
        <f>StaffingTbl[[#This Row],[BasePeriod]]</f>
        <v>1872</v>
      </c>
      <c r="N95" s="66">
        <f>StaffingTbl[[#This Row],[OP1]]</f>
        <v>1872</v>
      </c>
      <c r="O95" s="66">
        <f>StaffingTbl[[#This Row],[OP2]]</f>
        <v>1872</v>
      </c>
      <c r="P95" s="66">
        <f>StaffingTbl[[#This Row],[OP3]]</f>
        <v>1872</v>
      </c>
      <c r="Q95" s="65">
        <f>SUM(StaffingTbl[[#This Row],[PhaseIn]:[OP4]])</f>
        <v>9360</v>
      </c>
      <c r="R95" s="59"/>
      <c r="S95" s="59"/>
      <c r="T95" s="59"/>
      <c r="U95" s="59"/>
      <c r="V95" s="58" t="s">
        <v>407</v>
      </c>
      <c r="W95" s="59"/>
      <c r="X95" s="64">
        <v>575</v>
      </c>
    </row>
    <row r="96" spans="1:24" s="55" customFormat="1" ht="38.25">
      <c r="A96" s="64" t="s">
        <v>43</v>
      </c>
      <c r="B96" s="64"/>
      <c r="C96" s="64" t="s">
        <v>57</v>
      </c>
      <c r="D96" s="68" t="s">
        <v>31</v>
      </c>
      <c r="E96" s="71"/>
      <c r="F96" s="64" t="s">
        <v>15</v>
      </c>
      <c r="G96" s="59"/>
      <c r="H96" s="65"/>
      <c r="I96" s="59"/>
      <c r="J96" s="59"/>
      <c r="K96" s="59"/>
      <c r="L96" s="70">
        <v>3744</v>
      </c>
      <c r="M96" s="66">
        <f>StaffingTbl[[#This Row],[BasePeriod]]</f>
        <v>3744</v>
      </c>
      <c r="N96" s="66">
        <f>StaffingTbl[[#This Row],[OP1]]</f>
        <v>3744</v>
      </c>
      <c r="O96" s="66">
        <f>StaffingTbl[[#This Row],[OP2]]</f>
        <v>3744</v>
      </c>
      <c r="P96" s="66">
        <f>StaffingTbl[[#This Row],[OP3]]</f>
        <v>3744</v>
      </c>
      <c r="Q96" s="65">
        <f>SUM(StaffingTbl[[#This Row],[PhaseIn]:[OP4]])</f>
        <v>18720</v>
      </c>
      <c r="R96" s="59"/>
      <c r="S96" s="59"/>
      <c r="T96" s="59"/>
      <c r="U96" s="59"/>
      <c r="V96" s="58" t="s">
        <v>407</v>
      </c>
      <c r="W96" s="59"/>
      <c r="X96" s="64">
        <v>592</v>
      </c>
    </row>
    <row r="97" spans="1:30">
      <c r="A97" s="60"/>
      <c r="B97" s="60"/>
      <c r="C97" s="60"/>
      <c r="D97" s="61"/>
      <c r="E97" s="62"/>
      <c r="F97" s="60"/>
      <c r="G97" s="61"/>
      <c r="H97" s="61"/>
      <c r="I97" s="75"/>
      <c r="J97" s="75"/>
      <c r="K97" s="76"/>
      <c r="L97" s="77">
        <f>SUBTOTAL(109,StaffingTbl[BasePeriod])</f>
        <v>85255</v>
      </c>
      <c r="M97" s="63">
        <f>SUBTOTAL(109,StaffingTbl[OP1])</f>
        <v>85176</v>
      </c>
      <c r="N97" s="63">
        <f>SUBTOTAL(109,StaffingTbl[OP2])</f>
        <v>85176</v>
      </c>
      <c r="O97" s="63">
        <f>SUBTOTAL(109,StaffingTbl[OP3])</f>
        <v>85176</v>
      </c>
      <c r="P97" s="63">
        <f>SUBTOTAL(109,StaffingTbl[OP4])</f>
        <v>85176</v>
      </c>
      <c r="Q97" s="61"/>
      <c r="R97" s="61"/>
      <c r="S97" s="61"/>
      <c r="T97" s="61"/>
      <c r="U97" s="61"/>
      <c r="V97" s="61"/>
      <c r="W97" s="61"/>
      <c r="X97" s="61"/>
    </row>
    <row r="98" spans="1:30" ht="41.45" customHeight="1">
      <c r="A98" s="84" t="s">
        <v>84</v>
      </c>
      <c r="B98" s="84"/>
      <c r="C98" s="84"/>
      <c r="D98" s="84"/>
      <c r="E98" s="84"/>
      <c r="F98" s="84"/>
      <c r="G98" s="84"/>
      <c r="H98" s="84"/>
      <c r="I98" s="84"/>
      <c r="J98" s="84"/>
      <c r="K98" s="84"/>
      <c r="L98" s="84"/>
      <c r="M98" s="84"/>
      <c r="N98" s="84"/>
      <c r="O98" s="84"/>
      <c r="P98" s="84"/>
      <c r="Q98" s="84"/>
      <c r="R98" s="84"/>
      <c r="S98" s="84"/>
      <c r="T98" s="84"/>
      <c r="U98" s="84"/>
      <c r="V98" s="84"/>
      <c r="W98" s="84"/>
      <c r="X98" s="84"/>
      <c r="Y98" s="57"/>
      <c r="Z98" s="57"/>
      <c r="AA98" s="57"/>
      <c r="AB98" s="57"/>
      <c r="AC98" s="57"/>
      <c r="AD98" s="57"/>
    </row>
    <row r="99" spans="1:30">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row>
  </sheetData>
  <mergeCells count="7">
    <mergeCell ref="A98:X98"/>
    <mergeCell ref="A1:X1"/>
    <mergeCell ref="A4:F6"/>
    <mergeCell ref="S2:S6"/>
    <mergeCell ref="R2:R6"/>
    <mergeCell ref="T2:T6"/>
    <mergeCell ref="U2:U6"/>
  </mergeCells>
  <phoneticPr fontId="20" type="noConversion"/>
  <dataValidations count="3">
    <dataValidation type="list" allowBlank="1" showInputMessage="1" showErrorMessage="1" sqref="V8:V96" xr:uid="{354F47A7-65AE-4DDF-A4A8-B77675AEC019}">
      <formula1>"Personnel Available within Company, Personnel to be Obtained from Incumbent, Outside Hired Staff"</formula1>
    </dataValidation>
    <dataValidation type="decimal" allowBlank="1" showInputMessage="1" showErrorMessage="1" sqref="K8:Q8 L50:Q52 L9:Q48 L55:Q96 K12:K96" xr:uid="{1ACD1CD9-CB24-4A04-B5C2-EE3876110A55}">
      <formula1>0</formula1>
      <formula2>10000000</formula2>
    </dataValidation>
    <dataValidation type="list" allowBlank="1" showInputMessage="1" showErrorMessage="1" sqref="E8:E96" xr:uid="{8E0F1F21-FB09-4C13-AD89-875364439867}">
      <formula1>"Junior, Journeyman, Senior, SME"</formula1>
    </dataValidation>
  </dataValidations>
  <pageMargins left="0.7" right="0.7" top="0.75" bottom="0.75" header="0.3" footer="0.3"/>
  <pageSetup scale="32" fitToHeight="0" orientation="landscape"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A9DB6444-6CEA-4AC7-8B0B-C2D307ECD136}">
          <x14:formula1>
            <xm:f>'Data Lists'!$D$1:$D$93</xm:f>
          </x14:formula1>
          <xm:sqref>B8:B96</xm:sqref>
        </x14:dataValidation>
        <x14:dataValidation type="list" allowBlank="1" showInputMessage="1" showErrorMessage="1" xr:uid="{295E16BE-9D43-417A-B1B8-E770156B2060}">
          <x14:formula1>
            <xm:f>'Data Lists'!$K$1:$K$10</xm:f>
          </x14:formula1>
          <xm:sqref>I8:I96</xm:sqref>
        </x14:dataValidation>
        <x14:dataValidation type="list" allowBlank="1" showInputMessage="1" showErrorMessage="1" xr:uid="{368BBE5F-8D0E-47AE-877D-720BE70E6CD6}">
          <x14:formula1>
            <xm:f>'PP Rationale'!$B$3:$B$8</xm:f>
          </x14:formula1>
          <xm:sqref>S8:S96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8FEA-68C2-4DC5-94A6-DCBA70D1B83F}">
  <sheetPr>
    <tabColor rgb="FFFFFF00"/>
  </sheetPr>
  <dimension ref="A1:H94"/>
  <sheetViews>
    <sheetView tabSelected="1" workbookViewId="0">
      <selection activeCell="E90" sqref="E90"/>
    </sheetView>
  </sheetViews>
  <sheetFormatPr defaultColWidth="9.140625" defaultRowHeight="12.75"/>
  <cols>
    <col min="1" max="3" width="9.140625" style="35"/>
    <col min="4" max="4" width="66" style="35" bestFit="1" customWidth="1"/>
    <col min="5" max="5" width="76.140625" style="35" bestFit="1" customWidth="1"/>
    <col min="6" max="6" width="23" style="97" customWidth="1"/>
    <col min="7" max="7" width="73.28515625" style="35" customWidth="1"/>
    <col min="8" max="16384" width="9.140625" style="35"/>
  </cols>
  <sheetData>
    <row r="1" spans="1:8">
      <c r="A1" s="88" t="s">
        <v>627</v>
      </c>
      <c r="B1" s="88"/>
      <c r="C1" s="88"/>
      <c r="D1" s="88"/>
      <c r="E1" s="88"/>
      <c r="F1" s="95"/>
    </row>
    <row r="2" spans="1:8" ht="15">
      <c r="A2" s="34" t="s">
        <v>86</v>
      </c>
      <c r="B2" s="34" t="s">
        <v>87</v>
      </c>
      <c r="C2" s="34" t="s">
        <v>88</v>
      </c>
      <c r="D2" s="34" t="s">
        <v>89</v>
      </c>
      <c r="E2" s="34" t="s">
        <v>90</v>
      </c>
      <c r="F2" s="96"/>
    </row>
    <row r="3" spans="1:8">
      <c r="A3" s="36">
        <v>1</v>
      </c>
      <c r="B3" s="35" t="s">
        <v>91</v>
      </c>
      <c r="C3" s="37" t="s">
        <v>92</v>
      </c>
      <c r="D3" s="35" t="s">
        <v>93</v>
      </c>
      <c r="G3" s="94" t="s">
        <v>61</v>
      </c>
      <c r="H3" s="35" t="str">
        <f>CONCATENATE(C3," ",D3)</f>
        <v>1.0 Information Systems (IS)/Defense Business Systems (DBS) (Investment)</v>
      </c>
    </row>
    <row r="4" spans="1:8" ht="15">
      <c r="A4" s="36">
        <v>2</v>
      </c>
      <c r="B4" s="35" t="s">
        <v>94</v>
      </c>
      <c r="C4" s="37" t="s">
        <v>95</v>
      </c>
      <c r="D4" s="35" t="s">
        <v>96</v>
      </c>
      <c r="G4" s="38" t="s">
        <v>60</v>
      </c>
      <c r="H4" s="35" t="str">
        <f t="shared" ref="H4:H67" si="0">CONCATENATE(C4," ",D4)</f>
        <v>1.1 IS/DBS Development/Customization/Configuration</v>
      </c>
    </row>
    <row r="5" spans="1:8" ht="25.5">
      <c r="A5" s="36">
        <v>3</v>
      </c>
      <c r="B5" s="35" t="s">
        <v>97</v>
      </c>
      <c r="C5" s="37" t="s">
        <v>98</v>
      </c>
      <c r="D5" s="35" t="s">
        <v>99</v>
      </c>
      <c r="E5" s="92" t="s">
        <v>636</v>
      </c>
      <c r="F5" s="98"/>
      <c r="G5" s="94" t="s">
        <v>58</v>
      </c>
      <c r="H5" s="35" t="str">
        <f t="shared" si="0"/>
        <v>1.1.1 Custom Application 1...n (Specify)</v>
      </c>
    </row>
    <row r="6" spans="1:8" ht="15">
      <c r="A6" s="36">
        <v>4</v>
      </c>
      <c r="B6" s="35" t="s">
        <v>100</v>
      </c>
      <c r="C6" s="37" t="s">
        <v>101</v>
      </c>
      <c r="D6" s="35" t="s">
        <v>102</v>
      </c>
      <c r="G6" s="38" t="s">
        <v>59</v>
      </c>
      <c r="H6" s="35" t="str">
        <f t="shared" si="0"/>
        <v>1.1.1.1 Subsystem Hardware (Specify)</v>
      </c>
    </row>
    <row r="7" spans="1:8" ht="15">
      <c r="A7" s="36">
        <v>5</v>
      </c>
      <c r="B7" s="35" t="s">
        <v>100</v>
      </c>
      <c r="C7" s="37" t="s">
        <v>103</v>
      </c>
      <c r="D7" s="35" t="s">
        <v>104</v>
      </c>
      <c r="E7" s="83" t="s">
        <v>633</v>
      </c>
      <c r="F7" s="93"/>
      <c r="G7" s="38" t="s">
        <v>63</v>
      </c>
      <c r="H7" s="35" t="str">
        <f t="shared" si="0"/>
        <v>1.1.1.2 Subsystem Software CSCI 1...n (Specify)</v>
      </c>
    </row>
    <row r="8" spans="1:8" ht="15">
      <c r="A8" s="36">
        <v>6</v>
      </c>
      <c r="B8" s="35" t="s">
        <v>100</v>
      </c>
      <c r="C8" s="37" t="s">
        <v>105</v>
      </c>
      <c r="D8" s="35" t="s">
        <v>106</v>
      </c>
      <c r="G8" s="38" t="s">
        <v>62</v>
      </c>
      <c r="H8" s="35" t="str">
        <f t="shared" si="0"/>
        <v>1.1.1.3 Subsystem Software Level Integration, Assembly, Test, and Checkout</v>
      </c>
    </row>
    <row r="9" spans="1:8" ht="15">
      <c r="A9" s="36">
        <v>7</v>
      </c>
      <c r="B9" s="35" t="s">
        <v>97</v>
      </c>
      <c r="C9" s="37" t="s">
        <v>107</v>
      </c>
      <c r="D9" s="35" t="s">
        <v>108</v>
      </c>
      <c r="G9" s="38" t="s">
        <v>64</v>
      </c>
      <c r="H9" s="35" t="str">
        <f t="shared" si="0"/>
        <v>1.1.2 Enterprise Service Element 1...n (Specify)</v>
      </c>
    </row>
    <row r="10" spans="1:8" ht="15">
      <c r="A10" s="36">
        <v>8</v>
      </c>
      <c r="B10" s="35" t="s">
        <v>100</v>
      </c>
      <c r="C10" s="37" t="s">
        <v>109</v>
      </c>
      <c r="D10" s="35" t="s">
        <v>110</v>
      </c>
      <c r="G10" s="38" t="s">
        <v>77</v>
      </c>
      <c r="H10" s="35" t="str">
        <f t="shared" si="0"/>
        <v>1.1.2.1 Enterprise Service Element Hardware (Specify)</v>
      </c>
    </row>
    <row r="11" spans="1:8" ht="15">
      <c r="A11" s="36">
        <v>9</v>
      </c>
      <c r="B11" s="35" t="s">
        <v>100</v>
      </c>
      <c r="C11" s="37" t="s">
        <v>111</v>
      </c>
      <c r="D11" s="35" t="s">
        <v>112</v>
      </c>
      <c r="G11" s="38" t="s">
        <v>65</v>
      </c>
      <c r="H11" s="35" t="str">
        <f t="shared" si="0"/>
        <v>1.1.2.2 Enterprise Service Element Software CSCI 1...n (Specify)</v>
      </c>
    </row>
    <row r="12" spans="1:8" ht="15">
      <c r="A12" s="36">
        <v>10</v>
      </c>
      <c r="B12" s="35" t="s">
        <v>100</v>
      </c>
      <c r="C12" s="37" t="s">
        <v>113</v>
      </c>
      <c r="D12" s="35" t="s">
        <v>114</v>
      </c>
      <c r="G12" s="38" t="s">
        <v>66</v>
      </c>
      <c r="H12" s="35" t="str">
        <f t="shared" si="0"/>
        <v>1.1.2.3 Enterprise Service Element Integration, Assembly, Test, and Checkout</v>
      </c>
    </row>
    <row r="13" spans="1:8" ht="15">
      <c r="A13" s="36">
        <v>11</v>
      </c>
      <c r="B13" s="35" t="s">
        <v>97</v>
      </c>
      <c r="C13" s="37" t="s">
        <v>115</v>
      </c>
      <c r="D13" s="35" t="s">
        <v>116</v>
      </c>
      <c r="E13" s="35" t="s">
        <v>55</v>
      </c>
      <c r="G13" s="38" t="s">
        <v>67</v>
      </c>
      <c r="H13" s="35" t="str">
        <f t="shared" si="0"/>
        <v>1.1.3 Enterprise/Management Information System 1...n (Specify)</v>
      </c>
    </row>
    <row r="14" spans="1:8" ht="15">
      <c r="A14" s="36">
        <v>12</v>
      </c>
      <c r="B14" s="35" t="s">
        <v>100</v>
      </c>
      <c r="C14" s="37" t="s">
        <v>117</v>
      </c>
      <c r="D14" s="35" t="s">
        <v>118</v>
      </c>
      <c r="G14" s="38" t="s">
        <v>68</v>
      </c>
      <c r="H14" s="35" t="str">
        <f t="shared" si="0"/>
        <v>1.1.3.1 Business Area Hardware (Specify)</v>
      </c>
    </row>
    <row r="15" spans="1:8" ht="15">
      <c r="A15" s="36">
        <v>13</v>
      </c>
      <c r="B15" s="35" t="s">
        <v>100</v>
      </c>
      <c r="C15" s="37" t="s">
        <v>119</v>
      </c>
      <c r="D15" s="35" t="s">
        <v>120</v>
      </c>
      <c r="G15" s="38" t="s">
        <v>69</v>
      </c>
      <c r="H15" s="35" t="str">
        <f t="shared" si="0"/>
        <v>1.1.3.2 Business Area Software CSCI 1...n (Specify)</v>
      </c>
    </row>
    <row r="16" spans="1:8" ht="15">
      <c r="A16" s="36">
        <v>14</v>
      </c>
      <c r="B16" s="35" t="s">
        <v>100</v>
      </c>
      <c r="C16" s="37" t="s">
        <v>121</v>
      </c>
      <c r="D16" s="35" t="s">
        <v>122</v>
      </c>
      <c r="G16" s="38" t="s">
        <v>70</v>
      </c>
      <c r="H16" s="35" t="str">
        <f t="shared" si="0"/>
        <v>1.1.3.3 Business Area Integration, Assembly, Test, and Checkout</v>
      </c>
    </row>
    <row r="17" spans="1:8" ht="15">
      <c r="A17" s="36">
        <v>15</v>
      </c>
      <c r="B17" s="35" t="s">
        <v>97</v>
      </c>
      <c r="C17" s="37" t="s">
        <v>123</v>
      </c>
      <c r="D17" s="35" t="s">
        <v>124</v>
      </c>
      <c r="G17" s="38" t="s">
        <v>81</v>
      </c>
      <c r="H17" s="35" t="str">
        <f t="shared" si="0"/>
        <v>1.1.4 External System Interface Development 1...n (Specify)</v>
      </c>
    </row>
    <row r="18" spans="1:8">
      <c r="A18" s="36">
        <v>16</v>
      </c>
      <c r="B18" s="35" t="s">
        <v>100</v>
      </c>
      <c r="C18" s="37" t="s">
        <v>125</v>
      </c>
      <c r="D18" s="35" t="s">
        <v>126</v>
      </c>
      <c r="G18" s="94" t="s">
        <v>71</v>
      </c>
      <c r="H18" s="35" t="str">
        <f t="shared" si="0"/>
        <v>1.1.4.1 External System Interface Hardware (Specify)</v>
      </c>
    </row>
    <row r="19" spans="1:8">
      <c r="A19" s="36">
        <v>17</v>
      </c>
      <c r="B19" s="35" t="s">
        <v>100</v>
      </c>
      <c r="C19" s="37" t="s">
        <v>127</v>
      </c>
      <c r="D19" s="35" t="s">
        <v>128</v>
      </c>
      <c r="G19" s="94" t="s">
        <v>72</v>
      </c>
      <c r="H19" s="35" t="str">
        <f t="shared" si="0"/>
        <v>1.1.4.2 External System Interface Software CSCI 1...n (Specify)</v>
      </c>
    </row>
    <row r="20" spans="1:8" ht="15">
      <c r="A20" s="36">
        <v>18</v>
      </c>
      <c r="B20" s="35" t="s">
        <v>100</v>
      </c>
      <c r="C20" s="37" t="s">
        <v>129</v>
      </c>
      <c r="D20" s="35" t="s">
        <v>130</v>
      </c>
      <c r="G20" s="38" t="s">
        <v>76</v>
      </c>
      <c r="H20" s="35" t="str">
        <f t="shared" si="0"/>
        <v>1.1.4.3 External System Interface Integration, Assembly, Test, and Checkout</v>
      </c>
    </row>
    <row r="21" spans="1:8">
      <c r="A21" s="36">
        <v>19</v>
      </c>
      <c r="B21" s="35" t="s">
        <v>97</v>
      </c>
      <c r="C21" s="37" t="s">
        <v>131</v>
      </c>
      <c r="D21" s="35" t="s">
        <v>132</v>
      </c>
      <c r="G21" s="94" t="s">
        <v>75</v>
      </c>
      <c r="H21" s="35" t="str">
        <f t="shared" si="0"/>
        <v>1.1.5 System Level Infrastructure (Specify)</v>
      </c>
    </row>
    <row r="22" spans="1:8">
      <c r="A22" s="36">
        <v>20</v>
      </c>
      <c r="B22" s="35" t="s">
        <v>100</v>
      </c>
      <c r="C22" s="37" t="s">
        <v>133</v>
      </c>
      <c r="D22" s="35" t="s">
        <v>134</v>
      </c>
      <c r="G22" s="94" t="s">
        <v>73</v>
      </c>
      <c r="H22" s="35" t="str">
        <f t="shared" si="0"/>
        <v>1.1.5.1 System Level Hardware (Specify)</v>
      </c>
    </row>
    <row r="23" spans="1:8">
      <c r="A23" s="36">
        <v>21</v>
      </c>
      <c r="B23" s="35" t="s">
        <v>100</v>
      </c>
      <c r="C23" s="37" t="s">
        <v>135</v>
      </c>
      <c r="D23" s="35" t="s">
        <v>136</v>
      </c>
      <c r="E23" s="83" t="s">
        <v>56</v>
      </c>
      <c r="F23" s="93"/>
      <c r="G23" s="94" t="s">
        <v>74</v>
      </c>
      <c r="H23" s="35" t="str">
        <f t="shared" si="0"/>
        <v>1.1.5.2 Service Infrastructure 1...n (Specify)</v>
      </c>
    </row>
    <row r="24" spans="1:8" ht="15">
      <c r="A24" s="36">
        <v>22</v>
      </c>
      <c r="B24" s="35" t="s">
        <v>94</v>
      </c>
      <c r="C24" s="37" t="s">
        <v>137</v>
      </c>
      <c r="D24" s="35" t="s">
        <v>138</v>
      </c>
      <c r="G24" s="38" t="s">
        <v>55</v>
      </c>
      <c r="H24" s="35" t="str">
        <f t="shared" si="0"/>
        <v>1.2 System Level Integration</v>
      </c>
    </row>
    <row r="25" spans="1:8">
      <c r="A25" s="36">
        <v>23</v>
      </c>
      <c r="B25" s="35" t="s">
        <v>94</v>
      </c>
      <c r="C25" s="37" t="s">
        <v>139</v>
      </c>
      <c r="D25" s="35" t="s">
        <v>140</v>
      </c>
      <c r="E25" s="83" t="s">
        <v>58</v>
      </c>
      <c r="F25" s="93"/>
      <c r="G25" s="94" t="s">
        <v>56</v>
      </c>
      <c r="H25" s="35" t="str">
        <f t="shared" si="0"/>
        <v>1.3 Systems Engineering</v>
      </c>
    </row>
    <row r="26" spans="1:8" ht="39">
      <c r="A26" s="36">
        <v>24</v>
      </c>
      <c r="B26" s="35" t="s">
        <v>97</v>
      </c>
      <c r="C26" s="37" t="s">
        <v>141</v>
      </c>
      <c r="D26" s="35" t="s">
        <v>142</v>
      </c>
      <c r="E26" s="39" t="s">
        <v>300</v>
      </c>
      <c r="F26" s="99"/>
      <c r="G26" s="38" t="s">
        <v>57</v>
      </c>
      <c r="H26" s="35" t="str">
        <f t="shared" si="0"/>
        <v>1.3.1 Software Systems Engineering</v>
      </c>
    </row>
    <row r="27" spans="1:8">
      <c r="A27" s="36">
        <v>25</v>
      </c>
      <c r="B27" s="35" t="s">
        <v>97</v>
      </c>
      <c r="C27" s="37" t="s">
        <v>143</v>
      </c>
      <c r="D27" s="35" t="s">
        <v>144</v>
      </c>
      <c r="E27" s="35" t="s">
        <v>69</v>
      </c>
      <c r="H27" s="35" t="str">
        <f t="shared" si="0"/>
        <v>1.3.2 Integrated Logistics Support (ILS) Systems Engineering</v>
      </c>
    </row>
    <row r="28" spans="1:8">
      <c r="A28" s="36">
        <v>26</v>
      </c>
      <c r="B28" s="35" t="s">
        <v>97</v>
      </c>
      <c r="C28" s="37" t="s">
        <v>145</v>
      </c>
      <c r="D28" s="35" t="s">
        <v>146</v>
      </c>
      <c r="E28" s="35" t="s">
        <v>147</v>
      </c>
      <c r="H28" s="35" t="str">
        <f t="shared" si="0"/>
        <v>1.3.3 Cybersecurity Systems Engineering</v>
      </c>
    </row>
    <row r="29" spans="1:8">
      <c r="A29" s="36">
        <v>27</v>
      </c>
      <c r="B29" s="35" t="s">
        <v>97</v>
      </c>
      <c r="C29" s="37" t="s">
        <v>148</v>
      </c>
      <c r="D29" s="35" t="s">
        <v>149</v>
      </c>
      <c r="H29" s="35" t="str">
        <f t="shared" si="0"/>
        <v>1.3.4 Core Systems Engineering</v>
      </c>
    </row>
    <row r="30" spans="1:8">
      <c r="A30" s="36">
        <v>28</v>
      </c>
      <c r="B30" s="35" t="s">
        <v>97</v>
      </c>
      <c r="C30" s="37" t="s">
        <v>150</v>
      </c>
      <c r="D30" s="35" t="s">
        <v>151</v>
      </c>
      <c r="E30" s="35" t="s">
        <v>70</v>
      </c>
      <c r="H30" s="35" t="str">
        <f t="shared" si="0"/>
        <v>1.3.5 Other Systems Engineering 1...n (Specify)</v>
      </c>
    </row>
    <row r="31" spans="1:8" ht="38.25">
      <c r="A31" s="36">
        <v>29</v>
      </c>
      <c r="B31" s="35" t="s">
        <v>94</v>
      </c>
      <c r="C31" s="37" t="s">
        <v>152</v>
      </c>
      <c r="D31" s="35" t="s">
        <v>153</v>
      </c>
      <c r="E31" s="39" t="s">
        <v>299</v>
      </c>
      <c r="F31" s="99"/>
      <c r="H31" s="35" t="str">
        <f t="shared" si="0"/>
        <v>1.4 Program Management</v>
      </c>
    </row>
    <row r="32" spans="1:8">
      <c r="A32" s="36">
        <v>30</v>
      </c>
      <c r="B32" s="35" t="s">
        <v>97</v>
      </c>
      <c r="C32" s="37" t="s">
        <v>154</v>
      </c>
      <c r="D32" s="35" t="s">
        <v>155</v>
      </c>
      <c r="E32" s="83" t="s">
        <v>61</v>
      </c>
      <c r="F32" s="93"/>
      <c r="H32" s="35" t="str">
        <f t="shared" si="0"/>
        <v>1.4.1 Software Program Management</v>
      </c>
    </row>
    <row r="33" spans="1:8">
      <c r="A33" s="36">
        <v>31</v>
      </c>
      <c r="B33" s="35" t="s">
        <v>97</v>
      </c>
      <c r="C33" s="37" t="s">
        <v>156</v>
      </c>
      <c r="D33" s="35" t="s">
        <v>157</v>
      </c>
      <c r="H33" s="35" t="str">
        <f t="shared" si="0"/>
        <v>1.4.2 Integrated Logistics Support (ILS) Program Management</v>
      </c>
    </row>
    <row r="34" spans="1:8">
      <c r="A34" s="36">
        <v>32</v>
      </c>
      <c r="B34" s="35" t="s">
        <v>97</v>
      </c>
      <c r="C34" s="37" t="s">
        <v>158</v>
      </c>
      <c r="D34" s="35" t="s">
        <v>159</v>
      </c>
      <c r="G34" s="35" t="s">
        <v>160</v>
      </c>
      <c r="H34" s="35" t="str">
        <f t="shared" si="0"/>
        <v>1.4.3 Cybersecurity Program Management</v>
      </c>
    </row>
    <row r="35" spans="1:8">
      <c r="A35" s="36">
        <v>33</v>
      </c>
      <c r="B35" s="35" t="s">
        <v>97</v>
      </c>
      <c r="C35" s="37" t="s">
        <v>161</v>
      </c>
      <c r="D35" s="35" t="s">
        <v>162</v>
      </c>
      <c r="H35" s="35" t="str">
        <f t="shared" si="0"/>
        <v>1.4.4 Core Program Management</v>
      </c>
    </row>
    <row r="36" spans="1:8">
      <c r="A36" s="36">
        <v>34</v>
      </c>
      <c r="B36" s="35" t="s">
        <v>97</v>
      </c>
      <c r="C36" s="37" t="s">
        <v>163</v>
      </c>
      <c r="D36" s="35" t="s">
        <v>164</v>
      </c>
      <c r="E36" s="83" t="s">
        <v>631</v>
      </c>
      <c r="F36" s="93"/>
      <c r="H36" s="35" t="str">
        <f t="shared" si="0"/>
        <v>1.4.5 Other Program Management 1...n (Specify)</v>
      </c>
    </row>
    <row r="37" spans="1:8">
      <c r="A37" s="36">
        <v>35</v>
      </c>
      <c r="B37" s="35" t="s">
        <v>94</v>
      </c>
      <c r="C37" s="37" t="s">
        <v>165</v>
      </c>
      <c r="D37" s="35" t="s">
        <v>166</v>
      </c>
      <c r="E37" s="35" t="s">
        <v>68</v>
      </c>
      <c r="H37" s="35" t="str">
        <f t="shared" si="0"/>
        <v>1.5 Change Management</v>
      </c>
    </row>
    <row r="38" spans="1:8" ht="55.15" customHeight="1">
      <c r="A38" s="36">
        <v>36</v>
      </c>
      <c r="B38" s="35" t="s">
        <v>94</v>
      </c>
      <c r="C38" s="37" t="s">
        <v>167</v>
      </c>
      <c r="D38" s="35" t="s">
        <v>168</v>
      </c>
      <c r="E38" s="39" t="s">
        <v>169</v>
      </c>
      <c r="F38" s="99"/>
      <c r="H38" s="35" t="str">
        <f t="shared" si="0"/>
        <v>1.6 Data Management</v>
      </c>
    </row>
    <row r="39" spans="1:8">
      <c r="A39" s="36">
        <v>37</v>
      </c>
      <c r="B39" s="35" t="s">
        <v>94</v>
      </c>
      <c r="C39" s="37" t="s">
        <v>170</v>
      </c>
      <c r="D39" s="35" t="s">
        <v>171</v>
      </c>
      <c r="E39" s="35" t="s">
        <v>81</v>
      </c>
      <c r="H39" s="35" t="str">
        <f t="shared" si="0"/>
        <v>1.7 System Test and Evaluation</v>
      </c>
    </row>
    <row r="40" spans="1:8">
      <c r="A40" s="36">
        <v>38</v>
      </c>
      <c r="B40" s="35" t="s">
        <v>97</v>
      </c>
      <c r="C40" s="37" t="s">
        <v>172</v>
      </c>
      <c r="D40" s="35" t="s">
        <v>173</v>
      </c>
      <c r="H40" s="35" t="str">
        <f t="shared" si="0"/>
        <v>1.7.1 Developmental Test and Evaluation</v>
      </c>
    </row>
    <row r="41" spans="1:8">
      <c r="A41" s="36">
        <v>39</v>
      </c>
      <c r="B41" s="35" t="s">
        <v>100</v>
      </c>
      <c r="C41" s="37" t="s">
        <v>174</v>
      </c>
      <c r="D41" s="35" t="s">
        <v>175</v>
      </c>
      <c r="H41" s="35" t="str">
        <f t="shared" si="0"/>
        <v>1.7.1.1 Cybersecurity Test and Evaluation</v>
      </c>
    </row>
    <row r="42" spans="1:8">
      <c r="A42" s="36">
        <v>40</v>
      </c>
      <c r="B42" s="35" t="s">
        <v>100</v>
      </c>
      <c r="C42" s="37" t="s">
        <v>176</v>
      </c>
      <c r="D42" s="35" t="s">
        <v>177</v>
      </c>
      <c r="H42" s="35" t="str">
        <f t="shared" si="0"/>
        <v>1.7.1.2 Other DT&amp;E Tests 1…n (Specify)</v>
      </c>
    </row>
    <row r="43" spans="1:8">
      <c r="A43" s="36">
        <v>41</v>
      </c>
      <c r="B43" s="35" t="s">
        <v>97</v>
      </c>
      <c r="C43" s="37" t="s">
        <v>178</v>
      </c>
      <c r="D43" s="35" t="s">
        <v>179</v>
      </c>
      <c r="H43" s="35" t="str">
        <f t="shared" si="0"/>
        <v>1.7.2 Operational Test and Evaluation</v>
      </c>
    </row>
    <row r="44" spans="1:8">
      <c r="A44" s="36">
        <v>42</v>
      </c>
      <c r="B44" s="35" t="s">
        <v>100</v>
      </c>
      <c r="C44" s="37" t="s">
        <v>180</v>
      </c>
      <c r="D44" s="35" t="s">
        <v>175</v>
      </c>
      <c r="H44" s="35" t="str">
        <f t="shared" si="0"/>
        <v>1.7.2.1 Cybersecurity Test and Evaluation</v>
      </c>
    </row>
    <row r="45" spans="1:8">
      <c r="A45" s="36">
        <v>43</v>
      </c>
      <c r="B45" s="35" t="s">
        <v>100</v>
      </c>
      <c r="C45" s="37" t="s">
        <v>181</v>
      </c>
      <c r="D45" s="35" t="s">
        <v>182</v>
      </c>
      <c r="H45" s="35" t="str">
        <f t="shared" si="0"/>
        <v>1.7.2.2 Other OT&amp;E Tests 1…n (Specify)</v>
      </c>
    </row>
    <row r="46" spans="1:8">
      <c r="A46" s="36">
        <v>44</v>
      </c>
      <c r="B46" s="35" t="s">
        <v>97</v>
      </c>
      <c r="C46" s="37" t="s">
        <v>183</v>
      </c>
      <c r="D46" s="35" t="s">
        <v>184</v>
      </c>
      <c r="H46" s="35" t="str">
        <f t="shared" si="0"/>
        <v>1.7.3 Mock-ups/System Integration Labs (SILs</v>
      </c>
    </row>
    <row r="47" spans="1:8">
      <c r="A47" s="36">
        <v>45</v>
      </c>
      <c r="B47" s="35" t="s">
        <v>97</v>
      </c>
      <c r="C47" s="37" t="s">
        <v>185</v>
      </c>
      <c r="D47" s="35" t="s">
        <v>186</v>
      </c>
      <c r="H47" s="35" t="str">
        <f t="shared" si="0"/>
        <v>1.7.4 Test and Evaluation Management/Support</v>
      </c>
    </row>
    <row r="48" spans="1:8">
      <c r="A48" s="36">
        <v>46</v>
      </c>
      <c r="B48" s="35" t="s">
        <v>97</v>
      </c>
      <c r="C48" s="37" t="s">
        <v>187</v>
      </c>
      <c r="D48" s="35" t="s">
        <v>188</v>
      </c>
      <c r="H48" s="35" t="str">
        <f t="shared" si="0"/>
        <v>1.7.5 Test Facilities</v>
      </c>
    </row>
    <row r="49" spans="1:8" ht="25.5">
      <c r="A49" s="36">
        <v>47</v>
      </c>
      <c r="B49" s="35" t="s">
        <v>94</v>
      </c>
      <c r="C49" s="37" t="s">
        <v>189</v>
      </c>
      <c r="D49" s="35" t="s">
        <v>190</v>
      </c>
      <c r="E49" s="39" t="s">
        <v>191</v>
      </c>
      <c r="F49" s="99"/>
      <c r="H49" s="35" t="str">
        <f t="shared" si="0"/>
        <v>1.8 Training</v>
      </c>
    </row>
    <row r="50" spans="1:8">
      <c r="A50" s="36">
        <v>48</v>
      </c>
      <c r="B50" s="35" t="s">
        <v>97</v>
      </c>
      <c r="C50" s="37" t="s">
        <v>192</v>
      </c>
      <c r="D50" s="35" t="s">
        <v>193</v>
      </c>
      <c r="H50" s="35" t="str">
        <f t="shared" si="0"/>
        <v>1.8.1 Equipment</v>
      </c>
    </row>
    <row r="51" spans="1:8">
      <c r="A51" s="36">
        <v>49</v>
      </c>
      <c r="B51" s="35" t="s">
        <v>97</v>
      </c>
      <c r="C51" s="37" t="s">
        <v>194</v>
      </c>
      <c r="D51" s="35" t="s">
        <v>195</v>
      </c>
      <c r="H51" s="35" t="str">
        <f t="shared" si="0"/>
        <v>1.8.2 Services</v>
      </c>
    </row>
    <row r="52" spans="1:8">
      <c r="A52" s="36">
        <v>50</v>
      </c>
      <c r="B52" s="35" t="s">
        <v>97</v>
      </c>
      <c r="C52" s="37" t="s">
        <v>196</v>
      </c>
      <c r="D52" s="35" t="s">
        <v>197</v>
      </c>
      <c r="H52" s="35" t="str">
        <f t="shared" si="0"/>
        <v>1.8.3 Facilities</v>
      </c>
    </row>
    <row r="53" spans="1:8">
      <c r="A53" s="36">
        <v>51</v>
      </c>
      <c r="B53" s="35" t="s">
        <v>97</v>
      </c>
      <c r="C53" s="37" t="s">
        <v>198</v>
      </c>
      <c r="D53" s="35" t="s">
        <v>199</v>
      </c>
      <c r="H53" s="35" t="str">
        <f t="shared" si="0"/>
        <v>1.8.4 Training Software 1...n (Specify)</v>
      </c>
    </row>
    <row r="54" spans="1:8">
      <c r="A54" s="36">
        <v>52</v>
      </c>
      <c r="B54" s="35" t="s">
        <v>94</v>
      </c>
      <c r="C54" s="37" t="s">
        <v>200</v>
      </c>
      <c r="D54" s="35" t="s">
        <v>201</v>
      </c>
      <c r="E54" s="83" t="s">
        <v>71</v>
      </c>
      <c r="F54" s="93"/>
      <c r="H54" s="35" t="str">
        <f t="shared" si="0"/>
        <v>1.9 Data</v>
      </c>
    </row>
    <row r="55" spans="1:8">
      <c r="A55" s="36">
        <v>53</v>
      </c>
      <c r="B55" s="35" t="s">
        <v>97</v>
      </c>
      <c r="C55" s="37" t="s">
        <v>202</v>
      </c>
      <c r="D55" s="35" t="s">
        <v>203</v>
      </c>
      <c r="H55" s="35" t="str">
        <f t="shared" si="0"/>
        <v>1.9.1 Data Deliverables 1...n (Specify)</v>
      </c>
    </row>
    <row r="56" spans="1:8">
      <c r="A56" s="36">
        <v>54</v>
      </c>
      <c r="B56" s="35" t="s">
        <v>97</v>
      </c>
      <c r="C56" s="37" t="s">
        <v>204</v>
      </c>
      <c r="D56" s="35" t="s">
        <v>205</v>
      </c>
      <c r="H56" s="35" t="str">
        <f t="shared" si="0"/>
        <v>1.9.2 Data Repository</v>
      </c>
    </row>
    <row r="57" spans="1:8">
      <c r="A57" s="36">
        <v>55</v>
      </c>
      <c r="B57" s="35" t="s">
        <v>97</v>
      </c>
      <c r="C57" s="37" t="s">
        <v>206</v>
      </c>
      <c r="D57" s="35" t="s">
        <v>207</v>
      </c>
      <c r="H57" s="35" t="str">
        <f t="shared" si="0"/>
        <v>1.9.3 Data Rights 1...n (Specify)</v>
      </c>
    </row>
    <row r="58" spans="1:8">
      <c r="A58" s="36">
        <v>56</v>
      </c>
      <c r="B58" s="35" t="s">
        <v>94</v>
      </c>
      <c r="C58" s="37" t="s">
        <v>208</v>
      </c>
      <c r="D58" s="35" t="s">
        <v>209</v>
      </c>
      <c r="H58" s="35" t="str">
        <f t="shared" si="0"/>
        <v>1.10 Peculiar Support Equipment</v>
      </c>
    </row>
    <row r="59" spans="1:8">
      <c r="A59" s="36">
        <v>57</v>
      </c>
      <c r="B59" s="35" t="s">
        <v>97</v>
      </c>
      <c r="C59" s="37" t="s">
        <v>210</v>
      </c>
      <c r="D59" s="35" t="s">
        <v>211</v>
      </c>
      <c r="H59" s="35" t="str">
        <f t="shared" si="0"/>
        <v>1.10.1 Test and Measurement Equipment</v>
      </c>
    </row>
    <row r="60" spans="1:8">
      <c r="A60" s="36">
        <v>58</v>
      </c>
      <c r="B60" s="35" t="s">
        <v>97</v>
      </c>
      <c r="C60" s="37" t="s">
        <v>212</v>
      </c>
      <c r="D60" s="35" t="s">
        <v>213</v>
      </c>
      <c r="H60" s="35" t="str">
        <f t="shared" si="0"/>
        <v>1.10.2 Support and Handling Equipment</v>
      </c>
    </row>
    <row r="61" spans="1:8">
      <c r="A61" s="36">
        <v>59</v>
      </c>
      <c r="B61" s="35" t="s">
        <v>94</v>
      </c>
      <c r="C61" s="37" t="s">
        <v>214</v>
      </c>
      <c r="D61" s="35" t="s">
        <v>215</v>
      </c>
      <c r="H61" s="35" t="str">
        <f t="shared" si="0"/>
        <v>1.11 Common Support Equipment</v>
      </c>
    </row>
    <row r="62" spans="1:8">
      <c r="A62" s="36">
        <v>60</v>
      </c>
      <c r="B62" s="35" t="s">
        <v>97</v>
      </c>
      <c r="C62" s="37" t="s">
        <v>216</v>
      </c>
      <c r="D62" s="35" t="s">
        <v>211</v>
      </c>
      <c r="H62" s="35" t="str">
        <f t="shared" si="0"/>
        <v>1.11.1 Test and Measurement Equipment</v>
      </c>
    </row>
    <row r="63" spans="1:8">
      <c r="A63" s="36">
        <v>61</v>
      </c>
      <c r="B63" s="35" t="s">
        <v>97</v>
      </c>
      <c r="C63" s="37" t="s">
        <v>217</v>
      </c>
      <c r="D63" s="35" t="s">
        <v>213</v>
      </c>
      <c r="H63" s="35" t="str">
        <f t="shared" si="0"/>
        <v>1.11.2 Support and Handling Equipment</v>
      </c>
    </row>
    <row r="64" spans="1:8">
      <c r="A64" s="36">
        <v>62</v>
      </c>
      <c r="B64" s="35" t="s">
        <v>94</v>
      </c>
      <c r="C64" s="37" t="s">
        <v>218</v>
      </c>
      <c r="D64" s="35" t="s">
        <v>219</v>
      </c>
      <c r="H64" s="35" t="str">
        <f t="shared" si="0"/>
        <v>1.12 Operational Infrastructure/Site Activation by Site 1...n (Specify)</v>
      </c>
    </row>
    <row r="65" spans="1:8">
      <c r="A65" s="36">
        <v>63</v>
      </c>
      <c r="B65" s="35" t="s">
        <v>97</v>
      </c>
      <c r="C65" s="37" t="s">
        <v>220</v>
      </c>
      <c r="D65" s="35" t="s">
        <v>221</v>
      </c>
      <c r="H65" s="35" t="str">
        <f t="shared" si="0"/>
        <v>1.12.1 Initial Hardware Procurement</v>
      </c>
    </row>
    <row r="66" spans="1:8">
      <c r="A66" s="36">
        <v>64</v>
      </c>
      <c r="B66" s="35" t="s">
        <v>100</v>
      </c>
      <c r="C66" s="37" t="s">
        <v>222</v>
      </c>
      <c r="D66" s="35" t="s">
        <v>223</v>
      </c>
      <c r="H66" s="35" t="str">
        <f t="shared" si="0"/>
        <v>1.12.1.1 End User Equipment</v>
      </c>
    </row>
    <row r="67" spans="1:8">
      <c r="A67" s="36">
        <v>65</v>
      </c>
      <c r="B67" s="35" t="s">
        <v>100</v>
      </c>
      <c r="C67" s="37" t="s">
        <v>224</v>
      </c>
      <c r="D67" s="35" t="s">
        <v>225</v>
      </c>
      <c r="H67" s="35" t="str">
        <f t="shared" si="0"/>
        <v>1.12.1.2 Cybersecurity Equipment</v>
      </c>
    </row>
    <row r="68" spans="1:8">
      <c r="A68" s="36">
        <v>66</v>
      </c>
      <c r="B68" s="35" t="s">
        <v>100</v>
      </c>
      <c r="C68" s="37" t="s">
        <v>226</v>
      </c>
      <c r="D68" s="35" t="s">
        <v>227</v>
      </c>
      <c r="H68" s="35" t="str">
        <f t="shared" ref="H68:H94" si="1">CONCATENATE(C68," ",D68)</f>
        <v>1.12.1.3 IT Infrastructure and Enterprise Software Equipment</v>
      </c>
    </row>
    <row r="69" spans="1:8">
      <c r="A69" s="36">
        <v>67</v>
      </c>
      <c r="B69" s="35" t="s">
        <v>100</v>
      </c>
      <c r="C69" s="37" t="s">
        <v>228</v>
      </c>
      <c r="D69" s="35" t="s">
        <v>229</v>
      </c>
      <c r="H69" s="35" t="str">
        <f t="shared" si="1"/>
        <v>1.12.1.4 Other 1...n (Specify)</v>
      </c>
    </row>
    <row r="70" spans="1:8">
      <c r="A70" s="36">
        <v>68</v>
      </c>
      <c r="B70" s="35" t="s">
        <v>97</v>
      </c>
      <c r="C70" s="37" t="s">
        <v>230</v>
      </c>
      <c r="D70" s="35" t="s">
        <v>231</v>
      </c>
      <c r="H70" s="35" t="str">
        <f t="shared" si="1"/>
        <v>1.12.2 Initial Software License Procurement</v>
      </c>
    </row>
    <row r="71" spans="1:8">
      <c r="A71" s="36">
        <v>69</v>
      </c>
      <c r="B71" s="35" t="s">
        <v>100</v>
      </c>
      <c r="C71" s="37" t="s">
        <v>232</v>
      </c>
      <c r="D71" s="35" t="s">
        <v>233</v>
      </c>
      <c r="H71" s="35" t="str">
        <f t="shared" si="1"/>
        <v>1.12.2.1 End User Software License</v>
      </c>
    </row>
    <row r="72" spans="1:8">
      <c r="A72" s="36">
        <v>70</v>
      </c>
      <c r="B72" s="35" t="s">
        <v>100</v>
      </c>
      <c r="C72" s="37" t="s">
        <v>234</v>
      </c>
      <c r="D72" s="35" t="s">
        <v>235</v>
      </c>
      <c r="H72" s="35" t="str">
        <f t="shared" si="1"/>
        <v>1.12.2.2 Cybersecurity Software Licenses/Services</v>
      </c>
    </row>
    <row r="73" spans="1:8">
      <c r="A73" s="36">
        <v>71</v>
      </c>
      <c r="B73" s="35" t="s">
        <v>100</v>
      </c>
      <c r="C73" s="37" t="s">
        <v>236</v>
      </c>
      <c r="D73" s="35" t="s">
        <v>237</v>
      </c>
      <c r="H73" s="35" t="str">
        <f t="shared" si="1"/>
        <v>1.12.2.3 IT Infrastructure and Equipment</v>
      </c>
    </row>
    <row r="74" spans="1:8">
      <c r="A74" s="36">
        <v>72</v>
      </c>
      <c r="B74" s="35" t="s">
        <v>100</v>
      </c>
      <c r="C74" s="37" t="s">
        <v>238</v>
      </c>
      <c r="D74" s="35" t="s">
        <v>229</v>
      </c>
      <c r="H74" s="35" t="str">
        <f t="shared" si="1"/>
        <v>1.12.2.4 Other 1...n (Specify)</v>
      </c>
    </row>
    <row r="75" spans="1:8">
      <c r="A75" s="36">
        <v>73</v>
      </c>
      <c r="B75" s="35" t="s">
        <v>97</v>
      </c>
      <c r="C75" s="37" t="s">
        <v>239</v>
      </c>
      <c r="D75" s="35" t="s">
        <v>240</v>
      </c>
      <c r="H75" s="35" t="str">
        <f t="shared" si="1"/>
        <v>1.12.3 Initial Software Release (Pre-IOC) Modification/Enhancement</v>
      </c>
    </row>
    <row r="76" spans="1:8">
      <c r="A76" s="36">
        <v>74</v>
      </c>
      <c r="B76" s="35" t="s">
        <v>100</v>
      </c>
      <c r="C76" s="37" t="s">
        <v>241</v>
      </c>
      <c r="D76" s="35" t="s">
        <v>242</v>
      </c>
      <c r="H76" s="35" t="str">
        <f t="shared" si="1"/>
        <v>1.12.3.1 Routine Fixes/Deficiency Correction</v>
      </c>
    </row>
    <row r="77" spans="1:8">
      <c r="A77" s="36">
        <v>75</v>
      </c>
      <c r="B77" s="35" t="s">
        <v>100</v>
      </c>
      <c r="C77" s="37" t="s">
        <v>243</v>
      </c>
      <c r="D77" s="35" t="s">
        <v>244</v>
      </c>
      <c r="H77" s="35" t="str">
        <f t="shared" si="1"/>
        <v>1.12.3.2 Deployment Independent Verification and Validation</v>
      </c>
    </row>
    <row r="78" spans="1:8">
      <c r="A78" s="36">
        <v>76</v>
      </c>
      <c r="B78" s="35" t="s">
        <v>100</v>
      </c>
      <c r="C78" s="37" t="s">
        <v>245</v>
      </c>
      <c r="D78" s="35" t="s">
        <v>246</v>
      </c>
      <c r="E78" s="83" t="s">
        <v>635</v>
      </c>
      <c r="F78" s="93"/>
      <c r="H78" s="35" t="str">
        <f t="shared" si="1"/>
        <v>1.12.3.3 Installation/Test</v>
      </c>
    </row>
    <row r="79" spans="1:8">
      <c r="A79" s="36">
        <v>77</v>
      </c>
      <c r="B79" s="35" t="s">
        <v>97</v>
      </c>
      <c r="C79" s="37" t="s">
        <v>247</v>
      </c>
      <c r="D79" s="35" t="s">
        <v>248</v>
      </c>
      <c r="E79" s="45"/>
      <c r="F79" s="93"/>
      <c r="H79" s="35" t="str">
        <f t="shared" si="1"/>
        <v>1.12.4 Site Activation</v>
      </c>
    </row>
    <row r="80" spans="1:8">
      <c r="A80" s="36">
        <v>78</v>
      </c>
      <c r="B80" s="35" t="s">
        <v>100</v>
      </c>
      <c r="C80" s="37" t="s">
        <v>249</v>
      </c>
      <c r="D80" s="35" t="s">
        <v>250</v>
      </c>
      <c r="E80" s="45"/>
      <c r="F80" s="93"/>
      <c r="H80" s="35" t="str">
        <f t="shared" si="1"/>
        <v>1.12.4.1 Data Migration</v>
      </c>
    </row>
    <row r="81" spans="1:8">
      <c r="A81" s="36">
        <v>79</v>
      </c>
      <c r="B81" s="35" t="s">
        <v>100</v>
      </c>
      <c r="C81" s="37" t="s">
        <v>251</v>
      </c>
      <c r="D81" s="35" t="s">
        <v>252</v>
      </c>
      <c r="E81" s="45"/>
      <c r="F81" s="93"/>
      <c r="H81" s="35" t="str">
        <f t="shared" si="1"/>
        <v>1.12.4.2 User Training</v>
      </c>
    </row>
    <row r="82" spans="1:8">
      <c r="A82" s="36">
        <v>80</v>
      </c>
      <c r="B82" s="35" t="s">
        <v>100</v>
      </c>
      <c r="C82" s="37" t="s">
        <v>253</v>
      </c>
      <c r="D82" s="35" t="s">
        <v>254</v>
      </c>
      <c r="E82" s="83" t="s">
        <v>634</v>
      </c>
      <c r="F82" s="93"/>
      <c r="H82" s="35" t="str">
        <f t="shared" si="1"/>
        <v>1.12.4.3 User Documentation</v>
      </c>
    </row>
    <row r="83" spans="1:8">
      <c r="A83" s="36">
        <v>81</v>
      </c>
      <c r="B83" s="35" t="s">
        <v>100</v>
      </c>
      <c r="C83" s="37" t="s">
        <v>255</v>
      </c>
      <c r="D83" s="35" t="s">
        <v>256</v>
      </c>
      <c r="E83" s="83" t="s">
        <v>632</v>
      </c>
      <c r="F83" s="93"/>
      <c r="H83" s="35" t="str">
        <f t="shared" si="1"/>
        <v>1.12.4.4 Management/Engineering Support</v>
      </c>
    </row>
    <row r="84" spans="1:8">
      <c r="A84" s="36">
        <v>82</v>
      </c>
      <c r="B84" s="35" t="s">
        <v>100</v>
      </c>
      <c r="C84" s="37" t="s">
        <v>257</v>
      </c>
      <c r="D84" s="35" t="s">
        <v>258</v>
      </c>
      <c r="H84" s="35" t="str">
        <f t="shared" si="1"/>
        <v>1.12.4.5 Site Installation, Test, and Checkout</v>
      </c>
    </row>
    <row r="85" spans="1:8">
      <c r="A85" s="36">
        <v>83</v>
      </c>
      <c r="B85" s="35" t="s">
        <v>97</v>
      </c>
      <c r="C85" s="37" t="s">
        <v>259</v>
      </c>
      <c r="D85" s="35" t="s">
        <v>260</v>
      </c>
      <c r="H85" s="35" t="str">
        <f t="shared" si="1"/>
        <v>1.12.5 Interim Operations and Support (Pre-IOC)</v>
      </c>
    </row>
    <row r="86" spans="1:8" ht="24" customHeight="1">
      <c r="A86" s="36">
        <v>84</v>
      </c>
      <c r="B86" s="35" t="s">
        <v>100</v>
      </c>
      <c r="C86" s="37" t="s">
        <v>261</v>
      </c>
      <c r="D86" s="35" t="s">
        <v>262</v>
      </c>
      <c r="E86" s="92" t="s">
        <v>637</v>
      </c>
      <c r="H86" s="35" t="str">
        <f t="shared" si="1"/>
        <v>1.12.5.1 Help Desk</v>
      </c>
    </row>
    <row r="87" spans="1:8">
      <c r="A87" s="36">
        <v>85</v>
      </c>
      <c r="B87" s="35" t="s">
        <v>100</v>
      </c>
      <c r="C87" s="37" t="s">
        <v>263</v>
      </c>
      <c r="D87" s="35" t="s">
        <v>264</v>
      </c>
      <c r="H87" s="35" t="str">
        <f t="shared" si="1"/>
        <v>1.12.5.2 System Database Administrator</v>
      </c>
    </row>
    <row r="88" spans="1:8">
      <c r="A88" s="36">
        <v>86</v>
      </c>
      <c r="B88" s="35" t="s">
        <v>100</v>
      </c>
      <c r="C88" s="37" t="s">
        <v>265</v>
      </c>
      <c r="D88" s="35" t="s">
        <v>266</v>
      </c>
      <c r="H88" s="35" t="str">
        <f t="shared" si="1"/>
        <v>1.12.5.3 Installation, Test, and Checkout</v>
      </c>
    </row>
    <row r="89" spans="1:8">
      <c r="A89" s="36">
        <v>87</v>
      </c>
      <c r="B89" s="35" t="s">
        <v>100</v>
      </c>
      <c r="C89" s="37" t="s">
        <v>267</v>
      </c>
      <c r="D89" s="35" t="s">
        <v>268</v>
      </c>
      <c r="H89" s="35" t="str">
        <f t="shared" si="1"/>
        <v>1.12.5.4 IT Equipment Maintenance</v>
      </c>
    </row>
    <row r="90" spans="1:8">
      <c r="A90" s="36">
        <v>88</v>
      </c>
      <c r="B90" s="35" t="s">
        <v>94</v>
      </c>
      <c r="C90" s="37" t="s">
        <v>269</v>
      </c>
      <c r="D90" s="35" t="s">
        <v>270</v>
      </c>
      <c r="H90" s="35" t="str">
        <f t="shared" si="1"/>
        <v>1.13 Industrial Facilities</v>
      </c>
    </row>
    <row r="91" spans="1:8">
      <c r="A91" s="36">
        <v>89</v>
      </c>
      <c r="B91" s="35" t="s">
        <v>97</v>
      </c>
      <c r="C91" s="37" t="s">
        <v>271</v>
      </c>
      <c r="D91" s="35" t="s">
        <v>272</v>
      </c>
      <c r="H91" s="35" t="str">
        <f t="shared" si="1"/>
        <v>1.13.1 Construction/Conversion/Expansion</v>
      </c>
    </row>
    <row r="92" spans="1:8">
      <c r="A92" s="36">
        <v>90</v>
      </c>
      <c r="B92" s="35" t="s">
        <v>97</v>
      </c>
      <c r="C92" s="37" t="s">
        <v>273</v>
      </c>
      <c r="D92" s="35" t="s">
        <v>274</v>
      </c>
      <c r="H92" s="35" t="str">
        <f t="shared" si="1"/>
        <v>1.13.2 Equipment Acquisition or Modernization</v>
      </c>
    </row>
    <row r="93" spans="1:8">
      <c r="A93" s="36">
        <v>91</v>
      </c>
      <c r="B93" s="35" t="s">
        <v>97</v>
      </c>
      <c r="C93" s="37" t="s">
        <v>275</v>
      </c>
      <c r="D93" s="35" t="s">
        <v>276</v>
      </c>
      <c r="H93" s="35" t="str">
        <f t="shared" si="1"/>
        <v>1.13.3 Maintenance (Industrial Facilities)</v>
      </c>
    </row>
    <row r="94" spans="1:8">
      <c r="A94" s="36">
        <v>92</v>
      </c>
      <c r="B94" s="35" t="s">
        <v>94</v>
      </c>
      <c r="C94" s="37" t="s">
        <v>277</v>
      </c>
      <c r="D94" s="35" t="s">
        <v>278</v>
      </c>
      <c r="H94" s="35" t="str">
        <f t="shared" si="1"/>
        <v>1.14 Initial Spares and Repair Parts</v>
      </c>
    </row>
  </sheetData>
  <autoFilter ref="A2:E94" xr:uid="{999B8FEA-68C2-4DC5-94A6-DCBA70D1B83F}"/>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05C69-6928-4604-952A-9A8103549EA8}">
  <sheetPr>
    <tabColor rgb="FFFFFF00"/>
  </sheetPr>
  <dimension ref="B2:E8"/>
  <sheetViews>
    <sheetView workbookViewId="0">
      <selection activeCell="C100" sqref="C100"/>
    </sheetView>
  </sheetViews>
  <sheetFormatPr defaultRowHeight="12.75"/>
  <cols>
    <col min="1" max="1" width="4.140625" customWidth="1"/>
    <col min="2" max="2" width="13.28515625" customWidth="1"/>
    <col min="3" max="3" width="17.28515625" customWidth="1"/>
    <col min="4" max="4" width="18.28515625" customWidth="1"/>
    <col min="5" max="5" width="51.5703125" customWidth="1"/>
  </cols>
  <sheetData>
    <row r="2" spans="2:5">
      <c r="B2" s="44" t="s">
        <v>292</v>
      </c>
      <c r="C2" s="44" t="s">
        <v>293</v>
      </c>
      <c r="D2" s="44" t="s">
        <v>285</v>
      </c>
      <c r="E2" s="44" t="s">
        <v>284</v>
      </c>
    </row>
    <row r="3" spans="2:5" ht="25.5">
      <c r="B3" t="s">
        <v>624</v>
      </c>
      <c r="C3" s="43" t="s">
        <v>294</v>
      </c>
      <c r="D3" t="s">
        <v>619</v>
      </c>
      <c r="E3" t="s">
        <v>297</v>
      </c>
    </row>
    <row r="4" spans="2:5" ht="25.5">
      <c r="B4" t="s">
        <v>279</v>
      </c>
      <c r="C4" s="43" t="s">
        <v>279</v>
      </c>
      <c r="D4" t="s">
        <v>620</v>
      </c>
      <c r="E4" t="s">
        <v>295</v>
      </c>
    </row>
    <row r="5" spans="2:5">
      <c r="B5" t="s">
        <v>288</v>
      </c>
      <c r="C5" s="43" t="s">
        <v>280</v>
      </c>
      <c r="D5" t="s">
        <v>619</v>
      </c>
      <c r="E5" t="s">
        <v>296</v>
      </c>
    </row>
    <row r="6" spans="2:5" ht="25.5">
      <c r="B6" t="s">
        <v>289</v>
      </c>
      <c r="C6" s="43" t="s">
        <v>281</v>
      </c>
      <c r="D6" t="s">
        <v>621</v>
      </c>
      <c r="E6" t="s">
        <v>286</v>
      </c>
    </row>
    <row r="7" spans="2:5" ht="25.5">
      <c r="B7" t="s">
        <v>290</v>
      </c>
      <c r="C7" s="43" t="s">
        <v>282</v>
      </c>
      <c r="D7" t="s">
        <v>622</v>
      </c>
      <c r="E7" t="s">
        <v>298</v>
      </c>
    </row>
    <row r="8" spans="2:5">
      <c r="B8" t="s">
        <v>291</v>
      </c>
      <c r="C8" s="43" t="s">
        <v>283</v>
      </c>
      <c r="D8" t="s">
        <v>623</v>
      </c>
      <c r="E8" t="s">
        <v>287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F639E-8E0A-4596-A8E2-4F319A57ADBE}">
  <sheetPr>
    <tabColor rgb="FFFFFF00"/>
  </sheetPr>
  <dimension ref="A1:E22"/>
  <sheetViews>
    <sheetView workbookViewId="0">
      <selection activeCell="B5" sqref="B5:E9"/>
    </sheetView>
  </sheetViews>
  <sheetFormatPr defaultRowHeight="12.75"/>
  <cols>
    <col min="3" max="3" width="88.85546875" customWidth="1"/>
    <col min="5" max="5" width="54.28515625" customWidth="1"/>
  </cols>
  <sheetData>
    <row r="1" spans="1:5">
      <c r="A1" s="89" t="s">
        <v>85</v>
      </c>
      <c r="B1" s="89"/>
      <c r="C1" s="89"/>
      <c r="D1" s="89"/>
      <c r="E1" s="89"/>
    </row>
    <row r="2" spans="1:5">
      <c r="A2" s="89" t="s">
        <v>82</v>
      </c>
      <c r="B2" s="89"/>
      <c r="C2" s="89"/>
      <c r="D2" s="89"/>
      <c r="E2" s="89"/>
    </row>
    <row r="3" spans="1:5">
      <c r="A3" s="89" t="s">
        <v>83</v>
      </c>
      <c r="B3" s="89"/>
      <c r="C3" s="89"/>
      <c r="D3" s="89"/>
      <c r="E3" s="89"/>
    </row>
    <row r="4" spans="1:5">
      <c r="E4" s="12" t="s">
        <v>51</v>
      </c>
    </row>
    <row r="5" spans="1:5" ht="63.75">
      <c r="B5" s="74">
        <v>5.0999999999999996</v>
      </c>
      <c r="C5" s="74" t="s">
        <v>45</v>
      </c>
      <c r="D5" s="74"/>
      <c r="E5" s="74" t="s">
        <v>52</v>
      </c>
    </row>
    <row r="6" spans="1:5">
      <c r="B6" s="74">
        <v>5.2</v>
      </c>
      <c r="C6" s="74" t="s">
        <v>46</v>
      </c>
      <c r="D6" s="74"/>
      <c r="E6" s="74"/>
    </row>
    <row r="7" spans="1:5">
      <c r="B7" s="74">
        <v>5.3</v>
      </c>
      <c r="C7" s="74" t="s">
        <v>47</v>
      </c>
      <c r="D7" s="74"/>
      <c r="E7" s="74"/>
    </row>
    <row r="8" spans="1:5">
      <c r="B8" s="74">
        <v>5.4</v>
      </c>
      <c r="C8" s="74" t="s">
        <v>49</v>
      </c>
      <c r="D8" s="74"/>
      <c r="E8" s="74"/>
    </row>
    <row r="9" spans="1:5">
      <c r="B9" s="74">
        <v>5.7</v>
      </c>
      <c r="C9" s="74" t="s">
        <v>50</v>
      </c>
      <c r="D9" s="74"/>
      <c r="E9" s="74"/>
    </row>
    <row r="10" spans="1:5">
      <c r="B10" s="74"/>
      <c r="C10" s="74"/>
      <c r="D10" s="74"/>
      <c r="E10" s="74"/>
    </row>
    <row r="11" spans="1:5">
      <c r="B11" s="74"/>
      <c r="C11" s="74"/>
      <c r="D11" s="74"/>
      <c r="E11" s="74"/>
    </row>
    <row r="12" spans="1:5">
      <c r="B12" s="74"/>
      <c r="C12" s="74"/>
      <c r="D12" s="74"/>
      <c r="E12" s="74"/>
    </row>
    <row r="13" spans="1:5">
      <c r="B13" s="74"/>
      <c r="C13" s="74"/>
      <c r="D13" s="74"/>
      <c r="E13" s="74"/>
    </row>
    <row r="14" spans="1:5">
      <c r="B14" s="74"/>
      <c r="C14" s="74"/>
      <c r="D14" s="74"/>
      <c r="E14" s="74"/>
    </row>
    <row r="15" spans="1:5">
      <c r="B15" s="74"/>
      <c r="C15" s="74"/>
      <c r="D15" s="74"/>
      <c r="E15" s="74"/>
    </row>
    <row r="16" spans="1:5">
      <c r="B16" s="74"/>
      <c r="C16" s="74"/>
      <c r="D16" s="74"/>
      <c r="E16" s="74"/>
    </row>
    <row r="17" spans="1:5">
      <c r="B17" s="74"/>
      <c r="C17" s="74"/>
      <c r="D17" s="74"/>
      <c r="E17" s="74"/>
    </row>
    <row r="18" spans="1:5">
      <c r="B18" s="74"/>
      <c r="C18" s="74"/>
      <c r="D18" s="74"/>
      <c r="E18" s="74"/>
    </row>
    <row r="19" spans="1:5">
      <c r="B19" s="74"/>
      <c r="C19" s="74"/>
      <c r="D19" s="74"/>
      <c r="E19" s="74"/>
    </row>
    <row r="20" spans="1:5">
      <c r="A20" s="89" t="s">
        <v>85</v>
      </c>
      <c r="B20" s="89"/>
      <c r="C20" s="89"/>
      <c r="D20" s="89"/>
      <c r="E20" s="89"/>
    </row>
    <row r="21" spans="1:5">
      <c r="A21" s="89" t="s">
        <v>82</v>
      </c>
      <c r="B21" s="89"/>
      <c r="C21" s="89"/>
      <c r="D21" s="89"/>
      <c r="E21" s="89"/>
    </row>
    <row r="22" spans="1:5">
      <c r="A22" s="89" t="s">
        <v>83</v>
      </c>
      <c r="B22" s="89"/>
      <c r="C22" s="89"/>
      <c r="D22" s="89"/>
      <c r="E22" s="89"/>
    </row>
  </sheetData>
  <mergeCells count="6">
    <mergeCell ref="A22:E22"/>
    <mergeCell ref="A1:E1"/>
    <mergeCell ref="A2:E2"/>
    <mergeCell ref="A3:E3"/>
    <mergeCell ref="A20:E20"/>
    <mergeCell ref="A21: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3A8B7-042A-4BE0-AC77-8041778A4C0A}">
  <dimension ref="B1:K125"/>
  <sheetViews>
    <sheetView workbookViewId="0">
      <selection activeCell="B17" sqref="B17"/>
    </sheetView>
  </sheetViews>
  <sheetFormatPr defaultColWidth="6.28515625" defaultRowHeight="20.45" customHeight="1"/>
  <cols>
    <col min="1" max="1" width="2" customWidth="1"/>
    <col min="2" max="2" width="87.7109375" customWidth="1"/>
    <col min="3" max="3" width="2" customWidth="1"/>
    <col min="4" max="4" width="28.7109375" customWidth="1"/>
    <col min="5" max="5" width="2" customWidth="1"/>
    <col min="6" max="6" width="30.7109375" customWidth="1"/>
    <col min="7" max="7" width="2" customWidth="1"/>
    <col min="8" max="8" width="21.140625" customWidth="1"/>
    <col min="9" max="9" width="22.140625" customWidth="1"/>
    <col min="10" max="10" width="1.85546875" customWidth="1"/>
    <col min="11" max="11" width="29.7109375" customWidth="1"/>
  </cols>
  <sheetData>
    <row r="1" spans="2:11" ht="20.45" customHeight="1">
      <c r="B1" t="s">
        <v>90</v>
      </c>
      <c r="D1" t="s">
        <v>393</v>
      </c>
      <c r="F1" t="s">
        <v>408</v>
      </c>
      <c r="H1" t="s">
        <v>588</v>
      </c>
      <c r="I1" t="s">
        <v>589</v>
      </c>
      <c r="K1" t="s">
        <v>395</v>
      </c>
    </row>
    <row r="2" spans="2:11" ht="20.45" customHeight="1">
      <c r="B2" s="46" t="s">
        <v>61</v>
      </c>
      <c r="D2" t="s">
        <v>301</v>
      </c>
      <c r="F2" t="s">
        <v>409</v>
      </c>
      <c r="H2" t="s">
        <v>533</v>
      </c>
      <c r="K2" t="s">
        <v>607</v>
      </c>
    </row>
    <row r="3" spans="2:11" ht="20.45" customHeight="1">
      <c r="B3" s="46" t="s">
        <v>60</v>
      </c>
      <c r="D3" t="s">
        <v>302</v>
      </c>
      <c r="F3" t="s">
        <v>410</v>
      </c>
      <c r="H3" t="s">
        <v>534</v>
      </c>
      <c r="I3" t="s">
        <v>535</v>
      </c>
      <c r="K3" t="s">
        <v>608</v>
      </c>
    </row>
    <row r="4" spans="2:11" ht="20.45" customHeight="1">
      <c r="B4" s="46" t="s">
        <v>58</v>
      </c>
      <c r="D4" t="s">
        <v>303</v>
      </c>
      <c r="F4" t="s">
        <v>411</v>
      </c>
      <c r="H4" t="s">
        <v>536</v>
      </c>
      <c r="I4" t="s">
        <v>537</v>
      </c>
      <c r="K4" t="s">
        <v>609</v>
      </c>
    </row>
    <row r="5" spans="2:11" ht="20.45" customHeight="1">
      <c r="B5" s="46" t="s">
        <v>59</v>
      </c>
      <c r="D5" t="s">
        <v>304</v>
      </c>
      <c r="F5" t="s">
        <v>412</v>
      </c>
      <c r="H5" t="s">
        <v>538</v>
      </c>
      <c r="I5" t="s">
        <v>539</v>
      </c>
      <c r="K5" t="s">
        <v>610</v>
      </c>
    </row>
    <row r="6" spans="2:11" ht="20.45" customHeight="1">
      <c r="B6" s="46" t="s">
        <v>63</v>
      </c>
      <c r="D6" t="s">
        <v>305</v>
      </c>
      <c r="F6" t="s">
        <v>413</v>
      </c>
      <c r="H6" t="s">
        <v>540</v>
      </c>
      <c r="I6" t="s">
        <v>541</v>
      </c>
      <c r="K6" t="s">
        <v>611</v>
      </c>
    </row>
    <row r="7" spans="2:11" ht="20.45" customHeight="1">
      <c r="B7" s="46" t="s">
        <v>62</v>
      </c>
      <c r="D7" t="s">
        <v>306</v>
      </c>
      <c r="F7" t="s">
        <v>414</v>
      </c>
      <c r="H7" t="s">
        <v>542</v>
      </c>
      <c r="I7" t="s">
        <v>543</v>
      </c>
      <c r="K7" t="s">
        <v>612</v>
      </c>
    </row>
    <row r="8" spans="2:11" ht="20.45" customHeight="1">
      <c r="B8" s="46" t="s">
        <v>64</v>
      </c>
      <c r="D8" t="s">
        <v>307</v>
      </c>
      <c r="F8" t="s">
        <v>415</v>
      </c>
      <c r="H8" t="s">
        <v>544</v>
      </c>
      <c r="I8" t="s">
        <v>545</v>
      </c>
      <c r="K8" t="s">
        <v>613</v>
      </c>
    </row>
    <row r="9" spans="2:11" ht="20.45" customHeight="1">
      <c r="B9" s="46" t="s">
        <v>77</v>
      </c>
      <c r="D9" t="s">
        <v>308</v>
      </c>
      <c r="F9" t="s">
        <v>416</v>
      </c>
      <c r="H9" t="s">
        <v>546</v>
      </c>
      <c r="I9" t="s">
        <v>547</v>
      </c>
      <c r="K9" t="s">
        <v>614</v>
      </c>
    </row>
    <row r="10" spans="2:11" ht="20.45" customHeight="1">
      <c r="B10" s="46" t="s">
        <v>65</v>
      </c>
      <c r="D10" t="s">
        <v>309</v>
      </c>
      <c r="F10" t="s">
        <v>417</v>
      </c>
      <c r="H10" t="s">
        <v>548</v>
      </c>
      <c r="I10" t="s">
        <v>549</v>
      </c>
      <c r="K10" t="s">
        <v>615</v>
      </c>
    </row>
    <row r="11" spans="2:11" ht="20.45" customHeight="1">
      <c r="B11" s="46" t="s">
        <v>66</v>
      </c>
      <c r="D11" t="s">
        <v>310</v>
      </c>
      <c r="F11" t="s">
        <v>418</v>
      </c>
      <c r="H11" t="s">
        <v>550</v>
      </c>
      <c r="I11" t="s">
        <v>551</v>
      </c>
    </row>
    <row r="12" spans="2:11" ht="20.45" customHeight="1">
      <c r="B12" s="46" t="s">
        <v>67</v>
      </c>
      <c r="D12" t="s">
        <v>311</v>
      </c>
      <c r="F12" t="s">
        <v>419</v>
      </c>
      <c r="H12" t="s">
        <v>552</v>
      </c>
      <c r="I12" t="s">
        <v>553</v>
      </c>
    </row>
    <row r="13" spans="2:11" ht="20.45" customHeight="1">
      <c r="B13" s="46" t="s">
        <v>68</v>
      </c>
      <c r="D13" t="s">
        <v>312</v>
      </c>
      <c r="F13" t="s">
        <v>420</v>
      </c>
      <c r="H13" t="s">
        <v>554</v>
      </c>
      <c r="I13" t="s">
        <v>555</v>
      </c>
    </row>
    <row r="14" spans="2:11" ht="20.45" customHeight="1">
      <c r="B14" s="46" t="s">
        <v>69</v>
      </c>
      <c r="D14" t="s">
        <v>313</v>
      </c>
      <c r="F14" t="s">
        <v>421</v>
      </c>
      <c r="H14" t="s">
        <v>556</v>
      </c>
      <c r="I14" t="s">
        <v>557</v>
      </c>
    </row>
    <row r="15" spans="2:11" ht="20.45" customHeight="1">
      <c r="B15" s="46" t="s">
        <v>70</v>
      </c>
      <c r="D15" t="s">
        <v>314</v>
      </c>
      <c r="F15" t="s">
        <v>422</v>
      </c>
      <c r="H15" t="s">
        <v>558</v>
      </c>
      <c r="I15" t="s">
        <v>559</v>
      </c>
    </row>
    <row r="16" spans="2:11" ht="20.45" customHeight="1">
      <c r="B16" s="46" t="s">
        <v>81</v>
      </c>
      <c r="D16" t="s">
        <v>315</v>
      </c>
      <c r="F16" t="s">
        <v>423</v>
      </c>
      <c r="H16" t="s">
        <v>560</v>
      </c>
      <c r="I16" t="s">
        <v>561</v>
      </c>
    </row>
    <row r="17" spans="2:9" ht="20.45" customHeight="1">
      <c r="B17" s="46" t="s">
        <v>71</v>
      </c>
      <c r="D17" t="s">
        <v>316</v>
      </c>
      <c r="F17" t="s">
        <v>424</v>
      </c>
      <c r="H17" t="s">
        <v>562</v>
      </c>
      <c r="I17" t="s">
        <v>563</v>
      </c>
    </row>
    <row r="18" spans="2:9" ht="20.45" customHeight="1">
      <c r="B18" s="46" t="s">
        <v>72</v>
      </c>
      <c r="D18" t="s">
        <v>317</v>
      </c>
      <c r="F18" t="s">
        <v>425</v>
      </c>
      <c r="H18" t="s">
        <v>564</v>
      </c>
      <c r="I18" t="s">
        <v>565</v>
      </c>
    </row>
    <row r="19" spans="2:9" ht="20.45" customHeight="1">
      <c r="B19" s="46" t="s">
        <v>76</v>
      </c>
      <c r="D19" t="s">
        <v>318</v>
      </c>
      <c r="F19" t="s">
        <v>426</v>
      </c>
      <c r="H19" t="s">
        <v>566</v>
      </c>
      <c r="I19" t="s">
        <v>567</v>
      </c>
    </row>
    <row r="20" spans="2:9" ht="20.45" customHeight="1">
      <c r="B20" s="46" t="s">
        <v>75</v>
      </c>
      <c r="D20" t="s">
        <v>319</v>
      </c>
      <c r="F20" t="s">
        <v>427</v>
      </c>
      <c r="H20" t="s">
        <v>568</v>
      </c>
      <c r="I20" t="s">
        <v>569</v>
      </c>
    </row>
    <row r="21" spans="2:9" ht="20.45" customHeight="1">
      <c r="B21" s="46" t="s">
        <v>73</v>
      </c>
      <c r="D21" t="s">
        <v>320</v>
      </c>
      <c r="F21" t="s">
        <v>428</v>
      </c>
      <c r="H21" t="s">
        <v>570</v>
      </c>
      <c r="I21" t="s">
        <v>571</v>
      </c>
    </row>
    <row r="22" spans="2:9" ht="20.45" customHeight="1">
      <c r="B22" s="46" t="s">
        <v>74</v>
      </c>
      <c r="D22" t="s">
        <v>321</v>
      </c>
      <c r="F22" t="s">
        <v>429</v>
      </c>
      <c r="H22" t="s">
        <v>572</v>
      </c>
      <c r="I22" t="s">
        <v>573</v>
      </c>
    </row>
    <row r="23" spans="2:9" ht="20.45" customHeight="1">
      <c r="B23" s="46" t="s">
        <v>55</v>
      </c>
      <c r="D23" t="s">
        <v>322</v>
      </c>
      <c r="F23" t="s">
        <v>430</v>
      </c>
      <c r="H23" t="s">
        <v>574</v>
      </c>
      <c r="I23" t="s">
        <v>575</v>
      </c>
    </row>
    <row r="24" spans="2:9" ht="20.45" customHeight="1">
      <c r="B24" s="46" t="s">
        <v>56</v>
      </c>
      <c r="D24" t="s">
        <v>323</v>
      </c>
      <c r="F24" t="s">
        <v>431</v>
      </c>
      <c r="H24" t="s">
        <v>576</v>
      </c>
      <c r="I24" t="s">
        <v>577</v>
      </c>
    </row>
    <row r="25" spans="2:9" ht="20.45" customHeight="1">
      <c r="B25" s="46" t="s">
        <v>57</v>
      </c>
      <c r="D25" t="s">
        <v>324</v>
      </c>
      <c r="F25" t="s">
        <v>432</v>
      </c>
      <c r="H25" t="s">
        <v>578</v>
      </c>
      <c r="I25" t="s">
        <v>579</v>
      </c>
    </row>
    <row r="26" spans="2:9" ht="20.45" customHeight="1">
      <c r="D26" t="s">
        <v>325</v>
      </c>
      <c r="F26" t="s">
        <v>433</v>
      </c>
      <c r="H26" t="s">
        <v>580</v>
      </c>
      <c r="I26" t="s">
        <v>581</v>
      </c>
    </row>
    <row r="27" spans="2:9" ht="20.45" customHeight="1">
      <c r="D27" t="s">
        <v>326</v>
      </c>
      <c r="F27" t="s">
        <v>434</v>
      </c>
      <c r="H27" t="s">
        <v>582</v>
      </c>
      <c r="I27" t="s">
        <v>583</v>
      </c>
    </row>
    <row r="28" spans="2:9" ht="20.45" customHeight="1">
      <c r="D28" t="s">
        <v>327</v>
      </c>
      <c r="F28" t="s">
        <v>435</v>
      </c>
      <c r="H28" t="s">
        <v>584</v>
      </c>
      <c r="I28" t="s">
        <v>585</v>
      </c>
    </row>
    <row r="29" spans="2:9" ht="20.45" customHeight="1">
      <c r="D29" t="s">
        <v>328</v>
      </c>
      <c r="F29" t="s">
        <v>436</v>
      </c>
      <c r="H29" t="s">
        <v>586</v>
      </c>
      <c r="I29" t="s">
        <v>587</v>
      </c>
    </row>
    <row r="30" spans="2:9" ht="20.45" customHeight="1">
      <c r="D30" t="s">
        <v>329</v>
      </c>
      <c r="F30" t="s">
        <v>437</v>
      </c>
    </row>
    <row r="31" spans="2:9" ht="20.45" customHeight="1">
      <c r="D31" t="s">
        <v>330</v>
      </c>
      <c r="F31" t="s">
        <v>438</v>
      </c>
    </row>
    <row r="32" spans="2:9" ht="20.45" customHeight="1">
      <c r="D32" t="s">
        <v>331</v>
      </c>
      <c r="F32" t="s">
        <v>439</v>
      </c>
    </row>
    <row r="33" spans="4:6" ht="20.45" customHeight="1">
      <c r="D33" t="s">
        <v>332</v>
      </c>
      <c r="F33" t="s">
        <v>440</v>
      </c>
    </row>
    <row r="34" spans="4:6" ht="20.45" customHeight="1">
      <c r="D34" t="s">
        <v>333</v>
      </c>
      <c r="F34" t="s">
        <v>441</v>
      </c>
    </row>
    <row r="35" spans="4:6" ht="20.45" customHeight="1">
      <c r="D35" t="s">
        <v>334</v>
      </c>
      <c r="F35" t="s">
        <v>442</v>
      </c>
    </row>
    <row r="36" spans="4:6" ht="20.45" customHeight="1">
      <c r="D36" t="s">
        <v>335</v>
      </c>
      <c r="F36" t="s">
        <v>443</v>
      </c>
    </row>
    <row r="37" spans="4:6" ht="20.45" customHeight="1">
      <c r="D37" t="s">
        <v>336</v>
      </c>
      <c r="F37" t="s">
        <v>444</v>
      </c>
    </row>
    <row r="38" spans="4:6" ht="20.45" customHeight="1">
      <c r="D38" t="s">
        <v>337</v>
      </c>
      <c r="F38" t="s">
        <v>445</v>
      </c>
    </row>
    <row r="39" spans="4:6" ht="20.45" customHeight="1">
      <c r="D39" t="s">
        <v>338</v>
      </c>
      <c r="F39" t="s">
        <v>446</v>
      </c>
    </row>
    <row r="40" spans="4:6" ht="20.45" customHeight="1">
      <c r="D40" t="s">
        <v>339</v>
      </c>
      <c r="F40" t="s">
        <v>447</v>
      </c>
    </row>
    <row r="41" spans="4:6" ht="20.45" customHeight="1">
      <c r="D41" t="s">
        <v>340</v>
      </c>
      <c r="F41" t="s">
        <v>448</v>
      </c>
    </row>
    <row r="42" spans="4:6" ht="20.45" customHeight="1">
      <c r="D42" t="s">
        <v>341</v>
      </c>
      <c r="F42" t="s">
        <v>449</v>
      </c>
    </row>
    <row r="43" spans="4:6" ht="20.45" customHeight="1">
      <c r="D43" t="s">
        <v>342</v>
      </c>
      <c r="F43" t="s">
        <v>450</v>
      </c>
    </row>
    <row r="44" spans="4:6" ht="20.45" customHeight="1">
      <c r="D44" t="s">
        <v>343</v>
      </c>
      <c r="F44" t="s">
        <v>451</v>
      </c>
    </row>
    <row r="45" spans="4:6" ht="20.45" customHeight="1">
      <c r="D45" t="s">
        <v>344</v>
      </c>
      <c r="F45" t="s">
        <v>452</v>
      </c>
    </row>
    <row r="46" spans="4:6" ht="20.45" customHeight="1">
      <c r="D46" t="s">
        <v>345</v>
      </c>
      <c r="F46" t="s">
        <v>453</v>
      </c>
    </row>
    <row r="47" spans="4:6" ht="20.45" customHeight="1">
      <c r="D47" t="s">
        <v>346</v>
      </c>
      <c r="F47" t="s">
        <v>454</v>
      </c>
    </row>
    <row r="48" spans="4:6" ht="20.45" customHeight="1">
      <c r="D48" t="s">
        <v>347</v>
      </c>
      <c r="F48" t="s">
        <v>455</v>
      </c>
    </row>
    <row r="49" spans="4:6" ht="20.45" customHeight="1">
      <c r="D49" t="s">
        <v>348</v>
      </c>
      <c r="F49" t="s">
        <v>456</v>
      </c>
    </row>
    <row r="50" spans="4:6" ht="20.45" customHeight="1">
      <c r="D50" t="s">
        <v>349</v>
      </c>
      <c r="F50" t="s">
        <v>457</v>
      </c>
    </row>
    <row r="51" spans="4:6" ht="20.45" customHeight="1">
      <c r="D51" t="s">
        <v>350</v>
      </c>
      <c r="F51" t="s">
        <v>458</v>
      </c>
    </row>
    <row r="52" spans="4:6" ht="20.45" customHeight="1">
      <c r="D52" t="s">
        <v>351</v>
      </c>
      <c r="F52" t="s">
        <v>459</v>
      </c>
    </row>
    <row r="53" spans="4:6" ht="20.45" customHeight="1">
      <c r="D53" t="s">
        <v>352</v>
      </c>
      <c r="F53" t="s">
        <v>460</v>
      </c>
    </row>
    <row r="54" spans="4:6" ht="20.45" customHeight="1">
      <c r="D54" t="s">
        <v>353</v>
      </c>
      <c r="F54" t="s">
        <v>461</v>
      </c>
    </row>
    <row r="55" spans="4:6" ht="20.45" customHeight="1">
      <c r="D55" t="s">
        <v>354</v>
      </c>
      <c r="F55" t="s">
        <v>462</v>
      </c>
    </row>
    <row r="56" spans="4:6" ht="20.45" customHeight="1">
      <c r="D56" t="s">
        <v>355</v>
      </c>
      <c r="F56" t="s">
        <v>463</v>
      </c>
    </row>
    <row r="57" spans="4:6" ht="20.45" customHeight="1">
      <c r="D57" t="s">
        <v>356</v>
      </c>
      <c r="F57" t="s">
        <v>464</v>
      </c>
    </row>
    <row r="58" spans="4:6" ht="20.45" customHeight="1">
      <c r="D58" t="s">
        <v>357</v>
      </c>
      <c r="F58" t="s">
        <v>465</v>
      </c>
    </row>
    <row r="59" spans="4:6" ht="20.45" customHeight="1">
      <c r="D59" t="s">
        <v>358</v>
      </c>
      <c r="F59" t="s">
        <v>466</v>
      </c>
    </row>
    <row r="60" spans="4:6" ht="20.45" customHeight="1">
      <c r="D60" t="s">
        <v>359</v>
      </c>
      <c r="F60" t="s">
        <v>467</v>
      </c>
    </row>
    <row r="61" spans="4:6" ht="20.45" customHeight="1">
      <c r="D61" t="s">
        <v>360</v>
      </c>
      <c r="F61" t="s">
        <v>468</v>
      </c>
    </row>
    <row r="62" spans="4:6" ht="20.45" customHeight="1">
      <c r="D62" t="s">
        <v>361</v>
      </c>
      <c r="F62" t="s">
        <v>469</v>
      </c>
    </row>
    <row r="63" spans="4:6" ht="20.45" customHeight="1">
      <c r="D63" t="s">
        <v>362</v>
      </c>
      <c r="F63" t="s">
        <v>470</v>
      </c>
    </row>
    <row r="64" spans="4:6" ht="20.45" customHeight="1">
      <c r="D64" t="s">
        <v>363</v>
      </c>
      <c r="F64" t="s">
        <v>471</v>
      </c>
    </row>
    <row r="65" spans="4:6" ht="20.45" customHeight="1">
      <c r="D65" t="s">
        <v>364</v>
      </c>
      <c r="F65" t="s">
        <v>472</v>
      </c>
    </row>
    <row r="66" spans="4:6" ht="20.45" customHeight="1">
      <c r="D66" t="s">
        <v>365</v>
      </c>
      <c r="F66" t="s">
        <v>473</v>
      </c>
    </row>
    <row r="67" spans="4:6" ht="20.45" customHeight="1">
      <c r="D67" t="s">
        <v>366</v>
      </c>
      <c r="F67" t="s">
        <v>474</v>
      </c>
    </row>
    <row r="68" spans="4:6" ht="20.45" customHeight="1">
      <c r="D68" t="s">
        <v>367</v>
      </c>
      <c r="F68" t="s">
        <v>475</v>
      </c>
    </row>
    <row r="69" spans="4:6" ht="20.45" customHeight="1">
      <c r="D69" t="s">
        <v>368</v>
      </c>
      <c r="F69" t="s">
        <v>476</v>
      </c>
    </row>
    <row r="70" spans="4:6" ht="20.45" customHeight="1">
      <c r="D70" t="s">
        <v>369</v>
      </c>
      <c r="F70" t="s">
        <v>477</v>
      </c>
    </row>
    <row r="71" spans="4:6" ht="20.45" customHeight="1">
      <c r="D71" t="s">
        <v>370</v>
      </c>
      <c r="F71" t="s">
        <v>478</v>
      </c>
    </row>
    <row r="72" spans="4:6" ht="20.45" customHeight="1">
      <c r="D72" t="s">
        <v>371</v>
      </c>
      <c r="F72" t="s">
        <v>479</v>
      </c>
    </row>
    <row r="73" spans="4:6" ht="20.45" customHeight="1">
      <c r="D73" t="s">
        <v>372</v>
      </c>
      <c r="F73" t="s">
        <v>480</v>
      </c>
    </row>
    <row r="74" spans="4:6" ht="20.45" customHeight="1">
      <c r="D74" t="s">
        <v>373</v>
      </c>
      <c r="F74" t="s">
        <v>481</v>
      </c>
    </row>
    <row r="75" spans="4:6" ht="20.45" customHeight="1">
      <c r="D75" t="s">
        <v>374</v>
      </c>
      <c r="F75" t="s">
        <v>482</v>
      </c>
    </row>
    <row r="76" spans="4:6" ht="20.45" customHeight="1">
      <c r="D76" t="s">
        <v>375</v>
      </c>
      <c r="F76" t="s">
        <v>483</v>
      </c>
    </row>
    <row r="77" spans="4:6" ht="20.45" customHeight="1">
      <c r="D77" t="s">
        <v>376</v>
      </c>
      <c r="F77" t="s">
        <v>484</v>
      </c>
    </row>
    <row r="78" spans="4:6" ht="20.45" customHeight="1">
      <c r="D78" t="s">
        <v>377</v>
      </c>
      <c r="F78" t="s">
        <v>485</v>
      </c>
    </row>
    <row r="79" spans="4:6" ht="20.45" customHeight="1">
      <c r="D79" t="s">
        <v>378</v>
      </c>
      <c r="F79" t="s">
        <v>486</v>
      </c>
    </row>
    <row r="80" spans="4:6" ht="20.45" customHeight="1">
      <c r="D80" t="s">
        <v>379</v>
      </c>
      <c r="F80" t="s">
        <v>487</v>
      </c>
    </row>
    <row r="81" spans="4:6" ht="20.45" customHeight="1">
      <c r="D81" t="s">
        <v>380</v>
      </c>
      <c r="F81" t="s">
        <v>488</v>
      </c>
    </row>
    <row r="82" spans="4:6" ht="20.45" customHeight="1">
      <c r="D82" t="s">
        <v>381</v>
      </c>
      <c r="F82" t="s">
        <v>489</v>
      </c>
    </row>
    <row r="83" spans="4:6" ht="20.45" customHeight="1">
      <c r="D83" t="s">
        <v>382</v>
      </c>
      <c r="F83" t="s">
        <v>490</v>
      </c>
    </row>
    <row r="84" spans="4:6" ht="20.45" customHeight="1">
      <c r="D84" t="s">
        <v>383</v>
      </c>
      <c r="F84" t="s">
        <v>491</v>
      </c>
    </row>
    <row r="85" spans="4:6" ht="20.45" customHeight="1">
      <c r="D85" t="s">
        <v>384</v>
      </c>
      <c r="F85" t="s">
        <v>492</v>
      </c>
    </row>
    <row r="86" spans="4:6" ht="20.45" customHeight="1">
      <c r="D86" t="s">
        <v>385</v>
      </c>
      <c r="F86" t="s">
        <v>493</v>
      </c>
    </row>
    <row r="87" spans="4:6" ht="20.45" customHeight="1">
      <c r="D87" t="s">
        <v>386</v>
      </c>
      <c r="F87" t="s">
        <v>494</v>
      </c>
    </row>
    <row r="88" spans="4:6" ht="20.45" customHeight="1">
      <c r="D88" t="s">
        <v>387</v>
      </c>
      <c r="F88" t="s">
        <v>495</v>
      </c>
    </row>
    <row r="89" spans="4:6" ht="20.45" customHeight="1">
      <c r="D89" t="s">
        <v>388</v>
      </c>
      <c r="F89" t="s">
        <v>496</v>
      </c>
    </row>
    <row r="90" spans="4:6" ht="20.45" customHeight="1">
      <c r="D90" t="s">
        <v>389</v>
      </c>
      <c r="F90" t="s">
        <v>497</v>
      </c>
    </row>
    <row r="91" spans="4:6" ht="20.45" customHeight="1">
      <c r="D91" t="s">
        <v>390</v>
      </c>
      <c r="F91" t="s">
        <v>498</v>
      </c>
    </row>
    <row r="92" spans="4:6" ht="20.45" customHeight="1">
      <c r="D92" t="s">
        <v>391</v>
      </c>
      <c r="F92" t="s">
        <v>499</v>
      </c>
    </row>
    <row r="93" spans="4:6" ht="20.45" customHeight="1">
      <c r="D93" t="s">
        <v>392</v>
      </c>
      <c r="F93" t="s">
        <v>500</v>
      </c>
    </row>
    <row r="94" spans="4:6" ht="20.45" customHeight="1">
      <c r="F94" t="s">
        <v>501</v>
      </c>
    </row>
    <row r="95" spans="4:6" ht="20.45" customHeight="1">
      <c r="F95" t="s">
        <v>502</v>
      </c>
    </row>
    <row r="96" spans="4:6" ht="20.45" customHeight="1">
      <c r="F96" t="s">
        <v>503</v>
      </c>
    </row>
    <row r="97" spans="6:6" ht="20.45" customHeight="1">
      <c r="F97" t="s">
        <v>504</v>
      </c>
    </row>
    <row r="98" spans="6:6" ht="20.45" customHeight="1">
      <c r="F98" t="s">
        <v>505</v>
      </c>
    </row>
    <row r="99" spans="6:6" ht="20.45" customHeight="1">
      <c r="F99" t="s">
        <v>506</v>
      </c>
    </row>
    <row r="100" spans="6:6" ht="20.45" customHeight="1">
      <c r="F100" t="s">
        <v>507</v>
      </c>
    </row>
    <row r="101" spans="6:6" ht="20.45" customHeight="1">
      <c r="F101" t="s">
        <v>508</v>
      </c>
    </row>
    <row r="102" spans="6:6" ht="20.45" customHeight="1">
      <c r="F102" t="s">
        <v>509</v>
      </c>
    </row>
    <row r="103" spans="6:6" ht="20.45" customHeight="1">
      <c r="F103" t="s">
        <v>510</v>
      </c>
    </row>
    <row r="104" spans="6:6" ht="20.45" customHeight="1">
      <c r="F104" t="s">
        <v>511</v>
      </c>
    </row>
    <row r="105" spans="6:6" ht="20.45" customHeight="1">
      <c r="F105" t="s">
        <v>512</v>
      </c>
    </row>
    <row r="106" spans="6:6" ht="20.45" customHeight="1">
      <c r="F106" t="s">
        <v>513</v>
      </c>
    </row>
    <row r="107" spans="6:6" ht="20.45" customHeight="1">
      <c r="F107" t="s">
        <v>514</v>
      </c>
    </row>
    <row r="108" spans="6:6" ht="20.45" customHeight="1">
      <c r="F108" t="s">
        <v>515</v>
      </c>
    </row>
    <row r="109" spans="6:6" ht="20.45" customHeight="1">
      <c r="F109" t="s">
        <v>516</v>
      </c>
    </row>
    <row r="110" spans="6:6" ht="20.45" customHeight="1">
      <c r="F110" t="s">
        <v>517</v>
      </c>
    </row>
    <row r="111" spans="6:6" ht="20.45" customHeight="1">
      <c r="F111" t="s">
        <v>518</v>
      </c>
    </row>
    <row r="112" spans="6:6" ht="20.45" customHeight="1">
      <c r="F112" t="s">
        <v>519</v>
      </c>
    </row>
    <row r="113" spans="6:6" ht="20.45" customHeight="1">
      <c r="F113" t="s">
        <v>520</v>
      </c>
    </row>
    <row r="114" spans="6:6" ht="20.45" customHeight="1">
      <c r="F114" t="s">
        <v>521</v>
      </c>
    </row>
    <row r="115" spans="6:6" ht="20.45" customHeight="1">
      <c r="F115" t="s">
        <v>522</v>
      </c>
    </row>
    <row r="116" spans="6:6" ht="20.45" customHeight="1">
      <c r="F116" t="s">
        <v>523</v>
      </c>
    </row>
    <row r="117" spans="6:6" ht="20.45" customHeight="1">
      <c r="F117" t="s">
        <v>524</v>
      </c>
    </row>
    <row r="118" spans="6:6" ht="20.45" customHeight="1">
      <c r="F118" t="s">
        <v>525</v>
      </c>
    </row>
    <row r="119" spans="6:6" ht="20.45" customHeight="1">
      <c r="F119" t="s">
        <v>526</v>
      </c>
    </row>
    <row r="120" spans="6:6" ht="20.45" customHeight="1">
      <c r="F120" t="s">
        <v>527</v>
      </c>
    </row>
    <row r="121" spans="6:6" ht="20.45" customHeight="1">
      <c r="F121" t="s">
        <v>528</v>
      </c>
    </row>
    <row r="122" spans="6:6" ht="20.45" customHeight="1">
      <c r="F122" t="s">
        <v>529</v>
      </c>
    </row>
    <row r="123" spans="6:6" ht="20.45" customHeight="1">
      <c r="F123" t="s">
        <v>530</v>
      </c>
    </row>
    <row r="124" spans="6:6" ht="20.45" customHeight="1">
      <c r="F124" t="s">
        <v>531</v>
      </c>
    </row>
    <row r="125" spans="6:6" ht="20.45" customHeight="1">
      <c r="F125" t="s">
        <v>532</v>
      </c>
    </row>
  </sheetData>
  <pageMargins left="0.7" right="0.7" top="0.75" bottom="0.75" header="0.3" footer="0.3"/>
  <tableParts count="5">
    <tablePart r:id="rId1"/>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D37"/>
  <sheetViews>
    <sheetView showGridLines="0" zoomScaleNormal="100" workbookViewId="0">
      <pane xSplit="1" ySplit="5" topLeftCell="B6" activePane="bottomRight" state="frozen"/>
      <selection pane="topRight"/>
      <selection pane="bottomLeft"/>
      <selection pane="bottomRight" activeCell="X5" sqref="X5"/>
    </sheetView>
  </sheetViews>
  <sheetFormatPr defaultColWidth="16.28515625" defaultRowHeight="12.75"/>
  <cols>
    <col min="1" max="1" width="38.7109375" style="2" customWidth="1"/>
    <col min="2" max="2" width="4.7109375" style="2" bestFit="1" customWidth="1"/>
    <col min="3" max="3" width="4.85546875" style="6" bestFit="1" customWidth="1"/>
    <col min="4" max="4" width="7.42578125" style="6" bestFit="1" customWidth="1"/>
    <col min="5" max="5" width="7.28515625" style="6" customWidth="1"/>
    <col min="6" max="6" width="6.28515625" style="2" bestFit="1" customWidth="1"/>
    <col min="7" max="7" width="9" style="2" bestFit="1" customWidth="1"/>
    <col min="8" max="8" width="6.85546875" style="2" bestFit="1" customWidth="1"/>
    <col min="9" max="9" width="7.42578125" style="2" customWidth="1"/>
    <col min="10" max="10" width="8" style="2" customWidth="1"/>
    <col min="11" max="11" width="7.140625" style="2" customWidth="1"/>
    <col min="12" max="12" width="7.28515625" style="2" customWidth="1"/>
    <col min="13" max="13" width="9.42578125" style="2" customWidth="1"/>
    <col min="14" max="14" width="6.42578125" style="2" customWidth="1"/>
    <col min="15" max="15" width="9" style="2" bestFit="1" customWidth="1"/>
    <col min="16" max="16" width="11.7109375" style="2" customWidth="1"/>
    <col min="17" max="17" width="8" style="2" bestFit="1" customWidth="1"/>
    <col min="18" max="18" width="9.140625" style="2" bestFit="1" customWidth="1"/>
    <col min="19" max="19" width="11.7109375" style="2" bestFit="1" customWidth="1"/>
    <col min="20" max="21" width="6.5703125" style="2" bestFit="1" customWidth="1"/>
    <col min="22" max="22" width="6.28515625" style="2" bestFit="1" customWidth="1"/>
    <col min="23" max="23" width="7.42578125" style="2" bestFit="1" customWidth="1"/>
    <col min="24" max="24" width="11.28515625" style="2" customWidth="1"/>
    <col min="25" max="26" width="6.28515625" style="2" customWidth="1"/>
    <col min="27" max="27" width="5.7109375" style="2" bestFit="1" customWidth="1"/>
    <col min="28" max="28" width="8.7109375" style="2" customWidth="1"/>
    <col min="29" max="29" width="7.7109375" style="2" customWidth="1"/>
    <col min="30" max="30" width="49.5703125" style="2" customWidth="1"/>
    <col min="31" max="264" width="16.28515625" style="2" customWidth="1"/>
    <col min="265" max="16384" width="16.28515625" style="3"/>
  </cols>
  <sheetData>
    <row r="1" spans="1:264">
      <c r="A1" s="84" t="s">
        <v>84</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row>
    <row r="2" spans="1:264" ht="20.45" customHeight="1">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row>
    <row r="3" spans="1:264">
      <c r="A3" s="31"/>
    </row>
    <row r="4" spans="1:264">
      <c r="A4" s="90" t="s">
        <v>0</v>
      </c>
      <c r="B4" s="90"/>
      <c r="C4" s="90"/>
      <c r="D4" s="90"/>
      <c r="E4" s="90"/>
      <c r="F4" s="90"/>
      <c r="G4" s="90"/>
      <c r="H4" s="90"/>
      <c r="I4" s="90"/>
      <c r="J4" s="90"/>
      <c r="K4" s="90"/>
      <c r="L4" s="90"/>
      <c r="M4" s="90"/>
      <c r="N4" s="90"/>
      <c r="O4" s="90"/>
      <c r="P4" s="90"/>
      <c r="Q4" s="90"/>
      <c r="R4" s="90"/>
      <c r="S4" s="90"/>
      <c r="T4" s="90"/>
      <c r="U4" s="90"/>
      <c r="V4" s="90"/>
      <c r="W4" s="90"/>
      <c r="X4" s="90"/>
      <c r="Y4" s="14"/>
      <c r="Z4" s="14"/>
      <c r="AA4" s="14"/>
      <c r="AB4" s="14"/>
      <c r="AC4" s="14"/>
    </row>
    <row r="5" spans="1:264" s="21" customFormat="1" ht="120.6" customHeight="1">
      <c r="A5" s="15"/>
      <c r="B5" s="16" t="s">
        <v>41</v>
      </c>
      <c r="C5" s="17" t="s">
        <v>40</v>
      </c>
      <c r="D5" s="17" t="s">
        <v>38</v>
      </c>
      <c r="E5" s="17" t="s">
        <v>39</v>
      </c>
      <c r="F5" s="24" t="s">
        <v>61</v>
      </c>
      <c r="G5" s="24" t="s">
        <v>60</v>
      </c>
      <c r="H5" s="24" t="s">
        <v>58</v>
      </c>
      <c r="I5" s="17" t="s">
        <v>59</v>
      </c>
      <c r="J5" s="17" t="s">
        <v>63</v>
      </c>
      <c r="K5" s="17" t="s">
        <v>62</v>
      </c>
      <c r="L5" s="17" t="s">
        <v>64</v>
      </c>
      <c r="M5" s="17" t="s">
        <v>77</v>
      </c>
      <c r="N5" s="17" t="s">
        <v>65</v>
      </c>
      <c r="O5" s="18" t="s">
        <v>66</v>
      </c>
      <c r="P5" s="17" t="s">
        <v>67</v>
      </c>
      <c r="Q5" s="17" t="s">
        <v>68</v>
      </c>
      <c r="R5" s="17" t="s">
        <v>69</v>
      </c>
      <c r="S5" s="17" t="s">
        <v>70</v>
      </c>
      <c r="T5" s="17" t="s">
        <v>81</v>
      </c>
      <c r="U5" s="17" t="s">
        <v>71</v>
      </c>
      <c r="V5" s="24" t="s">
        <v>72</v>
      </c>
      <c r="W5" s="22" t="s">
        <v>76</v>
      </c>
      <c r="X5" s="22" t="s">
        <v>75</v>
      </c>
      <c r="Y5" s="23" t="s">
        <v>73</v>
      </c>
      <c r="Z5" s="23" t="s">
        <v>74</v>
      </c>
      <c r="AA5" s="23" t="s">
        <v>55</v>
      </c>
      <c r="AB5" s="23" t="s">
        <v>56</v>
      </c>
      <c r="AC5" s="23" t="s">
        <v>57</v>
      </c>
      <c r="AD5" s="19" t="s">
        <v>37</v>
      </c>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c r="IX5" s="20"/>
      <c r="IY5" s="20"/>
      <c r="IZ5" s="20"/>
      <c r="JA5" s="20"/>
      <c r="JB5" s="20"/>
      <c r="JC5" s="20"/>
      <c r="JD5" s="20"/>
    </row>
    <row r="6" spans="1:264" ht="13.5" thickBot="1">
      <c r="A6" s="42" t="s">
        <v>1</v>
      </c>
      <c r="B6" s="28" t="s">
        <v>43</v>
      </c>
      <c r="C6" s="8">
        <v>1</v>
      </c>
      <c r="D6" s="8">
        <f>C6*1872</f>
        <v>1872</v>
      </c>
      <c r="E6" s="8">
        <f t="shared" ref="E6:E30" si="0">SUM(F6:AC6)</f>
        <v>1872</v>
      </c>
      <c r="F6" s="30"/>
      <c r="G6" s="11"/>
      <c r="H6" s="11"/>
      <c r="I6" s="11"/>
      <c r="J6" s="11"/>
      <c r="K6" s="11"/>
      <c r="L6" s="11"/>
      <c r="M6" s="11">
        <v>1872</v>
      </c>
      <c r="N6" s="11"/>
      <c r="O6" s="11"/>
      <c r="P6" s="11"/>
      <c r="Q6" s="11"/>
      <c r="R6" s="11"/>
      <c r="S6" s="11"/>
      <c r="T6" s="11"/>
      <c r="U6" s="11"/>
      <c r="V6" s="11"/>
      <c r="W6" s="11"/>
      <c r="X6" s="7"/>
      <c r="Y6" s="7"/>
      <c r="Z6" s="7"/>
      <c r="AA6" s="7"/>
      <c r="AB6" s="7"/>
      <c r="AC6" s="7"/>
      <c r="AD6" s="4" t="s">
        <v>21</v>
      </c>
    </row>
    <row r="7" spans="1:264" ht="13.5" thickBot="1">
      <c r="A7" s="42" t="s">
        <v>2</v>
      </c>
      <c r="B7" s="28" t="s">
        <v>42</v>
      </c>
      <c r="C7" s="9">
        <f>D7/1872</f>
        <v>0.125</v>
      </c>
      <c r="D7" s="8">
        <v>234</v>
      </c>
      <c r="E7" s="8">
        <f t="shared" si="0"/>
        <v>234</v>
      </c>
      <c r="F7" s="30"/>
      <c r="G7" s="11"/>
      <c r="H7" s="11"/>
      <c r="I7" s="11"/>
      <c r="J7" s="11"/>
      <c r="K7" s="11"/>
      <c r="L7" s="11"/>
      <c r="M7" s="11">
        <v>234</v>
      </c>
      <c r="N7" s="11"/>
      <c r="O7" s="11"/>
      <c r="P7" s="11"/>
      <c r="Q7" s="11"/>
      <c r="R7" s="11"/>
      <c r="S7" s="11"/>
      <c r="T7" s="11"/>
      <c r="U7" s="11"/>
      <c r="V7" s="11"/>
      <c r="W7" s="11"/>
      <c r="X7" s="7"/>
      <c r="Y7" s="7"/>
      <c r="Z7" s="7"/>
      <c r="AA7" s="7"/>
      <c r="AB7" s="7"/>
      <c r="AC7" s="7"/>
      <c r="AD7" s="4" t="s">
        <v>21</v>
      </c>
    </row>
    <row r="8" spans="1:264" ht="13.5" thickBot="1">
      <c r="A8" s="25" t="s">
        <v>3</v>
      </c>
      <c r="B8" s="28" t="s">
        <v>43</v>
      </c>
      <c r="C8" s="9">
        <v>3</v>
      </c>
      <c r="D8" s="8">
        <f t="shared" ref="D8:D30" si="1">C8*1872</f>
        <v>5616</v>
      </c>
      <c r="E8" s="8">
        <f t="shared" si="0"/>
        <v>5616</v>
      </c>
      <c r="F8" s="30"/>
      <c r="G8" s="11"/>
      <c r="H8" s="11"/>
      <c r="I8" s="11">
        <v>374.40000000000003</v>
      </c>
      <c r="J8" s="11">
        <v>374.40000000000003</v>
      </c>
      <c r="K8" s="11">
        <v>374.40000000000003</v>
      </c>
      <c r="L8" s="11">
        <v>374.40000000000003</v>
      </c>
      <c r="M8" s="11">
        <v>1123.2000000000007</v>
      </c>
      <c r="N8" s="11">
        <v>374.40000000000003</v>
      </c>
      <c r="O8" s="11">
        <v>374.40000000000003</v>
      </c>
      <c r="P8" s="11">
        <v>374.40000000000003</v>
      </c>
      <c r="Q8" s="11">
        <v>374.40000000000003</v>
      </c>
      <c r="R8" s="11">
        <v>374.40000000000003</v>
      </c>
      <c r="S8" s="11">
        <v>374.40000000000003</v>
      </c>
      <c r="T8" s="11">
        <v>374.40000000000003</v>
      </c>
      <c r="U8" s="11">
        <v>374.40000000000003</v>
      </c>
      <c r="V8" s="11"/>
      <c r="W8" s="11"/>
      <c r="X8" s="7"/>
      <c r="Y8" s="7"/>
      <c r="Z8" s="7"/>
      <c r="AA8" s="7"/>
      <c r="AB8" s="7"/>
      <c r="AC8" s="7"/>
      <c r="AD8" s="4" t="s">
        <v>21</v>
      </c>
    </row>
    <row r="9" spans="1:264" ht="13.5" thickBot="1">
      <c r="A9" s="25" t="s">
        <v>4</v>
      </c>
      <c r="B9" s="28" t="s">
        <v>43</v>
      </c>
      <c r="C9" s="9">
        <v>1</v>
      </c>
      <c r="D9" s="8">
        <f t="shared" si="1"/>
        <v>1872</v>
      </c>
      <c r="E9" s="8">
        <f t="shared" si="0"/>
        <v>1872</v>
      </c>
      <c r="F9" s="30"/>
      <c r="G9" s="11"/>
      <c r="H9" s="11"/>
      <c r="I9" s="11">
        <v>655.20000000000005</v>
      </c>
      <c r="J9" s="11">
        <v>280.8</v>
      </c>
      <c r="K9" s="11">
        <v>280.8</v>
      </c>
      <c r="L9" s="11">
        <v>468</v>
      </c>
      <c r="M9" s="11"/>
      <c r="N9" s="11"/>
      <c r="O9" s="11">
        <v>187.20000000000002</v>
      </c>
      <c r="P9" s="11"/>
      <c r="Q9" s="11"/>
      <c r="R9" s="11"/>
      <c r="S9" s="11"/>
      <c r="T9" s="11"/>
      <c r="U9" s="11"/>
      <c r="V9" s="11"/>
      <c r="W9" s="11"/>
      <c r="X9" s="7"/>
      <c r="Y9" s="7"/>
      <c r="Z9" s="7"/>
      <c r="AA9" s="7"/>
      <c r="AB9" s="7"/>
      <c r="AC9" s="7"/>
      <c r="AD9" s="1" t="s">
        <v>22</v>
      </c>
    </row>
    <row r="10" spans="1:264" ht="13.5" thickBot="1">
      <c r="A10" s="25" t="s">
        <v>5</v>
      </c>
      <c r="B10" s="28" t="s">
        <v>43</v>
      </c>
      <c r="C10" s="9">
        <v>2</v>
      </c>
      <c r="D10" s="8">
        <f t="shared" si="1"/>
        <v>3744</v>
      </c>
      <c r="E10" s="8">
        <f t="shared" si="0"/>
        <v>3744</v>
      </c>
      <c r="F10" s="30"/>
      <c r="G10" s="11"/>
      <c r="H10" s="11"/>
      <c r="I10" s="11">
        <v>1872</v>
      </c>
      <c r="J10" s="11">
        <v>936</v>
      </c>
      <c r="K10" s="11"/>
      <c r="L10" s="11"/>
      <c r="M10" s="11"/>
      <c r="N10" s="11"/>
      <c r="O10" s="11">
        <v>936</v>
      </c>
      <c r="P10" s="11"/>
      <c r="Q10" s="11"/>
      <c r="R10" s="11"/>
      <c r="S10" s="11"/>
      <c r="T10" s="11"/>
      <c r="U10" s="11"/>
      <c r="V10" s="11"/>
      <c r="W10" s="11"/>
      <c r="X10" s="7"/>
      <c r="Y10" s="7"/>
      <c r="Z10" s="7"/>
      <c r="AA10" s="7"/>
      <c r="AB10" s="7"/>
      <c r="AC10" s="7"/>
      <c r="AD10" s="1" t="s">
        <v>22</v>
      </c>
    </row>
    <row r="11" spans="1:264" ht="13.5" thickBot="1">
      <c r="A11" s="25" t="s">
        <v>6</v>
      </c>
      <c r="B11" s="28" t="s">
        <v>43</v>
      </c>
      <c r="C11" s="9">
        <v>3</v>
      </c>
      <c r="D11" s="8">
        <f t="shared" si="1"/>
        <v>5616</v>
      </c>
      <c r="E11" s="27">
        <f t="shared" si="0"/>
        <v>5616</v>
      </c>
      <c r="F11" s="30">
        <v>936</v>
      </c>
      <c r="G11" s="11"/>
      <c r="H11" s="11"/>
      <c r="I11" s="11">
        <v>936</v>
      </c>
      <c r="J11" s="11">
        <v>468</v>
      </c>
      <c r="K11" s="11"/>
      <c r="L11" s="11">
        <v>1872</v>
      </c>
      <c r="M11" s="11"/>
      <c r="N11" s="11"/>
      <c r="O11" s="11">
        <v>468</v>
      </c>
      <c r="P11" s="11"/>
      <c r="Q11" s="11"/>
      <c r="R11" s="11"/>
      <c r="S11" s="11"/>
      <c r="T11" s="11">
        <v>936</v>
      </c>
      <c r="U11" s="11"/>
      <c r="V11" s="11"/>
      <c r="W11" s="11"/>
      <c r="X11" s="7"/>
      <c r="Y11" s="7"/>
      <c r="Z11" s="7"/>
      <c r="AA11" s="7"/>
      <c r="AB11" s="7"/>
      <c r="AC11" s="7"/>
      <c r="AD11" s="1" t="s">
        <v>23</v>
      </c>
    </row>
    <row r="12" spans="1:264" ht="13.5" thickBot="1">
      <c r="A12" s="25" t="s">
        <v>7</v>
      </c>
      <c r="B12" s="28" t="s">
        <v>43</v>
      </c>
      <c r="C12" s="9">
        <v>1</v>
      </c>
      <c r="D12" s="8">
        <f t="shared" si="1"/>
        <v>1872</v>
      </c>
      <c r="E12" s="27">
        <f t="shared" si="0"/>
        <v>1872</v>
      </c>
      <c r="F12" s="30"/>
      <c r="G12" s="11"/>
      <c r="H12" s="11"/>
      <c r="I12" s="11">
        <v>468</v>
      </c>
      <c r="J12" s="11">
        <v>234</v>
      </c>
      <c r="K12" s="11"/>
      <c r="L12" s="11"/>
      <c r="M12" s="11"/>
      <c r="N12" s="11"/>
      <c r="O12" s="11"/>
      <c r="P12" s="11"/>
      <c r="Q12" s="11"/>
      <c r="R12" s="11"/>
      <c r="S12" s="11">
        <v>234</v>
      </c>
      <c r="T12" s="11"/>
      <c r="U12" s="11"/>
      <c r="V12" s="11"/>
      <c r="W12" s="11"/>
      <c r="X12" s="11"/>
      <c r="Y12" s="11"/>
      <c r="Z12" s="11"/>
      <c r="AA12" s="11"/>
      <c r="AB12" s="11">
        <v>936</v>
      </c>
      <c r="AC12" s="7"/>
      <c r="AD12" s="4" t="s">
        <v>24</v>
      </c>
    </row>
    <row r="13" spans="1:264" ht="13.5" thickBot="1">
      <c r="A13" s="25" t="s">
        <v>8</v>
      </c>
      <c r="B13" s="28" t="s">
        <v>43</v>
      </c>
      <c r="C13" s="9">
        <v>1</v>
      </c>
      <c r="D13" s="8">
        <f t="shared" si="1"/>
        <v>1872</v>
      </c>
      <c r="E13" s="8">
        <f t="shared" si="0"/>
        <v>1872</v>
      </c>
      <c r="F13" s="30"/>
      <c r="G13" s="11"/>
      <c r="H13" s="11"/>
      <c r="I13" s="11"/>
      <c r="J13" s="11"/>
      <c r="K13" s="11"/>
      <c r="L13" s="11"/>
      <c r="M13" s="11"/>
      <c r="N13" s="11"/>
      <c r="O13" s="11"/>
      <c r="P13" s="11"/>
      <c r="Q13" s="11"/>
      <c r="R13" s="11"/>
      <c r="S13" s="11"/>
      <c r="T13" s="11"/>
      <c r="U13" s="11"/>
      <c r="V13" s="11"/>
      <c r="W13" s="11"/>
      <c r="X13" s="7"/>
      <c r="Y13" s="7"/>
      <c r="Z13" s="7"/>
      <c r="AA13" s="7"/>
      <c r="AB13" s="11">
        <v>1872</v>
      </c>
      <c r="AC13" s="7"/>
      <c r="AD13" s="4" t="s">
        <v>24</v>
      </c>
    </row>
    <row r="14" spans="1:264" ht="13.5" thickBot="1">
      <c r="A14" s="25" t="s">
        <v>9</v>
      </c>
      <c r="B14" s="28" t="s">
        <v>43</v>
      </c>
      <c r="C14" s="9">
        <v>1</v>
      </c>
      <c r="D14" s="8">
        <f t="shared" si="1"/>
        <v>1872</v>
      </c>
      <c r="E14" s="8">
        <f t="shared" si="0"/>
        <v>1872</v>
      </c>
      <c r="F14" s="30"/>
      <c r="G14" s="11"/>
      <c r="H14" s="11"/>
      <c r="I14" s="11"/>
      <c r="J14" s="11">
        <v>1872</v>
      </c>
      <c r="K14" s="11"/>
      <c r="L14" s="11"/>
      <c r="M14" s="11"/>
      <c r="N14" s="11"/>
      <c r="O14" s="11"/>
      <c r="P14" s="11"/>
      <c r="Q14" s="11"/>
      <c r="R14" s="11"/>
      <c r="S14" s="11"/>
      <c r="T14" s="11"/>
      <c r="U14" s="11"/>
      <c r="V14" s="11"/>
      <c r="W14" s="11"/>
      <c r="X14" s="7"/>
      <c r="Y14" s="7"/>
      <c r="Z14" s="7"/>
      <c r="AA14" s="7"/>
      <c r="AB14" s="7"/>
      <c r="AC14" s="7"/>
      <c r="AD14" s="4" t="s">
        <v>25</v>
      </c>
    </row>
    <row r="15" spans="1:264" ht="13.5" thickBot="1">
      <c r="A15" s="25" t="s">
        <v>79</v>
      </c>
      <c r="B15" s="28" t="s">
        <v>43</v>
      </c>
      <c r="C15" s="9">
        <v>1</v>
      </c>
      <c r="D15" s="8">
        <f t="shared" si="1"/>
        <v>1872</v>
      </c>
      <c r="E15" s="8">
        <f t="shared" si="0"/>
        <v>1872</v>
      </c>
      <c r="F15" s="30"/>
      <c r="G15" s="11"/>
      <c r="H15" s="11"/>
      <c r="I15" s="11">
        <v>1310.3999999999999</v>
      </c>
      <c r="J15" s="11"/>
      <c r="K15" s="11"/>
      <c r="L15" s="11"/>
      <c r="M15" s="11"/>
      <c r="N15" s="11"/>
      <c r="O15" s="11">
        <v>187.20000000000002</v>
      </c>
      <c r="P15" s="11"/>
      <c r="Q15" s="11"/>
      <c r="R15" s="11"/>
      <c r="S15" s="11"/>
      <c r="T15" s="11"/>
      <c r="U15" s="11"/>
      <c r="V15" s="11"/>
      <c r="W15" s="11"/>
      <c r="X15" s="7"/>
      <c r="Y15" s="11">
        <v>374.40000000000003</v>
      </c>
      <c r="Z15" s="7"/>
      <c r="AA15" s="7"/>
      <c r="AB15" s="7"/>
      <c r="AC15" s="7"/>
      <c r="AD15" s="4" t="s">
        <v>25</v>
      </c>
    </row>
    <row r="16" spans="1:264" ht="13.5" thickBot="1">
      <c r="A16" s="25" t="s">
        <v>10</v>
      </c>
      <c r="B16" s="28" t="s">
        <v>43</v>
      </c>
      <c r="C16" s="9">
        <v>2</v>
      </c>
      <c r="D16" s="8">
        <f t="shared" si="1"/>
        <v>3744</v>
      </c>
      <c r="E16" s="27">
        <f t="shared" si="0"/>
        <v>3743.9999999999991</v>
      </c>
      <c r="F16" s="30"/>
      <c r="G16" s="11"/>
      <c r="H16" s="11"/>
      <c r="I16" s="11">
        <v>1872</v>
      </c>
      <c r="J16" s="11">
        <v>187.20000000000002</v>
      </c>
      <c r="K16" s="11"/>
      <c r="L16" s="11"/>
      <c r="M16" s="11"/>
      <c r="N16" s="11"/>
      <c r="O16" s="11">
        <v>187.20000000000002</v>
      </c>
      <c r="P16" s="11"/>
      <c r="Q16" s="11"/>
      <c r="R16" s="11"/>
      <c r="S16" s="11"/>
      <c r="T16" s="11"/>
      <c r="U16" s="11"/>
      <c r="V16" s="11"/>
      <c r="W16" s="11"/>
      <c r="X16" s="11">
        <v>187.20000000000002</v>
      </c>
      <c r="Y16" s="11"/>
      <c r="Z16" s="11">
        <v>1123.1999999999998</v>
      </c>
      <c r="AA16" s="11">
        <v>187.20000000000002</v>
      </c>
      <c r="AB16" s="7"/>
      <c r="AC16" s="7"/>
      <c r="AD16" s="4" t="s">
        <v>26</v>
      </c>
    </row>
    <row r="17" spans="1:30" ht="13.5" thickBot="1">
      <c r="A17" s="40" t="s">
        <v>80</v>
      </c>
      <c r="B17" s="28" t="s">
        <v>43</v>
      </c>
      <c r="C17" s="9">
        <v>2</v>
      </c>
      <c r="D17" s="8">
        <f t="shared" si="1"/>
        <v>3744</v>
      </c>
      <c r="E17" s="8">
        <f t="shared" si="0"/>
        <v>3744</v>
      </c>
      <c r="F17" s="30"/>
      <c r="G17" s="11"/>
      <c r="H17" s="11"/>
      <c r="I17" s="11">
        <v>748.80000000000018</v>
      </c>
      <c r="J17" s="11"/>
      <c r="K17" s="11"/>
      <c r="L17" s="11">
        <v>936</v>
      </c>
      <c r="M17" s="11"/>
      <c r="N17" s="11"/>
      <c r="O17" s="11">
        <v>187.20000000000002</v>
      </c>
      <c r="P17" s="11"/>
      <c r="Q17" s="11"/>
      <c r="R17" s="11"/>
      <c r="S17" s="11"/>
      <c r="T17" s="11">
        <v>1872</v>
      </c>
      <c r="U17" s="11"/>
      <c r="V17" s="11"/>
      <c r="W17" s="11"/>
      <c r="X17" s="7"/>
      <c r="Y17" s="7"/>
      <c r="Z17" s="7"/>
      <c r="AA17" s="7"/>
      <c r="AB17" s="7"/>
      <c r="AC17" s="7"/>
      <c r="AD17" s="4" t="s">
        <v>27</v>
      </c>
    </row>
    <row r="18" spans="1:30" ht="13.5" thickBot="1">
      <c r="A18" s="25" t="s">
        <v>11</v>
      </c>
      <c r="B18" s="28" t="s">
        <v>43</v>
      </c>
      <c r="C18" s="29">
        <v>1</v>
      </c>
      <c r="D18" s="27">
        <f t="shared" si="1"/>
        <v>1872</v>
      </c>
      <c r="E18" s="27">
        <f t="shared" si="0"/>
        <v>1872</v>
      </c>
      <c r="F18" s="30"/>
      <c r="G18" s="11"/>
      <c r="H18" s="11"/>
      <c r="I18" s="11"/>
      <c r="J18" s="11"/>
      <c r="K18" s="11"/>
      <c r="L18" s="11"/>
      <c r="M18" s="11">
        <v>187.19999999999987</v>
      </c>
      <c r="N18" s="11"/>
      <c r="O18" s="11"/>
      <c r="P18" s="11"/>
      <c r="Q18" s="11">
        <v>1497.6000000000001</v>
      </c>
      <c r="R18" s="11"/>
      <c r="S18" s="11"/>
      <c r="T18" s="11">
        <v>187.2</v>
      </c>
      <c r="U18" s="11"/>
      <c r="V18" s="11"/>
      <c r="W18" s="11"/>
      <c r="X18" s="7"/>
      <c r="Y18" s="7"/>
      <c r="Z18" s="7"/>
      <c r="AA18" s="7"/>
      <c r="AB18" s="7"/>
      <c r="AC18" s="7"/>
      <c r="AD18" s="4" t="s">
        <v>28</v>
      </c>
    </row>
    <row r="19" spans="1:30" ht="13.5" thickBot="1">
      <c r="A19" s="25" t="s">
        <v>12</v>
      </c>
      <c r="B19" s="28" t="s">
        <v>43</v>
      </c>
      <c r="C19" s="9">
        <v>1</v>
      </c>
      <c r="D19" s="8">
        <f t="shared" si="1"/>
        <v>1872</v>
      </c>
      <c r="E19" s="27">
        <f t="shared" si="0"/>
        <v>1872.0000000000002</v>
      </c>
      <c r="F19" s="30">
        <v>187.20000000000002</v>
      </c>
      <c r="G19" s="11"/>
      <c r="H19" s="30">
        <v>187.20000000000002</v>
      </c>
      <c r="I19" s="11">
        <v>187.20000000000002</v>
      </c>
      <c r="J19" s="11">
        <v>187.20000000000002</v>
      </c>
      <c r="K19" s="11">
        <v>374.40000000000003</v>
      </c>
      <c r="L19" s="11">
        <v>374.40000000000003</v>
      </c>
      <c r="M19" s="11"/>
      <c r="N19" s="11"/>
      <c r="O19" s="11">
        <v>187.20000000000002</v>
      </c>
      <c r="P19" s="11"/>
      <c r="Q19" s="11"/>
      <c r="R19" s="11"/>
      <c r="S19" s="11"/>
      <c r="T19" s="11"/>
      <c r="U19" s="11"/>
      <c r="V19" s="30">
        <v>187.20000000000002</v>
      </c>
      <c r="W19" s="11"/>
      <c r="X19" s="7"/>
      <c r="Y19" s="7"/>
      <c r="Z19" s="7"/>
      <c r="AA19" s="7"/>
      <c r="AB19" s="11"/>
      <c r="AC19" s="11"/>
      <c r="AD19" s="4" t="s">
        <v>29</v>
      </c>
    </row>
    <row r="20" spans="1:30" ht="13.5" thickBot="1">
      <c r="A20" s="25" t="s">
        <v>13</v>
      </c>
      <c r="B20" s="28" t="s">
        <v>43</v>
      </c>
      <c r="C20" s="9">
        <v>1</v>
      </c>
      <c r="D20" s="8">
        <f t="shared" si="1"/>
        <v>1872</v>
      </c>
      <c r="E20" s="8">
        <f t="shared" si="0"/>
        <v>1872</v>
      </c>
      <c r="F20" s="30"/>
      <c r="G20" s="11"/>
      <c r="H20" s="11"/>
      <c r="I20" s="11"/>
      <c r="J20" s="11"/>
      <c r="K20" s="11"/>
      <c r="L20" s="11"/>
      <c r="M20" s="11"/>
      <c r="N20" s="11"/>
      <c r="O20" s="11"/>
      <c r="P20" s="11"/>
      <c r="Q20" s="11"/>
      <c r="R20" s="11"/>
      <c r="S20" s="11">
        <v>1872</v>
      </c>
      <c r="T20" s="11"/>
      <c r="U20" s="11"/>
      <c r="V20" s="11"/>
      <c r="W20" s="11"/>
      <c r="X20" s="7"/>
      <c r="Y20" s="7"/>
      <c r="Z20" s="7"/>
      <c r="AA20" s="7"/>
      <c r="AB20" s="11"/>
      <c r="AC20" s="11"/>
      <c r="AD20" s="4" t="s">
        <v>30</v>
      </c>
    </row>
    <row r="21" spans="1:30" ht="13.5" thickBot="1">
      <c r="A21" s="25" t="s">
        <v>14</v>
      </c>
      <c r="B21" s="28" t="s">
        <v>43</v>
      </c>
      <c r="C21" s="9">
        <v>1</v>
      </c>
      <c r="D21" s="8">
        <f t="shared" si="1"/>
        <v>1872</v>
      </c>
      <c r="E21" s="8">
        <f t="shared" si="0"/>
        <v>1872</v>
      </c>
      <c r="F21" s="30"/>
      <c r="G21" s="11"/>
      <c r="H21" s="11"/>
      <c r="I21" s="11"/>
      <c r="J21" s="11"/>
      <c r="K21" s="11">
        <v>468</v>
      </c>
      <c r="L21" s="11">
        <v>1404</v>
      </c>
      <c r="M21" s="11"/>
      <c r="N21" s="11"/>
      <c r="O21" s="11"/>
      <c r="P21" s="11"/>
      <c r="Q21" s="11"/>
      <c r="R21" s="11"/>
      <c r="S21" s="11"/>
      <c r="T21" s="11"/>
      <c r="U21" s="11"/>
      <c r="V21" s="11"/>
      <c r="W21" s="11"/>
      <c r="X21" s="7"/>
      <c r="Y21" s="7"/>
      <c r="Z21" s="7"/>
      <c r="AA21" s="7"/>
      <c r="AB21" s="11"/>
      <c r="AC21" s="11"/>
      <c r="AD21" s="4" t="s">
        <v>14</v>
      </c>
    </row>
    <row r="22" spans="1:30" ht="13.5" thickBot="1">
      <c r="A22" s="25" t="s">
        <v>15</v>
      </c>
      <c r="B22" s="28" t="s">
        <v>43</v>
      </c>
      <c r="C22" s="9">
        <v>2</v>
      </c>
      <c r="D22" s="8">
        <f t="shared" si="1"/>
        <v>3744</v>
      </c>
      <c r="E22" s="8">
        <f t="shared" si="0"/>
        <v>3744</v>
      </c>
      <c r="F22" s="30"/>
      <c r="G22" s="11"/>
      <c r="H22" s="11"/>
      <c r="I22" s="11"/>
      <c r="J22" s="11"/>
      <c r="K22" s="11"/>
      <c r="L22" s="11"/>
      <c r="M22" s="11"/>
      <c r="N22" s="11"/>
      <c r="O22" s="11"/>
      <c r="P22" s="11"/>
      <c r="Q22" s="11"/>
      <c r="R22" s="11"/>
      <c r="S22" s="11"/>
      <c r="T22" s="11"/>
      <c r="U22" s="11"/>
      <c r="V22" s="11"/>
      <c r="W22" s="11"/>
      <c r="X22" s="7"/>
      <c r="Y22" s="7"/>
      <c r="Z22" s="7"/>
      <c r="AA22" s="7"/>
      <c r="AB22" s="11"/>
      <c r="AC22" s="11">
        <v>3744</v>
      </c>
      <c r="AD22" s="4" t="s">
        <v>31</v>
      </c>
    </row>
    <row r="23" spans="1:30" ht="13.5" thickBot="1">
      <c r="A23" s="40" t="s">
        <v>16</v>
      </c>
      <c r="B23" s="28" t="s">
        <v>43</v>
      </c>
      <c r="C23" s="9">
        <v>6</v>
      </c>
      <c r="D23" s="8">
        <f t="shared" si="1"/>
        <v>11232</v>
      </c>
      <c r="E23" s="8">
        <f t="shared" si="0"/>
        <v>11232</v>
      </c>
      <c r="F23" s="30"/>
      <c r="G23" s="11"/>
      <c r="H23" s="11"/>
      <c r="I23" s="11"/>
      <c r="J23" s="11"/>
      <c r="K23" s="11">
        <v>936</v>
      </c>
      <c r="L23" s="11">
        <v>936</v>
      </c>
      <c r="M23" s="11"/>
      <c r="N23" s="11"/>
      <c r="O23" s="11"/>
      <c r="P23" s="11">
        <v>3744</v>
      </c>
      <c r="Q23" s="11">
        <v>936</v>
      </c>
      <c r="R23" s="11">
        <v>936</v>
      </c>
      <c r="S23" s="11">
        <v>936</v>
      </c>
      <c r="T23" s="11">
        <v>936</v>
      </c>
      <c r="U23" s="11">
        <v>1872</v>
      </c>
      <c r="V23" s="11"/>
      <c r="W23" s="11"/>
      <c r="X23" s="7"/>
      <c r="Y23" s="7"/>
      <c r="Z23" s="7"/>
      <c r="AA23" s="7"/>
      <c r="AB23" s="11"/>
      <c r="AC23" s="11"/>
      <c r="AD23" s="4" t="s">
        <v>32</v>
      </c>
    </row>
    <row r="24" spans="1:30" ht="13.5" thickBot="1">
      <c r="A24" s="25" t="s">
        <v>53</v>
      </c>
      <c r="B24" s="28" t="s">
        <v>43</v>
      </c>
      <c r="C24" s="9">
        <v>1</v>
      </c>
      <c r="D24" s="8">
        <f t="shared" si="1"/>
        <v>1872</v>
      </c>
      <c r="E24" s="8">
        <f t="shared" si="0"/>
        <v>1872</v>
      </c>
      <c r="F24" s="30"/>
      <c r="G24" s="11"/>
      <c r="H24" s="11"/>
      <c r="I24" s="11"/>
      <c r="J24" s="11"/>
      <c r="K24" s="11"/>
      <c r="L24" s="11"/>
      <c r="M24" s="11"/>
      <c r="N24" s="11">
        <v>1872</v>
      </c>
      <c r="O24" s="11"/>
      <c r="P24" s="11"/>
      <c r="Q24" s="11"/>
      <c r="R24" s="11"/>
      <c r="S24" s="11"/>
      <c r="T24" s="11"/>
      <c r="U24" s="11"/>
      <c r="V24" s="11"/>
      <c r="W24" s="11"/>
      <c r="X24" s="7"/>
      <c r="Y24" s="7"/>
      <c r="Z24" s="7"/>
      <c r="AA24" s="7"/>
      <c r="AB24" s="11"/>
      <c r="AC24" s="11"/>
      <c r="AD24" s="4"/>
    </row>
    <row r="25" spans="1:30" ht="13.5" thickBot="1">
      <c r="A25" s="40" t="s">
        <v>17</v>
      </c>
      <c r="B25" s="28" t="s">
        <v>43</v>
      </c>
      <c r="C25" s="9">
        <v>1</v>
      </c>
      <c r="D25" s="8">
        <f t="shared" si="1"/>
        <v>1872</v>
      </c>
      <c r="E25" s="8">
        <f t="shared" si="0"/>
        <v>1872</v>
      </c>
      <c r="F25" s="30"/>
      <c r="G25" s="11"/>
      <c r="H25" s="11"/>
      <c r="I25" s="11">
        <v>187.20000000000002</v>
      </c>
      <c r="J25" s="11"/>
      <c r="K25" s="11"/>
      <c r="L25" s="11"/>
      <c r="M25" s="11"/>
      <c r="N25" s="11"/>
      <c r="O25" s="11">
        <v>187.20000000000002</v>
      </c>
      <c r="P25" s="11">
        <v>1497.6</v>
      </c>
      <c r="Q25" s="11"/>
      <c r="R25" s="11"/>
      <c r="S25" s="11"/>
      <c r="T25" s="11"/>
      <c r="U25" s="11"/>
      <c r="V25" s="11"/>
      <c r="W25" s="11"/>
      <c r="X25" s="7"/>
      <c r="Y25" s="7"/>
      <c r="Z25" s="7"/>
      <c r="AA25" s="7"/>
      <c r="AB25" s="11"/>
      <c r="AC25" s="11"/>
      <c r="AD25" s="4" t="s">
        <v>33</v>
      </c>
    </row>
    <row r="26" spans="1:30" ht="26.25" thickBot="1">
      <c r="A26" s="25" t="s">
        <v>18</v>
      </c>
      <c r="B26" s="28" t="s">
        <v>43</v>
      </c>
      <c r="C26" s="9">
        <v>2</v>
      </c>
      <c r="D26" s="8">
        <f t="shared" si="1"/>
        <v>3744</v>
      </c>
      <c r="E26" s="8">
        <f t="shared" si="0"/>
        <v>3744</v>
      </c>
      <c r="F26" s="30"/>
      <c r="G26" s="11"/>
      <c r="H26" s="11"/>
      <c r="I26" s="11"/>
      <c r="J26" s="11"/>
      <c r="K26" s="11"/>
      <c r="L26" s="11"/>
      <c r="M26" s="11"/>
      <c r="N26" s="11"/>
      <c r="O26" s="11"/>
      <c r="P26" s="11"/>
      <c r="Q26" s="11">
        <v>1872</v>
      </c>
      <c r="R26" s="11"/>
      <c r="S26" s="11"/>
      <c r="T26" s="11"/>
      <c r="U26" s="11">
        <v>1872</v>
      </c>
      <c r="V26" s="11"/>
      <c r="W26" s="11"/>
      <c r="X26" s="7"/>
      <c r="Y26" s="7"/>
      <c r="Z26" s="7"/>
      <c r="AA26" s="7"/>
      <c r="AB26" s="11"/>
      <c r="AC26" s="11"/>
      <c r="AD26" s="4" t="s">
        <v>34</v>
      </c>
    </row>
    <row r="27" spans="1:30" ht="13.5" thickBot="1">
      <c r="A27" s="41" t="s">
        <v>19</v>
      </c>
      <c r="B27" s="28" t="s">
        <v>44</v>
      </c>
      <c r="C27" s="9">
        <v>8.5</v>
      </c>
      <c r="D27" s="8">
        <f t="shared" si="1"/>
        <v>15912</v>
      </c>
      <c r="E27" s="8">
        <f t="shared" si="0"/>
        <v>15912</v>
      </c>
      <c r="F27" s="30"/>
      <c r="G27" s="11"/>
      <c r="H27" s="11"/>
      <c r="I27" s="11"/>
      <c r="J27" s="11"/>
      <c r="K27" s="11"/>
      <c r="L27" s="11"/>
      <c r="M27" s="11"/>
      <c r="N27" s="11"/>
      <c r="O27" s="11"/>
      <c r="P27" s="11"/>
      <c r="Q27" s="11"/>
      <c r="R27" s="11">
        <v>1872</v>
      </c>
      <c r="S27" s="11">
        <v>1872</v>
      </c>
      <c r="T27" s="11">
        <v>1872</v>
      </c>
      <c r="U27" s="11"/>
      <c r="V27" s="11"/>
      <c r="W27" s="11">
        <v>10296</v>
      </c>
      <c r="X27" s="7"/>
      <c r="Y27" s="7"/>
      <c r="Z27" s="7"/>
      <c r="AA27" s="7"/>
      <c r="AB27" s="11"/>
      <c r="AC27" s="11"/>
      <c r="AD27" s="4" t="s">
        <v>35</v>
      </c>
    </row>
    <row r="28" spans="1:30" ht="13.5" thickBot="1">
      <c r="A28" s="25" t="s">
        <v>20</v>
      </c>
      <c r="B28" s="28" t="s">
        <v>43</v>
      </c>
      <c r="C28" s="9">
        <v>1</v>
      </c>
      <c r="D28" s="8">
        <f t="shared" si="1"/>
        <v>1872</v>
      </c>
      <c r="E28" s="8">
        <f t="shared" si="0"/>
        <v>1872.0000000000002</v>
      </c>
      <c r="F28" s="30"/>
      <c r="G28" s="11"/>
      <c r="H28" s="11"/>
      <c r="I28" s="11"/>
      <c r="J28" s="11"/>
      <c r="K28" s="11"/>
      <c r="L28" s="11"/>
      <c r="M28" s="11"/>
      <c r="N28" s="11"/>
      <c r="O28" s="11"/>
      <c r="P28" s="11"/>
      <c r="Q28" s="11"/>
      <c r="R28" s="11">
        <v>93.600000000000009</v>
      </c>
      <c r="S28" s="11">
        <v>93.6</v>
      </c>
      <c r="T28" s="11"/>
      <c r="U28" s="11"/>
      <c r="V28" s="11"/>
      <c r="W28" s="11">
        <v>1684.8000000000002</v>
      </c>
      <c r="X28" s="7"/>
      <c r="Y28" s="7"/>
      <c r="Z28" s="7"/>
      <c r="AA28" s="7"/>
      <c r="AB28" s="11"/>
      <c r="AC28" s="11"/>
      <c r="AD28" s="4" t="s">
        <v>24</v>
      </c>
    </row>
    <row r="29" spans="1:30">
      <c r="A29" s="25" t="s">
        <v>48</v>
      </c>
      <c r="B29" s="28" t="s">
        <v>43</v>
      </c>
      <c r="C29" s="9">
        <v>1</v>
      </c>
      <c r="D29" s="8">
        <f t="shared" si="1"/>
        <v>1872</v>
      </c>
      <c r="E29" s="8">
        <f t="shared" si="0"/>
        <v>1872</v>
      </c>
      <c r="F29" s="30"/>
      <c r="G29" s="11"/>
      <c r="H29" s="11"/>
      <c r="I29" s="11">
        <v>187.20000000000002</v>
      </c>
      <c r="J29" s="11"/>
      <c r="K29" s="11"/>
      <c r="L29" s="11"/>
      <c r="M29" s="11"/>
      <c r="N29" s="11"/>
      <c r="O29" s="11">
        <v>187.20000000000002</v>
      </c>
      <c r="P29" s="11"/>
      <c r="Q29" s="11"/>
      <c r="R29" s="11">
        <v>1310.3999999999999</v>
      </c>
      <c r="S29" s="11"/>
      <c r="T29" s="11">
        <v>187.2</v>
      </c>
      <c r="U29" s="11"/>
      <c r="V29" s="11"/>
      <c r="W29" s="11"/>
      <c r="X29" s="7"/>
      <c r="Y29" s="7"/>
      <c r="Z29" s="7"/>
      <c r="AA29" s="7"/>
      <c r="AB29" s="11"/>
      <c r="AC29" s="11"/>
      <c r="AD29" s="5" t="s">
        <v>36</v>
      </c>
    </row>
    <row r="30" spans="1:30">
      <c r="A30" s="41" t="s">
        <v>78</v>
      </c>
      <c r="B30" s="28" t="s">
        <v>44</v>
      </c>
      <c r="C30" s="9">
        <v>1</v>
      </c>
      <c r="D30" s="8">
        <f t="shared" si="1"/>
        <v>1872</v>
      </c>
      <c r="E30" s="8">
        <f t="shared" si="0"/>
        <v>1872</v>
      </c>
      <c r="F30" s="30"/>
      <c r="G30" s="11"/>
      <c r="H30" s="11"/>
      <c r="I30" s="11"/>
      <c r="J30" s="11"/>
      <c r="K30" s="11"/>
      <c r="L30" s="11"/>
      <c r="M30" s="11"/>
      <c r="N30" s="11"/>
      <c r="O30" s="11"/>
      <c r="P30" s="11"/>
      <c r="Q30" s="11"/>
      <c r="R30" s="11"/>
      <c r="S30" s="11"/>
      <c r="T30" s="11"/>
      <c r="U30" s="11"/>
      <c r="V30" s="11"/>
      <c r="W30" s="11"/>
      <c r="X30" s="7"/>
      <c r="Y30" s="7"/>
      <c r="Z30" s="7"/>
      <c r="AA30" s="7"/>
      <c r="AB30" s="11">
        <v>1872</v>
      </c>
      <c r="AC30" s="11"/>
      <c r="AD30" s="26"/>
    </row>
    <row r="31" spans="1:30">
      <c r="C31" s="32">
        <f t="shared" ref="C31:P31" si="2">SUM(C6:C30)</f>
        <v>45.625</v>
      </c>
      <c r="D31" s="32">
        <f t="shared" si="2"/>
        <v>85410</v>
      </c>
      <c r="E31" s="32">
        <f t="shared" si="2"/>
        <v>85410</v>
      </c>
      <c r="F31" s="10">
        <f t="shared" si="2"/>
        <v>1123.2</v>
      </c>
      <c r="G31" s="10">
        <f t="shared" si="2"/>
        <v>0</v>
      </c>
      <c r="H31" s="10">
        <f t="shared" si="2"/>
        <v>187.20000000000002</v>
      </c>
      <c r="I31" s="10">
        <f t="shared" si="2"/>
        <v>8798.4000000000015</v>
      </c>
      <c r="J31" s="10">
        <f t="shared" si="2"/>
        <v>4539.5999999999995</v>
      </c>
      <c r="K31" s="10">
        <f t="shared" si="2"/>
        <v>2433.6000000000004</v>
      </c>
      <c r="L31" s="10">
        <f t="shared" si="2"/>
        <v>6364.8</v>
      </c>
      <c r="M31" s="10">
        <f t="shared" si="2"/>
        <v>3416.4000000000005</v>
      </c>
      <c r="N31" s="10">
        <f t="shared" si="2"/>
        <v>2246.4</v>
      </c>
      <c r="O31" s="10">
        <f t="shared" si="2"/>
        <v>3088.7999999999988</v>
      </c>
      <c r="P31" s="10">
        <f t="shared" si="2"/>
        <v>5616</v>
      </c>
      <c r="Q31" s="10"/>
      <c r="R31" s="10">
        <f t="shared" ref="R31:AC31" si="3">SUM(R6:R30)</f>
        <v>4586.3999999999996</v>
      </c>
      <c r="S31" s="10">
        <f t="shared" si="3"/>
        <v>5382</v>
      </c>
      <c r="T31" s="10">
        <f t="shared" si="3"/>
        <v>6364.8</v>
      </c>
      <c r="U31" s="10">
        <f t="shared" si="3"/>
        <v>4118.3999999999996</v>
      </c>
      <c r="V31" s="10">
        <f t="shared" si="3"/>
        <v>187.20000000000002</v>
      </c>
      <c r="W31" s="10">
        <f t="shared" si="3"/>
        <v>11980.8</v>
      </c>
      <c r="X31" s="10">
        <f t="shared" si="3"/>
        <v>187.20000000000002</v>
      </c>
      <c r="Y31" s="10">
        <f t="shared" si="3"/>
        <v>374.40000000000003</v>
      </c>
      <c r="Z31" s="10">
        <f t="shared" si="3"/>
        <v>1123.1999999999998</v>
      </c>
      <c r="AA31" s="10">
        <f t="shared" si="3"/>
        <v>187.20000000000002</v>
      </c>
      <c r="AB31" s="10">
        <f t="shared" si="3"/>
        <v>4680</v>
      </c>
      <c r="AC31" s="10">
        <f t="shared" si="3"/>
        <v>3744</v>
      </c>
    </row>
    <row r="33" spans="1:30">
      <c r="F33" s="2">
        <f t="shared" ref="F33:AC33" si="4">F31/1872</f>
        <v>0.6</v>
      </c>
      <c r="G33" s="2">
        <f t="shared" si="4"/>
        <v>0</v>
      </c>
      <c r="H33" s="2">
        <f t="shared" si="4"/>
        <v>0.1</v>
      </c>
      <c r="I33" s="2">
        <f t="shared" si="4"/>
        <v>4.7000000000000011</v>
      </c>
      <c r="J33" s="2">
        <f t="shared" si="4"/>
        <v>2.4249999999999998</v>
      </c>
      <c r="K33" s="2">
        <f t="shared" si="4"/>
        <v>1.3000000000000003</v>
      </c>
      <c r="L33" s="2">
        <f t="shared" si="4"/>
        <v>3.4</v>
      </c>
      <c r="M33" s="2">
        <f t="shared" si="4"/>
        <v>1.8250000000000004</v>
      </c>
      <c r="N33" s="2">
        <f t="shared" si="4"/>
        <v>1.2</v>
      </c>
      <c r="O33" s="2">
        <f t="shared" si="4"/>
        <v>1.6499999999999995</v>
      </c>
      <c r="P33" s="2">
        <f t="shared" si="4"/>
        <v>3</v>
      </c>
      <c r="R33" s="2">
        <f t="shared" si="4"/>
        <v>2.4499999999999997</v>
      </c>
      <c r="S33" s="2">
        <f t="shared" si="4"/>
        <v>2.875</v>
      </c>
      <c r="T33" s="2">
        <f t="shared" si="4"/>
        <v>3.4</v>
      </c>
      <c r="U33" s="2">
        <f t="shared" si="4"/>
        <v>2.1999999999999997</v>
      </c>
      <c r="V33" s="2">
        <f t="shared" si="4"/>
        <v>0.1</v>
      </c>
      <c r="W33" s="2">
        <f t="shared" si="4"/>
        <v>6.3999999999999995</v>
      </c>
      <c r="X33" s="2">
        <f t="shared" si="4"/>
        <v>0.1</v>
      </c>
      <c r="Y33" s="2">
        <f t="shared" si="4"/>
        <v>0.2</v>
      </c>
      <c r="Z33" s="2">
        <f t="shared" si="4"/>
        <v>0.59999999999999987</v>
      </c>
      <c r="AA33" s="2">
        <f t="shared" si="4"/>
        <v>0.1</v>
      </c>
      <c r="AB33" s="2">
        <f t="shared" si="4"/>
        <v>2.5</v>
      </c>
      <c r="AC33" s="2">
        <f t="shared" si="4"/>
        <v>2</v>
      </c>
    </row>
    <row r="35" spans="1:30" ht="25.5">
      <c r="O35" s="13" t="s">
        <v>54</v>
      </c>
    </row>
    <row r="36" spans="1:30" ht="13.9" customHeight="1">
      <c r="A36" s="84" t="s">
        <v>84</v>
      </c>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row>
    <row r="37" spans="1:30" ht="20.45" customHeight="1">
      <c r="A37" s="91"/>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row>
  </sheetData>
  <mergeCells count="3">
    <mergeCell ref="A4:X4"/>
    <mergeCell ref="A36:AD37"/>
    <mergeCell ref="A1:AD2"/>
  </mergeCells>
  <pageMargins left="0.5" right="0.5" top="0.75" bottom="0.75" header="0.27777800000000002" footer="0.27777800000000002"/>
  <pageSetup orientation="portrait" r:id="rId1"/>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A02F841145413459B3C42BE577C7F2A" ma:contentTypeVersion="16" ma:contentTypeDescription="Create a new document." ma:contentTypeScope="" ma:versionID="d1c719592335f1a10f19be66e683664e">
  <xsd:schema xmlns:xsd="http://www.w3.org/2001/XMLSchema" xmlns:xs="http://www.w3.org/2001/XMLSchema" xmlns:p="http://schemas.microsoft.com/office/2006/metadata/properties" xmlns:ns2="9fb1d22a-ed49-4e67-b971-0a8bb1fb65f5" xmlns:ns3="8d0ae38a-9281-4b9a-8e09-f3065b215d02" targetNamespace="http://schemas.microsoft.com/office/2006/metadata/properties" ma:root="true" ma:fieldsID="07087375558a2a5ca2605a9d90bc6a2e" ns2:_="" ns3:_="">
    <xsd:import namespace="9fb1d22a-ed49-4e67-b971-0a8bb1fb65f5"/>
    <xsd:import namespace="8d0ae38a-9281-4b9a-8e09-f3065b215d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b1d22a-ed49-4e67-b971-0a8bb1fb65f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d3919f2-4e78-4afe-8158-787e5b446e92}" ma:internalName="TaxCatchAll" ma:showField="CatchAllData" ma:web="9fb1d22a-ed49-4e67-b971-0a8bb1fb65f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d0ae38a-9281-4b9a-8e09-f3065b215d0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8b491efb-9e75-4d36-8ac7-dced37bff6be"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F853BE-02B4-49B5-81AE-0EE59111B7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b1d22a-ed49-4e67-b971-0a8bb1fb65f5"/>
    <ds:schemaRef ds:uri="8d0ae38a-9281-4b9a-8e09-f3065b215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2B810DE-7BF4-49A5-9AAF-B92B9F2732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StaffingTbl</vt:lpstr>
      <vt:lpstr>WBS</vt:lpstr>
      <vt:lpstr>PP Rationale</vt:lpstr>
      <vt:lpstr>Notes and Ground Rules</vt:lpstr>
      <vt:lpstr>Data Lists</vt:lpstr>
      <vt:lpstr>ROM BOE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 Bland</cp:lastModifiedBy>
  <dcterms:modified xsi:type="dcterms:W3CDTF">2022-11-02T20:36:34Z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inVersion">
    <vt:lpwstr>7</vt:lpwstr>
  </property>
</Properties>
</file>