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B3F20470-9623-498E-977A-15B672B95299}" xr6:coauthVersionLast="47" xr6:coauthVersionMax="47" xr10:uidLastSave="{00000000-0000-0000-0000-000000000000}"/>
  <bookViews>
    <workbookView xWindow="0" yWindow="1380" windowWidth="21503" windowHeight="12975" activeTab="3" xr2:uid="{9EB046AB-1F2A-445C-8D11-2727B0F917E9}"/>
  </bookViews>
  <sheets>
    <sheet name="Spotten" sheetId="2" r:id="rId1"/>
    <sheet name="Standard" sheetId="1" r:id="rId2"/>
    <sheet name="QD consists" sheetId="3" r:id="rId3"/>
    <sheet name="QD" sheetId="5" r:id="rId4"/>
    <sheet name="QD Goederen" sheetId="4" r:id="rId5"/>
  </sheets>
  <definedNames>
    <definedName name="_xlnm._FilterDatabase" localSheetId="2" hidden="1">'QD consists'!$A$1:$G$30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4" l="1"/>
  <c r="F28" i="4" s="1"/>
  <c r="C28" i="4"/>
  <c r="C30" i="4"/>
  <c r="F30" i="4" s="1"/>
  <c r="F25" i="4"/>
  <c r="F24" i="4"/>
  <c r="F29" i="4"/>
  <c r="F31" i="4"/>
  <c r="F23" i="4"/>
  <c r="C29" i="4"/>
  <c r="C23" i="4"/>
  <c r="C25" i="4"/>
  <c r="C31" i="4"/>
  <c r="C26" i="4"/>
  <c r="C24" i="4"/>
  <c r="F27" i="4" l="1"/>
  <c r="F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3" authorId="0" shapeId="0" xr:uid="{DD7C392A-EE84-4A90-8D66-C92720D97C3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TODO AI instellen stop Tbu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A15" authorId="0" shapeId="0" xr:uid="{F2EC6619-21D8-469B-8F2E-ADA1236E088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Grupo_STR, Kuju, RSItalia?, DTG KS en TGV, Rubku_NL/Decals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E2" authorId="0" shapeId="0" xr:uid="{D3AF0844-61D3-4751-A858-19346BF7AADD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veel</t>
        </r>
      </text>
    </comment>
    <comment ref="K2" authorId="0" shapeId="0" xr:uid="{AF255956-7974-498B-9EEF-BECD0C0272B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Flandersbach</t>
        </r>
      </text>
    </comment>
    <comment ref="E3" authorId="0" shapeId="0" xr:uid="{81222748-EA01-45D7-AE2A-21548432293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Mdk-Lut / UBC shuttle
UC Lut</t>
        </r>
      </text>
    </comment>
    <comment ref="J3" authorId="0" shapeId="0" xr:uid="{019841E2-A66E-44C8-ADF2-54FE564CF5EE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Emmtec</t>
        </r>
      </text>
    </comment>
    <comment ref="E4" authorId="0" shapeId="0" xr:uid="{DABA7D26-0943-429A-9A87-3F500DB909A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Acht Shuttle</t>
        </r>
      </text>
    </comment>
    <comment ref="F5" authorId="0" shapeId="0" xr:uid="{D8565471-DF27-4AE9-A865-D0E1DA16FC4C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Nosta/Hoyer</t>
        </r>
      </text>
    </comment>
    <comment ref="G5" authorId="0" shapeId="0" xr:uid="{632045F4-DD33-49BE-813B-B3C69C771E1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Nosta/Hoyer</t>
        </r>
      </text>
    </comment>
    <comment ref="H5" authorId="0" shapeId="0" xr:uid="{478D53F3-EAC5-40DA-A458-C3621DC04D4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Katy shuttle</t>
        </r>
      </text>
    </comment>
    <comment ref="J5" authorId="0" shapeId="0" xr:uid="{AF4E7159-A54A-4C10-BEA9-39002F594A71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Ostrava
Katy Shuttle
Dolime
Silesia</t>
        </r>
      </text>
    </comment>
    <comment ref="H6" authorId="0" shapeId="0" xr:uid="{D4CB1ECC-7B45-4165-893E-081127FBD78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Rostock Shuttle</t>
        </r>
      </text>
    </comment>
    <comment ref="J6" authorId="0" shapeId="0" xr:uid="{C6D262F4-0369-4249-B0A1-CB83A8F3532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Rzepin
Kaunas
Chengdu</t>
        </r>
      </text>
    </comment>
    <comment ref="K9" authorId="0" shapeId="0" xr:uid="{DB038076-E33B-45CE-90DE-D0ACB9B026C2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Moers kolen
Flandersbach</t>
        </r>
      </text>
    </comment>
  </commentList>
</comments>
</file>

<file path=xl/sharedStrings.xml><?xml version="1.0" encoding="utf-8"?>
<sst xmlns="http://schemas.openxmlformats.org/spreadsheetml/2006/main" count="311" uniqueCount="138">
  <si>
    <t>Naam</t>
  </si>
  <si>
    <t>Player</t>
  </si>
  <si>
    <t>AI</t>
  </si>
  <si>
    <t>Spots somda</t>
  </si>
  <si>
    <t>Spots sion-rail</t>
  </si>
  <si>
    <t>Opstel</t>
  </si>
  <si>
    <t>Treinen vóór speler</t>
  </si>
  <si>
    <t>Timetable</t>
  </si>
  <si>
    <t>Timers</t>
  </si>
  <si>
    <t>Altijd-rood</t>
  </si>
  <si>
    <t>Koersborden</t>
  </si>
  <si>
    <t>Scenario script (WX)</t>
  </si>
  <si>
    <t>Briefing</t>
  </si>
  <si>
    <t>Spotten Tb</t>
  </si>
  <si>
    <t>1900:
- 1934</t>
  </si>
  <si>
    <t>1100:
- 1138
- 1140
- 1141
- 1143</t>
  </si>
  <si>
    <t>3600:
- 3640
- 3642
- 3639
- 3641</t>
  </si>
  <si>
    <t>6400:
- 6439
- 6442
- 6441</t>
  </si>
  <si>
    <t>6600:
- 6638
- 6640
- 6639
- 6641</t>
  </si>
  <si>
    <t>6961 Ut-Tl vertr</t>
  </si>
  <si>
    <t>Done</t>
  </si>
  <si>
    <t>Ut:
- 124
- 856
- 2856
- 3256</t>
  </si>
  <si>
    <r>
      <t xml:space="preserve">Ut-Tl:
- 7456
- 6956
- 3558
- 6058
- 3958
- </t>
    </r>
    <r>
      <rPr>
        <i/>
        <sz val="11"/>
        <color theme="1"/>
        <rFont val="Calibri"/>
        <family val="2"/>
        <scheme val="minor"/>
      </rPr>
      <t>861</t>
    </r>
    <r>
      <rPr>
        <sz val="11"/>
        <color theme="1"/>
        <rFont val="Calibri"/>
        <family val="2"/>
        <scheme val="minor"/>
      </rPr>
      <t xml:space="preserve">
- 858
- 6958
- 3560
- 6960</t>
    </r>
  </si>
  <si>
    <t>Treinserie</t>
  </si>
  <si>
    <t>Beschrijving</t>
  </si>
  <si>
    <t>Min bak</t>
  </si>
  <si>
    <t>Max bak</t>
  </si>
  <si>
    <t>Consists Class</t>
  </si>
  <si>
    <t>Lengte</t>
  </si>
  <si>
    <t>Verhouding</t>
  </si>
  <si>
    <t>800/2900</t>
  </si>
  <si>
    <t>(1)3500</t>
  </si>
  <si>
    <t>500/600</t>
  </si>
  <si>
    <t>(1)1700</t>
  </si>
  <si>
    <t>(1)4900</t>
  </si>
  <si>
    <t>ICRmh</t>
  </si>
  <si>
    <t>ICE</t>
  </si>
  <si>
    <t>Nightjet</t>
  </si>
  <si>
    <t>1</t>
  </si>
  <si>
    <t>nvt</t>
  </si>
  <si>
    <t>ICMm</t>
  </si>
  <si>
    <t>4</t>
  </si>
  <si>
    <t>3</t>
  </si>
  <si>
    <t>VIRM</t>
  </si>
  <si>
    <t>6</t>
  </si>
  <si>
    <t>0.7, 0.3</t>
  </si>
  <si>
    <t>7</t>
  </si>
  <si>
    <t>DDZ, ICMm</t>
  </si>
  <si>
    <t>8</t>
  </si>
  <si>
    <t>2</t>
  </si>
  <si>
    <t>9</t>
  </si>
  <si>
    <t>0.8, 0.2</t>
  </si>
  <si>
    <t>FLIRT</t>
  </si>
  <si>
    <t>SLT</t>
  </si>
  <si>
    <t>SNG</t>
  </si>
  <si>
    <t>SNG, SLT</t>
  </si>
  <si>
    <t>0.6, 0.4</t>
  </si>
  <si>
    <t>10</t>
  </si>
  <si>
    <t>Rnet GTW-E</t>
  </si>
  <si>
    <t>31100</t>
  </si>
  <si>
    <t>Passenger Fast</t>
  </si>
  <si>
    <t>Passenger Intercity</t>
  </si>
  <si>
    <t>Passenger Commuter</t>
  </si>
  <si>
    <t>Passenger Regional</t>
  </si>
  <si>
    <t>P Regional, Commuter</t>
  </si>
  <si>
    <t>Passenger Scrap</t>
  </si>
  <si>
    <t>Custom 2, Intercity</t>
  </si>
  <si>
    <t>Custom 1</t>
  </si>
  <si>
    <t>Passenger International</t>
  </si>
  <si>
    <t>Custom 3</t>
  </si>
  <si>
    <t>Custom 4</t>
  </si>
  <si>
    <t>Custom 5</t>
  </si>
  <si>
    <t>Vl</t>
  </si>
  <si>
    <t>At</t>
  </si>
  <si>
    <t>Bd</t>
  </si>
  <si>
    <t>Tbi</t>
  </si>
  <si>
    <t>O</t>
  </si>
  <si>
    <t>BR</t>
  </si>
  <si>
    <t>Ah</t>
  </si>
  <si>
    <t>Uto</t>
  </si>
  <si>
    <t>Utlr</t>
  </si>
  <si>
    <t>Utzl</t>
  </si>
  <si>
    <t>Wt/Lutdsm</t>
  </si>
  <si>
    <t>Benoemde goederentreinen zijn ter indicatie, niet compleet</t>
  </si>
  <si>
    <t>12 paden</t>
  </si>
  <si>
    <t>9 freight classes</t>
  </si>
  <si>
    <t>3 custom classes</t>
  </si>
  <si>
    <t>Liever toch iets samenvoegen om wat vrij te houden</t>
  </si>
  <si>
    <t>---</t>
  </si>
  <si>
    <t>&gt; Tbi-BR</t>
  </si>
  <si>
    <t>FP</t>
  </si>
  <si>
    <t>FCl</t>
  </si>
  <si>
    <t>FCr</t>
  </si>
  <si>
    <t>FN</t>
  </si>
  <si>
    <t>FO</t>
  </si>
  <si>
    <t>FS</t>
  </si>
  <si>
    <t>FW</t>
  </si>
  <si>
    <t>FG</t>
  </si>
  <si>
    <t>FL</t>
  </si>
  <si>
    <t>Bd-Vl</t>
  </si>
  <si>
    <t>Vl-Utzl</t>
  </si>
  <si>
    <t>Bd-Wt</t>
  </si>
  <si>
    <t>Wt-Uto</t>
  </si>
  <si>
    <t>Bd-At</t>
  </si>
  <si>
    <t>Tbi-BR</t>
  </si>
  <si>
    <t>Tbi-Uto</t>
  </si>
  <si>
    <t>Bd-O</t>
  </si>
  <si>
    <t>Treinen per X</t>
  </si>
  <si>
    <t>Paden</t>
  </si>
  <si>
    <t>Multiplier</t>
  </si>
  <si>
    <t>&gt;Tbi-Uto</t>
  </si>
  <si>
    <t>Utzl-BR</t>
  </si>
  <si>
    <t>ARR GTW-D 2/6</t>
  </si>
  <si>
    <t>G</t>
  </si>
  <si>
    <t>Jaartal</t>
  </si>
  <si>
    <t>Standaard includes</t>
  </si>
  <si>
    <t>4400 Ehv-Ht</t>
  </si>
  <si>
    <t>- Ehv
- Btl</t>
  </si>
  <si>
    <t>170</t>
  </si>
  <si>
    <t>- 800 Ehv-Bet</t>
  </si>
  <si>
    <t>Ehv:
- 3900 Ehv2</t>
  </si>
  <si>
    <t>150</t>
  </si>
  <si>
    <t>130</t>
  </si>
  <si>
    <t>110</t>
  </si>
  <si>
    <t>0.08</t>
  </si>
  <si>
    <t>90</t>
  </si>
  <si>
    <t>180</t>
  </si>
  <si>
    <t>Ht:
- 800 Ht6
- 6000 Ht4a
- 6600 Ht7</t>
  </si>
  <si>
    <t>- At
- Ht</t>
  </si>
  <si>
    <t>6400 Ehv-Tb</t>
  </si>
  <si>
    <t>- Ehv</t>
  </si>
  <si>
    <t>Ehv:
- geen</t>
  </si>
  <si>
    <t>Btl-Ht:
- 3900 Btl
- G Btl-Vg
- 3500 Vga
- 4400 Vga</t>
  </si>
  <si>
    <t>Ehv-Btl:
- 6400 Ehs
- G Ehs
- 3500 At
- 1100 At
- G 2x Bet
- 4400 Bet
- 800 Beto
- 1900 Beto
- G Beto-Lpe
- G Lpe
- 6400 Btl</t>
  </si>
  <si>
    <t>Ehb-Btl:
- 800 Ehs
- 4400 Ehs
- G 2x At
- 3900 Bet
- 6400 Bet
- G 2x Beto
- 3500 Lpe
- 1100 Lpe
- 4400 Btl</t>
  </si>
  <si>
    <t>Btl-Tbu:
- G Btl-Otw
- 6400 Otw
- G Otw-Tba
- 1100 Tb
- G Tbu</t>
  </si>
  <si>
    <t>- G voor sp
- 3900 achter sp</t>
  </si>
  <si>
    <t>-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</si>
</sst>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0" fillId="2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ill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5" fillId="0" borderId="0" xfId="0" applyFont="1"/>
    <xf numFmtId="0" fontId="0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2" fontId="0" fillId="0" borderId="0" xfId="1" applyNumberFormat="1" applyFont="1"/>
    <xf numFmtId="49" fontId="0" fillId="2" borderId="0" xfId="0" applyNumberFormat="1" applyFill="1"/>
    <xf numFmtId="2" fontId="0" fillId="0" borderId="0" xfId="0" applyNumberFormat="1"/>
    <xf numFmtId="0" fontId="0" fillId="2" borderId="0" xfId="0" quotePrefix="1" applyFill="1" applyAlignment="1">
      <alignment wrapText="1"/>
    </xf>
    <xf numFmtId="0" fontId="0" fillId="2" borderId="0" xfId="0" quotePrefix="1" applyFill="1"/>
    <xf numFmtId="0" fontId="1" fillId="2" borderId="0" xfId="0" applyFont="1" applyFill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8BBC-1E4F-485A-89AC-DA6C410FDAA8}">
  <dimension ref="A1:B19"/>
  <sheetViews>
    <sheetView workbookViewId="0">
      <selection activeCell="E5" sqref="E5"/>
    </sheetView>
  </sheetViews>
  <sheetFormatPr defaultRowHeight="14.25" x14ac:dyDescent="0.45"/>
  <cols>
    <col min="1" max="1" width="18.33203125" customWidth="1"/>
    <col min="2" max="2" width="13.3984375" customWidth="1"/>
  </cols>
  <sheetData>
    <row r="1" spans="1:2" x14ac:dyDescent="0.45">
      <c r="A1" s="1" t="s">
        <v>0</v>
      </c>
      <c r="B1" t="s">
        <v>13</v>
      </c>
    </row>
    <row r="2" spans="1:2" x14ac:dyDescent="0.45">
      <c r="A2" s="1" t="s">
        <v>1</v>
      </c>
    </row>
    <row r="3" spans="1:2" ht="28.5" x14ac:dyDescent="0.45">
      <c r="A3" s="1" t="s">
        <v>2</v>
      </c>
      <c r="B3" s="3" t="s">
        <v>14</v>
      </c>
    </row>
    <row r="4" spans="1:2" ht="71.25" x14ac:dyDescent="0.45">
      <c r="A4" s="1"/>
      <c r="B4" s="3" t="s">
        <v>15</v>
      </c>
    </row>
    <row r="5" spans="1:2" ht="71.25" x14ac:dyDescent="0.45">
      <c r="A5" s="1"/>
      <c r="B5" s="3" t="s">
        <v>16</v>
      </c>
    </row>
    <row r="6" spans="1:2" ht="57" x14ac:dyDescent="0.45">
      <c r="A6" s="1"/>
      <c r="B6" s="3" t="s">
        <v>17</v>
      </c>
    </row>
    <row r="7" spans="1:2" ht="71.25" x14ac:dyDescent="0.45">
      <c r="A7" s="1"/>
      <c r="B7" s="3" t="s">
        <v>18</v>
      </c>
    </row>
    <row r="8" spans="1:2" x14ac:dyDescent="0.45">
      <c r="A8" s="1"/>
    </row>
    <row r="9" spans="1:2" x14ac:dyDescent="0.45">
      <c r="A9" s="1"/>
    </row>
    <row r="10" spans="1:2" x14ac:dyDescent="0.45">
      <c r="A10" s="1" t="s">
        <v>3</v>
      </c>
    </row>
    <row r="11" spans="1:2" x14ac:dyDescent="0.45">
      <c r="A11" s="1" t="s">
        <v>4</v>
      </c>
    </row>
    <row r="12" spans="1:2" x14ac:dyDescent="0.45">
      <c r="A12" s="1" t="s">
        <v>5</v>
      </c>
    </row>
    <row r="13" spans="1:2" x14ac:dyDescent="0.45">
      <c r="A13" s="1" t="s">
        <v>6</v>
      </c>
    </row>
    <row r="14" spans="1:2" x14ac:dyDescent="0.45">
      <c r="A14" s="1" t="s">
        <v>7</v>
      </c>
    </row>
    <row r="15" spans="1:2" x14ac:dyDescent="0.45">
      <c r="A15" s="1" t="s">
        <v>8</v>
      </c>
    </row>
    <row r="16" spans="1:2" x14ac:dyDescent="0.45">
      <c r="A16" s="1" t="s">
        <v>9</v>
      </c>
    </row>
    <row r="17" spans="1:1" x14ac:dyDescent="0.45">
      <c r="A17" s="1" t="s">
        <v>10</v>
      </c>
    </row>
    <row r="18" spans="1:1" x14ac:dyDescent="0.45">
      <c r="A18" s="1" t="s">
        <v>11</v>
      </c>
    </row>
    <row r="19" spans="1:1" x14ac:dyDescent="0.45">
      <c r="A19" s="1" t="s">
        <v>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EACE-717F-4B6E-B8A0-AF116791C650}">
  <dimension ref="A1:B19"/>
  <sheetViews>
    <sheetView workbookViewId="0">
      <selection activeCell="B2" sqref="B2"/>
    </sheetView>
  </sheetViews>
  <sheetFormatPr defaultRowHeight="14.25" x14ac:dyDescent="0.45"/>
  <cols>
    <col min="1" max="1" width="18.9296875" customWidth="1"/>
    <col min="2" max="2" width="18.796875" customWidth="1"/>
  </cols>
  <sheetData>
    <row r="1" spans="1:2" x14ac:dyDescent="0.45">
      <c r="A1" s="1" t="s">
        <v>0</v>
      </c>
      <c r="B1" s="2" t="s">
        <v>19</v>
      </c>
    </row>
    <row r="2" spans="1:2" x14ac:dyDescent="0.45">
      <c r="A2" s="1" t="s">
        <v>1</v>
      </c>
      <c r="B2" s="7" t="s">
        <v>20</v>
      </c>
    </row>
    <row r="3" spans="1:2" ht="71.25" x14ac:dyDescent="0.45">
      <c r="A3" s="1" t="s">
        <v>2</v>
      </c>
      <c r="B3" s="3" t="s">
        <v>21</v>
      </c>
    </row>
    <row r="4" spans="1:2" ht="156.75" x14ac:dyDescent="0.45">
      <c r="A4" s="1"/>
      <c r="B4" s="6" t="s">
        <v>22</v>
      </c>
    </row>
    <row r="5" spans="1:2" x14ac:dyDescent="0.45">
      <c r="A5" s="1"/>
      <c r="B5" s="5"/>
    </row>
    <row r="6" spans="1:2" x14ac:dyDescent="0.45">
      <c r="A6" s="1"/>
      <c r="B6" s="5"/>
    </row>
    <row r="7" spans="1:2" x14ac:dyDescent="0.45">
      <c r="A7" s="1"/>
      <c r="B7" s="5"/>
    </row>
    <row r="8" spans="1:2" x14ac:dyDescent="0.45">
      <c r="A8" s="1"/>
      <c r="B8" s="4"/>
    </row>
    <row r="9" spans="1:2" x14ac:dyDescent="0.45">
      <c r="A9" s="1"/>
      <c r="B9" s="4"/>
    </row>
    <row r="10" spans="1:2" x14ac:dyDescent="0.45">
      <c r="A10" s="1" t="s">
        <v>3</v>
      </c>
    </row>
    <row r="11" spans="1:2" x14ac:dyDescent="0.45">
      <c r="A11" s="1" t="s">
        <v>4</v>
      </c>
    </row>
    <row r="12" spans="1:2" x14ac:dyDescent="0.45">
      <c r="A12" s="1" t="s">
        <v>5</v>
      </c>
    </row>
    <row r="13" spans="1:2" x14ac:dyDescent="0.45">
      <c r="A13" s="1" t="s">
        <v>6</v>
      </c>
    </row>
    <row r="14" spans="1:2" x14ac:dyDescent="0.45">
      <c r="A14" s="1" t="s">
        <v>7</v>
      </c>
    </row>
    <row r="15" spans="1:2" x14ac:dyDescent="0.45">
      <c r="A15" s="1" t="s">
        <v>8</v>
      </c>
    </row>
    <row r="16" spans="1:2" x14ac:dyDescent="0.45">
      <c r="A16" s="1" t="s">
        <v>9</v>
      </c>
    </row>
    <row r="17" spans="1:1" x14ac:dyDescent="0.45">
      <c r="A17" s="1" t="s">
        <v>10</v>
      </c>
    </row>
    <row r="18" spans="1:1" x14ac:dyDescent="0.45">
      <c r="A18" s="1" t="s">
        <v>11</v>
      </c>
    </row>
    <row r="19" spans="1:1" x14ac:dyDescent="0.45">
      <c r="A19" s="1" t="s">
        <v>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01481-4895-4823-A291-1CA364EA89DE}">
  <dimension ref="A1:G40"/>
  <sheetViews>
    <sheetView topLeftCell="A7" workbookViewId="0">
      <selection activeCell="E38" sqref="E38"/>
    </sheetView>
  </sheetViews>
  <sheetFormatPr defaultRowHeight="14.25" x14ac:dyDescent="0.45"/>
  <cols>
    <col min="1" max="1" width="13.86328125" style="10" customWidth="1"/>
    <col min="2" max="2" width="19.19921875" style="9" customWidth="1"/>
    <col min="3" max="4" width="9.06640625" style="9"/>
    <col min="5" max="5" width="19.6640625" style="9" customWidth="1"/>
    <col min="6" max="16384" width="9.06640625" style="9"/>
  </cols>
  <sheetData>
    <row r="1" spans="1:7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</row>
    <row r="2" spans="1:7" x14ac:dyDescent="0.45">
      <c r="A2" s="10">
        <v>1100</v>
      </c>
      <c r="B2" s="9" t="s">
        <v>35</v>
      </c>
      <c r="C2" s="9" t="s">
        <v>46</v>
      </c>
      <c r="D2" s="9" t="s">
        <v>50</v>
      </c>
      <c r="E2" s="18" t="s">
        <v>67</v>
      </c>
    </row>
    <row r="3" spans="1:7" x14ac:dyDescent="0.45">
      <c r="A3" s="10">
        <v>1900</v>
      </c>
      <c r="B3" s="9" t="s">
        <v>40</v>
      </c>
      <c r="C3" s="9" t="s">
        <v>42</v>
      </c>
      <c r="D3" s="9" t="s">
        <v>42</v>
      </c>
      <c r="E3" s="18" t="s">
        <v>61</v>
      </c>
      <c r="F3" s="9" t="s">
        <v>125</v>
      </c>
      <c r="G3" s="9" t="s">
        <v>124</v>
      </c>
    </row>
    <row r="4" spans="1:7" x14ac:dyDescent="0.45">
      <c r="A4" s="10">
        <v>2000</v>
      </c>
      <c r="B4" s="9" t="s">
        <v>40</v>
      </c>
      <c r="C4" s="9" t="s">
        <v>42</v>
      </c>
      <c r="D4" s="9" t="s">
        <v>44</v>
      </c>
      <c r="E4" s="18" t="s">
        <v>61</v>
      </c>
    </row>
    <row r="5" spans="1:7" x14ac:dyDescent="0.45">
      <c r="A5" s="10">
        <v>2800</v>
      </c>
      <c r="B5" s="9" t="s">
        <v>40</v>
      </c>
      <c r="C5" s="9" t="s">
        <v>41</v>
      </c>
      <c r="D5" s="9" t="s">
        <v>46</v>
      </c>
      <c r="E5" s="18" t="s">
        <v>61</v>
      </c>
      <c r="G5" s="9" t="s">
        <v>45</v>
      </c>
    </row>
    <row r="6" spans="1:7" x14ac:dyDescent="0.45">
      <c r="A6" s="10">
        <v>3000</v>
      </c>
      <c r="B6" s="9" t="s">
        <v>43</v>
      </c>
      <c r="C6" s="9" t="s">
        <v>41</v>
      </c>
      <c r="D6" s="9" t="s">
        <v>44</v>
      </c>
      <c r="E6" s="18" t="s">
        <v>60</v>
      </c>
      <c r="F6" s="9" t="s">
        <v>118</v>
      </c>
    </row>
    <row r="7" spans="1:7" x14ac:dyDescent="0.45">
      <c r="A7" s="10">
        <v>3100</v>
      </c>
      <c r="B7" s="9" t="s">
        <v>43</v>
      </c>
      <c r="C7" s="9" t="s">
        <v>41</v>
      </c>
      <c r="D7" s="9" t="s">
        <v>44</v>
      </c>
      <c r="E7" s="18" t="s">
        <v>60</v>
      </c>
      <c r="F7" s="9" t="s">
        <v>118</v>
      </c>
    </row>
    <row r="8" spans="1:7" x14ac:dyDescent="0.45">
      <c r="A8" s="10">
        <v>3200</v>
      </c>
      <c r="B8" s="9" t="s">
        <v>43</v>
      </c>
      <c r="C8" s="9" t="s">
        <v>41</v>
      </c>
      <c r="D8" s="9" t="s">
        <v>44</v>
      </c>
      <c r="E8" s="18" t="s">
        <v>60</v>
      </c>
      <c r="F8" s="9" t="s">
        <v>118</v>
      </c>
    </row>
    <row r="9" spans="1:7" x14ac:dyDescent="0.45">
      <c r="A9" s="10">
        <v>3600</v>
      </c>
      <c r="B9" s="9" t="s">
        <v>47</v>
      </c>
      <c r="C9" s="9" t="s">
        <v>42</v>
      </c>
      <c r="D9" s="9" t="s">
        <v>44</v>
      </c>
      <c r="E9" s="18" t="s">
        <v>66</v>
      </c>
      <c r="G9" s="9" t="s">
        <v>51</v>
      </c>
    </row>
    <row r="10" spans="1:7" x14ac:dyDescent="0.45">
      <c r="A10" s="10">
        <v>3900</v>
      </c>
      <c r="B10" s="9" t="s">
        <v>43</v>
      </c>
      <c r="C10" s="9" t="s">
        <v>41</v>
      </c>
      <c r="D10" s="9" t="s">
        <v>44</v>
      </c>
      <c r="E10" s="18" t="s">
        <v>60</v>
      </c>
      <c r="F10" s="9" t="s">
        <v>118</v>
      </c>
    </row>
    <row r="11" spans="1:7" x14ac:dyDescent="0.45">
      <c r="A11" s="10">
        <v>4400</v>
      </c>
      <c r="B11" s="9" t="s">
        <v>52</v>
      </c>
      <c r="C11" s="9" t="s">
        <v>42</v>
      </c>
      <c r="D11" s="9" t="s">
        <v>44</v>
      </c>
      <c r="E11" s="18" t="s">
        <v>65</v>
      </c>
      <c r="F11" s="9" t="s">
        <v>122</v>
      </c>
    </row>
    <row r="12" spans="1:7" x14ac:dyDescent="0.45">
      <c r="A12" s="10">
        <v>5500</v>
      </c>
      <c r="B12" s="9" t="s">
        <v>53</v>
      </c>
      <c r="C12" s="9" t="s">
        <v>41</v>
      </c>
      <c r="D12" s="9" t="s">
        <v>44</v>
      </c>
      <c r="E12" s="18" t="s">
        <v>62</v>
      </c>
      <c r="F12" s="9" t="s">
        <v>123</v>
      </c>
    </row>
    <row r="13" spans="1:7" x14ac:dyDescent="0.45">
      <c r="A13" s="10">
        <v>5600</v>
      </c>
      <c r="B13" s="9" t="s">
        <v>54</v>
      </c>
      <c r="C13" s="9" t="s">
        <v>42</v>
      </c>
      <c r="D13" s="9" t="s">
        <v>48</v>
      </c>
      <c r="E13" s="18" t="s">
        <v>63</v>
      </c>
    </row>
    <row r="14" spans="1:7" x14ac:dyDescent="0.45">
      <c r="A14" s="10">
        <v>5700</v>
      </c>
      <c r="B14" s="9" t="s">
        <v>55</v>
      </c>
      <c r="C14" s="9" t="s">
        <v>42</v>
      </c>
      <c r="D14" s="9" t="s">
        <v>48</v>
      </c>
      <c r="E14" s="18" t="s">
        <v>64</v>
      </c>
      <c r="G14" s="9" t="s">
        <v>56</v>
      </c>
    </row>
    <row r="15" spans="1:7" x14ac:dyDescent="0.45">
      <c r="A15" s="10">
        <v>6000</v>
      </c>
      <c r="B15" s="9" t="s">
        <v>53</v>
      </c>
      <c r="C15" s="9" t="s">
        <v>41</v>
      </c>
      <c r="D15" s="9" t="s">
        <v>57</v>
      </c>
      <c r="E15" s="18" t="s">
        <v>62</v>
      </c>
      <c r="F15" s="9" t="s">
        <v>126</v>
      </c>
    </row>
    <row r="16" spans="1:7" x14ac:dyDescent="0.45">
      <c r="A16" s="10">
        <v>6400</v>
      </c>
      <c r="B16" s="9" t="s">
        <v>52</v>
      </c>
      <c r="C16" s="9" t="s">
        <v>44</v>
      </c>
      <c r="D16" s="9" t="s">
        <v>46</v>
      </c>
      <c r="E16" s="18" t="s">
        <v>65</v>
      </c>
      <c r="F16" s="9" t="s">
        <v>121</v>
      </c>
    </row>
    <row r="17" spans="1:7" x14ac:dyDescent="0.45">
      <c r="A17" s="10">
        <v>6600</v>
      </c>
      <c r="B17" s="9" t="s">
        <v>52</v>
      </c>
      <c r="C17" s="9" t="s">
        <v>44</v>
      </c>
      <c r="D17" s="9" t="s">
        <v>48</v>
      </c>
      <c r="E17" s="18" t="s">
        <v>65</v>
      </c>
      <c r="F17" s="9" t="s">
        <v>118</v>
      </c>
    </row>
    <row r="18" spans="1:7" x14ac:dyDescent="0.45">
      <c r="A18" s="10">
        <v>6900</v>
      </c>
      <c r="B18" s="9" t="s">
        <v>53</v>
      </c>
      <c r="C18" s="9" t="s">
        <v>41</v>
      </c>
      <c r="D18" s="9" t="s">
        <v>44</v>
      </c>
      <c r="E18" s="18" t="s">
        <v>62</v>
      </c>
      <c r="F18" s="9" t="s">
        <v>123</v>
      </c>
    </row>
    <row r="19" spans="1:7" x14ac:dyDescent="0.45">
      <c r="A19" s="10">
        <v>7200</v>
      </c>
      <c r="B19" s="9" t="s">
        <v>58</v>
      </c>
      <c r="C19" s="9" t="s">
        <v>38</v>
      </c>
      <c r="D19" s="9" t="s">
        <v>49</v>
      </c>
      <c r="E19" s="18" t="s">
        <v>69</v>
      </c>
    </row>
    <row r="20" spans="1:7" x14ac:dyDescent="0.45">
      <c r="A20" s="10">
        <v>7300</v>
      </c>
      <c r="B20" s="9" t="s">
        <v>53</v>
      </c>
      <c r="C20" s="9" t="s">
        <v>41</v>
      </c>
      <c r="D20" s="9" t="s">
        <v>44</v>
      </c>
      <c r="E20" s="18" t="s">
        <v>62</v>
      </c>
      <c r="F20" s="9" t="s">
        <v>123</v>
      </c>
    </row>
    <row r="21" spans="1:7" x14ac:dyDescent="0.45">
      <c r="A21" s="10">
        <v>7400</v>
      </c>
      <c r="B21" s="9" t="s">
        <v>53</v>
      </c>
      <c r="C21" s="9" t="s">
        <v>41</v>
      </c>
      <c r="D21" s="9" t="s">
        <v>57</v>
      </c>
      <c r="E21" s="18" t="s">
        <v>62</v>
      </c>
      <c r="F21" s="9" t="s">
        <v>126</v>
      </c>
    </row>
    <row r="22" spans="1:7" x14ac:dyDescent="0.45">
      <c r="A22" s="10">
        <v>8900</v>
      </c>
      <c r="B22" s="9" t="s">
        <v>53</v>
      </c>
      <c r="C22" s="9" t="s">
        <v>41</v>
      </c>
      <c r="D22" s="9" t="s">
        <v>57</v>
      </c>
      <c r="E22" s="18" t="s">
        <v>62</v>
      </c>
      <c r="F22" s="9" t="s">
        <v>126</v>
      </c>
    </row>
    <row r="23" spans="1:7" x14ac:dyDescent="0.45">
      <c r="A23" s="10">
        <v>28300</v>
      </c>
      <c r="B23" s="9" t="s">
        <v>54</v>
      </c>
      <c r="C23" s="9" t="s">
        <v>42</v>
      </c>
      <c r="D23" s="9" t="s">
        <v>42</v>
      </c>
      <c r="E23" s="18" t="s">
        <v>63</v>
      </c>
    </row>
    <row r="24" spans="1:7" x14ac:dyDescent="0.45">
      <c r="A24" s="10" t="s">
        <v>33</v>
      </c>
      <c r="B24" s="9" t="s">
        <v>47</v>
      </c>
      <c r="C24" s="9" t="s">
        <v>42</v>
      </c>
      <c r="D24" s="9" t="s">
        <v>48</v>
      </c>
      <c r="E24" s="18" t="s">
        <v>66</v>
      </c>
      <c r="G24" s="9" t="s">
        <v>56</v>
      </c>
    </row>
    <row r="25" spans="1:7" x14ac:dyDescent="0.45">
      <c r="A25" s="10" t="s">
        <v>31</v>
      </c>
      <c r="B25" s="9" t="s">
        <v>43</v>
      </c>
      <c r="C25" s="9" t="s">
        <v>41</v>
      </c>
      <c r="D25" s="9" t="s">
        <v>44</v>
      </c>
      <c r="E25" s="18" t="s">
        <v>60</v>
      </c>
      <c r="F25" s="9" t="s">
        <v>118</v>
      </c>
    </row>
    <row r="26" spans="1:7" x14ac:dyDescent="0.45">
      <c r="A26" s="10" t="s">
        <v>34</v>
      </c>
      <c r="B26" s="9" t="s">
        <v>55</v>
      </c>
      <c r="C26" s="9" t="s">
        <v>42</v>
      </c>
      <c r="D26" s="9" t="s">
        <v>48</v>
      </c>
      <c r="E26" s="18" t="s">
        <v>64</v>
      </c>
      <c r="G26" s="9" t="s">
        <v>45</v>
      </c>
    </row>
    <row r="27" spans="1:7" x14ac:dyDescent="0.45">
      <c r="A27" s="10" t="s">
        <v>59</v>
      </c>
      <c r="B27" s="9" t="s">
        <v>112</v>
      </c>
      <c r="C27" s="9" t="s">
        <v>38</v>
      </c>
      <c r="D27" s="9" t="s">
        <v>38</v>
      </c>
      <c r="E27" s="18" t="s">
        <v>70</v>
      </c>
    </row>
    <row r="28" spans="1:7" x14ac:dyDescent="0.45">
      <c r="A28" s="10" t="s">
        <v>32</v>
      </c>
      <c r="B28" s="9" t="s">
        <v>40</v>
      </c>
      <c r="C28" s="9" t="s">
        <v>42</v>
      </c>
      <c r="D28" s="9" t="s">
        <v>57</v>
      </c>
      <c r="E28" s="18" t="s">
        <v>61</v>
      </c>
    </row>
    <row r="29" spans="1:7" x14ac:dyDescent="0.45">
      <c r="A29" s="10" t="s">
        <v>30</v>
      </c>
      <c r="B29" s="9" t="s">
        <v>43</v>
      </c>
      <c r="C29" s="9" t="s">
        <v>41</v>
      </c>
      <c r="D29" s="9" t="s">
        <v>44</v>
      </c>
      <c r="E29" s="18" t="s">
        <v>60</v>
      </c>
      <c r="F29" s="9" t="s">
        <v>118</v>
      </c>
    </row>
    <row r="30" spans="1:7" x14ac:dyDescent="0.45">
      <c r="A30" s="10" t="s">
        <v>113</v>
      </c>
      <c r="B30" t="s">
        <v>103</v>
      </c>
      <c r="E30" t="s">
        <v>94</v>
      </c>
      <c r="G30" s="19">
        <v>5.0000000000000002E-5</v>
      </c>
    </row>
    <row r="31" spans="1:7" x14ac:dyDescent="0.45">
      <c r="A31" s="10" t="s">
        <v>113</v>
      </c>
      <c r="B31" t="s">
        <v>106</v>
      </c>
      <c r="E31" t="s">
        <v>98</v>
      </c>
      <c r="G31" s="19">
        <v>9.0000000000000011E-2</v>
      </c>
    </row>
    <row r="32" spans="1:7" x14ac:dyDescent="0.45">
      <c r="A32" s="10" t="s">
        <v>113</v>
      </c>
      <c r="B32" t="s">
        <v>99</v>
      </c>
      <c r="E32" t="s">
        <v>90</v>
      </c>
      <c r="G32" s="19">
        <v>0.53333333333333333</v>
      </c>
    </row>
    <row r="33" spans="1:7" x14ac:dyDescent="0.45">
      <c r="A33" s="10" t="s">
        <v>113</v>
      </c>
      <c r="B33" t="s">
        <v>101</v>
      </c>
      <c r="E33" t="s">
        <v>92</v>
      </c>
      <c r="G33" s="19">
        <v>0.14000000000000001</v>
      </c>
    </row>
    <row r="34" spans="1:7" x14ac:dyDescent="0.45">
      <c r="A34" s="10" t="s">
        <v>113</v>
      </c>
      <c r="B34" t="s">
        <v>104</v>
      </c>
      <c r="E34" t="s">
        <v>96</v>
      </c>
      <c r="G34" s="19">
        <v>0.1</v>
      </c>
    </row>
    <row r="35" spans="1:7" x14ac:dyDescent="0.45">
      <c r="A35" s="10" t="s">
        <v>113</v>
      </c>
      <c r="B35" t="s">
        <v>105</v>
      </c>
      <c r="E35" t="s">
        <v>97</v>
      </c>
      <c r="G35" s="19">
        <v>0.33</v>
      </c>
    </row>
    <row r="36" spans="1:7" x14ac:dyDescent="0.45">
      <c r="A36" s="10" t="s">
        <v>113</v>
      </c>
      <c r="B36" t="s">
        <v>111</v>
      </c>
      <c r="E36" t="s">
        <v>95</v>
      </c>
      <c r="G36" s="19">
        <v>6.0000000000000005E-2</v>
      </c>
    </row>
    <row r="37" spans="1:7" x14ac:dyDescent="0.45">
      <c r="A37" s="10" t="s">
        <v>113</v>
      </c>
      <c r="B37" t="s">
        <v>100</v>
      </c>
      <c r="E37" t="s">
        <v>91</v>
      </c>
      <c r="G37" s="19">
        <v>0.04</v>
      </c>
    </row>
    <row r="38" spans="1:7" x14ac:dyDescent="0.45">
      <c r="A38" s="10" t="s">
        <v>113</v>
      </c>
      <c r="B38" t="s">
        <v>102</v>
      </c>
      <c r="E38" t="s">
        <v>93</v>
      </c>
      <c r="G38" s="19">
        <v>0.02</v>
      </c>
    </row>
    <row r="39" spans="1:7" x14ac:dyDescent="0.45">
      <c r="A39" s="10" t="s">
        <v>36</v>
      </c>
      <c r="B39" s="9" t="s">
        <v>36</v>
      </c>
      <c r="C39" s="9" t="s">
        <v>38</v>
      </c>
      <c r="D39" s="9" t="s">
        <v>38</v>
      </c>
      <c r="E39" s="18" t="s">
        <v>68</v>
      </c>
    </row>
    <row r="40" spans="1:7" x14ac:dyDescent="0.45">
      <c r="A40" s="10" t="s">
        <v>37</v>
      </c>
      <c r="B40" s="9" t="s">
        <v>37</v>
      </c>
      <c r="C40" s="9" t="s">
        <v>39</v>
      </c>
      <c r="D40" s="9" t="s">
        <v>39</v>
      </c>
      <c r="E40" s="18" t="s">
        <v>71</v>
      </c>
    </row>
  </sheetData>
  <autoFilter ref="A1:G30" xr:uid="{99201481-4895-4823-A291-1CA364EA89DE}">
    <sortState xmlns:xlrd2="http://schemas.microsoft.com/office/spreadsheetml/2017/richdata2" ref="A2:G40">
      <sortCondition ref="A1:A30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668E-F158-47C3-92FC-73333CE40EFC}">
  <dimension ref="A1:C15"/>
  <sheetViews>
    <sheetView tabSelected="1" workbookViewId="0">
      <selection activeCell="C5" sqref="C5"/>
    </sheetView>
  </sheetViews>
  <sheetFormatPr defaultRowHeight="14.25" x14ac:dyDescent="0.45"/>
  <cols>
    <col min="1" max="1" width="24" customWidth="1"/>
    <col min="2" max="2" width="19.33203125" customWidth="1"/>
    <col min="3" max="3" width="17" customWidth="1"/>
  </cols>
  <sheetData>
    <row r="1" spans="1:3" x14ac:dyDescent="0.45">
      <c r="A1" s="1" t="s">
        <v>0</v>
      </c>
      <c r="B1" s="22" t="s">
        <v>116</v>
      </c>
      <c r="C1" s="22" t="s">
        <v>129</v>
      </c>
    </row>
    <row r="2" spans="1:3" x14ac:dyDescent="0.45">
      <c r="A2" s="1" t="s">
        <v>114</v>
      </c>
      <c r="B2" s="7">
        <v>3022</v>
      </c>
      <c r="C2" s="7">
        <v>3022</v>
      </c>
    </row>
    <row r="3" spans="1:3" ht="28.5" x14ac:dyDescent="0.45">
      <c r="A3" s="1" t="s">
        <v>1</v>
      </c>
      <c r="B3" s="20" t="s">
        <v>117</v>
      </c>
      <c r="C3" s="20" t="s">
        <v>117</v>
      </c>
    </row>
    <row r="4" spans="1:3" ht="28.5" x14ac:dyDescent="0.45">
      <c r="A4" s="1" t="s">
        <v>2</v>
      </c>
      <c r="B4" s="3" t="s">
        <v>120</v>
      </c>
      <c r="C4" s="3" t="s">
        <v>131</v>
      </c>
    </row>
    <row r="5" spans="1:3" ht="171" x14ac:dyDescent="0.45">
      <c r="A5" s="1"/>
      <c r="B5" s="3" t="s">
        <v>133</v>
      </c>
      <c r="C5" s="3" t="s">
        <v>134</v>
      </c>
    </row>
    <row r="6" spans="1:3" ht="85.5" x14ac:dyDescent="0.45">
      <c r="A6" s="1"/>
      <c r="B6" s="3" t="s">
        <v>132</v>
      </c>
      <c r="C6" s="3" t="s">
        <v>135</v>
      </c>
    </row>
    <row r="7" spans="1:3" ht="57" x14ac:dyDescent="0.45">
      <c r="A7" s="1"/>
      <c r="B7" s="3" t="s">
        <v>127</v>
      </c>
      <c r="C7" s="7"/>
    </row>
    <row r="8" spans="1:3" x14ac:dyDescent="0.45">
      <c r="A8" s="1"/>
      <c r="B8" s="7"/>
      <c r="C8" s="7"/>
    </row>
    <row r="9" spans="1:3" x14ac:dyDescent="0.45">
      <c r="A9" s="1"/>
      <c r="B9" s="7"/>
      <c r="C9" s="7"/>
    </row>
    <row r="10" spans="1:3" x14ac:dyDescent="0.45">
      <c r="A10" s="1"/>
      <c r="B10" s="7"/>
      <c r="C10" s="7"/>
    </row>
    <row r="11" spans="1:3" ht="28.5" x14ac:dyDescent="0.45">
      <c r="A11" s="1" t="s">
        <v>5</v>
      </c>
      <c r="B11" s="20" t="s">
        <v>128</v>
      </c>
      <c r="C11" s="21" t="s">
        <v>137</v>
      </c>
    </row>
    <row r="12" spans="1:3" ht="28.5" x14ac:dyDescent="0.45">
      <c r="A12" s="1" t="s">
        <v>6</v>
      </c>
      <c r="B12" s="21" t="s">
        <v>119</v>
      </c>
      <c r="C12" s="20" t="s">
        <v>136</v>
      </c>
    </row>
    <row r="13" spans="1:3" x14ac:dyDescent="0.45">
      <c r="A13" s="1" t="s">
        <v>8</v>
      </c>
      <c r="B13" s="7" t="s">
        <v>20</v>
      </c>
      <c r="C13" s="21" t="s">
        <v>130</v>
      </c>
    </row>
    <row r="14" spans="1:3" x14ac:dyDescent="0.45">
      <c r="A14" s="1" t="s">
        <v>9</v>
      </c>
      <c r="B14" s="7" t="s">
        <v>20</v>
      </c>
      <c r="C14" s="7" t="s">
        <v>20</v>
      </c>
    </row>
    <row r="15" spans="1:3" x14ac:dyDescent="0.45">
      <c r="A15" s="1" t="s">
        <v>115</v>
      </c>
      <c r="B15" s="7" t="s">
        <v>20</v>
      </c>
      <c r="C15" s="7" t="s">
        <v>20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841F-3F20-4E64-B07C-6A68DCF27BDB}">
  <dimension ref="A1:L31"/>
  <sheetViews>
    <sheetView workbookViewId="0">
      <selection activeCell="I10" sqref="I10"/>
    </sheetView>
  </sheetViews>
  <sheetFormatPr defaultRowHeight="14.25" x14ac:dyDescent="0.45"/>
  <cols>
    <col min="1" max="1" width="13.9296875" customWidth="1"/>
    <col min="3" max="3" width="10.73046875" customWidth="1"/>
  </cols>
  <sheetData>
    <row r="1" spans="1:12" x14ac:dyDescent="0.45">
      <c r="B1" s="11" t="s">
        <v>72</v>
      </c>
      <c r="C1" s="11" t="s">
        <v>82</v>
      </c>
      <c r="D1" s="12" t="s">
        <v>73</v>
      </c>
      <c r="E1" s="11" t="s">
        <v>74</v>
      </c>
      <c r="F1" s="11" t="s">
        <v>75</v>
      </c>
      <c r="G1" s="11" t="s">
        <v>76</v>
      </c>
      <c r="H1" s="11" t="s">
        <v>77</v>
      </c>
      <c r="I1" s="11" t="s">
        <v>78</v>
      </c>
      <c r="J1" s="11" t="s">
        <v>79</v>
      </c>
      <c r="K1" s="11" t="s">
        <v>81</v>
      </c>
      <c r="L1" s="11" t="s">
        <v>80</v>
      </c>
    </row>
    <row r="2" spans="1:12" x14ac:dyDescent="0.45">
      <c r="A2" s="11" t="s">
        <v>72</v>
      </c>
      <c r="B2" s="14"/>
      <c r="C2" s="14"/>
      <c r="D2" s="13"/>
      <c r="E2" s="4" t="s">
        <v>90</v>
      </c>
      <c r="F2" s="13"/>
      <c r="G2" s="13"/>
      <c r="H2" s="13"/>
      <c r="I2" s="14"/>
      <c r="J2" s="13"/>
      <c r="K2" s="4" t="s">
        <v>91</v>
      </c>
      <c r="L2" s="13"/>
    </row>
    <row r="3" spans="1:12" x14ac:dyDescent="0.45">
      <c r="A3" s="11" t="s">
        <v>82</v>
      </c>
      <c r="B3" s="14"/>
      <c r="C3" s="14"/>
      <c r="D3" s="13"/>
      <c r="E3" s="4" t="s">
        <v>92</v>
      </c>
      <c r="F3" s="13"/>
      <c r="G3" s="13"/>
      <c r="H3" s="13"/>
      <c r="I3" s="14"/>
      <c r="J3" s="4" t="s">
        <v>93</v>
      </c>
      <c r="K3" s="13"/>
      <c r="L3" s="13"/>
    </row>
    <row r="4" spans="1:12" x14ac:dyDescent="0.45">
      <c r="A4" t="s">
        <v>73</v>
      </c>
      <c r="B4" s="14"/>
      <c r="C4" s="14"/>
      <c r="D4" s="14"/>
      <c r="E4" s="4" t="s">
        <v>94</v>
      </c>
      <c r="F4" s="13"/>
      <c r="G4" s="13"/>
      <c r="H4" s="13"/>
      <c r="I4" s="13"/>
      <c r="J4" s="13"/>
      <c r="K4" s="13"/>
      <c r="L4" s="13"/>
    </row>
    <row r="5" spans="1:12" x14ac:dyDescent="0.45">
      <c r="A5" s="11" t="s">
        <v>74</v>
      </c>
      <c r="B5" s="14"/>
      <c r="C5" s="14"/>
      <c r="D5" s="14"/>
      <c r="E5" s="14"/>
      <c r="F5" s="16" t="s">
        <v>88</v>
      </c>
      <c r="G5" s="4" t="s">
        <v>98</v>
      </c>
      <c r="H5" s="15" t="s">
        <v>89</v>
      </c>
      <c r="I5" s="14"/>
      <c r="J5" s="15" t="s">
        <v>110</v>
      </c>
      <c r="K5" s="13"/>
      <c r="L5" s="13"/>
    </row>
    <row r="6" spans="1:12" x14ac:dyDescent="0.45">
      <c r="A6" s="11" t="s">
        <v>75</v>
      </c>
      <c r="B6" s="14"/>
      <c r="C6" s="14"/>
      <c r="D6" s="14"/>
      <c r="E6" s="14"/>
      <c r="F6" s="14"/>
      <c r="G6" s="13"/>
      <c r="H6" s="4" t="s">
        <v>96</v>
      </c>
      <c r="I6" s="14"/>
      <c r="J6" s="4" t="s">
        <v>97</v>
      </c>
      <c r="K6" s="13"/>
      <c r="L6" s="13"/>
    </row>
    <row r="7" spans="1:12" x14ac:dyDescent="0.45">
      <c r="A7" s="11" t="s">
        <v>76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45">
      <c r="A8" s="11" t="s">
        <v>77</v>
      </c>
      <c r="B8" s="14"/>
      <c r="C8" s="14"/>
      <c r="D8" s="14"/>
      <c r="E8" s="14"/>
      <c r="F8" s="14"/>
      <c r="G8" s="14"/>
      <c r="H8" s="14"/>
      <c r="I8" s="14"/>
      <c r="J8" s="13"/>
      <c r="K8" s="4" t="s">
        <v>95</v>
      </c>
      <c r="L8" s="13"/>
    </row>
    <row r="9" spans="1:12" x14ac:dyDescent="0.45">
      <c r="A9" s="11" t="s">
        <v>78</v>
      </c>
      <c r="B9" s="14"/>
      <c r="C9" s="14"/>
      <c r="D9" s="14"/>
      <c r="E9" s="14"/>
      <c r="F9" s="14"/>
      <c r="G9" s="14"/>
      <c r="H9" s="14"/>
      <c r="I9" s="14"/>
      <c r="J9" s="13"/>
      <c r="K9" s="16" t="s">
        <v>88</v>
      </c>
      <c r="L9" s="13"/>
    </row>
    <row r="10" spans="1:12" x14ac:dyDescent="0.45">
      <c r="A10" s="11" t="s">
        <v>79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45">
      <c r="A11" s="11" t="s">
        <v>81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45">
      <c r="A12" s="11" t="s">
        <v>80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4" spans="1:12" x14ac:dyDescent="0.45">
      <c r="A14" s="12" t="s">
        <v>83</v>
      </c>
    </row>
    <row r="16" spans="1:12" x14ac:dyDescent="0.45">
      <c r="A16" t="s">
        <v>84</v>
      </c>
    </row>
    <row r="17" spans="1:6" x14ac:dyDescent="0.45">
      <c r="A17" t="s">
        <v>85</v>
      </c>
      <c r="B17" t="s">
        <v>86</v>
      </c>
    </row>
    <row r="18" spans="1:6" x14ac:dyDescent="0.45">
      <c r="A18" t="s">
        <v>87</v>
      </c>
    </row>
    <row r="20" spans="1:6" x14ac:dyDescent="0.45">
      <c r="C20" t="s">
        <v>109</v>
      </c>
      <c r="D20">
        <f>1/5000</f>
        <v>2.0000000000000001E-4</v>
      </c>
    </row>
    <row r="22" spans="1:6" x14ac:dyDescent="0.45">
      <c r="C22" t="s">
        <v>107</v>
      </c>
      <c r="D22" t="s">
        <v>108</v>
      </c>
    </row>
    <row r="23" spans="1:6" x14ac:dyDescent="0.45">
      <c r="A23" t="s">
        <v>90</v>
      </c>
      <c r="B23" t="s">
        <v>99</v>
      </c>
      <c r="C23">
        <f>1250+1300+4400+800+250</f>
        <v>8000</v>
      </c>
      <c r="D23">
        <v>3</v>
      </c>
      <c r="F23" s="17">
        <f>$D$20*C23/D23</f>
        <v>0.53333333333333333</v>
      </c>
    </row>
    <row r="24" spans="1:6" x14ac:dyDescent="0.45">
      <c r="A24" t="s">
        <v>91</v>
      </c>
      <c r="B24" t="s">
        <v>100</v>
      </c>
      <c r="C24">
        <f>150+50</f>
        <v>200</v>
      </c>
      <c r="D24">
        <v>1</v>
      </c>
      <c r="F24" s="17">
        <f t="shared" ref="F24:F31" si="0">$D$20*C24/D24</f>
        <v>0.04</v>
      </c>
    </row>
    <row r="25" spans="1:6" x14ac:dyDescent="0.45">
      <c r="A25" t="s">
        <v>92</v>
      </c>
      <c r="B25" t="s">
        <v>101</v>
      </c>
      <c r="C25">
        <f>250+250+100+100</f>
        <v>700</v>
      </c>
      <c r="D25">
        <v>1</v>
      </c>
      <c r="F25" s="17">
        <f t="shared" si="0"/>
        <v>0.14000000000000001</v>
      </c>
    </row>
    <row r="26" spans="1:6" x14ac:dyDescent="0.45">
      <c r="A26" t="s">
        <v>93</v>
      </c>
      <c r="B26" t="s">
        <v>102</v>
      </c>
      <c r="C26">
        <f>100</f>
        <v>100</v>
      </c>
      <c r="D26">
        <v>1</v>
      </c>
      <c r="F26" s="17">
        <f t="shared" si="0"/>
        <v>0.02</v>
      </c>
    </row>
    <row r="27" spans="1:6" x14ac:dyDescent="0.45">
      <c r="A27" t="s">
        <v>94</v>
      </c>
      <c r="B27" t="s">
        <v>103</v>
      </c>
      <c r="C27">
        <v>1</v>
      </c>
      <c r="D27">
        <v>4</v>
      </c>
      <c r="F27" s="17">
        <f t="shared" si="0"/>
        <v>5.0000000000000002E-5</v>
      </c>
    </row>
    <row r="28" spans="1:6" x14ac:dyDescent="0.45">
      <c r="A28" t="s">
        <v>95</v>
      </c>
      <c r="B28" t="s">
        <v>111</v>
      </c>
      <c r="C28">
        <f>400+200</f>
        <v>600</v>
      </c>
      <c r="D28">
        <v>2</v>
      </c>
      <c r="F28" s="17">
        <f t="shared" si="0"/>
        <v>6.0000000000000005E-2</v>
      </c>
    </row>
    <row r="29" spans="1:6" x14ac:dyDescent="0.45">
      <c r="A29" t="s">
        <v>96</v>
      </c>
      <c r="B29" t="s">
        <v>104</v>
      </c>
      <c r="C29">
        <f>50+450</f>
        <v>500</v>
      </c>
      <c r="D29">
        <v>1</v>
      </c>
      <c r="F29" s="17">
        <f t="shared" si="0"/>
        <v>0.1</v>
      </c>
    </row>
    <row r="30" spans="1:6" x14ac:dyDescent="0.45">
      <c r="A30" t="s">
        <v>97</v>
      </c>
      <c r="B30" t="s">
        <v>105</v>
      </c>
      <c r="C30">
        <f>400+1250</f>
        <v>1650</v>
      </c>
      <c r="D30">
        <v>1</v>
      </c>
      <c r="F30" s="17">
        <f t="shared" si="0"/>
        <v>0.33</v>
      </c>
    </row>
    <row r="31" spans="1:6" x14ac:dyDescent="0.45">
      <c r="A31" t="s">
        <v>98</v>
      </c>
      <c r="B31" t="s">
        <v>106</v>
      </c>
      <c r="C31">
        <f>450</f>
        <v>450</v>
      </c>
      <c r="D31">
        <v>1</v>
      </c>
      <c r="F31" s="17">
        <f t="shared" si="0"/>
        <v>9.0000000000000011E-2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Spotten</vt:lpstr>
      <vt:lpstr>Standard</vt:lpstr>
      <vt:lpstr>QD consists</vt:lpstr>
      <vt:lpstr>QD</vt:lpstr>
      <vt:lpstr>QD Goederen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2022-06-18T07:55:38Z</dcterms:created>
  <dcterms:modified xsi:type="dcterms:W3CDTF">2022-08-24T17:45:37Z</dcterms:modified>
</cp:coreProperties>
</file>