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Tom\Code\quickdrive\"/>
    </mc:Choice>
  </mc:AlternateContent>
  <xr:revisionPtr revIDLastSave="0" documentId="13_ncr:1_{E3E77486-4542-45FE-8905-DF57E308E732}" xr6:coauthVersionLast="47" xr6:coauthVersionMax="47" xr10:uidLastSave="{00000000-0000-0000-0000-000000000000}"/>
  <bookViews>
    <workbookView xWindow="0" yWindow="8115" windowWidth="14400" windowHeight="7485" firstSheet="4" activeTab="5" xr2:uid="{00000000-000D-0000-FFFF-FFFF00000000}"/>
  </bookViews>
  <sheets>
    <sheet name="Goederentreinen" sheetId="2" r:id="rId1"/>
    <sheet name="Goederenspots" sheetId="10" r:id="rId2"/>
    <sheet name="ZWNL Treinseries" sheetId="1" r:id="rId3"/>
    <sheet name="ZWNL Goederenverbindingen" sheetId="4" r:id="rId4"/>
    <sheet name="ZvNL Treinseries" sheetId="3" r:id="rId5"/>
    <sheet name="ZvNL Standard Scenarios" sheetId="11" r:id="rId6"/>
    <sheet name="HSL Scenarios" sheetId="7" r:id="rId7"/>
    <sheet name="HSL Treinseries" sheetId="5" r:id="rId8"/>
    <sheet name="HSL Standard Scenarios" sheetId="8" r:id="rId9"/>
    <sheet name="HSL Opmerkingen" sheetId="9" r:id="rId10"/>
  </sheets>
  <definedNames>
    <definedName name="_xlnm._FilterDatabase" localSheetId="1" hidden="1">Goederenspots!$A$1:$F$51</definedName>
    <definedName name="_xlnm._FilterDatabase" localSheetId="7" hidden="1">'HSL Treinseries'!$A$1:$G$8</definedName>
    <definedName name="_xlnm._FilterDatabase" localSheetId="4" hidden="1">'ZvNL Treinseries'!$A$1:$F$31</definedName>
    <definedName name="_xlnm._FilterDatabase" localSheetId="3" hidden="1">'ZWNL Goederenverbindingen'!$A$20:$E$30</definedName>
    <definedName name="_xlnm._FilterDatabase" localSheetId="2" hidden="1">'ZWNL Treinseries'!$A$1:$F$30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5" l="1"/>
  <c r="F20" i="5"/>
  <c r="F15" i="5"/>
  <c r="F14" i="5"/>
  <c r="F34" i="5"/>
  <c r="F45" i="5"/>
  <c r="F37" i="5"/>
  <c r="F32" i="5"/>
  <c r="F28" i="5"/>
  <c r="F33" i="5"/>
  <c r="F23" i="5"/>
  <c r="F30" i="5"/>
  <c r="F44" i="5"/>
  <c r="F36" i="5"/>
  <c r="F39" i="5"/>
  <c r="F35" i="5"/>
  <c r="F31" i="5"/>
  <c r="F27" i="5"/>
  <c r="F38" i="5"/>
  <c r="F43" i="5"/>
  <c r="F12" i="5"/>
  <c r="F18" i="5"/>
  <c r="F13" i="5"/>
  <c r="F4" i="5"/>
  <c r="F11" i="5"/>
  <c r="F6" i="5"/>
  <c r="F5" i="5"/>
  <c r="F17" i="5"/>
  <c r="D21" i="4"/>
  <c r="D26" i="4"/>
  <c r="D28" i="4"/>
  <c r="D25" i="4"/>
  <c r="D22" i="4"/>
  <c r="D30" i="4"/>
  <c r="D27" i="4"/>
  <c r="D23" i="4"/>
  <c r="D29" i="4"/>
  <c r="D24" i="4"/>
  <c r="C24" i="4"/>
  <c r="C29" i="4"/>
  <c r="C23" i="4"/>
  <c r="C27" i="4"/>
  <c r="C2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G3" authorId="0" shapeId="0" xr:uid="{68424BFA-189C-4F56-AB72-14697606771B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Pad nodig ri amsterdam!</t>
        </r>
      </text>
    </comment>
    <comment ref="G4" authorId="0" shapeId="0" xr:uid="{4888225A-AFCF-4B44-A5DA-74E8E8AAC3E6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TODO: FS ook toevoegen Amf-Apd!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1" authorId="0" shapeId="0" xr:uid="{ED600062-FF59-46CE-AE45-E6011AF7DA79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  <comment ref="A26" authorId="0" shapeId="0" xr:uid="{F835FD09-EBA1-4A88-BE74-79A8A3500FA4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rijdt niet ivm corona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2" authorId="0" shapeId="0" xr:uid="{BAB8F2C8-B0A0-4BD3-85B2-3653546FDDC3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afgestreept ivm beperkt gebruik</t>
        </r>
      </text>
    </comment>
    <comment ref="D3" authorId="0" shapeId="0" xr:uid="{F926707F-8AF4-4BFC-B11B-7002864E4FBF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samengevoegd Mvt-Kfh-Brmet</t>
        </r>
      </text>
    </comment>
    <comment ref="B20" authorId="0" shapeId="0" xr:uid="{06C750AD-F30D-4BBD-949C-A13F2CF411D8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per richting</t>
        </r>
      </text>
    </comment>
    <comment ref="C20" authorId="0" shapeId="0" xr:uid="{411066D3-B832-4694-B2FB-AEA63B392A94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1 richting</t>
        </r>
      </text>
    </comment>
    <comment ref="C30" authorId="0" shapeId="0" xr:uid="{188C2DE7-A760-42FA-A5D6-D9CED0AC87BA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niet vermeld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1" authorId="0" shapeId="0" xr:uid="{E8484DC2-9CC9-42A1-9A61-FC9A9810CAFA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B15" authorId="0" shapeId="0" xr:uid="{EEE704C2-C013-4F27-BFC9-43594913FFA3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beter afstellen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D1" authorId="0" shapeId="0" xr:uid="{D572B1D8-0BA2-43D9-A778-E3F279018DD7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B17" authorId="0" shapeId="0" xr:uid="{1736FE8C-BD0D-4EF6-ACD7-F098A2F2EEB3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FLIRT nummering is gewijzigd!</t>
        </r>
      </text>
    </comment>
  </commentList>
</comments>
</file>

<file path=xl/sharedStrings.xml><?xml version="1.0" encoding="utf-8"?>
<sst xmlns="http://schemas.openxmlformats.org/spreadsheetml/2006/main" count="802" uniqueCount="361">
  <si>
    <t>Treinserie</t>
  </si>
  <si>
    <t>Omschrijving</t>
  </si>
  <si>
    <t>Max bak</t>
  </si>
  <si>
    <t>Consist Type</t>
  </si>
  <si>
    <t>Max lengte</t>
  </si>
  <si>
    <t>Verhouding</t>
  </si>
  <si>
    <t>ICM</t>
  </si>
  <si>
    <t>ICRmh ICD</t>
  </si>
  <si>
    <t>2+7</t>
  </si>
  <si>
    <t>2+7/9</t>
  </si>
  <si>
    <t>ICRmh IC</t>
  </si>
  <si>
    <t>2+9</t>
  </si>
  <si>
    <t>IRM</t>
  </si>
  <si>
    <t>IRM, DDZ</t>
  </si>
  <si>
    <t>0.5, 0.5</t>
  </si>
  <si>
    <t>SLT</t>
  </si>
  <si>
    <t>SNG</t>
  </si>
  <si>
    <t>FLIRT</t>
  </si>
  <si>
    <t>GTW-E 2/8 Qbuzz</t>
  </si>
  <si>
    <t>1x</t>
  </si>
  <si>
    <t>Eurostar</t>
  </si>
  <si>
    <t>ICRmh Benelux</t>
  </si>
  <si>
    <t>Thalys</t>
  </si>
  <si>
    <t>2x</t>
  </si>
  <si>
    <t>Custom 5</t>
  </si>
  <si>
    <t>Passenger Regional</t>
  </si>
  <si>
    <t>Custom 3</t>
  </si>
  <si>
    <t>Passenger Intercity</t>
  </si>
  <si>
    <t>Passenger International</t>
  </si>
  <si>
    <t>Custom 2</t>
  </si>
  <si>
    <t>Custom 1</t>
  </si>
  <si>
    <t>Passenger Fast</t>
  </si>
  <si>
    <t>Custom 4</t>
  </si>
  <si>
    <t>Custom 6</t>
  </si>
  <si>
    <t>Custom 7</t>
  </si>
  <si>
    <t>Passenger Commuter</t>
  </si>
  <si>
    <t>Passenger Fast, Scrap</t>
  </si>
  <si>
    <t>MS75</t>
  </si>
  <si>
    <t>Losse Lok</t>
  </si>
  <si>
    <t>Goederen</t>
  </si>
  <si>
    <t>Custom 8, Freight X</t>
  </si>
  <si>
    <t>Werktreinen</t>
  </si>
  <si>
    <t>Freight Coal</t>
  </si>
  <si>
    <t>Bron</t>
  </si>
  <si>
    <t>Video</t>
  </si>
  <si>
    <t>ZWNL</t>
  </si>
  <si>
    <t>HVNL</t>
  </si>
  <si>
    <t>ZvNL</t>
  </si>
  <si>
    <t>Lovosice Shuttle</t>
  </si>
  <si>
    <t>Vervoerder</t>
  </si>
  <si>
    <t>CD Cargo</t>
  </si>
  <si>
    <t>Route</t>
  </si>
  <si>
    <t>BR/Bh-Erp</t>
  </si>
  <si>
    <t>FG, FCl</t>
  </si>
  <si>
    <t>FCr</t>
  </si>
  <si>
    <t>FCr, FW</t>
  </si>
  <si>
    <t>RM391p17, TP</t>
  </si>
  <si>
    <t>Moers-kolentrein</t>
  </si>
  <si>
    <t>NIAG</t>
  </si>
  <si>
    <t>Mvt/Awhv-BR?</t>
  </si>
  <si>
    <t>FCl*</t>
  </si>
  <si>
    <t>Pon autotrein</t>
  </si>
  <si>
    <t>HSL</t>
  </si>
  <si>
    <t>Amf-Bh</t>
  </si>
  <si>
    <t>RM391p18, TP</t>
  </si>
  <si>
    <t>FS</t>
  </si>
  <si>
    <t>DBC</t>
  </si>
  <si>
    <t>Kolen OBA-Frankfurt</t>
  </si>
  <si>
    <t>RM391p19</t>
  </si>
  <si>
    <t>Hrp-?</t>
  </si>
  <si>
    <t>LTE</t>
  </si>
  <si>
    <t>Coevorden shuttle</t>
  </si>
  <si>
    <t>IRP?</t>
  </si>
  <si>
    <t>Co-Zl-Wp-Mvt</t>
  </si>
  <si>
    <t>RM391p19, TP</t>
  </si>
  <si>
    <t>FW</t>
  </si>
  <si>
    <t>P&amp;O Novara shuttle</t>
  </si>
  <si>
    <t>BLSC &lt;SBBC</t>
  </si>
  <si>
    <t>Erp-BR</t>
  </si>
  <si>
    <t>Rheinhausen shuttle</t>
  </si>
  <si>
    <t>LNS</t>
  </si>
  <si>
    <t>Mvt-BR</t>
  </si>
  <si>
    <t>RM391p20, TP</t>
  </si>
  <si>
    <t>Strasbourg/Kehl shuttle</t>
  </si>
  <si>
    <t>GTS shuttle</t>
  </si>
  <si>
    <t>SBBC</t>
  </si>
  <si>
    <t>Bot-Vl?</t>
  </si>
  <si>
    <t>RM391p21, TP</t>
  </si>
  <si>
    <t>FP</t>
  </si>
  <si>
    <t>Rotterdam Xpress?</t>
  </si>
  <si>
    <t>Mvt-Atw</t>
  </si>
  <si>
    <t>RM391p21, TP?</t>
  </si>
  <si>
    <t>FL, FCl*</t>
  </si>
  <si>
    <t>Styreen Terneuzen?</t>
  </si>
  <si>
    <t>B-Rsd-Kfh</t>
  </si>
  <si>
    <t>RFO</t>
  </si>
  <si>
    <t>Kfh-Bh</t>
  </si>
  <si>
    <t>RM391p21</t>
  </si>
  <si>
    <t>FCl</t>
  </si>
  <si>
    <t>Dillingen-ertstrein</t>
  </si>
  <si>
    <t>Mvt/Sloe-Vl</t>
  </si>
  <si>
    <t>FP, FN</t>
  </si>
  <si>
    <t>Tb-Ehv-Vl</t>
  </si>
  <si>
    <t>Westports-Express</t>
  </si>
  <si>
    <t>RM391p22, TP</t>
  </si>
  <si>
    <t>Cargobeamer</t>
  </si>
  <si>
    <t>Wzh: Rsd-Vl</t>
  </si>
  <si>
    <t>FO</t>
  </si>
  <si>
    <t>Curtici (spottransport)</t>
  </si>
  <si>
    <t>RTBC</t>
  </si>
  <si>
    <t>Sloe-Vl</t>
  </si>
  <si>
    <t>RM391p22</t>
  </si>
  <si>
    <t>FN</t>
  </si>
  <si>
    <t>Craiova Ford autotrein</t>
  </si>
  <si>
    <t>Sitfa Ford autotrein</t>
  </si>
  <si>
    <t>Mat'64 904</t>
  </si>
  <si>
    <t>CREW</t>
  </si>
  <si>
    <t>RM391p23</t>
  </si>
  <si>
    <t>Amf-Hdr;
Gvc-Ut-Ah-Amf</t>
  </si>
  <si>
    <t>Acht shuttle</t>
  </si>
  <si>
    <t>2021, TP</t>
  </si>
  <si>
    <t>Mvt-Bd-At</t>
  </si>
  <si>
    <t>Tb-At</t>
  </si>
  <si>
    <t>Czech Xpress</t>
  </si>
  <si>
    <t>Esn-Bd-Amf-Bh</t>
  </si>
  <si>
    <t>Tb-Ut-Amf</t>
  </si>
  <si>
    <t>Duisburg/Ludwigshafen shuttle</t>
  </si>
  <si>
    <t>KRE</t>
  </si>
  <si>
    <t>Mvt/Mdk-Vl</t>
  </si>
  <si>
    <t>FP, C8</t>
  </si>
  <si>
    <t>ICE</t>
  </si>
  <si>
    <t>ICM, DDZ</t>
  </si>
  <si>
    <t>0.9, 0.1</t>
  </si>
  <si>
    <t>DDZ, IRM, ICM</t>
  </si>
  <si>
    <t>0.6, 0.2, 0.2</t>
  </si>
  <si>
    <t>SLT, SNG</t>
  </si>
  <si>
    <t>0.7, 0.3</t>
  </si>
  <si>
    <t>R-NET GTW</t>
  </si>
  <si>
    <t>0.8, 0.2</t>
  </si>
  <si>
    <t>Arriva GTW-D 2-6</t>
  </si>
  <si>
    <t>Passenger Scrap</t>
  </si>
  <si>
    <t>Passenger Commuter, Regional</t>
  </si>
  <si>
    <t>Custom 4, Passenger Fast, Intercity</t>
  </si>
  <si>
    <t>Passenger Intercity, Custom 4</t>
  </si>
  <si>
    <t>0.083</t>
  </si>
  <si>
    <t>0.125</t>
  </si>
  <si>
    <t>0.042</t>
  </si>
  <si>
    <t>Rtd</t>
  </si>
  <si>
    <t>Mvt</t>
  </si>
  <si>
    <t>Brmet</t>
  </si>
  <si>
    <t>Zlw/Mdk</t>
  </si>
  <si>
    <t>Sloe</t>
  </si>
  <si>
    <t>Esn</t>
  </si>
  <si>
    <t>Bd</t>
  </si>
  <si>
    <t>Kfh</t>
  </si>
  <si>
    <t>12 BUP verbindingen</t>
  </si>
  <si>
    <t>9 Freight classes</t>
  </si>
  <si>
    <t>1 Custom class over</t>
  </si>
  <si>
    <t>= 2 verbindingen afstrepen!</t>
  </si>
  <si>
    <t>C8</t>
  </si>
  <si>
    <t>FL</t>
  </si>
  <si>
    <t>Aanpassingen:</t>
  </si>
  <si>
    <t>- Verbindingen via Kfh worden daar gesplitst ivm beperkte zichtbaarheid ri Mvt</t>
  </si>
  <si>
    <t>- Kfh-Zlw/Mdk toegevoegd</t>
  </si>
  <si>
    <t>FG</t>
  </si>
  <si>
    <t>Klasse</t>
  </si>
  <si>
    <t>Pad /u</t>
  </si>
  <si>
    <t>Spawn rate</t>
  </si>
  <si>
    <t>Trein /y</t>
  </si>
  <si>
    <t>Pad</t>
  </si>
  <si>
    <t>Mvt - Kfh - Brmet</t>
  </si>
  <si>
    <t>Kfh - Bd</t>
  </si>
  <si>
    <t>Esn - Bd</t>
  </si>
  <si>
    <t>Rtd - Kfh</t>
  </si>
  <si>
    <t>Kfh - Esn</t>
  </si>
  <si>
    <t>Sloe - Bd</t>
  </si>
  <si>
    <t>Kfh - Mdk</t>
  </si>
  <si>
    <t>Kfh - Sloe</t>
  </si>
  <si>
    <t>Mdk - Bd</t>
  </si>
  <si>
    <t>Sloe - Esn</t>
  </si>
  <si>
    <t>IC Berlijn</t>
  </si>
  <si>
    <t>Min bak</t>
  </si>
  <si>
    <t>VIRM</t>
  </si>
  <si>
    <t>ICRmh</t>
  </si>
  <si>
    <t>DDZ, ICM</t>
  </si>
  <si>
    <t>0.6, 0.4</t>
  </si>
  <si>
    <t>Passenger Scrap, Intercity</t>
  </si>
  <si>
    <t>VIRM?</t>
  </si>
  <si>
    <t>SNG?</t>
  </si>
  <si>
    <t>SLT?</t>
  </si>
  <si>
    <t>Naam</t>
  </si>
  <si>
    <t>Player spawn</t>
  </si>
  <si>
    <t>AI</t>
  </si>
  <si>
    <t>Treinen vóór speler</t>
  </si>
  <si>
    <t>Altijd-rood</t>
  </si>
  <si>
    <t>Timers</t>
  </si>
  <si>
    <t>- Hfdm MDWVZ</t>
  </si>
  <si>
    <t>?</t>
  </si>
  <si>
    <t>0.05</t>
  </si>
  <si>
    <t>Asdl-Ass:
- 4640
- 9340</t>
  </si>
  <si>
    <t>Shl-Asdl:
- 2441
- 5740
- 5840
- 940</t>
  </si>
  <si>
    <t>Shl:
- 1040
- 3540
- 9240</t>
  </si>
  <si>
    <t>Hfd:
- 4640
- 73140 (Hfdo212)</t>
  </si>
  <si>
    <t>Hfd-Shl:
- 4340 (Hfdo213)
- 9100/9300 niet ivm tunnel
- 3240 niet ivm tunnel
- 3341</t>
  </si>
  <si>
    <t>Ass-Asd:
- 7440
- 1040
- 4841 Asd1
- 9240 Asd15a
- 840 Asd8a</t>
  </si>
  <si>
    <t>Asd:
- 104/124/222 7b
- 940/941 14a
- 1539/2640 11b
- 2240/2241 2a
- 15840 14b
- 105 7a
- 145/245 10a</t>
  </si>
  <si>
    <t>Opstel</t>
  </si>
  <si>
    <t>- Asd
- Aswplz</t>
  </si>
  <si>
    <t>- 941 Shl2-Ass
- 1641/11643 Shl3-Asra</t>
  </si>
  <si>
    <t>Player</t>
  </si>
  <si>
    <t>Timetable</t>
  </si>
  <si>
    <t>Ok</t>
  </si>
  <si>
    <t>5871 Summer Clear</t>
  </si>
  <si>
    <t>Hfdm:
- 71600 (Hfdo212)
- 700</t>
  </si>
  <si>
    <t>- 901 Hfd-Asd14a
- 71601 Hfdo-Asdz</t>
  </si>
  <si>
    <t>Hfd:
- 4600 Shl-Ledn
- 73100 Shl-Hfdo213</t>
  </si>
  <si>
    <t>Schiphol uitrijsein op RA wordt niet goed afgereden, hier geen AI treinen vóór speler!
Let op dat dit blijkbaar niet geldt voor het sein op RB1</t>
  </si>
  <si>
    <t>Hfd-Shl:
- 4300 Shl-Hfdo214
- 9101 Shl-HSL
- 3200 Shl-Ledn
- 3300 Shl-Ledn</t>
  </si>
  <si>
    <t>Shl-Asdl:
- 3500 Asra-Hfdo215
- 2401 Asra-Ledn
- 5700 Asra-Hfdm(-Ledn)
- 5800 Asdl-Hfdm(-Ledn)</t>
  </si>
  <si>
    <t>Asdl-Asd:
- 4600 Ass-Ledn
- 9300 Asdta-HSL
- 7400 Asd5a-Ass
- 1000 Asd11a-HSL
- 4801 Asd1-Ass
- 9200 Asd15a-HSL</t>
  </si>
  <si>
    <r>
      <t xml:space="preserve">Asd:
- 421* (Als IC Berlijn ivm materieel) Asd7-Ut
- 800 Asd8a-Ass
- </t>
    </r>
    <r>
      <rPr>
        <strike/>
        <sz val="11"/>
        <color theme="1"/>
        <rFont val="Calibri"/>
        <family val="2"/>
        <scheme val="minor"/>
      </rPr>
      <t>900 Asd14a is 901</t>
    </r>
    <r>
      <rPr>
        <sz val="11"/>
        <color theme="1"/>
        <rFont val="Calibri"/>
        <family val="2"/>
        <scheme val="minor"/>
      </rPr>
      <t xml:space="preserve">
- 1500/2601 Asdm-Asd13b
- 1501/2600 Asd11b-Asdm
- 2200 Asd2a
- 5800/15800 Asd14b</t>
    </r>
  </si>
  <si>
    <t>- Hfdm
- Hfd
- Shl2</t>
  </si>
  <si>
    <t>- Hfd
- Shl
- Asdl
- Asd</t>
  </si>
  <si>
    <t>- Hfdm
- Zaanstraat
- Asd (geen)</t>
  </si>
  <si>
    <t>5859 Autumn Rain</t>
  </si>
  <si>
    <t>- Shl inrijder</t>
  </si>
  <si>
    <t>Koersborden</t>
  </si>
  <si>
    <t>Check</t>
  </si>
  <si>
    <t>Als 5871, behalve
- Geen 9101
- Geen 9300</t>
  </si>
  <si>
    <t>Toegevoegd
- 120 Asd2b</t>
  </si>
  <si>
    <t>Video URL</t>
  </si>
  <si>
    <t>Locatie</t>
  </si>
  <si>
    <t>Richting</t>
  </si>
  <si>
    <t>Tijd</t>
  </si>
  <si>
    <t>Opmerkingen</t>
  </si>
  <si>
    <t>Rsd</t>
  </si>
  <si>
    <t>N</t>
  </si>
  <si>
    <t>Stilstaand, 186+Uacns</t>
  </si>
  <si>
    <t>https://youtu.be/LKsnlTb3KsM?t=68</t>
  </si>
  <si>
    <t>https://youtu.be/LKsnlTb3KsM?t=1103</t>
  </si>
  <si>
    <t>Bda</t>
  </si>
  <si>
    <t>E</t>
  </si>
  <si>
    <t>https://youtu.be/LKsnlTb3KsM?t=1315</t>
  </si>
  <si>
    <t>Zelfde as 08:42. Mogelijk vertraagd.</t>
  </si>
  <si>
    <t>2x189DBC+F. Mogelijk vertraagd.</t>
  </si>
  <si>
    <t>https://youtu.be/QcaplDpuBgw?t=84</t>
  </si>
  <si>
    <t>Wd</t>
  </si>
  <si>
    <t>https://youtu.be/QcaplDpuBgw?t=316</t>
  </si>
  <si>
    <t>https://youtu.be/ijVJM8_I2QU?t=226</t>
  </si>
  <si>
    <t>https://youtu.be/ijVJM8_I2QU?t=278</t>
  </si>
  <si>
    <t>https://youtu.be/F3i4iIlBxUE?t=231</t>
  </si>
  <si>
    <t>Tbr</t>
  </si>
  <si>
    <t>https://youtu.be/my9a52XBmVM?t=252</t>
  </si>
  <si>
    <t>Zlw</t>
  </si>
  <si>
    <t>https://youtu.be/my9a52XBmVM?t=303</t>
  </si>
  <si>
    <t>https://youtu.be/my9a52XBmVM?t=335</t>
  </si>
  <si>
    <t>Ddr</t>
  </si>
  <si>
    <t>Uit Bd</t>
  </si>
  <si>
    <t>https://youtu.be/my9a52XBmVM?t=400</t>
  </si>
  <si>
    <t>https://youtu.be/my9a52XBmVM?t=451</t>
  </si>
  <si>
    <t>https://youtu.be/my9a52XBmVM?t=502</t>
  </si>
  <si>
    <t>https://youtu.be/knBd-kiZZg4?t=144</t>
  </si>
  <si>
    <t>Ehs</t>
  </si>
  <si>
    <t>Ehv</t>
  </si>
  <si>
    <t>https://youtu.be/knBd-kiZZg4?t=423</t>
  </si>
  <si>
    <t>Btl</t>
  </si>
  <si>
    <t>Buitenspoor</t>
  </si>
  <si>
    <t>https://youtu.be/gPwr4c_5HC8?t=64</t>
  </si>
  <si>
    <t>Mas</t>
  </si>
  <si>
    <t>Binnenspoor</t>
  </si>
  <si>
    <t>https://youtu.be/1XBpSkOoo1I?t=374</t>
  </si>
  <si>
    <t>https://youtu.be/5FwB7lj87bs?t=113</t>
  </si>
  <si>
    <t>Htnc</t>
  </si>
  <si>
    <t>https://youtu.be/fAURKIs8WM8?t=234</t>
  </si>
  <si>
    <t>Zwd</t>
  </si>
  <si>
    <t>Z</t>
  </si>
  <si>
    <t>https://youtu.be/kN323NbK6EQ?t=123</t>
  </si>
  <si>
    <t>Tbu</t>
  </si>
  <si>
    <t>Tb</t>
  </si>
  <si>
    <t>https://youtu.be/nuLM1uP7NnQ?t=612</t>
  </si>
  <si>
    <t>https://youtu.be/LVTLIsVrSPE?t=88</t>
  </si>
  <si>
    <t>https://youtu.be/LVTLIsVrSPE?t=176</t>
  </si>
  <si>
    <t>https://youtu.be/LVTLIsVrSPE?t=305</t>
  </si>
  <si>
    <t>https://youtu.be/LVTLIsVrSPE?t=354</t>
  </si>
  <si>
    <t>https://youtu.be/LVTLIsVrSPE?t=386</t>
  </si>
  <si>
    <t>https://youtu.be/LVTLIsVrSPE?t=436</t>
  </si>
  <si>
    <t>https://youtu.be/LVTLIsVrSPE?t=515</t>
  </si>
  <si>
    <t>Spoor 3</t>
  </si>
  <si>
    <t>https://youtu.be/LVTLIsVrSPE?t=596</t>
  </si>
  <si>
    <t>Spoor 2</t>
  </si>
  <si>
    <t>https://youtu.be/LVTLIsVrSPE?t=646</t>
  </si>
  <si>
    <t>https://youtu.be/LVTLIsVrSPE?t=721</t>
  </si>
  <si>
    <t>https://youtu.be/LVTLIsVrSPE?t=776</t>
  </si>
  <si>
    <t>https://youtu.be/RUSYQ8XDz3I?t=1060</t>
  </si>
  <si>
    <t>Ledn</t>
  </si>
  <si>
    <t>Spoor 10</t>
  </si>
  <si>
    <t>https://youtu.be/KVx4aXPJIA4?t=9</t>
  </si>
  <si>
    <t>Uit Ht</t>
  </si>
  <si>
    <t>https://youtu.be/KVx4aXPJIA4?t=1823</t>
  </si>
  <si>
    <t>Uit Tb</t>
  </si>
  <si>
    <t>https://youtu.be/TZw32Ih6u54?t=179</t>
  </si>
  <si>
    <t>https://youtu.be/8Rj7hH8cDmQ?t=18</t>
  </si>
  <si>
    <t>https://youtu.be/K0ikFyFuCjA?t=7</t>
  </si>
  <si>
    <t>Ot</t>
  </si>
  <si>
    <t>https://youtu.be/0ootBb1r9nQ?t=37</t>
  </si>
  <si>
    <t>https://youtu.be/0ootBb1r9nQ?t=61</t>
  </si>
  <si>
    <t>https://youtu.be/0ootBb1r9nQ?t=110</t>
  </si>
  <si>
    <t>https://youtu.be/0ootBb1r9nQ?t=163</t>
  </si>
  <si>
    <t>https://youtu.be/0ootBb1r9nQ?t=234</t>
  </si>
  <si>
    <t>Nr</t>
  </si>
  <si>
    <t>https://youtu.be/NsP4el52oCg?t=15</t>
  </si>
  <si>
    <t>https://youtu.be/FSY4H5LixBo?t=131</t>
  </si>
  <si>
    <t>Nmgo</t>
  </si>
  <si>
    <t>Ht</t>
  </si>
  <si>
    <t>https://youtu.be/EtmCoFMUjnY?t=283</t>
  </si>
  <si>
    <t>Ost</t>
  </si>
  <si>
    <t>Dv</t>
  </si>
  <si>
    <t>https://youtu.be/fvpAiMD3I_c?t=177</t>
  </si>
  <si>
    <t>Dvc</t>
  </si>
  <si>
    <t>https://youtu.be/fvpAiMD3I_c?t=232</t>
  </si>
  <si>
    <t>https://youtu.be/ZBer_xP5xdA?t=18</t>
  </si>
  <si>
    <t>Gz</t>
  </si>
  <si>
    <t>RM392 p17</t>
  </si>
  <si>
    <t>Co</t>
  </si>
  <si>
    <t>Zl</t>
  </si>
  <si>
    <t>Amf</t>
  </si>
  <si>
    <t>Wp</t>
  </si>
  <si>
    <t>Aankomst</t>
  </si>
  <si>
    <t>Vertrek</t>
  </si>
  <si>
    <t>RM392 p18</t>
  </si>
  <si>
    <t>Lis</t>
  </si>
  <si>
    <t>RM392 p19</t>
  </si>
  <si>
    <t>Vdm</t>
  </si>
  <si>
    <t>Gn</t>
  </si>
  <si>
    <t>Onn</t>
  </si>
  <si>
    <t>Hgv</t>
  </si>
  <si>
    <t>Std</t>
  </si>
  <si>
    <t>Dolime 47627</t>
  </si>
  <si>
    <r>
      <t xml:space="preserve">Aankomst. </t>
    </r>
    <r>
      <rPr>
        <i/>
        <sz val="11"/>
        <rFont val="Calibri"/>
        <family val="2"/>
        <scheme val="minor"/>
      </rPr>
      <t>Staaltrein 61601</t>
    </r>
  </si>
  <si>
    <t>Coevorden-shuttle 50419</t>
  </si>
  <si>
    <t>Fvs</t>
  </si>
  <si>
    <t>RM392 p20</t>
  </si>
  <si>
    <t>Wt</t>
  </si>
  <si>
    <t>Mbtwaz</t>
  </si>
  <si>
    <t>Pt</t>
  </si>
  <si>
    <t>uit Zl</t>
  </si>
  <si>
    <t>Dolime 47628</t>
  </si>
  <si>
    <t>OK
- Tb 2 ipv 1
- Bet 3 ipv 4
- Ehs 3 ipv 4</t>
  </si>
  <si>
    <t>Tbu-Tb:
- 1100 Tb3 (ipv 2)</t>
  </si>
  <si>
    <t>- 3600 defect Tb1
- 3900 Btl-Ehv</t>
  </si>
  <si>
    <t>Tb-Btl:
- 6400 Btl-Ot</t>
  </si>
  <si>
    <t>Btl-Ehv:
- 800 Bet-Btl
- 4400 Bet-Btl
- 1100 Bet-Btl
- 3500 At-Btl
- 6400 Ehs-Btl
- Cargo (1900) Ehv-Btl
- 3900 Ehv-Btl
- 800 Ehv-Btl
- 4400 Ehv-Ehs</t>
  </si>
  <si>
    <t>- Tbu: Fccpps
- Beto: Klmos
- Ehv</t>
  </si>
  <si>
    <t>- Tbu
- Tb
- Ot</t>
  </si>
  <si>
    <t>done</t>
  </si>
  <si>
    <t>6427 Spring OC</t>
  </si>
  <si>
    <t>Spots somda</t>
  </si>
  <si>
    <t>Spots sion-rail</t>
  </si>
  <si>
    <t>geen bzh</t>
  </si>
  <si>
    <t>Segrate-shuttle @ Tbge
Acht-shuttle @ At</t>
  </si>
  <si>
    <t>FLIRT
VIRMm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</si>
</sst>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trike/>
      <sz val="11"/>
      <name val="Calibri"/>
      <family val="2"/>
      <scheme val="minor"/>
    </font>
    <font>
      <i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0" fillId="3" borderId="0" xfId="0" applyFill="1"/>
    <xf numFmtId="0" fontId="0" fillId="0" borderId="0" xfId="0" applyFill="1"/>
    <xf numFmtId="0" fontId="0" fillId="0" borderId="0" xfId="0" quotePrefix="1"/>
    <xf numFmtId="0" fontId="0" fillId="4" borderId="0" xfId="0" applyFill="1"/>
    <xf numFmtId="0" fontId="0" fillId="5" borderId="0" xfId="0" applyFill="1"/>
    <xf numFmtId="2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6" borderId="0" xfId="0" quotePrefix="1" applyFill="1" applyAlignment="1">
      <alignment horizontal="left" vertical="top" wrapText="1"/>
    </xf>
    <xf numFmtId="0" fontId="0" fillId="6" borderId="0" xfId="0" applyFill="1" applyAlignment="1">
      <alignment vertical="top"/>
    </xf>
    <xf numFmtId="0" fontId="0" fillId="6" borderId="0" xfId="0" applyFill="1" applyAlignment="1">
      <alignment vertical="top" wrapText="1"/>
    </xf>
    <xf numFmtId="0" fontId="0" fillId="6" borderId="0" xfId="0" quotePrefix="1" applyFill="1" applyAlignment="1">
      <alignment vertical="top" wrapText="1"/>
    </xf>
    <xf numFmtId="0" fontId="0" fillId="5" borderId="0" xfId="0" applyFill="1" applyAlignment="1">
      <alignment vertical="top"/>
    </xf>
    <xf numFmtId="0" fontId="0" fillId="6" borderId="0" xfId="0" quotePrefix="1" applyFill="1" applyAlignment="1">
      <alignment vertical="top"/>
    </xf>
    <xf numFmtId="0" fontId="7" fillId="0" borderId="0" xfId="0" applyFont="1"/>
    <xf numFmtId="0" fontId="8" fillId="0" borderId="0" xfId="0" applyFont="1"/>
    <xf numFmtId="0" fontId="7" fillId="0" borderId="0" xfId="0" applyNumberFormat="1" applyFont="1"/>
    <xf numFmtId="0" fontId="10" fillId="0" borderId="0" xfId="0" applyFont="1"/>
    <xf numFmtId="0" fontId="10" fillId="0" borderId="0" xfId="0" applyNumberFormat="1" applyFont="1"/>
    <xf numFmtId="0" fontId="7" fillId="6" borderId="0" xfId="0" applyFont="1" applyFill="1"/>
    <xf numFmtId="0" fontId="11" fillId="0" borderId="0" xfId="0" applyFont="1"/>
    <xf numFmtId="0" fontId="0" fillId="6" borderId="0" xfId="0" applyFill="1"/>
    <xf numFmtId="0" fontId="0" fillId="6" borderId="0" xfId="0" applyFill="1" applyAlignment="1">
      <alignment wrapText="1"/>
    </xf>
    <xf numFmtId="0" fontId="0" fillId="6" borderId="0" xfId="0" quotePrefix="1" applyFill="1" applyAlignment="1">
      <alignment wrapText="1"/>
    </xf>
    <xf numFmtId="0" fontId="0" fillId="5" borderId="0" xfId="0" quotePrefix="1" applyFill="1" applyAlignment="1">
      <alignment wrapText="1"/>
    </xf>
    <xf numFmtId="0" fontId="0" fillId="5" borderId="0" xfId="0" applyFill="1" applyAlignment="1">
      <alignment vertical="top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995E5-71C5-4554-A66C-476FDA92E42E}">
  <dimension ref="A1:H24"/>
  <sheetViews>
    <sheetView workbookViewId="0">
      <selection activeCell="H25" sqref="H25"/>
    </sheetView>
  </sheetViews>
  <sheetFormatPr defaultRowHeight="14.25" x14ac:dyDescent="0.45"/>
  <cols>
    <col min="1" max="1" width="18" style="5" customWidth="1"/>
    <col min="2" max="2" width="11.6640625" style="5" customWidth="1"/>
    <col min="3" max="3" width="14" style="5" customWidth="1"/>
    <col min="4" max="4" width="13.3984375" style="5" customWidth="1"/>
    <col min="5" max="16384" width="9.06640625" style="5"/>
  </cols>
  <sheetData>
    <row r="1" spans="1:8" s="4" customFormat="1" x14ac:dyDescent="0.45">
      <c r="A1" s="4" t="s">
        <v>1</v>
      </c>
      <c r="B1" s="4" t="s">
        <v>49</v>
      </c>
      <c r="C1" s="4" t="s">
        <v>51</v>
      </c>
      <c r="D1" s="4" t="s">
        <v>43</v>
      </c>
      <c r="E1" s="4" t="s">
        <v>44</v>
      </c>
      <c r="F1" s="4" t="s">
        <v>45</v>
      </c>
      <c r="G1" s="4" t="s">
        <v>46</v>
      </c>
      <c r="H1" s="4" t="s">
        <v>47</v>
      </c>
    </row>
    <row r="2" spans="1:8" x14ac:dyDescent="0.45">
      <c r="A2" s="5" t="s">
        <v>48</v>
      </c>
      <c r="B2" s="5" t="s">
        <v>50</v>
      </c>
      <c r="C2" s="5" t="s">
        <v>52</v>
      </c>
      <c r="D2" s="5" t="s">
        <v>56</v>
      </c>
      <c r="F2" s="5" t="s">
        <v>55</v>
      </c>
      <c r="G2" s="5" t="s">
        <v>53</v>
      </c>
    </row>
    <row r="3" spans="1:8" x14ac:dyDescent="0.45">
      <c r="A3" s="5" t="s">
        <v>57</v>
      </c>
      <c r="B3" s="5" t="s">
        <v>58</v>
      </c>
      <c r="C3" s="5" t="s">
        <v>59</v>
      </c>
      <c r="D3" s="5" t="s">
        <v>56</v>
      </c>
      <c r="F3" s="5" t="s">
        <v>54</v>
      </c>
      <c r="G3" s="5" t="s">
        <v>60</v>
      </c>
    </row>
    <row r="4" spans="1:8" x14ac:dyDescent="0.45">
      <c r="A4" s="5" t="s">
        <v>61</v>
      </c>
      <c r="B4" s="5" t="s">
        <v>62</v>
      </c>
      <c r="C4" s="5" t="s">
        <v>63</v>
      </c>
      <c r="D4" s="5" t="s">
        <v>64</v>
      </c>
      <c r="G4" s="6" t="s">
        <v>65</v>
      </c>
    </row>
    <row r="5" spans="1:8" x14ac:dyDescent="0.45">
      <c r="A5" s="5" t="s">
        <v>61</v>
      </c>
      <c r="B5" s="5" t="s">
        <v>66</v>
      </c>
      <c r="C5" s="5" t="s">
        <v>63</v>
      </c>
      <c r="D5" s="5" t="s">
        <v>64</v>
      </c>
      <c r="G5" s="6" t="s">
        <v>65</v>
      </c>
    </row>
    <row r="6" spans="1:8" x14ac:dyDescent="0.45">
      <c r="A6" s="5" t="s">
        <v>67</v>
      </c>
      <c r="B6" s="5" t="s">
        <v>70</v>
      </c>
      <c r="C6" s="5" t="s">
        <v>69</v>
      </c>
      <c r="D6" s="5" t="s">
        <v>68</v>
      </c>
      <c r="G6" s="5" t="s">
        <v>60</v>
      </c>
    </row>
    <row r="7" spans="1:8" x14ac:dyDescent="0.45">
      <c r="A7" s="5" t="s">
        <v>71</v>
      </c>
      <c r="B7" s="5" t="s">
        <v>72</v>
      </c>
      <c r="C7" s="5" t="s">
        <v>73</v>
      </c>
      <c r="D7" s="5" t="s">
        <v>74</v>
      </c>
      <c r="F7" s="5" t="s">
        <v>75</v>
      </c>
      <c r="G7" s="5" t="s">
        <v>75</v>
      </c>
    </row>
    <row r="8" spans="1:8" x14ac:dyDescent="0.45">
      <c r="A8" s="5" t="s">
        <v>76</v>
      </c>
      <c r="B8" s="5" t="s">
        <v>77</v>
      </c>
      <c r="C8" s="5" t="s">
        <v>78</v>
      </c>
      <c r="D8" s="5" t="s">
        <v>74</v>
      </c>
      <c r="F8" s="5" t="s">
        <v>54</v>
      </c>
    </row>
    <row r="9" spans="1:8" x14ac:dyDescent="0.45">
      <c r="A9" s="5" t="s">
        <v>79</v>
      </c>
      <c r="B9" s="5" t="s">
        <v>80</v>
      </c>
      <c r="C9" s="5" t="s">
        <v>81</v>
      </c>
      <c r="D9" s="5" t="s">
        <v>82</v>
      </c>
      <c r="F9" s="5" t="s">
        <v>54</v>
      </c>
    </row>
    <row r="10" spans="1:8" x14ac:dyDescent="0.45">
      <c r="A10" s="5" t="s">
        <v>83</v>
      </c>
      <c r="B10" s="5" t="s">
        <v>80</v>
      </c>
      <c r="C10" s="5" t="s">
        <v>81</v>
      </c>
      <c r="D10" s="5" t="s">
        <v>82</v>
      </c>
      <c r="F10" s="5" t="s">
        <v>54</v>
      </c>
    </row>
    <row r="11" spans="1:8" x14ac:dyDescent="0.45">
      <c r="A11" s="5" t="s">
        <v>84</v>
      </c>
      <c r="B11" s="5" t="s">
        <v>85</v>
      </c>
      <c r="C11" s="5" t="s">
        <v>86</v>
      </c>
      <c r="D11" s="5" t="s">
        <v>87</v>
      </c>
      <c r="F11" s="5" t="s">
        <v>88</v>
      </c>
      <c r="H11" s="5" t="s">
        <v>102</v>
      </c>
    </row>
    <row r="12" spans="1:8" x14ac:dyDescent="0.45">
      <c r="A12" s="5" t="s">
        <v>89</v>
      </c>
      <c r="B12" s="5" t="s">
        <v>80</v>
      </c>
      <c r="C12" s="5" t="s">
        <v>90</v>
      </c>
      <c r="D12" s="5" t="s">
        <v>91</v>
      </c>
      <c r="F12" s="5" t="s">
        <v>92</v>
      </c>
    </row>
    <row r="13" spans="1:8" x14ac:dyDescent="0.45">
      <c r="A13" s="5" t="s">
        <v>93</v>
      </c>
      <c r="B13" s="5" t="s">
        <v>66</v>
      </c>
      <c r="C13" s="5" t="s">
        <v>94</v>
      </c>
      <c r="D13" s="5" t="s">
        <v>97</v>
      </c>
      <c r="F13" s="5" t="s">
        <v>92</v>
      </c>
    </row>
    <row r="14" spans="1:8" x14ac:dyDescent="0.45">
      <c r="A14" s="5" t="s">
        <v>93</v>
      </c>
      <c r="B14" s="5" t="s">
        <v>95</v>
      </c>
      <c r="C14" s="5" t="s">
        <v>96</v>
      </c>
      <c r="D14" s="5" t="s">
        <v>97</v>
      </c>
      <c r="F14" s="5" t="s">
        <v>75</v>
      </c>
      <c r="G14" s="5" t="s">
        <v>98</v>
      </c>
    </row>
    <row r="15" spans="1:8" x14ac:dyDescent="0.45">
      <c r="A15" s="5" t="s">
        <v>99</v>
      </c>
      <c r="B15" s="5" t="s">
        <v>66</v>
      </c>
      <c r="C15" s="5" t="s">
        <v>100</v>
      </c>
      <c r="D15" s="5" t="s">
        <v>87</v>
      </c>
      <c r="F15" s="5" t="s">
        <v>101</v>
      </c>
      <c r="H15" s="5" t="s">
        <v>102</v>
      </c>
    </row>
    <row r="16" spans="1:8" x14ac:dyDescent="0.45">
      <c r="A16" s="5" t="s">
        <v>103</v>
      </c>
      <c r="B16" s="5" t="s">
        <v>66</v>
      </c>
      <c r="C16" s="5" t="s">
        <v>90</v>
      </c>
      <c r="D16" s="5" t="s">
        <v>104</v>
      </c>
      <c r="F16" s="5" t="s">
        <v>92</v>
      </c>
    </row>
    <row r="17" spans="1:8" x14ac:dyDescent="0.45">
      <c r="A17" s="5" t="s">
        <v>105</v>
      </c>
      <c r="B17" s="5" t="s">
        <v>66</v>
      </c>
      <c r="C17" s="5" t="s">
        <v>106</v>
      </c>
      <c r="D17" s="5" t="s">
        <v>104</v>
      </c>
      <c r="F17" s="5" t="s">
        <v>107</v>
      </c>
      <c r="H17" s="5" t="s">
        <v>102</v>
      </c>
    </row>
    <row r="18" spans="1:8" x14ac:dyDescent="0.45">
      <c r="A18" s="5" t="s">
        <v>108</v>
      </c>
      <c r="B18" s="5" t="s">
        <v>109</v>
      </c>
      <c r="C18" s="5" t="s">
        <v>110</v>
      </c>
      <c r="D18" s="5" t="s">
        <v>111</v>
      </c>
      <c r="F18" s="5" t="s">
        <v>112</v>
      </c>
      <c r="H18" s="5" t="s">
        <v>102</v>
      </c>
    </row>
    <row r="19" spans="1:8" x14ac:dyDescent="0.45">
      <c r="A19" s="5" t="s">
        <v>113</v>
      </c>
      <c r="B19" s="5" t="s">
        <v>66</v>
      </c>
      <c r="C19" s="5" t="s">
        <v>110</v>
      </c>
      <c r="D19" s="5" t="s">
        <v>104</v>
      </c>
      <c r="F19" s="5" t="s">
        <v>112</v>
      </c>
      <c r="H19" s="5" t="s">
        <v>102</v>
      </c>
    </row>
    <row r="20" spans="1:8" x14ac:dyDescent="0.45">
      <c r="A20" s="5" t="s">
        <v>114</v>
      </c>
      <c r="B20" s="5" t="s">
        <v>66</v>
      </c>
      <c r="C20" s="5" t="s">
        <v>110</v>
      </c>
      <c r="D20" s="5" t="s">
        <v>104</v>
      </c>
      <c r="F20" s="5" t="s">
        <v>112</v>
      </c>
      <c r="H20" s="5" t="s">
        <v>102</v>
      </c>
    </row>
    <row r="21" spans="1:8" ht="28.5" x14ac:dyDescent="0.45">
      <c r="A21" s="5" t="s">
        <v>115</v>
      </c>
      <c r="B21" s="5" t="s">
        <v>116</v>
      </c>
      <c r="C21" s="7" t="s">
        <v>118</v>
      </c>
      <c r="D21" s="5" t="s">
        <v>117</v>
      </c>
    </row>
    <row r="22" spans="1:8" x14ac:dyDescent="0.45">
      <c r="A22" s="5" t="s">
        <v>119</v>
      </c>
      <c r="B22" s="5" t="s">
        <v>66</v>
      </c>
      <c r="C22" s="5" t="s">
        <v>121</v>
      </c>
      <c r="D22" s="5" t="s">
        <v>120</v>
      </c>
      <c r="F22" s="5" t="s">
        <v>88</v>
      </c>
      <c r="H22" s="5" t="s">
        <v>122</v>
      </c>
    </row>
    <row r="23" spans="1:8" x14ac:dyDescent="0.45">
      <c r="A23" s="5" t="s">
        <v>123</v>
      </c>
      <c r="B23" s="5" t="s">
        <v>80</v>
      </c>
      <c r="C23" s="5" t="s">
        <v>124</v>
      </c>
      <c r="D23" s="5" t="s">
        <v>120</v>
      </c>
      <c r="F23" s="5" t="s">
        <v>107</v>
      </c>
      <c r="G23" s="5" t="s">
        <v>107</v>
      </c>
      <c r="H23" s="5" t="s">
        <v>125</v>
      </c>
    </row>
    <row r="24" spans="1:8" x14ac:dyDescent="0.45">
      <c r="A24" s="5" t="s">
        <v>126</v>
      </c>
      <c r="B24" s="5" t="s">
        <v>127</v>
      </c>
      <c r="C24" s="5" t="s">
        <v>128</v>
      </c>
      <c r="D24" s="5" t="s">
        <v>120</v>
      </c>
      <c r="F24" s="5" t="s">
        <v>129</v>
      </c>
      <c r="H24" s="5" t="s">
        <v>102</v>
      </c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15A09-7DDE-4638-8E31-255375D1CA8A}">
  <dimension ref="A1"/>
  <sheetViews>
    <sheetView workbookViewId="0">
      <selection activeCell="A7" sqref="A7"/>
    </sheetView>
  </sheetViews>
  <sheetFormatPr defaultRowHeight="14.25" x14ac:dyDescent="0.45"/>
  <cols>
    <col min="1" max="1" width="122.265625" customWidth="1"/>
  </cols>
  <sheetData>
    <row r="1" spans="1:1" ht="28.5" x14ac:dyDescent="0.45">
      <c r="A1" s="7" t="s">
        <v>216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64A02-8D48-40E3-B121-B38BAF0C0B33}">
  <dimension ref="A1:F80"/>
  <sheetViews>
    <sheetView topLeftCell="A46" workbookViewId="0">
      <selection activeCell="D71" sqref="D71"/>
    </sheetView>
  </sheetViews>
  <sheetFormatPr defaultRowHeight="14.25" x14ac:dyDescent="0.45"/>
  <cols>
    <col min="1" max="1" width="5.33203125" style="26" customWidth="1"/>
    <col min="2" max="2" width="30.06640625" style="26" customWidth="1"/>
    <col min="3" max="5" width="9.06640625" style="26"/>
    <col min="6" max="6" width="35.73046875" style="26" customWidth="1"/>
    <col min="7" max="16384" width="9.06640625" style="26"/>
  </cols>
  <sheetData>
    <row r="1" spans="1:6" x14ac:dyDescent="0.45">
      <c r="A1" s="27" t="s">
        <v>309</v>
      </c>
      <c r="B1" s="27" t="s">
        <v>230</v>
      </c>
      <c r="C1" s="27" t="s">
        <v>231</v>
      </c>
      <c r="D1" s="27" t="s">
        <v>232</v>
      </c>
      <c r="E1" s="27" t="s">
        <v>233</v>
      </c>
      <c r="F1" s="27" t="s">
        <v>234</v>
      </c>
    </row>
    <row r="2" spans="1:6" x14ac:dyDescent="0.45">
      <c r="A2" s="31">
        <v>100</v>
      </c>
      <c r="B2" s="26" t="s">
        <v>238</v>
      </c>
      <c r="C2" s="26" t="s">
        <v>235</v>
      </c>
      <c r="D2" s="26" t="s">
        <v>236</v>
      </c>
      <c r="E2" s="28">
        <v>22</v>
      </c>
      <c r="F2" s="26" t="s">
        <v>237</v>
      </c>
    </row>
    <row r="3" spans="1:6" x14ac:dyDescent="0.45">
      <c r="A3" s="29">
        <v>200</v>
      </c>
      <c r="B3" s="29" t="s">
        <v>239</v>
      </c>
      <c r="C3" s="29" t="s">
        <v>240</v>
      </c>
      <c r="D3" s="29" t="s">
        <v>241</v>
      </c>
      <c r="E3" s="30">
        <v>42</v>
      </c>
      <c r="F3" s="29" t="s">
        <v>244</v>
      </c>
    </row>
    <row r="4" spans="1:6" x14ac:dyDescent="0.45">
      <c r="A4" s="29">
        <v>300</v>
      </c>
      <c r="B4" s="29" t="s">
        <v>242</v>
      </c>
      <c r="C4" s="29" t="s">
        <v>240</v>
      </c>
      <c r="D4" s="29" t="s">
        <v>241</v>
      </c>
      <c r="E4" s="30">
        <v>45</v>
      </c>
      <c r="F4" s="29" t="s">
        <v>243</v>
      </c>
    </row>
    <row r="5" spans="1:6" x14ac:dyDescent="0.45">
      <c r="A5" s="26">
        <v>400</v>
      </c>
      <c r="B5" s="26" t="s">
        <v>245</v>
      </c>
      <c r="C5" s="26" t="s">
        <v>246</v>
      </c>
      <c r="D5" s="26" t="s">
        <v>241</v>
      </c>
      <c r="E5" s="26">
        <v>38</v>
      </c>
    </row>
    <row r="6" spans="1:6" x14ac:dyDescent="0.45">
      <c r="A6" s="26">
        <v>500</v>
      </c>
      <c r="B6" s="26" t="s">
        <v>247</v>
      </c>
      <c r="C6" s="26" t="s">
        <v>246</v>
      </c>
      <c r="D6" s="26" t="s">
        <v>241</v>
      </c>
      <c r="E6" s="26">
        <v>14</v>
      </c>
    </row>
    <row r="7" spans="1:6" x14ac:dyDescent="0.45">
      <c r="A7" s="26">
        <v>600</v>
      </c>
      <c r="B7" s="26" t="s">
        <v>248</v>
      </c>
      <c r="C7" s="26" t="s">
        <v>246</v>
      </c>
      <c r="D7" s="26" t="s">
        <v>241</v>
      </c>
      <c r="E7" s="26">
        <v>14</v>
      </c>
    </row>
    <row r="8" spans="1:6" x14ac:dyDescent="0.45">
      <c r="A8" s="26">
        <v>700</v>
      </c>
      <c r="B8" s="26" t="s">
        <v>249</v>
      </c>
      <c r="C8" s="26" t="s">
        <v>246</v>
      </c>
      <c r="D8" s="26" t="s">
        <v>241</v>
      </c>
      <c r="E8" s="26">
        <v>45</v>
      </c>
    </row>
    <row r="9" spans="1:6" x14ac:dyDescent="0.45">
      <c r="A9" s="31">
        <v>800</v>
      </c>
      <c r="B9" s="26" t="s">
        <v>250</v>
      </c>
      <c r="C9" s="26" t="s">
        <v>251</v>
      </c>
      <c r="D9" s="26" t="s">
        <v>153</v>
      </c>
      <c r="E9" s="26">
        <v>10</v>
      </c>
    </row>
    <row r="10" spans="1:6" x14ac:dyDescent="0.45">
      <c r="A10" s="31">
        <v>900</v>
      </c>
      <c r="B10" s="26" t="s">
        <v>252</v>
      </c>
      <c r="C10" s="26" t="s">
        <v>253</v>
      </c>
      <c r="D10" s="26" t="s">
        <v>153</v>
      </c>
      <c r="E10" s="26">
        <v>28</v>
      </c>
    </row>
    <row r="11" spans="1:6" x14ac:dyDescent="0.45">
      <c r="A11" s="31">
        <v>1000</v>
      </c>
      <c r="B11" s="26" t="s">
        <v>254</v>
      </c>
      <c r="C11" s="26" t="s">
        <v>253</v>
      </c>
      <c r="D11" s="26" t="s">
        <v>153</v>
      </c>
      <c r="E11" s="26">
        <v>51</v>
      </c>
    </row>
    <row r="12" spans="1:6" x14ac:dyDescent="0.45">
      <c r="A12" s="31">
        <v>1100</v>
      </c>
      <c r="B12" s="26" t="s">
        <v>255</v>
      </c>
      <c r="C12" s="26" t="s">
        <v>253</v>
      </c>
      <c r="D12" s="26" t="s">
        <v>256</v>
      </c>
      <c r="E12" s="26">
        <v>1</v>
      </c>
      <c r="F12" s="26" t="s">
        <v>257</v>
      </c>
    </row>
    <row r="13" spans="1:6" x14ac:dyDescent="0.45">
      <c r="A13" s="31">
        <v>1200</v>
      </c>
      <c r="B13" s="26" t="s">
        <v>258</v>
      </c>
      <c r="C13" s="26" t="s">
        <v>253</v>
      </c>
      <c r="D13" s="26" t="s">
        <v>153</v>
      </c>
      <c r="E13" s="26">
        <v>25</v>
      </c>
    </row>
    <row r="14" spans="1:6" x14ac:dyDescent="0.45">
      <c r="A14" s="31">
        <v>1300</v>
      </c>
      <c r="B14" s="26" t="s">
        <v>259</v>
      </c>
      <c r="C14" s="26" t="s">
        <v>253</v>
      </c>
      <c r="D14" s="26" t="s">
        <v>256</v>
      </c>
      <c r="E14" s="26">
        <v>25</v>
      </c>
      <c r="F14" s="26" t="s">
        <v>257</v>
      </c>
    </row>
    <row r="15" spans="1:6" x14ac:dyDescent="0.45">
      <c r="A15" s="31">
        <v>1400</v>
      </c>
      <c r="B15" s="26" t="s">
        <v>260</v>
      </c>
      <c r="C15" s="26" t="s">
        <v>253</v>
      </c>
      <c r="D15" s="26" t="s">
        <v>153</v>
      </c>
      <c r="E15" s="26">
        <v>31</v>
      </c>
    </row>
    <row r="16" spans="1:6" x14ac:dyDescent="0.45">
      <c r="A16" s="31">
        <v>1500</v>
      </c>
      <c r="B16" s="26" t="s">
        <v>261</v>
      </c>
      <c r="C16" s="26" t="s">
        <v>262</v>
      </c>
      <c r="D16" s="26" t="s">
        <v>263</v>
      </c>
      <c r="E16" s="26">
        <v>12</v>
      </c>
      <c r="F16" s="26" t="s">
        <v>266</v>
      </c>
    </row>
    <row r="17" spans="1:6" x14ac:dyDescent="0.45">
      <c r="A17" s="31">
        <v>1600</v>
      </c>
      <c r="B17" s="26" t="s">
        <v>264</v>
      </c>
      <c r="C17" s="26" t="s">
        <v>262</v>
      </c>
      <c r="D17" s="26" t="s">
        <v>265</v>
      </c>
      <c r="E17" s="26">
        <v>17</v>
      </c>
      <c r="F17" s="26" t="s">
        <v>266</v>
      </c>
    </row>
    <row r="18" spans="1:6" x14ac:dyDescent="0.45">
      <c r="A18" s="26">
        <v>1700</v>
      </c>
      <c r="B18" s="26" t="s">
        <v>267</v>
      </c>
      <c r="C18" s="26" t="s">
        <v>268</v>
      </c>
      <c r="D18" s="26" t="s">
        <v>236</v>
      </c>
      <c r="E18" s="26">
        <v>30</v>
      </c>
      <c r="F18" s="26" t="s">
        <v>269</v>
      </c>
    </row>
    <row r="19" spans="1:6" x14ac:dyDescent="0.45">
      <c r="A19" s="31">
        <v>1800</v>
      </c>
      <c r="B19" s="26" t="s">
        <v>270</v>
      </c>
      <c r="C19" s="26" t="s">
        <v>262</v>
      </c>
      <c r="D19" s="26" t="s">
        <v>265</v>
      </c>
      <c r="E19" s="26">
        <v>3</v>
      </c>
      <c r="F19" s="26" t="s">
        <v>266</v>
      </c>
    </row>
    <row r="20" spans="1:6" x14ac:dyDescent="0.45">
      <c r="A20" s="26">
        <v>1900</v>
      </c>
      <c r="B20" s="26" t="s">
        <v>271</v>
      </c>
      <c r="C20" s="26" t="s">
        <v>272</v>
      </c>
      <c r="D20" s="26" t="s">
        <v>236</v>
      </c>
      <c r="E20" s="26">
        <v>43</v>
      </c>
      <c r="F20" s="26" t="s">
        <v>266</v>
      </c>
    </row>
    <row r="21" spans="1:6" x14ac:dyDescent="0.45">
      <c r="A21" s="31">
        <v>2000</v>
      </c>
      <c r="B21" s="26" t="s">
        <v>273</v>
      </c>
      <c r="C21" s="26" t="s">
        <v>274</v>
      </c>
      <c r="D21" s="26" t="s">
        <v>275</v>
      </c>
      <c r="E21" s="26">
        <v>36</v>
      </c>
      <c r="F21" s="26" t="s">
        <v>266</v>
      </c>
    </row>
    <row r="22" spans="1:6" x14ac:dyDescent="0.45">
      <c r="A22" s="31">
        <v>2100</v>
      </c>
      <c r="B22" s="26" t="s">
        <v>276</v>
      </c>
      <c r="C22" s="26" t="s">
        <v>277</v>
      </c>
      <c r="D22" s="26" t="s">
        <v>278</v>
      </c>
      <c r="E22" s="26">
        <v>41</v>
      </c>
    </row>
    <row r="23" spans="1:6" x14ac:dyDescent="0.45">
      <c r="A23" s="31">
        <v>2200</v>
      </c>
      <c r="B23" s="26" t="s">
        <v>279</v>
      </c>
      <c r="C23" s="26" t="s">
        <v>278</v>
      </c>
      <c r="D23" s="26" t="s">
        <v>153</v>
      </c>
      <c r="E23" s="26">
        <v>49</v>
      </c>
      <c r="F23" s="26" t="s">
        <v>289</v>
      </c>
    </row>
    <row r="24" spans="1:6" x14ac:dyDescent="0.45">
      <c r="A24" s="31">
        <v>2300</v>
      </c>
      <c r="B24" s="26" t="s">
        <v>280</v>
      </c>
      <c r="C24" s="26" t="s">
        <v>278</v>
      </c>
      <c r="D24" s="26" t="s">
        <v>153</v>
      </c>
      <c r="E24" s="26">
        <v>12</v>
      </c>
      <c r="F24" s="26" t="s">
        <v>289</v>
      </c>
    </row>
    <row r="25" spans="1:6" x14ac:dyDescent="0.45">
      <c r="A25" s="31">
        <v>2400</v>
      </c>
      <c r="B25" s="26" t="s">
        <v>281</v>
      </c>
      <c r="C25" s="26" t="s">
        <v>278</v>
      </c>
      <c r="D25" s="26" t="s">
        <v>153</v>
      </c>
      <c r="E25" s="26">
        <v>44</v>
      </c>
      <c r="F25" s="26" t="s">
        <v>289</v>
      </c>
    </row>
    <row r="26" spans="1:6" x14ac:dyDescent="0.45">
      <c r="A26" s="31">
        <v>2500</v>
      </c>
      <c r="B26" s="26" t="s">
        <v>282</v>
      </c>
      <c r="C26" s="26" t="s">
        <v>278</v>
      </c>
      <c r="D26" s="26" t="s">
        <v>153</v>
      </c>
      <c r="E26" s="26">
        <v>15</v>
      </c>
      <c r="F26" s="26" t="s">
        <v>289</v>
      </c>
    </row>
    <row r="27" spans="1:6" x14ac:dyDescent="0.45">
      <c r="A27" s="31">
        <v>2600</v>
      </c>
      <c r="B27" s="26" t="s">
        <v>283</v>
      </c>
      <c r="C27" s="26" t="s">
        <v>278</v>
      </c>
      <c r="D27" s="26" t="s">
        <v>153</v>
      </c>
      <c r="E27" s="26">
        <v>21</v>
      </c>
      <c r="F27" s="26" t="s">
        <v>289</v>
      </c>
    </row>
    <row r="28" spans="1:6" x14ac:dyDescent="0.45">
      <c r="A28" s="31">
        <v>2700</v>
      </c>
      <c r="B28" s="26" t="s">
        <v>284</v>
      </c>
      <c r="C28" s="26" t="s">
        <v>278</v>
      </c>
      <c r="D28" s="26" t="s">
        <v>153</v>
      </c>
      <c r="E28" s="26">
        <v>33</v>
      </c>
      <c r="F28" s="26" t="s">
        <v>289</v>
      </c>
    </row>
    <row r="29" spans="1:6" x14ac:dyDescent="0.45">
      <c r="A29" s="31">
        <v>2800</v>
      </c>
      <c r="B29" s="26" t="s">
        <v>285</v>
      </c>
      <c r="C29" s="26" t="s">
        <v>278</v>
      </c>
      <c r="D29" s="26" t="s">
        <v>153</v>
      </c>
      <c r="E29" s="26">
        <v>41</v>
      </c>
      <c r="F29" s="26" t="s">
        <v>289</v>
      </c>
    </row>
    <row r="30" spans="1:6" x14ac:dyDescent="0.45">
      <c r="A30" s="31">
        <v>2900</v>
      </c>
      <c r="B30" s="26" t="s">
        <v>286</v>
      </c>
      <c r="C30" s="26" t="s">
        <v>278</v>
      </c>
      <c r="D30" s="26" t="s">
        <v>153</v>
      </c>
      <c r="E30" s="26">
        <v>2</v>
      </c>
      <c r="F30" s="26" t="s">
        <v>287</v>
      </c>
    </row>
    <row r="31" spans="1:6" x14ac:dyDescent="0.45">
      <c r="A31" s="31">
        <v>3000</v>
      </c>
      <c r="B31" s="26" t="s">
        <v>288</v>
      </c>
      <c r="C31" s="26" t="s">
        <v>278</v>
      </c>
      <c r="D31" s="26" t="s">
        <v>153</v>
      </c>
      <c r="E31" s="26">
        <v>19</v>
      </c>
      <c r="F31" s="26" t="s">
        <v>289</v>
      </c>
    </row>
    <row r="32" spans="1:6" x14ac:dyDescent="0.45">
      <c r="A32" s="31">
        <v>3100</v>
      </c>
      <c r="B32" s="26" t="s">
        <v>290</v>
      </c>
      <c r="C32" s="26" t="s">
        <v>278</v>
      </c>
      <c r="D32" s="26" t="s">
        <v>153</v>
      </c>
      <c r="E32" s="26">
        <v>31</v>
      </c>
      <c r="F32" s="26" t="s">
        <v>289</v>
      </c>
    </row>
    <row r="33" spans="1:6" x14ac:dyDescent="0.45">
      <c r="A33" s="31">
        <v>3200</v>
      </c>
      <c r="B33" s="26" t="s">
        <v>291</v>
      </c>
      <c r="C33" s="26" t="s">
        <v>278</v>
      </c>
      <c r="D33" s="26" t="s">
        <v>153</v>
      </c>
      <c r="E33" s="26">
        <v>42</v>
      </c>
      <c r="F33" s="26" t="s">
        <v>289</v>
      </c>
    </row>
    <row r="34" spans="1:6" x14ac:dyDescent="0.45">
      <c r="A34" s="31">
        <v>3300</v>
      </c>
      <c r="B34" s="26" t="s">
        <v>292</v>
      </c>
      <c r="C34" s="26" t="s">
        <v>278</v>
      </c>
      <c r="D34" s="26" t="s">
        <v>153</v>
      </c>
      <c r="E34" s="26">
        <v>0</v>
      </c>
      <c r="F34" s="26" t="s">
        <v>289</v>
      </c>
    </row>
    <row r="35" spans="1:6" x14ac:dyDescent="0.45">
      <c r="A35" s="26">
        <v>3400</v>
      </c>
      <c r="B35" s="26" t="s">
        <v>293</v>
      </c>
      <c r="C35" s="26" t="s">
        <v>294</v>
      </c>
      <c r="D35" s="26" t="s">
        <v>275</v>
      </c>
      <c r="E35" s="26">
        <v>1</v>
      </c>
      <c r="F35" s="26" t="s">
        <v>295</v>
      </c>
    </row>
    <row r="36" spans="1:6" x14ac:dyDescent="0.45">
      <c r="A36" s="31">
        <v>3500</v>
      </c>
      <c r="B36" s="26" t="s">
        <v>296</v>
      </c>
      <c r="C36" s="26" t="s">
        <v>265</v>
      </c>
      <c r="D36" s="26" t="s">
        <v>263</v>
      </c>
      <c r="E36" s="26">
        <v>28</v>
      </c>
      <c r="F36" s="26" t="s">
        <v>297</v>
      </c>
    </row>
    <row r="37" spans="1:6" x14ac:dyDescent="0.45">
      <c r="A37" s="31">
        <v>3600</v>
      </c>
      <c r="B37" s="26" t="s">
        <v>298</v>
      </c>
      <c r="C37" s="26" t="s">
        <v>265</v>
      </c>
      <c r="D37" s="26" t="s">
        <v>263</v>
      </c>
      <c r="E37" s="26">
        <v>58</v>
      </c>
      <c r="F37" s="26" t="s">
        <v>299</v>
      </c>
    </row>
    <row r="38" spans="1:6" x14ac:dyDescent="0.45">
      <c r="A38" s="31">
        <v>3700</v>
      </c>
      <c r="B38" s="26" t="s">
        <v>300</v>
      </c>
      <c r="C38" s="26" t="s">
        <v>265</v>
      </c>
      <c r="D38" s="26" t="s">
        <v>263</v>
      </c>
      <c r="E38" s="26">
        <v>30</v>
      </c>
      <c r="F38" s="26" t="s">
        <v>299</v>
      </c>
    </row>
    <row r="39" spans="1:6" x14ac:dyDescent="0.45">
      <c r="A39" s="31">
        <v>3800</v>
      </c>
      <c r="B39" s="26" t="s">
        <v>301</v>
      </c>
      <c r="C39" s="26" t="s">
        <v>265</v>
      </c>
      <c r="D39" s="26" t="s">
        <v>278</v>
      </c>
      <c r="E39" s="26">
        <v>52</v>
      </c>
    </row>
    <row r="40" spans="1:6" x14ac:dyDescent="0.45">
      <c r="A40" s="31">
        <v>3900</v>
      </c>
      <c r="B40" s="26" t="s">
        <v>302</v>
      </c>
      <c r="C40" s="26" t="s">
        <v>303</v>
      </c>
      <c r="D40" s="26" t="s">
        <v>278</v>
      </c>
      <c r="E40" s="26">
        <v>47</v>
      </c>
    </row>
    <row r="41" spans="1:6" x14ac:dyDescent="0.45">
      <c r="A41" s="31">
        <v>4000</v>
      </c>
      <c r="B41" s="26" t="s">
        <v>304</v>
      </c>
      <c r="C41" s="26" t="s">
        <v>303</v>
      </c>
      <c r="D41" s="26" t="s">
        <v>265</v>
      </c>
      <c r="E41" s="26">
        <v>24</v>
      </c>
    </row>
    <row r="42" spans="1:6" x14ac:dyDescent="0.45">
      <c r="A42" s="31">
        <v>4100</v>
      </c>
      <c r="B42" s="26" t="s">
        <v>305</v>
      </c>
      <c r="C42" s="26" t="s">
        <v>303</v>
      </c>
      <c r="D42" s="26" t="s">
        <v>278</v>
      </c>
      <c r="E42" s="26">
        <v>51</v>
      </c>
    </row>
    <row r="43" spans="1:6" x14ac:dyDescent="0.45">
      <c r="A43" s="31">
        <v>4200</v>
      </c>
      <c r="B43" s="26" t="s">
        <v>306</v>
      </c>
      <c r="C43" s="26" t="s">
        <v>303</v>
      </c>
      <c r="D43" s="26" t="s">
        <v>278</v>
      </c>
      <c r="E43" s="26">
        <v>35</v>
      </c>
    </row>
    <row r="44" spans="1:6" x14ac:dyDescent="0.45">
      <c r="A44" s="31">
        <v>4300</v>
      </c>
      <c r="B44" s="26" t="s">
        <v>307</v>
      </c>
      <c r="C44" s="26" t="s">
        <v>303</v>
      </c>
      <c r="D44" s="26" t="s">
        <v>265</v>
      </c>
      <c r="E44" s="26">
        <v>34</v>
      </c>
    </row>
    <row r="45" spans="1:6" x14ac:dyDescent="0.45">
      <c r="A45" s="31">
        <v>4400</v>
      </c>
      <c r="B45" s="26" t="s">
        <v>308</v>
      </c>
      <c r="C45" s="26" t="s">
        <v>303</v>
      </c>
      <c r="D45" s="26" t="s">
        <v>278</v>
      </c>
      <c r="E45" s="26">
        <v>8</v>
      </c>
    </row>
    <row r="46" spans="1:6" x14ac:dyDescent="0.45">
      <c r="A46" s="31">
        <v>4500</v>
      </c>
      <c r="B46" s="26" t="s">
        <v>310</v>
      </c>
      <c r="C46" s="26" t="s">
        <v>303</v>
      </c>
      <c r="D46" s="26" t="s">
        <v>278</v>
      </c>
      <c r="E46" s="26">
        <v>48</v>
      </c>
    </row>
    <row r="47" spans="1:6" x14ac:dyDescent="0.45">
      <c r="A47" s="26">
        <v>4600</v>
      </c>
      <c r="B47" s="26" t="s">
        <v>311</v>
      </c>
      <c r="C47" s="26" t="s">
        <v>312</v>
      </c>
      <c r="D47" s="26" t="s">
        <v>313</v>
      </c>
      <c r="E47" s="26">
        <v>47</v>
      </c>
    </row>
    <row r="48" spans="1:6" x14ac:dyDescent="0.45">
      <c r="A48" s="26">
        <v>4700</v>
      </c>
      <c r="B48" s="26" t="s">
        <v>314</v>
      </c>
      <c r="C48" s="26" t="s">
        <v>315</v>
      </c>
      <c r="D48" s="26" t="s">
        <v>316</v>
      </c>
      <c r="E48" s="26">
        <v>5</v>
      </c>
    </row>
    <row r="49" spans="1:6" x14ac:dyDescent="0.45">
      <c r="A49" s="31">
        <v>4800</v>
      </c>
      <c r="B49" s="26" t="s">
        <v>317</v>
      </c>
      <c r="C49" s="26" t="s">
        <v>318</v>
      </c>
      <c r="D49" s="26" t="s">
        <v>316</v>
      </c>
      <c r="E49" s="26">
        <v>26</v>
      </c>
    </row>
    <row r="50" spans="1:6" x14ac:dyDescent="0.45">
      <c r="A50" s="31">
        <v>4900</v>
      </c>
      <c r="B50" s="26" t="s">
        <v>319</v>
      </c>
      <c r="C50" s="26" t="s">
        <v>318</v>
      </c>
      <c r="D50" s="26" t="s">
        <v>316</v>
      </c>
      <c r="E50" s="26">
        <v>42</v>
      </c>
    </row>
    <row r="51" spans="1:6" x14ac:dyDescent="0.45">
      <c r="A51" s="26">
        <v>5000</v>
      </c>
      <c r="B51" s="26" t="s">
        <v>320</v>
      </c>
      <c r="C51" s="26" t="s">
        <v>321</v>
      </c>
      <c r="D51" s="26" t="s">
        <v>278</v>
      </c>
      <c r="E51" s="26">
        <v>22</v>
      </c>
    </row>
    <row r="52" spans="1:6" x14ac:dyDescent="0.45">
      <c r="A52" s="31">
        <v>5100</v>
      </c>
      <c r="B52" s="26" t="s">
        <v>322</v>
      </c>
      <c r="C52" s="26" t="s">
        <v>323</v>
      </c>
      <c r="D52" s="26" t="s">
        <v>324</v>
      </c>
      <c r="E52" s="26">
        <v>7</v>
      </c>
      <c r="F52" s="32" t="s">
        <v>339</v>
      </c>
    </row>
    <row r="53" spans="1:6" x14ac:dyDescent="0.45">
      <c r="A53" s="31">
        <v>5100</v>
      </c>
      <c r="B53" s="26" t="s">
        <v>322</v>
      </c>
      <c r="C53" s="26" t="s">
        <v>324</v>
      </c>
      <c r="D53" s="26" t="s">
        <v>325</v>
      </c>
      <c r="E53" s="26">
        <v>59</v>
      </c>
    </row>
    <row r="54" spans="1:6" x14ac:dyDescent="0.45">
      <c r="A54" s="31">
        <v>5100</v>
      </c>
      <c r="B54" s="26" t="s">
        <v>322</v>
      </c>
      <c r="C54" s="26" t="s">
        <v>325</v>
      </c>
      <c r="D54" s="26" t="s">
        <v>326</v>
      </c>
      <c r="E54" s="26">
        <v>53</v>
      </c>
      <c r="F54" s="26" t="s">
        <v>327</v>
      </c>
    </row>
    <row r="55" spans="1:6" x14ac:dyDescent="0.45">
      <c r="A55" s="31">
        <v>5100</v>
      </c>
      <c r="B55" s="26" t="s">
        <v>322</v>
      </c>
      <c r="C55" s="26" t="s">
        <v>325</v>
      </c>
      <c r="D55" s="26" t="s">
        <v>326</v>
      </c>
      <c r="E55" s="26">
        <v>45</v>
      </c>
      <c r="F55" s="26" t="s">
        <v>328</v>
      </c>
    </row>
    <row r="56" spans="1:6" x14ac:dyDescent="0.45">
      <c r="A56" s="31">
        <v>5100</v>
      </c>
      <c r="B56" s="26" t="s">
        <v>322</v>
      </c>
      <c r="C56" s="26" t="s">
        <v>326</v>
      </c>
      <c r="D56" s="26" t="s">
        <v>246</v>
      </c>
      <c r="E56" s="26">
        <v>14</v>
      </c>
    </row>
    <row r="57" spans="1:6" x14ac:dyDescent="0.45">
      <c r="A57" s="31">
        <v>5100</v>
      </c>
      <c r="B57" s="26" t="s">
        <v>322</v>
      </c>
      <c r="C57" s="26" t="s">
        <v>246</v>
      </c>
      <c r="D57" s="26" t="s">
        <v>154</v>
      </c>
      <c r="E57" s="26">
        <v>46</v>
      </c>
    </row>
    <row r="58" spans="1:6" x14ac:dyDescent="0.45">
      <c r="A58" s="31">
        <v>5200</v>
      </c>
      <c r="B58" s="26" t="s">
        <v>329</v>
      </c>
      <c r="C58" s="26" t="s">
        <v>330</v>
      </c>
      <c r="D58" s="26" t="s">
        <v>294</v>
      </c>
      <c r="E58" s="26">
        <v>16</v>
      </c>
      <c r="F58" s="26" t="s">
        <v>338</v>
      </c>
    </row>
    <row r="59" spans="1:6" x14ac:dyDescent="0.45">
      <c r="A59" s="31">
        <v>5200</v>
      </c>
      <c r="B59" s="26" t="s">
        <v>329</v>
      </c>
      <c r="C59" s="26" t="s">
        <v>330</v>
      </c>
      <c r="D59" s="26" t="s">
        <v>294</v>
      </c>
      <c r="E59" s="26">
        <v>22</v>
      </c>
      <c r="F59" s="26" t="s">
        <v>328</v>
      </c>
    </row>
    <row r="60" spans="1:6" x14ac:dyDescent="0.45">
      <c r="A60" s="31">
        <v>5200</v>
      </c>
      <c r="B60" s="26" t="s">
        <v>329</v>
      </c>
      <c r="C60" s="26" t="s">
        <v>294</v>
      </c>
      <c r="D60" s="26" t="s">
        <v>154</v>
      </c>
      <c r="E60" s="26">
        <v>36</v>
      </c>
      <c r="F60" s="26" t="s">
        <v>327</v>
      </c>
    </row>
    <row r="61" spans="1:6" x14ac:dyDescent="0.45">
      <c r="A61" s="31">
        <v>5200</v>
      </c>
      <c r="B61" s="26" t="s">
        <v>329</v>
      </c>
      <c r="C61" s="26" t="s">
        <v>294</v>
      </c>
      <c r="D61" s="26" t="s">
        <v>154</v>
      </c>
      <c r="E61" s="26">
        <v>48</v>
      </c>
      <c r="F61" s="26" t="s">
        <v>328</v>
      </c>
    </row>
    <row r="62" spans="1:6" x14ac:dyDescent="0.45">
      <c r="A62" s="31">
        <v>5300</v>
      </c>
      <c r="B62" s="26" t="s">
        <v>331</v>
      </c>
      <c r="C62" s="26" t="s">
        <v>332</v>
      </c>
      <c r="D62" s="26" t="s">
        <v>333</v>
      </c>
      <c r="E62" s="26">
        <v>41</v>
      </c>
    </row>
    <row r="63" spans="1:6" x14ac:dyDescent="0.45">
      <c r="A63" s="31">
        <v>5400</v>
      </c>
      <c r="B63" s="26" t="s">
        <v>331</v>
      </c>
      <c r="C63" s="26" t="s">
        <v>334</v>
      </c>
      <c r="D63" s="26" t="s">
        <v>335</v>
      </c>
      <c r="E63" s="26">
        <v>54</v>
      </c>
      <c r="F63" s="32" t="s">
        <v>337</v>
      </c>
    </row>
    <row r="64" spans="1:6" x14ac:dyDescent="0.45">
      <c r="A64" s="31">
        <v>5400</v>
      </c>
      <c r="B64" s="26" t="s">
        <v>331</v>
      </c>
      <c r="C64" s="26" t="s">
        <v>335</v>
      </c>
      <c r="D64" s="26" t="s">
        <v>324</v>
      </c>
      <c r="E64" s="26">
        <v>33</v>
      </c>
    </row>
    <row r="65" spans="1:6" x14ac:dyDescent="0.45">
      <c r="A65" s="31">
        <v>5400</v>
      </c>
      <c r="B65" s="26" t="s">
        <v>331</v>
      </c>
      <c r="C65" s="26" t="s">
        <v>335</v>
      </c>
      <c r="D65" s="26" t="s">
        <v>324</v>
      </c>
      <c r="E65" s="26">
        <v>54</v>
      </c>
    </row>
    <row r="66" spans="1:6" x14ac:dyDescent="0.45">
      <c r="A66" s="31">
        <v>5400</v>
      </c>
      <c r="B66" s="26" t="s">
        <v>331</v>
      </c>
      <c r="C66" s="26" t="s">
        <v>324</v>
      </c>
      <c r="D66" s="26" t="s">
        <v>325</v>
      </c>
      <c r="E66" s="26">
        <v>31</v>
      </c>
    </row>
    <row r="67" spans="1:6" x14ac:dyDescent="0.45">
      <c r="A67" s="31">
        <v>5400</v>
      </c>
      <c r="B67" s="26" t="s">
        <v>331</v>
      </c>
      <c r="C67" s="26" t="s">
        <v>325</v>
      </c>
      <c r="D67" s="26" t="s">
        <v>263</v>
      </c>
      <c r="E67" s="26">
        <v>21</v>
      </c>
    </row>
    <row r="68" spans="1:6" x14ac:dyDescent="0.45">
      <c r="A68" s="31">
        <v>5400</v>
      </c>
      <c r="B68" s="26" t="s">
        <v>331</v>
      </c>
      <c r="C68" s="26" t="s">
        <v>325</v>
      </c>
      <c r="D68" s="26" t="s">
        <v>263</v>
      </c>
      <c r="E68" s="26">
        <v>43</v>
      </c>
    </row>
    <row r="69" spans="1:6" x14ac:dyDescent="0.45">
      <c r="A69" s="31">
        <v>5400</v>
      </c>
      <c r="B69" s="26" t="s">
        <v>331</v>
      </c>
      <c r="C69" s="26" t="s">
        <v>263</v>
      </c>
      <c r="D69" s="26" t="s">
        <v>336</v>
      </c>
      <c r="E69" s="26">
        <v>11</v>
      </c>
    </row>
    <row r="70" spans="1:6" x14ac:dyDescent="0.45">
      <c r="A70" s="31">
        <v>5400</v>
      </c>
      <c r="B70" s="26" t="s">
        <v>331</v>
      </c>
      <c r="C70" s="26" t="s">
        <v>336</v>
      </c>
      <c r="D70" s="26" t="s">
        <v>340</v>
      </c>
      <c r="E70" s="26">
        <v>9</v>
      </c>
    </row>
    <row r="71" spans="1:6" x14ac:dyDescent="0.45">
      <c r="A71" s="31">
        <v>5400</v>
      </c>
      <c r="B71" s="26" t="s">
        <v>331</v>
      </c>
      <c r="C71" s="26" t="s">
        <v>336</v>
      </c>
      <c r="D71" s="26" t="s">
        <v>340</v>
      </c>
      <c r="E71" s="26">
        <v>52</v>
      </c>
    </row>
    <row r="72" spans="1:6" x14ac:dyDescent="0.45">
      <c r="A72" s="31">
        <v>5500</v>
      </c>
      <c r="B72" s="26" t="s">
        <v>341</v>
      </c>
      <c r="C72" s="26" t="s">
        <v>336</v>
      </c>
      <c r="D72" s="26" t="s">
        <v>342</v>
      </c>
      <c r="E72" s="26">
        <v>24</v>
      </c>
      <c r="F72" s="32" t="s">
        <v>346</v>
      </c>
    </row>
    <row r="73" spans="1:6" x14ac:dyDescent="0.45">
      <c r="A73" s="31">
        <v>5500</v>
      </c>
      <c r="B73" s="26" t="s">
        <v>341</v>
      </c>
      <c r="C73" s="26" t="s">
        <v>342</v>
      </c>
      <c r="D73" s="26" t="s">
        <v>343</v>
      </c>
      <c r="E73" s="26">
        <v>1</v>
      </c>
    </row>
    <row r="74" spans="1:6" x14ac:dyDescent="0.45">
      <c r="A74" s="31">
        <v>5500</v>
      </c>
      <c r="B74" s="26" t="s">
        <v>341</v>
      </c>
      <c r="C74" s="26" t="s">
        <v>342</v>
      </c>
      <c r="D74" s="26" t="s">
        <v>343</v>
      </c>
      <c r="E74" s="26">
        <v>23</v>
      </c>
    </row>
    <row r="75" spans="1:6" x14ac:dyDescent="0.45">
      <c r="A75" s="31">
        <v>5500</v>
      </c>
      <c r="B75" s="26" t="s">
        <v>341</v>
      </c>
      <c r="C75" s="26" t="s">
        <v>343</v>
      </c>
      <c r="D75" s="26" t="s">
        <v>344</v>
      </c>
      <c r="E75" s="26">
        <v>25</v>
      </c>
    </row>
    <row r="76" spans="1:6" x14ac:dyDescent="0.45">
      <c r="A76" s="31">
        <v>5500</v>
      </c>
      <c r="B76" s="26" t="s">
        <v>341</v>
      </c>
      <c r="C76" s="26" t="s">
        <v>343</v>
      </c>
      <c r="D76" s="26" t="s">
        <v>344</v>
      </c>
      <c r="E76" s="26">
        <v>29</v>
      </c>
    </row>
    <row r="77" spans="1:6" x14ac:dyDescent="0.45">
      <c r="A77" s="31">
        <v>5500</v>
      </c>
      <c r="B77" s="26" t="s">
        <v>341</v>
      </c>
      <c r="C77" s="26" t="s">
        <v>344</v>
      </c>
      <c r="D77" s="26" t="s">
        <v>324</v>
      </c>
      <c r="E77" s="26">
        <v>35</v>
      </c>
    </row>
    <row r="78" spans="1:6" x14ac:dyDescent="0.45">
      <c r="A78" s="31">
        <v>5500</v>
      </c>
      <c r="B78" s="26" t="s">
        <v>341</v>
      </c>
      <c r="C78" s="26" t="s">
        <v>344</v>
      </c>
      <c r="D78" s="26" t="s">
        <v>324</v>
      </c>
      <c r="E78" s="26">
        <v>51</v>
      </c>
    </row>
    <row r="79" spans="1:6" x14ac:dyDescent="0.45">
      <c r="A79" s="31">
        <v>5500</v>
      </c>
      <c r="B79" s="26" t="s">
        <v>341</v>
      </c>
      <c r="C79" s="26" t="s">
        <v>324</v>
      </c>
      <c r="D79" s="26" t="s">
        <v>334</v>
      </c>
      <c r="E79" s="26">
        <v>28</v>
      </c>
    </row>
    <row r="80" spans="1:6" x14ac:dyDescent="0.45">
      <c r="A80" s="31">
        <v>5500</v>
      </c>
      <c r="B80" s="26" t="s">
        <v>341</v>
      </c>
      <c r="C80" s="26" t="s">
        <v>334</v>
      </c>
      <c r="E80" s="26">
        <v>35</v>
      </c>
      <c r="F80" s="26" t="s">
        <v>345</v>
      </c>
    </row>
  </sheetData>
  <autoFilter ref="A1:F51" xr:uid="{27B64A02-8D48-40E3-B121-B38BAF0C0B33}">
    <sortState xmlns:xlrd2="http://schemas.microsoft.com/office/spreadsheetml/2017/richdata2" ref="A2:F51">
      <sortCondition ref="A1:A51"/>
    </sortState>
  </autoFilter>
  <phoneticPr fontId="9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workbookViewId="0">
      <selection activeCell="F28" sqref="F28"/>
    </sheetView>
  </sheetViews>
  <sheetFormatPr defaultRowHeight="14.25" x14ac:dyDescent="0.45"/>
  <cols>
    <col min="2" max="2" width="15.33203125" customWidth="1"/>
    <col min="3" max="3" width="9.06640625" style="3"/>
    <col min="4" max="4" width="20.73046875" customWidth="1"/>
    <col min="5" max="5" width="12.3984375" customWidth="1"/>
  </cols>
  <sheetData>
    <row r="1" spans="1:6" x14ac:dyDescent="0.45">
      <c r="A1" s="1" t="s">
        <v>0</v>
      </c>
      <c r="B1" s="1" t="s">
        <v>1</v>
      </c>
      <c r="C1" s="9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>
        <v>500</v>
      </c>
      <c r="B2" t="s">
        <v>6</v>
      </c>
      <c r="C2" s="3">
        <v>7</v>
      </c>
      <c r="D2" t="s">
        <v>27</v>
      </c>
    </row>
    <row r="3" spans="1:6" x14ac:dyDescent="0.45">
      <c r="A3">
        <v>600</v>
      </c>
      <c r="B3" t="s">
        <v>6</v>
      </c>
      <c r="C3" s="3">
        <v>7</v>
      </c>
      <c r="D3" t="s">
        <v>27</v>
      </c>
    </row>
    <row r="4" spans="1:6" x14ac:dyDescent="0.45">
      <c r="A4">
        <v>900</v>
      </c>
      <c r="B4" t="s">
        <v>7</v>
      </c>
      <c r="C4" s="3" t="s">
        <v>8</v>
      </c>
      <c r="D4" t="s">
        <v>30</v>
      </c>
    </row>
    <row r="5" spans="1:6" x14ac:dyDescent="0.45">
      <c r="A5">
        <v>1000</v>
      </c>
      <c r="B5" t="s">
        <v>7</v>
      </c>
      <c r="C5" s="3" t="s">
        <v>9</v>
      </c>
      <c r="D5" t="s">
        <v>30</v>
      </c>
    </row>
    <row r="6" spans="1:6" x14ac:dyDescent="0.45">
      <c r="A6">
        <v>1100</v>
      </c>
      <c r="B6" t="s">
        <v>10</v>
      </c>
      <c r="C6" s="3" t="s">
        <v>11</v>
      </c>
      <c r="D6" t="s">
        <v>29</v>
      </c>
    </row>
    <row r="7" spans="1:6" x14ac:dyDescent="0.45">
      <c r="A7" s="2">
        <v>1400</v>
      </c>
    </row>
    <row r="8" spans="1:6" x14ac:dyDescent="0.45">
      <c r="A8">
        <v>1900</v>
      </c>
      <c r="B8" t="s">
        <v>6</v>
      </c>
      <c r="C8" s="3">
        <v>3</v>
      </c>
      <c r="D8" t="s">
        <v>27</v>
      </c>
    </row>
    <row r="9" spans="1:6" x14ac:dyDescent="0.45">
      <c r="A9">
        <v>2200</v>
      </c>
      <c r="B9" t="s">
        <v>12</v>
      </c>
      <c r="C9" s="3">
        <v>8</v>
      </c>
      <c r="D9" t="s">
        <v>31</v>
      </c>
    </row>
    <row r="10" spans="1:6" x14ac:dyDescent="0.45">
      <c r="A10">
        <v>2400</v>
      </c>
      <c r="B10" t="s">
        <v>12</v>
      </c>
      <c r="C10" s="3">
        <v>6</v>
      </c>
      <c r="D10" t="s">
        <v>31</v>
      </c>
    </row>
    <row r="11" spans="1:6" x14ac:dyDescent="0.45">
      <c r="A11">
        <v>2550</v>
      </c>
      <c r="B11" t="s">
        <v>37</v>
      </c>
      <c r="C11" s="3">
        <v>4</v>
      </c>
      <c r="D11" t="s">
        <v>33</v>
      </c>
    </row>
    <row r="12" spans="1:6" x14ac:dyDescent="0.45">
      <c r="A12">
        <v>2800</v>
      </c>
      <c r="B12" t="s">
        <v>6</v>
      </c>
      <c r="C12" s="3">
        <v>8</v>
      </c>
      <c r="D12" t="s">
        <v>27</v>
      </c>
    </row>
    <row r="13" spans="1:6" x14ac:dyDescent="0.45">
      <c r="A13">
        <v>3200</v>
      </c>
      <c r="B13" t="s">
        <v>12</v>
      </c>
      <c r="C13" s="3">
        <v>6</v>
      </c>
      <c r="D13" t="s">
        <v>31</v>
      </c>
    </row>
    <row r="14" spans="1:6" x14ac:dyDescent="0.45">
      <c r="A14">
        <v>3600</v>
      </c>
      <c r="B14" t="s">
        <v>13</v>
      </c>
      <c r="C14" s="3">
        <v>6</v>
      </c>
      <c r="D14" t="s">
        <v>36</v>
      </c>
      <c r="F14" t="s">
        <v>14</v>
      </c>
    </row>
    <row r="15" spans="1:6" x14ac:dyDescent="0.45">
      <c r="A15" s="2">
        <v>3700</v>
      </c>
      <c r="B15" t="s">
        <v>12</v>
      </c>
      <c r="C15" s="3">
        <v>6</v>
      </c>
      <c r="D15" t="s">
        <v>31</v>
      </c>
    </row>
    <row r="16" spans="1:6" x14ac:dyDescent="0.45">
      <c r="A16">
        <v>4000</v>
      </c>
      <c r="B16" t="s">
        <v>15</v>
      </c>
      <c r="C16" s="3">
        <v>10</v>
      </c>
      <c r="D16" t="s">
        <v>32</v>
      </c>
    </row>
    <row r="17" spans="1:6" x14ac:dyDescent="0.45">
      <c r="A17">
        <v>5000</v>
      </c>
      <c r="B17" t="s">
        <v>16</v>
      </c>
      <c r="C17" s="3">
        <v>9</v>
      </c>
      <c r="D17" t="s">
        <v>35</v>
      </c>
    </row>
    <row r="18" spans="1:6" x14ac:dyDescent="0.45">
      <c r="A18">
        <v>5100</v>
      </c>
      <c r="B18" t="s">
        <v>16</v>
      </c>
      <c r="C18" s="3">
        <v>9</v>
      </c>
      <c r="D18" t="s">
        <v>35</v>
      </c>
    </row>
    <row r="19" spans="1:6" x14ac:dyDescent="0.45">
      <c r="A19">
        <v>5200</v>
      </c>
      <c r="B19" t="s">
        <v>16</v>
      </c>
      <c r="C19" s="3">
        <v>4</v>
      </c>
      <c r="D19" t="s">
        <v>35</v>
      </c>
    </row>
    <row r="20" spans="1:6" x14ac:dyDescent="0.45">
      <c r="A20">
        <v>5900</v>
      </c>
      <c r="B20" t="s">
        <v>16</v>
      </c>
      <c r="C20" s="3">
        <v>3</v>
      </c>
      <c r="D20" t="s">
        <v>35</v>
      </c>
    </row>
    <row r="21" spans="1:6" x14ac:dyDescent="0.45">
      <c r="A21">
        <v>6100</v>
      </c>
      <c r="B21" t="s">
        <v>16</v>
      </c>
      <c r="C21" s="3">
        <v>7</v>
      </c>
      <c r="D21" t="s">
        <v>35</v>
      </c>
    </row>
    <row r="22" spans="1:6" x14ac:dyDescent="0.45">
      <c r="A22">
        <v>6600</v>
      </c>
      <c r="B22" t="s">
        <v>17</v>
      </c>
      <c r="C22" s="3">
        <v>8</v>
      </c>
      <c r="D22" t="s">
        <v>25</v>
      </c>
    </row>
    <row r="23" spans="1:6" x14ac:dyDescent="0.45">
      <c r="A23">
        <v>6900</v>
      </c>
      <c r="B23" t="s">
        <v>15</v>
      </c>
      <c r="C23" s="3">
        <v>6</v>
      </c>
      <c r="D23" t="s">
        <v>32</v>
      </c>
    </row>
    <row r="24" spans="1:6" x14ac:dyDescent="0.45">
      <c r="A24">
        <v>7100</v>
      </c>
      <c r="B24" t="s">
        <v>18</v>
      </c>
      <c r="C24" s="3" t="s">
        <v>19</v>
      </c>
      <c r="D24" t="s">
        <v>26</v>
      </c>
    </row>
    <row r="25" spans="1:6" x14ac:dyDescent="0.45">
      <c r="A25">
        <v>7200</v>
      </c>
      <c r="B25" t="s">
        <v>18</v>
      </c>
      <c r="C25" s="3" t="s">
        <v>19</v>
      </c>
      <c r="D25" t="s">
        <v>26</v>
      </c>
    </row>
    <row r="26" spans="1:6" x14ac:dyDescent="0.45">
      <c r="A26" s="2">
        <v>7700</v>
      </c>
    </row>
    <row r="27" spans="1:6" x14ac:dyDescent="0.45">
      <c r="A27">
        <v>9100</v>
      </c>
      <c r="B27" t="s">
        <v>20</v>
      </c>
      <c r="D27" t="s">
        <v>24</v>
      </c>
      <c r="F27" t="s">
        <v>146</v>
      </c>
    </row>
    <row r="28" spans="1:6" x14ac:dyDescent="0.45">
      <c r="A28">
        <v>9200</v>
      </c>
      <c r="B28" t="s">
        <v>21</v>
      </c>
      <c r="D28" t="s">
        <v>28</v>
      </c>
    </row>
    <row r="29" spans="1:6" x14ac:dyDescent="0.45">
      <c r="A29">
        <v>9300</v>
      </c>
      <c r="B29" t="s">
        <v>22</v>
      </c>
      <c r="C29" s="3" t="s">
        <v>23</v>
      </c>
      <c r="D29" t="s">
        <v>24</v>
      </c>
    </row>
    <row r="30" spans="1:6" x14ac:dyDescent="0.45">
      <c r="A30" s="2">
        <v>21400</v>
      </c>
    </row>
    <row r="31" spans="1:6" x14ac:dyDescent="0.45">
      <c r="A31" t="s">
        <v>39</v>
      </c>
      <c r="D31" t="s">
        <v>40</v>
      </c>
    </row>
    <row r="32" spans="1:6" x14ac:dyDescent="0.45">
      <c r="A32" t="s">
        <v>38</v>
      </c>
      <c r="D32" t="s">
        <v>34</v>
      </c>
    </row>
    <row r="33" spans="1:4" x14ac:dyDescent="0.45">
      <c r="A33" t="s">
        <v>41</v>
      </c>
      <c r="D33" t="s">
        <v>42</v>
      </c>
    </row>
  </sheetData>
  <autoFilter ref="A1:F30" xr:uid="{00000000-0001-0000-0000-000000000000}">
    <sortState xmlns:xlrd2="http://schemas.microsoft.com/office/spreadsheetml/2017/richdata2" ref="A2:F33">
      <sortCondition ref="A1:A30"/>
    </sortState>
  </autoFilter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394F4-D495-45BA-A765-8FE37C144B84}">
  <dimension ref="A1:I30"/>
  <sheetViews>
    <sheetView workbookViewId="0">
      <selection activeCell="G18" sqref="G18"/>
    </sheetView>
  </sheetViews>
  <sheetFormatPr defaultRowHeight="14.25" x14ac:dyDescent="0.45"/>
  <sheetData>
    <row r="1" spans="1:9" x14ac:dyDescent="0.45">
      <c r="B1" t="s">
        <v>147</v>
      </c>
      <c r="C1" t="s">
        <v>148</v>
      </c>
      <c r="D1" t="s">
        <v>154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</row>
    <row r="2" spans="1:9" x14ac:dyDescent="0.45">
      <c r="A2" t="s">
        <v>147</v>
      </c>
      <c r="B2" s="10"/>
      <c r="C2" s="13"/>
      <c r="D2" s="11" t="s">
        <v>75</v>
      </c>
      <c r="E2" s="10"/>
      <c r="F2" s="10"/>
      <c r="G2" s="10"/>
      <c r="H2" s="10"/>
      <c r="I2" s="10"/>
    </row>
    <row r="3" spans="1:9" x14ac:dyDescent="0.45">
      <c r="A3" t="s">
        <v>148</v>
      </c>
      <c r="B3" s="10"/>
      <c r="C3" s="10"/>
      <c r="D3" s="14" t="s">
        <v>54</v>
      </c>
      <c r="E3" s="10"/>
      <c r="F3" s="10"/>
      <c r="G3" s="10"/>
      <c r="H3" s="10"/>
      <c r="I3" s="10"/>
    </row>
    <row r="4" spans="1:9" x14ac:dyDescent="0.45">
      <c r="A4" t="s">
        <v>154</v>
      </c>
      <c r="B4" s="10"/>
      <c r="C4" s="10"/>
      <c r="D4" s="10"/>
      <c r="E4" s="14" t="s">
        <v>54</v>
      </c>
      <c r="F4" s="11" t="s">
        <v>98</v>
      </c>
      <c r="G4" s="11" t="s">
        <v>160</v>
      </c>
      <c r="H4" s="11" t="s">
        <v>65</v>
      </c>
      <c r="I4" s="11" t="s">
        <v>88</v>
      </c>
    </row>
    <row r="5" spans="1:9" x14ac:dyDescent="0.45">
      <c r="A5" t="s">
        <v>149</v>
      </c>
      <c r="B5" s="10"/>
      <c r="C5" s="10"/>
      <c r="D5" s="10"/>
      <c r="E5" s="10"/>
      <c r="F5" s="10"/>
      <c r="G5" s="10"/>
      <c r="H5" s="10"/>
      <c r="I5" s="10"/>
    </row>
    <row r="6" spans="1:9" x14ac:dyDescent="0.45">
      <c r="A6" t="s">
        <v>150</v>
      </c>
      <c r="B6" s="10"/>
      <c r="C6" s="10"/>
      <c r="D6" s="10"/>
      <c r="E6" s="10"/>
      <c r="F6" s="10"/>
      <c r="G6" s="10"/>
      <c r="H6" s="10"/>
      <c r="I6" s="11" t="s">
        <v>159</v>
      </c>
    </row>
    <row r="7" spans="1:9" x14ac:dyDescent="0.45">
      <c r="A7" t="s">
        <v>151</v>
      </c>
      <c r="B7" s="10"/>
      <c r="C7" s="10"/>
      <c r="D7" s="10"/>
      <c r="E7" s="10"/>
      <c r="F7" s="10"/>
      <c r="G7" s="10"/>
      <c r="H7" s="11" t="s">
        <v>164</v>
      </c>
      <c r="I7" s="11" t="s">
        <v>112</v>
      </c>
    </row>
    <row r="8" spans="1:9" x14ac:dyDescent="0.45">
      <c r="A8" t="s">
        <v>152</v>
      </c>
      <c r="B8" s="10"/>
      <c r="C8" s="10"/>
      <c r="D8" s="10"/>
      <c r="E8" s="10"/>
      <c r="F8" s="10"/>
      <c r="G8" s="10"/>
      <c r="H8" s="10"/>
      <c r="I8" s="11" t="s">
        <v>107</v>
      </c>
    </row>
    <row r="9" spans="1:9" x14ac:dyDescent="0.45">
      <c r="A9" t="s">
        <v>153</v>
      </c>
      <c r="B9" s="10"/>
      <c r="C9" s="10"/>
      <c r="D9" s="10"/>
      <c r="E9" s="10"/>
      <c r="F9" s="10"/>
      <c r="G9" s="10"/>
      <c r="H9" s="10"/>
      <c r="I9" s="10"/>
    </row>
    <row r="11" spans="1:9" x14ac:dyDescent="0.45">
      <c r="A11" t="s">
        <v>161</v>
      </c>
    </row>
    <row r="12" spans="1:9" x14ac:dyDescent="0.45">
      <c r="A12" s="12" t="s">
        <v>162</v>
      </c>
    </row>
    <row r="13" spans="1:9" x14ac:dyDescent="0.45">
      <c r="A13" s="12" t="s">
        <v>163</v>
      </c>
    </row>
    <row r="14" spans="1:9" x14ac:dyDescent="0.45">
      <c r="A14" s="12"/>
    </row>
    <row r="15" spans="1:9" x14ac:dyDescent="0.45">
      <c r="A15" t="s">
        <v>155</v>
      </c>
    </row>
    <row r="16" spans="1:9" x14ac:dyDescent="0.45">
      <c r="A16" t="s">
        <v>156</v>
      </c>
    </row>
    <row r="17" spans="1:5" x14ac:dyDescent="0.45">
      <c r="A17" t="s">
        <v>157</v>
      </c>
    </row>
    <row r="18" spans="1:5" x14ac:dyDescent="0.45">
      <c r="A18" s="12" t="s">
        <v>158</v>
      </c>
    </row>
    <row r="20" spans="1:5" x14ac:dyDescent="0.45">
      <c r="A20" t="s">
        <v>165</v>
      </c>
      <c r="B20" t="s">
        <v>166</v>
      </c>
      <c r="C20" t="s">
        <v>168</v>
      </c>
      <c r="D20" t="s">
        <v>167</v>
      </c>
      <c r="E20" t="s">
        <v>169</v>
      </c>
    </row>
    <row r="21" spans="1:5" x14ac:dyDescent="0.45">
      <c r="A21" t="s">
        <v>54</v>
      </c>
      <c r="B21">
        <v>5</v>
      </c>
      <c r="C21">
        <v>9300</v>
      </c>
      <c r="D21" s="15">
        <f t="shared" ref="D21:D30" si="0">C21/(B21*24*250)</f>
        <v>0.31</v>
      </c>
      <c r="E21" t="s">
        <v>170</v>
      </c>
    </row>
    <row r="22" spans="1:5" x14ac:dyDescent="0.45">
      <c r="A22" t="s">
        <v>88</v>
      </c>
      <c r="B22">
        <v>3</v>
      </c>
      <c r="C22">
        <f>1350+250+250+4400</f>
        <v>6250</v>
      </c>
      <c r="D22" s="15">
        <f t="shared" si="0"/>
        <v>0.34722222222222221</v>
      </c>
      <c r="E22" t="s">
        <v>171</v>
      </c>
    </row>
    <row r="23" spans="1:5" x14ac:dyDescent="0.45">
      <c r="A23" t="s">
        <v>107</v>
      </c>
      <c r="B23">
        <v>2</v>
      </c>
      <c r="C23">
        <f>1100+1300+450</f>
        <v>2850</v>
      </c>
      <c r="D23" s="15">
        <f t="shared" si="0"/>
        <v>0.23749999999999999</v>
      </c>
      <c r="E23" t="s">
        <v>172</v>
      </c>
    </row>
    <row r="24" spans="1:5" x14ac:dyDescent="0.45">
      <c r="A24" t="s">
        <v>75</v>
      </c>
      <c r="B24">
        <v>3</v>
      </c>
      <c r="C24">
        <f>250+400+1200+200</f>
        <v>2050</v>
      </c>
      <c r="D24" s="15">
        <f t="shared" si="0"/>
        <v>0.11388888888888889</v>
      </c>
      <c r="E24" t="s">
        <v>173</v>
      </c>
    </row>
    <row r="25" spans="1:5" x14ac:dyDescent="0.45">
      <c r="A25" t="s">
        <v>65</v>
      </c>
      <c r="B25">
        <v>3</v>
      </c>
      <c r="C25">
        <v>1550</v>
      </c>
      <c r="D25" s="15">
        <f t="shared" si="0"/>
        <v>8.611111111111111E-2</v>
      </c>
      <c r="E25" t="s">
        <v>174</v>
      </c>
    </row>
    <row r="26" spans="1:5" x14ac:dyDescent="0.45">
      <c r="A26" t="s">
        <v>98</v>
      </c>
      <c r="B26">
        <v>7</v>
      </c>
      <c r="C26">
        <v>1100</v>
      </c>
      <c r="D26" s="15">
        <f t="shared" si="0"/>
        <v>2.6190476190476191E-2</v>
      </c>
      <c r="E26" t="s">
        <v>176</v>
      </c>
    </row>
    <row r="27" spans="1:5" x14ac:dyDescent="0.45">
      <c r="A27" t="s">
        <v>112</v>
      </c>
      <c r="B27">
        <v>1</v>
      </c>
      <c r="C27">
        <f>150+100+800+50</f>
        <v>1100</v>
      </c>
      <c r="D27" s="15">
        <f t="shared" si="0"/>
        <v>0.18333333333333332</v>
      </c>
      <c r="E27" t="s">
        <v>175</v>
      </c>
    </row>
    <row r="28" spans="1:5" x14ac:dyDescent="0.45">
      <c r="A28" t="s">
        <v>160</v>
      </c>
      <c r="B28">
        <v>1</v>
      </c>
      <c r="C28">
        <v>550</v>
      </c>
      <c r="D28" s="15">
        <f t="shared" si="0"/>
        <v>9.166666666666666E-2</v>
      </c>
      <c r="E28" t="s">
        <v>177</v>
      </c>
    </row>
    <row r="29" spans="1:5" x14ac:dyDescent="0.45">
      <c r="A29" t="s">
        <v>159</v>
      </c>
      <c r="B29">
        <v>4</v>
      </c>
      <c r="C29">
        <f>100+250</f>
        <v>350</v>
      </c>
      <c r="D29" s="15">
        <f t="shared" si="0"/>
        <v>1.4583333333333334E-2</v>
      </c>
      <c r="E29" t="s">
        <v>178</v>
      </c>
    </row>
    <row r="30" spans="1:5" x14ac:dyDescent="0.45">
      <c r="A30" t="s">
        <v>164</v>
      </c>
      <c r="B30">
        <v>1</v>
      </c>
      <c r="C30">
        <v>200</v>
      </c>
      <c r="D30" s="15">
        <f t="shared" si="0"/>
        <v>3.3333333333333333E-2</v>
      </c>
      <c r="E30" t="s">
        <v>179</v>
      </c>
    </row>
  </sheetData>
  <autoFilter ref="A20:E30" xr:uid="{7BA394F4-D495-45BA-A765-8FE37C144B84}">
    <sortState xmlns:xlrd2="http://schemas.microsoft.com/office/spreadsheetml/2017/richdata2" ref="A21:E30">
      <sortCondition descending="1" ref="C20:C30"/>
    </sortState>
  </autoFilter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17EC1-5320-4F84-8CF8-205F491D5996}">
  <dimension ref="A1:F34"/>
  <sheetViews>
    <sheetView workbookViewId="0">
      <selection sqref="A1:F1"/>
    </sheetView>
  </sheetViews>
  <sheetFormatPr defaultRowHeight="14.25" x14ac:dyDescent="0.45"/>
  <cols>
    <col min="1" max="1" width="16.265625" customWidth="1"/>
    <col min="2" max="2" width="17.73046875" customWidth="1"/>
    <col min="3" max="3" width="12.73046875" style="3" customWidth="1"/>
    <col min="4" max="4" width="28" customWidth="1"/>
    <col min="5" max="5" width="15" customWidth="1"/>
    <col min="6" max="6" width="14.265625" customWidth="1"/>
  </cols>
  <sheetData>
    <row r="1" spans="1:6" x14ac:dyDescent="0.45">
      <c r="A1" s="1" t="s">
        <v>0</v>
      </c>
      <c r="B1" s="1" t="s">
        <v>1</v>
      </c>
      <c r="C1" s="8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>
        <v>100</v>
      </c>
      <c r="B2" t="s">
        <v>130</v>
      </c>
      <c r="C2" s="3" t="s">
        <v>23</v>
      </c>
      <c r="D2" t="s">
        <v>28</v>
      </c>
      <c r="F2" t="s">
        <v>145</v>
      </c>
    </row>
    <row r="3" spans="1:6" x14ac:dyDescent="0.45">
      <c r="A3">
        <v>500</v>
      </c>
      <c r="B3" t="s">
        <v>6</v>
      </c>
      <c r="C3" s="3">
        <v>7</v>
      </c>
      <c r="D3" t="s">
        <v>27</v>
      </c>
    </row>
    <row r="4" spans="1:6" x14ac:dyDescent="0.45">
      <c r="A4">
        <v>600</v>
      </c>
      <c r="B4" t="s">
        <v>6</v>
      </c>
      <c r="C4" s="3">
        <v>7</v>
      </c>
      <c r="D4" t="s">
        <v>27</v>
      </c>
    </row>
    <row r="5" spans="1:6" x14ac:dyDescent="0.45">
      <c r="A5">
        <v>800</v>
      </c>
      <c r="B5" t="s">
        <v>12</v>
      </c>
      <c r="C5" s="3">
        <v>6</v>
      </c>
      <c r="D5" t="s">
        <v>31</v>
      </c>
    </row>
    <row r="6" spans="1:6" x14ac:dyDescent="0.45">
      <c r="A6">
        <v>1100</v>
      </c>
      <c r="B6" t="s">
        <v>10</v>
      </c>
      <c r="C6" s="3">
        <v>9</v>
      </c>
      <c r="D6" t="s">
        <v>30</v>
      </c>
    </row>
    <row r="7" spans="1:6" x14ac:dyDescent="0.45">
      <c r="A7">
        <v>1700</v>
      </c>
      <c r="B7" t="s">
        <v>131</v>
      </c>
      <c r="C7" s="3">
        <v>7</v>
      </c>
      <c r="D7" t="s">
        <v>143</v>
      </c>
      <c r="F7" t="s">
        <v>132</v>
      </c>
    </row>
    <row r="8" spans="1:6" x14ac:dyDescent="0.45">
      <c r="A8">
        <v>1900</v>
      </c>
      <c r="B8" t="s">
        <v>6</v>
      </c>
      <c r="C8" s="3">
        <v>3</v>
      </c>
      <c r="D8" t="s">
        <v>27</v>
      </c>
      <c r="F8" t="s">
        <v>144</v>
      </c>
    </row>
    <row r="9" spans="1:6" x14ac:dyDescent="0.45">
      <c r="A9">
        <v>2000</v>
      </c>
      <c r="B9" t="s">
        <v>6</v>
      </c>
      <c r="C9" s="3">
        <v>7</v>
      </c>
      <c r="D9" t="s">
        <v>27</v>
      </c>
    </row>
    <row r="10" spans="1:6" x14ac:dyDescent="0.45">
      <c r="A10" s="2">
        <v>2900</v>
      </c>
      <c r="B10" t="s">
        <v>12</v>
      </c>
      <c r="C10" s="3">
        <v>6</v>
      </c>
      <c r="D10" t="s">
        <v>31</v>
      </c>
    </row>
    <row r="11" spans="1:6" x14ac:dyDescent="0.45">
      <c r="A11">
        <v>3000</v>
      </c>
      <c r="B11" t="s">
        <v>12</v>
      </c>
      <c r="C11" s="3">
        <v>10</v>
      </c>
      <c r="D11" t="s">
        <v>31</v>
      </c>
    </row>
    <row r="12" spans="1:6" x14ac:dyDescent="0.45">
      <c r="A12">
        <v>3100</v>
      </c>
      <c r="B12" t="s">
        <v>12</v>
      </c>
      <c r="C12" s="3">
        <v>6</v>
      </c>
      <c r="D12" t="s">
        <v>31</v>
      </c>
    </row>
    <row r="13" spans="1:6" x14ac:dyDescent="0.45">
      <c r="A13">
        <v>3200</v>
      </c>
      <c r="B13" t="s">
        <v>12</v>
      </c>
      <c r="C13" s="3">
        <v>6</v>
      </c>
      <c r="D13" t="s">
        <v>31</v>
      </c>
    </row>
    <row r="14" spans="1:6" x14ac:dyDescent="0.45">
      <c r="A14">
        <v>3500</v>
      </c>
      <c r="B14" t="s">
        <v>12</v>
      </c>
      <c r="C14" s="3">
        <v>6</v>
      </c>
      <c r="D14" t="s">
        <v>31</v>
      </c>
    </row>
    <row r="15" spans="1:6" x14ac:dyDescent="0.45">
      <c r="A15">
        <v>3600</v>
      </c>
      <c r="B15" t="s">
        <v>133</v>
      </c>
      <c r="D15" t="s">
        <v>142</v>
      </c>
      <c r="F15" t="s">
        <v>134</v>
      </c>
    </row>
    <row r="16" spans="1:6" x14ac:dyDescent="0.45">
      <c r="A16" s="2">
        <v>3700</v>
      </c>
      <c r="B16" t="s">
        <v>12</v>
      </c>
      <c r="C16" s="3">
        <v>6</v>
      </c>
      <c r="D16" t="s">
        <v>31</v>
      </c>
    </row>
    <row r="17" spans="1:6" x14ac:dyDescent="0.45">
      <c r="A17">
        <v>3900</v>
      </c>
      <c r="B17" t="s">
        <v>12</v>
      </c>
      <c r="C17" s="3">
        <v>6</v>
      </c>
      <c r="D17" t="s">
        <v>31</v>
      </c>
    </row>
    <row r="18" spans="1:6" x14ac:dyDescent="0.45">
      <c r="A18">
        <v>4400</v>
      </c>
      <c r="B18" t="s">
        <v>17</v>
      </c>
      <c r="C18" s="3">
        <v>6</v>
      </c>
      <c r="D18" t="s">
        <v>140</v>
      </c>
    </row>
    <row r="19" spans="1:6" x14ac:dyDescent="0.45">
      <c r="A19">
        <v>4900</v>
      </c>
      <c r="B19" t="s">
        <v>15</v>
      </c>
      <c r="C19" s="3">
        <v>7</v>
      </c>
      <c r="D19" t="s">
        <v>35</v>
      </c>
    </row>
    <row r="20" spans="1:6" x14ac:dyDescent="0.45">
      <c r="A20">
        <v>5500</v>
      </c>
      <c r="B20" t="s">
        <v>15</v>
      </c>
      <c r="C20" s="3">
        <v>6</v>
      </c>
      <c r="D20" t="s">
        <v>35</v>
      </c>
    </row>
    <row r="21" spans="1:6" x14ac:dyDescent="0.45">
      <c r="A21">
        <v>5600</v>
      </c>
      <c r="B21" t="s">
        <v>16</v>
      </c>
      <c r="C21" s="3">
        <v>8</v>
      </c>
      <c r="D21" t="s">
        <v>25</v>
      </c>
    </row>
    <row r="22" spans="1:6" x14ac:dyDescent="0.45">
      <c r="A22">
        <v>5700</v>
      </c>
      <c r="B22" t="s">
        <v>135</v>
      </c>
      <c r="C22" s="3">
        <v>7</v>
      </c>
      <c r="D22" t="s">
        <v>141</v>
      </c>
      <c r="F22" t="s">
        <v>136</v>
      </c>
    </row>
    <row r="23" spans="1:6" x14ac:dyDescent="0.45">
      <c r="A23">
        <v>6000</v>
      </c>
      <c r="B23" t="s">
        <v>15</v>
      </c>
      <c r="C23" s="3">
        <v>10</v>
      </c>
      <c r="D23" t="s">
        <v>35</v>
      </c>
    </row>
    <row r="24" spans="1:6" x14ac:dyDescent="0.45">
      <c r="A24">
        <v>6400</v>
      </c>
      <c r="B24" t="s">
        <v>17</v>
      </c>
      <c r="C24" s="3">
        <v>7</v>
      </c>
      <c r="D24" t="s">
        <v>140</v>
      </c>
    </row>
    <row r="25" spans="1:6" x14ac:dyDescent="0.45">
      <c r="A25">
        <v>6600</v>
      </c>
      <c r="B25" t="s">
        <v>17</v>
      </c>
      <c r="C25" s="3">
        <v>8</v>
      </c>
      <c r="D25" t="s">
        <v>140</v>
      </c>
    </row>
    <row r="26" spans="1:6" x14ac:dyDescent="0.45">
      <c r="A26">
        <v>6900</v>
      </c>
      <c r="B26" t="s">
        <v>15</v>
      </c>
      <c r="C26" s="3">
        <v>6</v>
      </c>
      <c r="D26" t="s">
        <v>35</v>
      </c>
    </row>
    <row r="27" spans="1:6" x14ac:dyDescent="0.45">
      <c r="A27">
        <v>7200</v>
      </c>
      <c r="B27" t="s">
        <v>137</v>
      </c>
      <c r="C27" s="3" t="s">
        <v>19</v>
      </c>
      <c r="D27" t="s">
        <v>26</v>
      </c>
    </row>
    <row r="28" spans="1:6" x14ac:dyDescent="0.45">
      <c r="A28">
        <v>7300</v>
      </c>
      <c r="B28" t="s">
        <v>15</v>
      </c>
      <c r="C28" s="3">
        <v>6</v>
      </c>
      <c r="D28" t="s">
        <v>35</v>
      </c>
    </row>
    <row r="29" spans="1:6" x14ac:dyDescent="0.45">
      <c r="A29">
        <v>7400</v>
      </c>
      <c r="B29" t="s">
        <v>135</v>
      </c>
      <c r="C29" s="3">
        <v>10</v>
      </c>
      <c r="D29" t="s">
        <v>141</v>
      </c>
      <c r="F29" t="s">
        <v>138</v>
      </c>
    </row>
    <row r="30" spans="1:6" x14ac:dyDescent="0.45">
      <c r="A30">
        <v>8800</v>
      </c>
      <c r="B30" t="s">
        <v>15</v>
      </c>
      <c r="C30" s="3">
        <v>10</v>
      </c>
      <c r="D30" t="s">
        <v>35</v>
      </c>
    </row>
    <row r="31" spans="1:6" x14ac:dyDescent="0.45">
      <c r="A31">
        <v>8900</v>
      </c>
      <c r="B31" t="s">
        <v>15</v>
      </c>
      <c r="C31" s="3">
        <v>10</v>
      </c>
      <c r="D31" t="s">
        <v>35</v>
      </c>
    </row>
    <row r="32" spans="1:6" x14ac:dyDescent="0.45">
      <c r="A32">
        <v>11700</v>
      </c>
      <c r="B32" t="s">
        <v>131</v>
      </c>
      <c r="C32" s="3">
        <v>7</v>
      </c>
      <c r="D32" t="s">
        <v>143</v>
      </c>
      <c r="F32" t="s">
        <v>138</v>
      </c>
    </row>
    <row r="33" spans="1:4" x14ac:dyDescent="0.45">
      <c r="A33">
        <v>28300</v>
      </c>
      <c r="B33" t="s">
        <v>15</v>
      </c>
      <c r="C33" s="3">
        <v>6</v>
      </c>
      <c r="D33" t="s">
        <v>35</v>
      </c>
    </row>
    <row r="34" spans="1:4" x14ac:dyDescent="0.45">
      <c r="A34">
        <v>31100</v>
      </c>
      <c r="B34" t="s">
        <v>139</v>
      </c>
      <c r="C34" s="3" t="s">
        <v>19</v>
      </c>
      <c r="D34" t="s">
        <v>29</v>
      </c>
    </row>
  </sheetData>
  <autoFilter ref="A1:F31" xr:uid="{35417EC1-5320-4F84-8CF8-205F491D5996}">
    <sortState xmlns:xlrd2="http://schemas.microsoft.com/office/spreadsheetml/2017/richdata2" ref="A2:F34">
      <sortCondition ref="A1:A31"/>
    </sortState>
  </autoFilter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E853D-4742-4143-BC8A-1A21DC5C0893}">
  <dimension ref="A1:B17"/>
  <sheetViews>
    <sheetView tabSelected="1" topLeftCell="A4" workbookViewId="0">
      <selection activeCell="B17" sqref="B17"/>
    </sheetView>
  </sheetViews>
  <sheetFormatPr defaultRowHeight="14.25" x14ac:dyDescent="0.45"/>
  <cols>
    <col min="1" max="1" width="18.1328125" style="5" customWidth="1"/>
    <col min="2" max="2" width="17.86328125" customWidth="1"/>
  </cols>
  <sheetData>
    <row r="1" spans="1:2" x14ac:dyDescent="0.45">
      <c r="A1" s="5" t="s">
        <v>190</v>
      </c>
      <c r="B1" s="33" t="s">
        <v>355</v>
      </c>
    </row>
    <row r="2" spans="1:2" ht="57" x14ac:dyDescent="0.45">
      <c r="A2" s="5" t="s">
        <v>209</v>
      </c>
      <c r="B2" s="34" t="s">
        <v>347</v>
      </c>
    </row>
    <row r="3" spans="1:2" ht="28.5" x14ac:dyDescent="0.45">
      <c r="A3" s="5" t="s">
        <v>192</v>
      </c>
      <c r="B3" s="34" t="s">
        <v>348</v>
      </c>
    </row>
    <row r="4" spans="1:2" ht="28.5" x14ac:dyDescent="0.45">
      <c r="B4" s="34" t="s">
        <v>350</v>
      </c>
    </row>
    <row r="5" spans="1:2" ht="156.75" x14ac:dyDescent="0.45">
      <c r="B5" s="34" t="s">
        <v>351</v>
      </c>
    </row>
    <row r="6" spans="1:2" x14ac:dyDescent="0.45">
      <c r="B6" s="33"/>
    </row>
    <row r="7" spans="1:2" x14ac:dyDescent="0.45">
      <c r="B7" s="33"/>
    </row>
    <row r="8" spans="1:2" x14ac:dyDescent="0.45">
      <c r="B8" s="33"/>
    </row>
    <row r="9" spans="1:2" x14ac:dyDescent="0.45">
      <c r="B9" s="33"/>
    </row>
    <row r="10" spans="1:2" x14ac:dyDescent="0.45">
      <c r="A10" s="5" t="s">
        <v>356</v>
      </c>
      <c r="B10" s="33" t="s">
        <v>358</v>
      </c>
    </row>
    <row r="11" spans="1:2" ht="42.75" x14ac:dyDescent="0.45">
      <c r="A11" s="5" t="s">
        <v>357</v>
      </c>
      <c r="B11" s="34" t="s">
        <v>359</v>
      </c>
    </row>
    <row r="12" spans="1:2" ht="42.75" x14ac:dyDescent="0.45">
      <c r="A12" s="5" t="s">
        <v>206</v>
      </c>
      <c r="B12" s="35" t="s">
        <v>352</v>
      </c>
    </row>
    <row r="13" spans="1:2" ht="28.5" x14ac:dyDescent="0.45">
      <c r="A13" s="5" t="s">
        <v>193</v>
      </c>
      <c r="B13" s="35" t="s">
        <v>349</v>
      </c>
    </row>
    <row r="14" spans="1:2" x14ac:dyDescent="0.45">
      <c r="A14" s="5" t="s">
        <v>210</v>
      </c>
      <c r="B14" s="33"/>
    </row>
    <row r="15" spans="1:2" ht="42.75" x14ac:dyDescent="0.45">
      <c r="A15" s="5" t="s">
        <v>195</v>
      </c>
      <c r="B15" s="36" t="s">
        <v>353</v>
      </c>
    </row>
    <row r="16" spans="1:2" x14ac:dyDescent="0.45">
      <c r="A16" s="5" t="s">
        <v>194</v>
      </c>
      <c r="B16" s="33" t="s">
        <v>354</v>
      </c>
    </row>
    <row r="17" spans="1:2" ht="28.5" x14ac:dyDescent="0.45">
      <c r="A17" s="5" t="s">
        <v>226</v>
      </c>
      <c r="B17" s="34" t="s">
        <v>360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87682-53E5-48AC-886B-E08EE2D8C03E}">
  <dimension ref="A1:B13"/>
  <sheetViews>
    <sheetView topLeftCell="A7" workbookViewId="0">
      <selection sqref="A1:A13"/>
    </sheetView>
  </sheetViews>
  <sheetFormatPr defaultRowHeight="14.25" x14ac:dyDescent="0.45"/>
  <cols>
    <col min="1" max="1" width="18.19921875" style="17" customWidth="1"/>
    <col min="2" max="2" width="20.06640625" style="17" customWidth="1"/>
    <col min="3" max="16384" width="9.06640625" style="17"/>
  </cols>
  <sheetData>
    <row r="1" spans="1:2" x14ac:dyDescent="0.45">
      <c r="A1" s="16" t="s">
        <v>190</v>
      </c>
      <c r="B1" s="16">
        <v>5801</v>
      </c>
    </row>
    <row r="2" spans="1:2" x14ac:dyDescent="0.45">
      <c r="A2" s="16" t="s">
        <v>191</v>
      </c>
      <c r="B2" s="18" t="s">
        <v>196</v>
      </c>
    </row>
    <row r="3" spans="1:2" ht="42.75" x14ac:dyDescent="0.45">
      <c r="A3" s="16" t="s">
        <v>192</v>
      </c>
      <c r="B3" s="19" t="s">
        <v>202</v>
      </c>
    </row>
    <row r="4" spans="1:2" ht="85.5" x14ac:dyDescent="0.45">
      <c r="A4" s="16"/>
      <c r="B4" s="19" t="s">
        <v>203</v>
      </c>
    </row>
    <row r="5" spans="1:2" ht="57" x14ac:dyDescent="0.45">
      <c r="A5" s="16"/>
      <c r="B5" s="19" t="s">
        <v>201</v>
      </c>
    </row>
    <row r="6" spans="1:2" ht="71.25" x14ac:dyDescent="0.45">
      <c r="A6" s="16"/>
      <c r="B6" s="19" t="s">
        <v>200</v>
      </c>
    </row>
    <row r="7" spans="1:2" ht="42.75" x14ac:dyDescent="0.45">
      <c r="A7" s="16"/>
      <c r="B7" s="19" t="s">
        <v>199</v>
      </c>
    </row>
    <row r="8" spans="1:2" ht="85.5" x14ac:dyDescent="0.45">
      <c r="A8" s="16"/>
      <c r="B8" s="19" t="s">
        <v>204</v>
      </c>
    </row>
    <row r="9" spans="1:2" ht="114" x14ac:dyDescent="0.45">
      <c r="A9" s="16"/>
      <c r="B9" s="19" t="s">
        <v>205</v>
      </c>
    </row>
    <row r="10" spans="1:2" ht="28.5" x14ac:dyDescent="0.45">
      <c r="A10" s="16" t="s">
        <v>206</v>
      </c>
      <c r="B10" s="20" t="s">
        <v>207</v>
      </c>
    </row>
    <row r="11" spans="1:2" ht="28.5" x14ac:dyDescent="0.45">
      <c r="A11" s="16" t="s">
        <v>193</v>
      </c>
      <c r="B11" s="20" t="s">
        <v>208</v>
      </c>
    </row>
    <row r="12" spans="1:2" x14ac:dyDescent="0.45">
      <c r="A12" s="16" t="s">
        <v>195</v>
      </c>
      <c r="B12" s="16"/>
    </row>
    <row r="13" spans="1:2" x14ac:dyDescent="0.45">
      <c r="A13" s="16" t="s">
        <v>194</v>
      </c>
      <c r="B13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31A28-311C-40D4-A423-7F6D69360C5D}">
  <dimension ref="A1:G45"/>
  <sheetViews>
    <sheetView workbookViewId="0">
      <pane ySplit="1" topLeftCell="A2" activePane="bottomLeft" state="frozen"/>
      <selection pane="bottomLeft" activeCell="E36" sqref="E36"/>
    </sheetView>
  </sheetViews>
  <sheetFormatPr defaultRowHeight="14.25" x14ac:dyDescent="0.45"/>
  <cols>
    <col min="1" max="1" width="20.19921875" customWidth="1"/>
    <col min="2" max="2" width="14.3984375" customWidth="1"/>
    <col min="3" max="3" width="10.53125" customWidth="1"/>
    <col min="4" max="4" width="10.19921875" customWidth="1"/>
    <col min="5" max="5" width="26" customWidth="1"/>
    <col min="6" max="6" width="19.19921875" customWidth="1"/>
    <col min="7" max="7" width="18.796875" customWidth="1"/>
  </cols>
  <sheetData>
    <row r="1" spans="1:7" x14ac:dyDescent="0.45">
      <c r="A1" s="1" t="s">
        <v>0</v>
      </c>
      <c r="B1" s="1" t="s">
        <v>1</v>
      </c>
      <c r="C1" s="1" t="s">
        <v>181</v>
      </c>
      <c r="D1" s="8" t="s">
        <v>2</v>
      </c>
      <c r="E1" s="1" t="s">
        <v>3</v>
      </c>
      <c r="F1" s="1" t="s">
        <v>4</v>
      </c>
      <c r="G1" s="1" t="s">
        <v>5</v>
      </c>
    </row>
    <row r="2" spans="1:7" x14ac:dyDescent="0.45">
      <c r="A2">
        <v>100</v>
      </c>
      <c r="B2" t="s">
        <v>130</v>
      </c>
      <c r="C2" t="s">
        <v>23</v>
      </c>
      <c r="D2" t="s">
        <v>23</v>
      </c>
      <c r="E2" t="s">
        <v>32</v>
      </c>
    </row>
    <row r="3" spans="1:7" x14ac:dyDescent="0.45">
      <c r="A3">
        <v>140</v>
      </c>
      <c r="B3" t="s">
        <v>180</v>
      </c>
      <c r="E3" t="s">
        <v>26</v>
      </c>
    </row>
    <row r="4" spans="1:7" x14ac:dyDescent="0.45">
      <c r="A4">
        <v>500</v>
      </c>
      <c r="B4" t="s">
        <v>6</v>
      </c>
      <c r="C4">
        <v>4</v>
      </c>
      <c r="D4">
        <v>7</v>
      </c>
      <c r="E4" t="s">
        <v>27</v>
      </c>
      <c r="F4">
        <f>110+85</f>
        <v>195</v>
      </c>
    </row>
    <row r="5" spans="1:7" x14ac:dyDescent="0.45">
      <c r="A5">
        <v>600</v>
      </c>
      <c r="B5" t="s">
        <v>6</v>
      </c>
      <c r="C5">
        <v>3</v>
      </c>
      <c r="D5">
        <v>7</v>
      </c>
      <c r="E5" t="s">
        <v>27</v>
      </c>
      <c r="F5">
        <f>110+85</f>
        <v>195</v>
      </c>
    </row>
    <row r="6" spans="1:7" x14ac:dyDescent="0.45">
      <c r="A6">
        <v>700</v>
      </c>
      <c r="B6" t="s">
        <v>6</v>
      </c>
      <c r="C6">
        <v>3</v>
      </c>
      <c r="D6">
        <v>7</v>
      </c>
      <c r="E6" t="s">
        <v>27</v>
      </c>
      <c r="F6">
        <f>110+85</f>
        <v>195</v>
      </c>
    </row>
    <row r="7" spans="1:7" x14ac:dyDescent="0.45">
      <c r="A7">
        <v>800</v>
      </c>
      <c r="B7" t="s">
        <v>182</v>
      </c>
      <c r="C7">
        <v>4</v>
      </c>
      <c r="D7">
        <v>6</v>
      </c>
      <c r="E7" t="s">
        <v>31</v>
      </c>
      <c r="F7">
        <v>170</v>
      </c>
    </row>
    <row r="8" spans="1:7" x14ac:dyDescent="0.45">
      <c r="A8">
        <v>900</v>
      </c>
      <c r="B8" t="s">
        <v>7</v>
      </c>
      <c r="C8">
        <v>7</v>
      </c>
      <c r="D8">
        <v>9</v>
      </c>
      <c r="E8" t="s">
        <v>30</v>
      </c>
    </row>
    <row r="9" spans="1:7" x14ac:dyDescent="0.45">
      <c r="A9">
        <v>1000</v>
      </c>
      <c r="B9" t="s">
        <v>7</v>
      </c>
      <c r="C9">
        <v>7</v>
      </c>
      <c r="D9">
        <v>7</v>
      </c>
      <c r="E9" t="s">
        <v>30</v>
      </c>
      <c r="F9" t="s">
        <v>197</v>
      </c>
    </row>
    <row r="10" spans="1:7" x14ac:dyDescent="0.45">
      <c r="A10">
        <v>1100</v>
      </c>
      <c r="B10" t="s">
        <v>183</v>
      </c>
      <c r="C10">
        <v>7</v>
      </c>
      <c r="D10">
        <v>9</v>
      </c>
      <c r="E10" t="s">
        <v>29</v>
      </c>
    </row>
    <row r="11" spans="1:7" x14ac:dyDescent="0.45">
      <c r="A11">
        <v>1500</v>
      </c>
      <c r="B11" t="s">
        <v>6</v>
      </c>
      <c r="C11">
        <v>3</v>
      </c>
      <c r="D11">
        <v>7</v>
      </c>
      <c r="E11" t="s">
        <v>27</v>
      </c>
      <c r="F11">
        <f>110+85</f>
        <v>195</v>
      </c>
    </row>
    <row r="12" spans="1:7" x14ac:dyDescent="0.45">
      <c r="A12">
        <v>1600</v>
      </c>
      <c r="B12" t="s">
        <v>184</v>
      </c>
      <c r="C12">
        <v>4</v>
      </c>
      <c r="D12">
        <v>6</v>
      </c>
      <c r="E12" t="s">
        <v>186</v>
      </c>
      <c r="F12">
        <f>2*85</f>
        <v>170</v>
      </c>
      <c r="G12" t="s">
        <v>14</v>
      </c>
    </row>
    <row r="13" spans="1:7" x14ac:dyDescent="0.45">
      <c r="A13">
        <v>1800</v>
      </c>
      <c r="B13" t="s">
        <v>6</v>
      </c>
      <c r="C13">
        <v>4</v>
      </c>
      <c r="D13">
        <v>7</v>
      </c>
      <c r="E13" t="s">
        <v>27</v>
      </c>
      <c r="F13">
        <f>110+85</f>
        <v>195</v>
      </c>
    </row>
    <row r="14" spans="1:7" x14ac:dyDescent="0.45">
      <c r="A14">
        <v>2100</v>
      </c>
      <c r="B14" t="s">
        <v>182</v>
      </c>
      <c r="C14">
        <v>4</v>
      </c>
      <c r="D14">
        <v>10</v>
      </c>
      <c r="E14" t="s">
        <v>31</v>
      </c>
      <c r="F14">
        <f>115+170</f>
        <v>285</v>
      </c>
    </row>
    <row r="15" spans="1:7" x14ac:dyDescent="0.45">
      <c r="A15">
        <v>2200</v>
      </c>
      <c r="B15" t="s">
        <v>182</v>
      </c>
      <c r="C15">
        <v>4</v>
      </c>
      <c r="D15">
        <v>10</v>
      </c>
      <c r="E15" t="s">
        <v>31</v>
      </c>
      <c r="F15">
        <f>115+170</f>
        <v>285</v>
      </c>
    </row>
    <row r="16" spans="1:7" x14ac:dyDescent="0.45">
      <c r="A16">
        <v>2400</v>
      </c>
      <c r="B16" t="s">
        <v>187</v>
      </c>
      <c r="C16">
        <v>4</v>
      </c>
      <c r="D16">
        <v>10</v>
      </c>
      <c r="E16" t="s">
        <v>31</v>
      </c>
      <c r="F16">
        <f>115+170</f>
        <v>285</v>
      </c>
    </row>
    <row r="17" spans="1:6" x14ac:dyDescent="0.45">
      <c r="A17">
        <v>2600</v>
      </c>
      <c r="B17" t="s">
        <v>6</v>
      </c>
      <c r="C17">
        <v>3</v>
      </c>
      <c r="D17">
        <v>8</v>
      </c>
      <c r="E17" t="s">
        <v>27</v>
      </c>
      <c r="F17">
        <f>2*110</f>
        <v>220</v>
      </c>
    </row>
    <row r="18" spans="1:6" x14ac:dyDescent="0.45">
      <c r="A18">
        <v>2800</v>
      </c>
      <c r="B18" t="s">
        <v>6</v>
      </c>
      <c r="C18">
        <v>6</v>
      </c>
      <c r="D18">
        <v>7</v>
      </c>
      <c r="E18" t="s">
        <v>27</v>
      </c>
      <c r="F18">
        <f>110+85</f>
        <v>195</v>
      </c>
    </row>
    <row r="19" spans="1:6" x14ac:dyDescent="0.45">
      <c r="A19">
        <v>2900</v>
      </c>
      <c r="B19" t="s">
        <v>182</v>
      </c>
      <c r="C19">
        <v>4</v>
      </c>
      <c r="D19">
        <v>6</v>
      </c>
      <c r="E19" t="s">
        <v>31</v>
      </c>
      <c r="F19">
        <v>170</v>
      </c>
    </row>
    <row r="20" spans="1:6" x14ac:dyDescent="0.45">
      <c r="A20">
        <v>3000</v>
      </c>
      <c r="B20" t="s">
        <v>182</v>
      </c>
      <c r="C20">
        <v>4</v>
      </c>
      <c r="D20">
        <v>10</v>
      </c>
      <c r="E20" t="s">
        <v>31</v>
      </c>
      <c r="F20">
        <f>115+170</f>
        <v>285</v>
      </c>
    </row>
    <row r="21" spans="1:6" x14ac:dyDescent="0.45">
      <c r="A21">
        <v>3100</v>
      </c>
      <c r="B21" t="s">
        <v>182</v>
      </c>
      <c r="C21">
        <v>4</v>
      </c>
      <c r="D21">
        <v>6</v>
      </c>
      <c r="E21" t="s">
        <v>31</v>
      </c>
      <c r="F21">
        <v>170</v>
      </c>
    </row>
    <row r="22" spans="1:6" x14ac:dyDescent="0.45">
      <c r="A22">
        <v>3200</v>
      </c>
      <c r="B22" t="s">
        <v>182</v>
      </c>
      <c r="C22">
        <v>4</v>
      </c>
      <c r="D22">
        <v>6</v>
      </c>
      <c r="E22" t="s">
        <v>31</v>
      </c>
      <c r="F22">
        <v>170</v>
      </c>
    </row>
    <row r="23" spans="1:6" x14ac:dyDescent="0.45">
      <c r="A23">
        <v>3300</v>
      </c>
      <c r="B23" t="s">
        <v>16</v>
      </c>
      <c r="C23">
        <v>3</v>
      </c>
      <c r="D23">
        <v>8</v>
      </c>
      <c r="E23" t="s">
        <v>25</v>
      </c>
      <c r="F23">
        <f>2*80</f>
        <v>160</v>
      </c>
    </row>
    <row r="24" spans="1:6" x14ac:dyDescent="0.45">
      <c r="A24">
        <v>3500</v>
      </c>
      <c r="B24" t="s">
        <v>182</v>
      </c>
      <c r="C24">
        <v>4</v>
      </c>
      <c r="D24">
        <v>6</v>
      </c>
      <c r="E24" t="s">
        <v>31</v>
      </c>
      <c r="F24">
        <v>170</v>
      </c>
    </row>
    <row r="25" spans="1:6" x14ac:dyDescent="0.45">
      <c r="A25">
        <v>3700</v>
      </c>
      <c r="B25" t="s">
        <v>182</v>
      </c>
      <c r="C25">
        <v>4</v>
      </c>
      <c r="D25">
        <v>6</v>
      </c>
      <c r="E25" t="s">
        <v>31</v>
      </c>
      <c r="F25">
        <v>170</v>
      </c>
    </row>
    <row r="26" spans="1:6" x14ac:dyDescent="0.45">
      <c r="A26">
        <v>3900</v>
      </c>
      <c r="B26" t="s">
        <v>182</v>
      </c>
      <c r="C26">
        <v>4</v>
      </c>
      <c r="D26">
        <v>6</v>
      </c>
      <c r="E26" t="s">
        <v>31</v>
      </c>
      <c r="F26">
        <v>170</v>
      </c>
    </row>
    <row r="27" spans="1:6" x14ac:dyDescent="0.45">
      <c r="A27">
        <v>4000</v>
      </c>
      <c r="B27" t="s">
        <v>15</v>
      </c>
      <c r="C27">
        <v>4</v>
      </c>
      <c r="D27">
        <v>10</v>
      </c>
      <c r="E27" t="s">
        <v>35</v>
      </c>
      <c r="F27">
        <f>105+75</f>
        <v>180</v>
      </c>
    </row>
    <row r="28" spans="1:6" x14ac:dyDescent="0.45">
      <c r="A28">
        <v>4300</v>
      </c>
      <c r="B28" t="s">
        <v>16</v>
      </c>
      <c r="C28">
        <v>4</v>
      </c>
      <c r="D28">
        <v>7</v>
      </c>
      <c r="E28" t="s">
        <v>25</v>
      </c>
      <c r="F28">
        <f>65+80</f>
        <v>145</v>
      </c>
    </row>
    <row r="29" spans="1:6" x14ac:dyDescent="0.45">
      <c r="A29">
        <v>4500</v>
      </c>
      <c r="B29" t="s">
        <v>187</v>
      </c>
      <c r="C29">
        <v>4</v>
      </c>
      <c r="D29">
        <v>6</v>
      </c>
      <c r="E29" t="s">
        <v>31</v>
      </c>
      <c r="F29">
        <v>170</v>
      </c>
    </row>
    <row r="30" spans="1:6" x14ac:dyDescent="0.45">
      <c r="A30">
        <v>4600</v>
      </c>
      <c r="B30" t="s">
        <v>16</v>
      </c>
      <c r="C30">
        <v>7</v>
      </c>
      <c r="D30">
        <v>11</v>
      </c>
      <c r="E30" t="s">
        <v>25</v>
      </c>
      <c r="F30">
        <f>2*80+65</f>
        <v>225</v>
      </c>
    </row>
    <row r="31" spans="1:6" x14ac:dyDescent="0.45">
      <c r="A31">
        <v>4800</v>
      </c>
      <c r="B31" t="s">
        <v>15</v>
      </c>
      <c r="C31">
        <v>6</v>
      </c>
      <c r="D31">
        <v>10</v>
      </c>
      <c r="E31" t="s">
        <v>35</v>
      </c>
      <c r="F31">
        <f>105+75</f>
        <v>180</v>
      </c>
    </row>
    <row r="32" spans="1:6" x14ac:dyDescent="0.45">
      <c r="A32">
        <v>5000</v>
      </c>
      <c r="B32" t="s">
        <v>16</v>
      </c>
      <c r="C32">
        <v>6</v>
      </c>
      <c r="D32">
        <v>7</v>
      </c>
      <c r="E32" t="s">
        <v>25</v>
      </c>
      <c r="F32">
        <f>65+80</f>
        <v>145</v>
      </c>
    </row>
    <row r="33" spans="1:7" x14ac:dyDescent="0.45">
      <c r="A33">
        <v>5100</v>
      </c>
      <c r="B33" t="s">
        <v>16</v>
      </c>
      <c r="C33">
        <v>7</v>
      </c>
      <c r="D33">
        <v>8</v>
      </c>
      <c r="E33" t="s">
        <v>25</v>
      </c>
      <c r="F33">
        <f>2*80</f>
        <v>160</v>
      </c>
    </row>
    <row r="34" spans="1:7" x14ac:dyDescent="0.45">
      <c r="A34">
        <v>5200</v>
      </c>
      <c r="B34" t="s">
        <v>188</v>
      </c>
      <c r="C34">
        <v>7</v>
      </c>
      <c r="D34">
        <v>8</v>
      </c>
      <c r="E34" t="s">
        <v>25</v>
      </c>
      <c r="F34">
        <f>2*80</f>
        <v>160</v>
      </c>
    </row>
    <row r="35" spans="1:7" x14ac:dyDescent="0.45">
      <c r="A35">
        <v>5400</v>
      </c>
      <c r="B35" t="s">
        <v>15</v>
      </c>
      <c r="C35">
        <v>6</v>
      </c>
      <c r="D35">
        <v>10</v>
      </c>
      <c r="E35" t="s">
        <v>35</v>
      </c>
      <c r="F35">
        <f>105+75</f>
        <v>180</v>
      </c>
    </row>
    <row r="36" spans="1:7" x14ac:dyDescent="0.45">
      <c r="A36">
        <v>5700</v>
      </c>
      <c r="B36" t="s">
        <v>135</v>
      </c>
      <c r="C36">
        <v>4</v>
      </c>
      <c r="D36">
        <v>8</v>
      </c>
      <c r="E36" t="s">
        <v>141</v>
      </c>
      <c r="F36">
        <f>2*80</f>
        <v>160</v>
      </c>
      <c r="G36" t="s">
        <v>185</v>
      </c>
    </row>
    <row r="37" spans="1:7" x14ac:dyDescent="0.45">
      <c r="A37">
        <v>5800</v>
      </c>
      <c r="B37" t="s">
        <v>16</v>
      </c>
      <c r="C37">
        <v>6</v>
      </c>
      <c r="D37">
        <v>7</v>
      </c>
      <c r="E37" t="s">
        <v>25</v>
      </c>
      <c r="F37">
        <f>65+80</f>
        <v>145</v>
      </c>
    </row>
    <row r="38" spans="1:7" x14ac:dyDescent="0.45">
      <c r="A38">
        <v>7400</v>
      </c>
      <c r="B38" t="s">
        <v>15</v>
      </c>
      <c r="C38">
        <v>6</v>
      </c>
      <c r="D38">
        <v>12</v>
      </c>
      <c r="E38" t="s">
        <v>35</v>
      </c>
      <c r="F38">
        <f>2*105</f>
        <v>210</v>
      </c>
    </row>
    <row r="39" spans="1:7" x14ac:dyDescent="0.45">
      <c r="A39">
        <v>7700</v>
      </c>
      <c r="B39" t="s">
        <v>189</v>
      </c>
      <c r="C39">
        <v>6</v>
      </c>
      <c r="D39">
        <v>12</v>
      </c>
      <c r="E39" t="s">
        <v>35</v>
      </c>
      <c r="F39">
        <f>2*105</f>
        <v>210</v>
      </c>
    </row>
    <row r="40" spans="1:7" x14ac:dyDescent="0.45">
      <c r="A40">
        <v>9100</v>
      </c>
      <c r="B40" t="s">
        <v>20</v>
      </c>
      <c r="E40" t="s">
        <v>33</v>
      </c>
      <c r="G40" t="s">
        <v>198</v>
      </c>
    </row>
    <row r="41" spans="1:7" x14ac:dyDescent="0.45">
      <c r="A41">
        <v>9200</v>
      </c>
      <c r="B41" t="s">
        <v>21</v>
      </c>
      <c r="E41" t="s">
        <v>28</v>
      </c>
    </row>
    <row r="42" spans="1:7" x14ac:dyDescent="0.45">
      <c r="A42">
        <v>9300</v>
      </c>
      <c r="B42" t="s">
        <v>22</v>
      </c>
      <c r="C42" t="s">
        <v>19</v>
      </c>
      <c r="D42" t="s">
        <v>23</v>
      </c>
      <c r="E42" t="s">
        <v>24</v>
      </c>
    </row>
    <row r="43" spans="1:7" x14ac:dyDescent="0.45">
      <c r="A43">
        <v>11600</v>
      </c>
      <c r="B43" t="s">
        <v>184</v>
      </c>
      <c r="C43">
        <v>4</v>
      </c>
      <c r="D43">
        <v>6</v>
      </c>
      <c r="E43" t="s">
        <v>186</v>
      </c>
      <c r="F43">
        <f>2*85</f>
        <v>170</v>
      </c>
      <c r="G43" t="s">
        <v>185</v>
      </c>
    </row>
    <row r="44" spans="1:7" x14ac:dyDescent="0.45">
      <c r="A44">
        <v>14600</v>
      </c>
      <c r="B44" t="s">
        <v>16</v>
      </c>
      <c r="C44">
        <v>3</v>
      </c>
      <c r="D44">
        <v>11</v>
      </c>
      <c r="E44" t="s">
        <v>25</v>
      </c>
      <c r="F44">
        <f>2*80+65</f>
        <v>225</v>
      </c>
    </row>
    <row r="45" spans="1:7" x14ac:dyDescent="0.45">
      <c r="A45">
        <v>15800</v>
      </c>
      <c r="B45" t="s">
        <v>16</v>
      </c>
      <c r="C45">
        <v>6</v>
      </c>
      <c r="D45">
        <v>7</v>
      </c>
      <c r="E45" t="s">
        <v>25</v>
      </c>
      <c r="F45">
        <f>65+80</f>
        <v>145</v>
      </c>
    </row>
  </sheetData>
  <autoFilter ref="A1:G8" xr:uid="{46531A28-311C-40D4-A423-7F6D69360C5D}">
    <sortState xmlns:xlrd2="http://schemas.microsoft.com/office/spreadsheetml/2017/richdata2" ref="A2:G45">
      <sortCondition ref="A1:A8"/>
    </sortState>
  </autoFilter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0742C-EC66-4F99-8292-0EC67D49CAE5}">
  <dimension ref="A1:C17"/>
  <sheetViews>
    <sheetView topLeftCell="A7" workbookViewId="0">
      <selection activeCell="B15" sqref="B15"/>
    </sheetView>
  </sheetViews>
  <sheetFormatPr defaultRowHeight="14.25" x14ac:dyDescent="0.45"/>
  <cols>
    <col min="1" max="1" width="18.1328125" style="5" customWidth="1"/>
    <col min="2" max="2" width="22.46484375" style="5" customWidth="1"/>
    <col min="3" max="3" width="19.265625" style="5" customWidth="1"/>
    <col min="4" max="16384" width="9.06640625" style="5"/>
  </cols>
  <sheetData>
    <row r="1" spans="1:3" x14ac:dyDescent="0.45">
      <c r="A1" s="5" t="s">
        <v>190</v>
      </c>
      <c r="B1" s="21" t="s">
        <v>212</v>
      </c>
      <c r="C1" s="21" t="s">
        <v>224</v>
      </c>
    </row>
    <row r="2" spans="1:3" x14ac:dyDescent="0.45">
      <c r="A2" s="5" t="s">
        <v>209</v>
      </c>
      <c r="B2" s="21" t="s">
        <v>211</v>
      </c>
      <c r="C2" s="21" t="s">
        <v>211</v>
      </c>
    </row>
    <row r="3" spans="1:3" ht="42.75" x14ac:dyDescent="0.45">
      <c r="A3" s="5" t="s">
        <v>192</v>
      </c>
      <c r="B3" s="22" t="s">
        <v>213</v>
      </c>
      <c r="C3" s="22" t="s">
        <v>228</v>
      </c>
    </row>
    <row r="4" spans="1:3" ht="42.75" x14ac:dyDescent="0.45">
      <c r="B4" s="22" t="s">
        <v>215</v>
      </c>
      <c r="C4" s="23" t="s">
        <v>229</v>
      </c>
    </row>
    <row r="5" spans="1:3" ht="71.25" x14ac:dyDescent="0.45">
      <c r="B5" s="22" t="s">
        <v>217</v>
      </c>
      <c r="C5" s="21"/>
    </row>
    <row r="6" spans="1:3" ht="71.25" x14ac:dyDescent="0.45">
      <c r="B6" s="22" t="s">
        <v>218</v>
      </c>
      <c r="C6" s="21"/>
    </row>
    <row r="7" spans="1:3" ht="99.75" x14ac:dyDescent="0.45">
      <c r="B7" s="22" t="s">
        <v>219</v>
      </c>
      <c r="C7" s="21"/>
    </row>
    <row r="8" spans="1:3" ht="128.25" x14ac:dyDescent="0.45">
      <c r="B8" s="22" t="s">
        <v>220</v>
      </c>
      <c r="C8" s="21"/>
    </row>
    <row r="9" spans="1:3" x14ac:dyDescent="0.45">
      <c r="B9" s="22"/>
      <c r="C9" s="21"/>
    </row>
    <row r="10" spans="1:3" x14ac:dyDescent="0.45">
      <c r="A10" s="5" t="s">
        <v>356</v>
      </c>
      <c r="B10" s="37"/>
      <c r="C10" s="24"/>
    </row>
    <row r="11" spans="1:3" x14ac:dyDescent="0.45">
      <c r="A11" s="5" t="s">
        <v>357</v>
      </c>
      <c r="B11" s="24"/>
      <c r="C11" s="24"/>
    </row>
    <row r="12" spans="1:3" ht="42.75" x14ac:dyDescent="0.45">
      <c r="A12" s="5" t="s">
        <v>206</v>
      </c>
      <c r="B12" s="23" t="s">
        <v>223</v>
      </c>
      <c r="C12" s="21"/>
    </row>
    <row r="13" spans="1:3" ht="28.5" x14ac:dyDescent="0.45">
      <c r="A13" s="5" t="s">
        <v>193</v>
      </c>
      <c r="B13" s="23" t="s">
        <v>214</v>
      </c>
      <c r="C13" s="21"/>
    </row>
    <row r="14" spans="1:3" x14ac:dyDescent="0.45">
      <c r="A14" s="5" t="s">
        <v>210</v>
      </c>
      <c r="B14" s="21"/>
      <c r="C14" s="21"/>
    </row>
    <row r="15" spans="1:3" ht="42.75" x14ac:dyDescent="0.45">
      <c r="A15" s="5" t="s">
        <v>195</v>
      </c>
      <c r="B15" s="23" t="s">
        <v>221</v>
      </c>
      <c r="C15" s="25" t="s">
        <v>225</v>
      </c>
    </row>
    <row r="16" spans="1:3" ht="57" x14ac:dyDescent="0.45">
      <c r="A16" s="5" t="s">
        <v>194</v>
      </c>
      <c r="B16" s="23" t="s">
        <v>222</v>
      </c>
      <c r="C16" s="21"/>
    </row>
    <row r="17" spans="1:3" x14ac:dyDescent="0.45">
      <c r="A17" s="5" t="s">
        <v>226</v>
      </c>
      <c r="B17" s="24" t="s">
        <v>227</v>
      </c>
      <c r="C17" s="21"/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10</vt:i4>
      </vt:variant>
    </vt:vector>
  </HeadingPairs>
  <TitlesOfParts>
    <vt:vector size="10" baseType="lpstr">
      <vt:lpstr>Goederentreinen</vt:lpstr>
      <vt:lpstr>Goederenspots</vt:lpstr>
      <vt:lpstr>ZWNL Treinseries</vt:lpstr>
      <vt:lpstr>ZWNL Goederenverbindingen</vt:lpstr>
      <vt:lpstr>ZvNL Treinseries</vt:lpstr>
      <vt:lpstr>ZvNL Standard Scenarios</vt:lpstr>
      <vt:lpstr>HSL Scenarios</vt:lpstr>
      <vt:lpstr>HSL Treinseries</vt:lpstr>
      <vt:lpstr>HSL Standard Scenarios</vt:lpstr>
      <vt:lpstr>HSL Opmerkingen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2015-06-05T18:19:34Z</dcterms:created>
  <dcterms:modified xsi:type="dcterms:W3CDTF">2022-04-09T08:05:54Z</dcterms:modified>
</cp:coreProperties>
</file>