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\2nd Pro\375\Assignment_1\data\hazards\"/>
    </mc:Choice>
  </mc:AlternateContent>
  <xr:revisionPtr revIDLastSave="0" documentId="13_ncr:1_{BD68C5AC-E695-4F10-9C21-A7F862EF769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lr_proje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" i="1" l="1"/>
  <c r="T13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U13" i="1"/>
  <c r="U3" i="1"/>
  <c r="Q10" i="1"/>
  <c r="R10" i="1"/>
  <c r="Q11" i="1"/>
  <c r="R11" i="1"/>
  <c r="Q12" i="1"/>
  <c r="R12" i="1"/>
  <c r="R13" i="1"/>
  <c r="Q6" i="1"/>
  <c r="R6" i="1"/>
  <c r="Q7" i="1"/>
  <c r="R7" i="1"/>
  <c r="Q8" i="1"/>
  <c r="R8" i="1"/>
  <c r="Q9" i="1"/>
  <c r="R9" i="1"/>
  <c r="Q5" i="1"/>
  <c r="R5" i="1"/>
  <c r="Q4" i="1"/>
  <c r="R4" i="1"/>
  <c r="R3" i="1"/>
  <c r="Q3" i="1"/>
  <c r="M21" i="1"/>
  <c r="M20" i="1"/>
  <c r="L21" i="1"/>
  <c r="L20" i="1"/>
  <c r="N4" i="1"/>
  <c r="N5" i="1"/>
  <c r="N6" i="1"/>
  <c r="N7" i="1"/>
  <c r="N8" i="1"/>
  <c r="N9" i="1"/>
  <c r="N10" i="1"/>
  <c r="N11" i="1"/>
  <c r="N12" i="1"/>
  <c r="N13" i="1"/>
  <c r="L4" i="1"/>
  <c r="L5" i="1"/>
  <c r="L6" i="1"/>
  <c r="L7" i="1"/>
  <c r="L8" i="1"/>
  <c r="L9" i="1"/>
  <c r="L10" i="1"/>
  <c r="L11" i="1"/>
  <c r="L12" i="1"/>
  <c r="L13" i="1"/>
  <c r="L3" i="1"/>
  <c r="N3" i="1"/>
  <c r="J4" i="1"/>
  <c r="J5" i="1"/>
  <c r="J6" i="1"/>
  <c r="J7" i="1"/>
  <c r="J8" i="1"/>
  <c r="J9" i="1"/>
  <c r="J10" i="1"/>
  <c r="J11" i="1"/>
  <c r="J12" i="1"/>
  <c r="J13" i="1"/>
  <c r="J3" i="1"/>
</calcChain>
</file>

<file path=xl/sharedStrings.xml><?xml version="1.0" encoding="utf-8"?>
<sst xmlns="http://schemas.openxmlformats.org/spreadsheetml/2006/main" count="36" uniqueCount="36">
  <si>
    <t>Sea level (m: relative to 1985-2005 mean)</t>
  </si>
  <si>
    <t>Year</t>
  </si>
  <si>
    <t>RCP_2_mean</t>
  </si>
  <si>
    <t>RCP_2_upper</t>
  </si>
  <si>
    <t>RCP_2_lower</t>
  </si>
  <si>
    <t>RCP_8_mean</t>
  </si>
  <si>
    <t>RCP_8_upper</t>
  </si>
  <si>
    <t>RCP_8_lower</t>
  </si>
  <si>
    <t>y=0.0058x-11.711</t>
  </si>
  <si>
    <t>y=0.0078x-15.637</t>
  </si>
  <si>
    <t>y=0.0039x-7.7838</t>
  </si>
  <si>
    <t>y=5E-05x^2-0.1915x+189.06</t>
  </si>
  <si>
    <t>y=6E-05x^2-0.2565x+253.31</t>
  </si>
  <si>
    <t>y=3E-05x^2-0.1265x+124.8</t>
  </si>
  <si>
    <t>y=171.5x+2009.7</t>
  </si>
  <si>
    <t>y=-59.314x^2+168.47x+2009</t>
  </si>
  <si>
    <t>y=-33.693x^2+126.9x+2008.9</t>
  </si>
  <si>
    <t>y=130.3x^2+250.06x+2009.2</t>
  </si>
  <si>
    <t>y=128.43x+2009.5</t>
  </si>
  <si>
    <t>y=257.84x+2010</t>
  </si>
  <si>
    <t>z=-0.43</t>
  </si>
  <si>
    <t>SD=(x - mean)/Z</t>
  </si>
  <si>
    <t>rcp8</t>
  </si>
  <si>
    <t>rcp2</t>
  </si>
  <si>
    <t>center</t>
  </si>
  <si>
    <t>half of center</t>
  </si>
  <si>
    <t>0.5-center</t>
  </si>
  <si>
    <t>z=1.96</t>
  </si>
  <si>
    <t>rcp8 upper</t>
  </si>
  <si>
    <t>rcp2 lower</t>
  </si>
  <si>
    <t>rcp2 upper</t>
  </si>
  <si>
    <t>rcp8 lower</t>
  </si>
  <si>
    <t>y=-305.25x + 2010.5</t>
  </si>
  <si>
    <t>y=67.804x+2009.3</t>
  </si>
  <si>
    <t>y=-163.9x^2-287.64+2015.6</t>
  </si>
  <si>
    <t>y=-9.5449x^2+67.509x+2008.9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</si>
</sst>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80314960629922"/>
          <c:y val="2.7777777777777776E-2"/>
          <c:w val="0.86171084864391956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slr_projection!$D$3:$D$13</c:f>
              <c:numCache>
                <c:formatCode>General</c:formatCode>
                <c:ptCount val="11"/>
                <c:pt idx="0">
                  <c:v>0.05</c:v>
                </c:pt>
                <c:pt idx="1">
                  <c:v>0.08</c:v>
                </c:pt>
                <c:pt idx="2">
                  <c:v>0.11</c:v>
                </c:pt>
                <c:pt idx="3">
                  <c:v>0.15</c:v>
                </c:pt>
                <c:pt idx="4">
                  <c:v>0.19</c:v>
                </c:pt>
                <c:pt idx="5">
                  <c:v>0.23</c:v>
                </c:pt>
                <c:pt idx="6">
                  <c:v>0.27</c:v>
                </c:pt>
                <c:pt idx="7">
                  <c:v>0.31</c:v>
                </c:pt>
                <c:pt idx="8">
                  <c:v>0.35</c:v>
                </c:pt>
                <c:pt idx="9">
                  <c:v>0.39</c:v>
                </c:pt>
                <c:pt idx="10">
                  <c:v>0.43</c:v>
                </c:pt>
              </c:numCache>
            </c:numRef>
          </c:xVal>
          <c:yVal>
            <c:numRef>
              <c:f>slr_projection!$A$3:$A$13</c:f>
              <c:numCache>
                <c:formatCode>General</c:formatCode>
                <c:ptCount val="11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  <c:pt idx="9">
                  <c:v>2110</c:v>
                </c:pt>
                <c:pt idx="10">
                  <c:v>2120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6-4747-A057-DDE76AD25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04136"/>
        <c:axId val="445206760"/>
      </c:scatterChart>
      <c:valAx>
        <c:axId val="44520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06760"/>
        <c:crosses val="autoZero"/>
        <c:crossBetween val="midCat"/>
      </c:valAx>
      <c:valAx>
        <c:axId val="4452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0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slr_projection!$U$3:$U$13</c:f>
              <c:numCache>
                <c:formatCode>General</c:formatCode>
                <c:ptCount val="11"/>
                <c:pt idx="0">
                  <c:v>0.21674418604651163</c:v>
                </c:pt>
                <c:pt idx="1">
                  <c:v>0.31232558139534883</c:v>
                </c:pt>
                <c:pt idx="2">
                  <c:v>0.46348837209302324</c:v>
                </c:pt>
                <c:pt idx="3">
                  <c:v>0.67023255813953486</c:v>
                </c:pt>
                <c:pt idx="4">
                  <c:v>0.84139534883720923</c:v>
                </c:pt>
                <c:pt idx="5">
                  <c:v>1.0581395348837208</c:v>
                </c:pt>
                <c:pt idx="6">
                  <c:v>1.2948837209302329</c:v>
                </c:pt>
                <c:pt idx="7">
                  <c:v>1.5216279069767442</c:v>
                </c:pt>
                <c:pt idx="8">
                  <c:v>1.8895348837209303</c:v>
                </c:pt>
                <c:pt idx="9">
                  <c:v>2.2018604651162792</c:v>
                </c:pt>
                <c:pt idx="10">
                  <c:v>2.5041860465116277</c:v>
                </c:pt>
              </c:numCache>
            </c:numRef>
          </c:xVal>
          <c:yVal>
            <c:numRef>
              <c:f>slr_projection!$A$3:$A$13</c:f>
              <c:numCache>
                <c:formatCode>General</c:formatCode>
                <c:ptCount val="11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  <c:pt idx="9">
                  <c:v>2110</c:v>
                </c:pt>
                <c:pt idx="10">
                  <c:v>2120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6-4FCC-BD0B-5C9CBFE58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35688"/>
        <c:axId val="441522944"/>
      </c:scatterChart>
      <c:valAx>
        <c:axId val="36603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22944"/>
        <c:crosses val="autoZero"/>
        <c:crossBetween val="midCat"/>
      </c:valAx>
      <c:valAx>
        <c:axId val="4415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3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21</xdr:row>
      <xdr:rowOff>133350</xdr:rowOff>
    </xdr:from>
    <xdr:to>
      <xdr:col>16</xdr:col>
      <xdr:colOff>390525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51606C-9E60-441A-9F96-10D461B26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428625</xdr:colOff>
      <xdr:row>0</xdr:row>
      <xdr:rowOff>0</xdr:rowOff>
    </xdr:from>
    <xdr:to>
      <xdr:col>29</xdr:col>
      <xdr:colOff>123825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4C81AD-9BE1-48A1-A441-C7B0373BA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tabSelected="1" topLeftCell="HO1" workbookViewId="0">
      <selection activeCell="A3" sqref="A3"/>
    </sheetView>
  </sheetViews>
  <sheetFormatPr defaultRowHeight="15" x14ac:dyDescent="0.25"/>
  <sheetData>
    <row r="1" spans="1:21" x14ac:dyDescent="0.25">
      <c r="B1" t="s">
        <v>0</v>
      </c>
      <c r="L1" t="s">
        <v>21</v>
      </c>
    </row>
    <row r="2" spans="1:2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I2" t="s">
        <v>20</v>
      </c>
      <c r="J2" s="1">
        <v>0.33</v>
      </c>
      <c r="L2" t="s">
        <v>22</v>
      </c>
      <c r="N2" t="s">
        <v>23</v>
      </c>
      <c r="P2" t="s">
        <v>27</v>
      </c>
      <c r="Q2" s="1" t="s">
        <v>29</v>
      </c>
      <c r="R2" t="s">
        <v>30</v>
      </c>
      <c r="T2" t="s">
        <v>31</v>
      </c>
      <c r="U2" t="s">
        <v>28</v>
      </c>
    </row>
    <row r="3" spans="1:21" x14ac:dyDescent="0.25">
      <c r="A3">
        <v>2020</v>
      </c>
      <c r="B3">
        <v>7.0000000000000007E-2</v>
      </c>
      <c r="C3">
        <v>0.09</v>
      </c>
      <c r="D3">
        <v>0.05</v>
      </c>
      <c r="E3">
        <v>0.08</v>
      </c>
      <c r="F3">
        <v>0.11</v>
      </c>
      <c r="G3">
        <v>0.05</v>
      </c>
      <c r="J3">
        <f>E3-G3</f>
        <v>0.03</v>
      </c>
      <c r="L3">
        <f>(G3-E3)/-0.43</f>
        <v>6.9767441860465115E-2</v>
      </c>
      <c r="N3">
        <f>(D3-B3)/-0.43</f>
        <v>4.651162790697675E-2</v>
      </c>
      <c r="Q3">
        <f>N3*-1.96+B3</f>
        <v>-2.1162790697674419E-2</v>
      </c>
      <c r="R3">
        <f>N3*1.96+B3</f>
        <v>0.16116279069767442</v>
      </c>
      <c r="U3">
        <f>L3*1.96+E3</f>
        <v>0.21674418604651163</v>
      </c>
    </row>
    <row r="4" spans="1:21" x14ac:dyDescent="0.25">
      <c r="A4">
        <v>2030</v>
      </c>
      <c r="B4">
        <v>0.12</v>
      </c>
      <c r="C4">
        <v>0.16</v>
      </c>
      <c r="D4">
        <v>0.08</v>
      </c>
      <c r="E4">
        <v>0.13</v>
      </c>
      <c r="F4">
        <v>0.17</v>
      </c>
      <c r="G4">
        <v>0.09</v>
      </c>
      <c r="J4">
        <f>E4-G4</f>
        <v>4.0000000000000008E-2</v>
      </c>
      <c r="L4">
        <f>(G4-E4)/-0.43</f>
        <v>9.3023255813953501E-2</v>
      </c>
      <c r="N4">
        <f>(D4-B4)/-0.43</f>
        <v>9.3023255813953473E-2</v>
      </c>
      <c r="Q4">
        <f>N4*-1.96+B4</f>
        <v>-6.23255813953488E-2</v>
      </c>
      <c r="R4">
        <f>N4*1.96+B4</f>
        <v>0.30232558139534882</v>
      </c>
      <c r="T4">
        <f t="shared" ref="T4:T13" si="0">L4*-1.96+E4</f>
        <v>-5.2325581395348847E-2</v>
      </c>
      <c r="U4">
        <f t="shared" ref="U4:U13" si="1">L4*1.96+E4</f>
        <v>0.31232558139534883</v>
      </c>
    </row>
    <row r="5" spans="1:21" x14ac:dyDescent="0.25">
      <c r="A5">
        <v>2040</v>
      </c>
      <c r="B5">
        <v>0.17</v>
      </c>
      <c r="C5">
        <v>0.23</v>
      </c>
      <c r="D5">
        <v>0.11</v>
      </c>
      <c r="E5">
        <v>0.19</v>
      </c>
      <c r="F5">
        <v>0.25</v>
      </c>
      <c r="G5">
        <v>0.13</v>
      </c>
      <c r="J5">
        <f>E5-G5</f>
        <v>0.06</v>
      </c>
      <c r="L5">
        <f>(G5-E5)/-0.43</f>
        <v>0.13953488372093023</v>
      </c>
      <c r="N5">
        <f>(D5-B5)/-0.43</f>
        <v>0.13953488372093026</v>
      </c>
      <c r="Q5">
        <f>N5*-1.96+B5</f>
        <v>-0.10348837209302328</v>
      </c>
      <c r="R5">
        <f>N5*1.96+B5</f>
        <v>0.44348837209302328</v>
      </c>
      <c r="T5">
        <f t="shared" si="0"/>
        <v>-8.3488372093023233E-2</v>
      </c>
      <c r="U5">
        <f t="shared" si="1"/>
        <v>0.46348837209302324</v>
      </c>
    </row>
    <row r="6" spans="1:21" x14ac:dyDescent="0.25">
      <c r="A6">
        <v>2050</v>
      </c>
      <c r="B6">
        <v>0.23</v>
      </c>
      <c r="C6">
        <v>0.31</v>
      </c>
      <c r="D6">
        <v>0.15</v>
      </c>
      <c r="E6">
        <v>0.26</v>
      </c>
      <c r="F6">
        <v>0.35</v>
      </c>
      <c r="G6">
        <v>0.17</v>
      </c>
      <c r="J6">
        <f>E6-G6</f>
        <v>0.09</v>
      </c>
      <c r="L6">
        <f>(G6-E6)/-0.43</f>
        <v>0.20930232558139533</v>
      </c>
      <c r="N6">
        <f>(D6-B6)/-0.43</f>
        <v>0.186046511627907</v>
      </c>
      <c r="Q6">
        <f t="shared" ref="Q6:Q9" si="2">N6*-1.96+B6</f>
        <v>-0.13465116279069769</v>
      </c>
      <c r="R6">
        <f t="shared" ref="R6:R9" si="3">N6*1.96+B6</f>
        <v>0.59465116279069774</v>
      </c>
      <c r="T6">
        <f t="shared" si="0"/>
        <v>-0.15023255813953484</v>
      </c>
      <c r="U6">
        <f t="shared" si="1"/>
        <v>0.67023255813953486</v>
      </c>
    </row>
    <row r="7" spans="1:21" x14ac:dyDescent="0.25">
      <c r="A7">
        <v>2060</v>
      </c>
      <c r="B7">
        <v>0.28999999999999998</v>
      </c>
      <c r="C7">
        <v>0.39</v>
      </c>
      <c r="D7">
        <v>0.19</v>
      </c>
      <c r="E7">
        <v>0.34</v>
      </c>
      <c r="F7">
        <v>0.45</v>
      </c>
      <c r="G7">
        <v>0.23</v>
      </c>
      <c r="J7">
        <f>E7-G7</f>
        <v>0.11000000000000001</v>
      </c>
      <c r="L7">
        <f>(G7-E7)/-0.43</f>
        <v>0.2558139534883721</v>
      </c>
      <c r="N7">
        <f>(D7-B7)/-0.43</f>
        <v>0.23255813953488366</v>
      </c>
      <c r="Q7">
        <f t="shared" si="2"/>
        <v>-0.16581395348837197</v>
      </c>
      <c r="R7">
        <f t="shared" si="3"/>
        <v>0.74581395348837187</v>
      </c>
      <c r="T7">
        <f t="shared" si="0"/>
        <v>-0.16139534883720924</v>
      </c>
      <c r="U7">
        <f t="shared" si="1"/>
        <v>0.84139534883720923</v>
      </c>
    </row>
    <row r="8" spans="1:21" x14ac:dyDescent="0.25">
      <c r="A8">
        <v>2070</v>
      </c>
      <c r="B8">
        <v>0.35</v>
      </c>
      <c r="C8">
        <v>0.47</v>
      </c>
      <c r="D8">
        <v>0.23</v>
      </c>
      <c r="E8">
        <v>0.42</v>
      </c>
      <c r="F8">
        <v>0.56000000000000005</v>
      </c>
      <c r="G8">
        <v>0.28000000000000003</v>
      </c>
      <c r="J8">
        <f>E8-G8</f>
        <v>0.13999999999999996</v>
      </c>
      <c r="L8">
        <f>(G8-E8)/-0.43</f>
        <v>0.32558139534883712</v>
      </c>
      <c r="N8">
        <f>(D8-B8)/-0.43</f>
        <v>0.27906976744186041</v>
      </c>
      <c r="Q8">
        <f t="shared" si="2"/>
        <v>-0.19697674418604638</v>
      </c>
      <c r="R8">
        <f t="shared" si="3"/>
        <v>0.89697674418604634</v>
      </c>
      <c r="T8">
        <f t="shared" si="0"/>
        <v>-0.21813953488372079</v>
      </c>
      <c r="U8">
        <f t="shared" si="1"/>
        <v>1.0581395348837208</v>
      </c>
    </row>
    <row r="9" spans="1:21" x14ac:dyDescent="0.25">
      <c r="A9">
        <v>2080</v>
      </c>
      <c r="B9">
        <v>0.41</v>
      </c>
      <c r="C9">
        <v>0.55000000000000004</v>
      </c>
      <c r="D9">
        <v>0.27</v>
      </c>
      <c r="E9">
        <v>0.52</v>
      </c>
      <c r="F9">
        <v>0.69</v>
      </c>
      <c r="G9">
        <v>0.35</v>
      </c>
      <c r="J9">
        <f>E9-G9</f>
        <v>0.17000000000000004</v>
      </c>
      <c r="L9">
        <f>(G9-E9)/-0.43</f>
        <v>0.39534883720930242</v>
      </c>
      <c r="N9">
        <f>(D9-B9)/-0.43</f>
        <v>0.32558139534883712</v>
      </c>
      <c r="Q9">
        <f t="shared" si="2"/>
        <v>-0.2281395348837208</v>
      </c>
      <c r="R9">
        <f t="shared" si="3"/>
        <v>1.0481395348837208</v>
      </c>
      <c r="T9">
        <f t="shared" si="0"/>
        <v>-0.2548837209302327</v>
      </c>
      <c r="U9">
        <f t="shared" si="1"/>
        <v>1.2948837209302329</v>
      </c>
    </row>
    <row r="10" spans="1:21" x14ac:dyDescent="0.25">
      <c r="A10">
        <v>2090</v>
      </c>
      <c r="B10">
        <v>0.47</v>
      </c>
      <c r="C10">
        <v>0.63</v>
      </c>
      <c r="D10">
        <v>0.31</v>
      </c>
      <c r="E10">
        <v>0.61</v>
      </c>
      <c r="F10">
        <v>0.81</v>
      </c>
      <c r="G10">
        <v>0.41</v>
      </c>
      <c r="J10">
        <f>E10-G10</f>
        <v>0.2</v>
      </c>
      <c r="L10">
        <f>(G10-E10)/-0.43</f>
        <v>0.46511627906976749</v>
      </c>
      <c r="N10">
        <f>(D10-B10)/-0.43</f>
        <v>0.37209302325581389</v>
      </c>
      <c r="Q10">
        <f>N10*-1.96+B10</f>
        <v>-0.25930232558139521</v>
      </c>
      <c r="R10">
        <f>N10*1.96+B10</f>
        <v>1.199302325581395</v>
      </c>
      <c r="T10">
        <f t="shared" si="0"/>
        <v>-0.30162790697674424</v>
      </c>
      <c r="U10">
        <f t="shared" si="1"/>
        <v>1.5216279069767442</v>
      </c>
    </row>
    <row r="11" spans="1:21" x14ac:dyDescent="0.25">
      <c r="A11">
        <v>2100</v>
      </c>
      <c r="B11">
        <v>0.53</v>
      </c>
      <c r="C11">
        <v>0.71</v>
      </c>
      <c r="D11">
        <v>0.35</v>
      </c>
      <c r="E11">
        <v>0.75</v>
      </c>
      <c r="F11">
        <v>1</v>
      </c>
      <c r="G11">
        <v>0.5</v>
      </c>
      <c r="J11">
        <f>E11-G11</f>
        <v>0.25</v>
      </c>
      <c r="L11">
        <f>(G11-E11)/-0.43</f>
        <v>0.58139534883720934</v>
      </c>
      <c r="N11">
        <f>(D11-B11)/-0.43</f>
        <v>0.41860465116279083</v>
      </c>
      <c r="Q11">
        <f>N11*-1.96+B11</f>
        <v>-0.29046511627907001</v>
      </c>
      <c r="R11">
        <f>N11*1.96+B11</f>
        <v>1.3504651162790702</v>
      </c>
      <c r="T11">
        <f t="shared" si="0"/>
        <v>-0.38953488372093026</v>
      </c>
      <c r="U11">
        <f t="shared" si="1"/>
        <v>1.8895348837209303</v>
      </c>
    </row>
    <row r="12" spans="1:21" x14ac:dyDescent="0.25">
      <c r="A12">
        <v>2110</v>
      </c>
      <c r="B12">
        <v>0.59</v>
      </c>
      <c r="C12">
        <v>0.79</v>
      </c>
      <c r="D12">
        <v>0.39</v>
      </c>
      <c r="E12">
        <v>0.88</v>
      </c>
      <c r="F12">
        <v>1.17</v>
      </c>
      <c r="G12">
        <v>0.59</v>
      </c>
      <c r="J12">
        <f>E12-G12</f>
        <v>0.29000000000000004</v>
      </c>
      <c r="L12">
        <f>(G12-E12)/-0.43</f>
        <v>0.67441860465116288</v>
      </c>
      <c r="N12">
        <f>(D12-B12)/-0.43</f>
        <v>0.46511627906976732</v>
      </c>
      <c r="Q12">
        <f>N12*-1.96+B12</f>
        <v>-0.32162790697674393</v>
      </c>
      <c r="R12">
        <f>N12*1.96+B12</f>
        <v>1.501627906976744</v>
      </c>
      <c r="T12">
        <f t="shared" si="0"/>
        <v>-0.4418604651162793</v>
      </c>
      <c r="U12">
        <f t="shared" si="1"/>
        <v>2.2018604651162792</v>
      </c>
    </row>
    <row r="13" spans="1:21" x14ac:dyDescent="0.25">
      <c r="A13">
        <v>2120</v>
      </c>
      <c r="B13">
        <v>0.64</v>
      </c>
      <c r="C13">
        <v>0.85</v>
      </c>
      <c r="D13">
        <v>0.43</v>
      </c>
      <c r="E13">
        <v>1</v>
      </c>
      <c r="F13">
        <v>1.33</v>
      </c>
      <c r="G13">
        <v>0.67</v>
      </c>
      <c r="J13">
        <f>E13-G13</f>
        <v>0.32999999999999996</v>
      </c>
      <c r="L13">
        <f>(G13-E13)/-0.43</f>
        <v>0.7674418604651162</v>
      </c>
      <c r="N13">
        <f>(D13-B13)/-0.43</f>
        <v>0.48837209302325585</v>
      </c>
      <c r="R13">
        <f t="shared" ref="R13" si="4">N13*1.96+B13</f>
        <v>1.5972093023255813</v>
      </c>
      <c r="T13">
        <f t="shared" si="0"/>
        <v>-0.50418604651162768</v>
      </c>
      <c r="U13">
        <f t="shared" si="1"/>
        <v>2.5041860465116277</v>
      </c>
    </row>
    <row r="15" spans="1:21" x14ac:dyDescent="0.25">
      <c r="B15" t="s">
        <v>8</v>
      </c>
    </row>
    <row r="16" spans="1:21" x14ac:dyDescent="0.25">
      <c r="C16" t="s">
        <v>9</v>
      </c>
      <c r="Q16" t="s">
        <v>32</v>
      </c>
    </row>
    <row r="17" spans="2:21" x14ac:dyDescent="0.25">
      <c r="D17" t="s">
        <v>10</v>
      </c>
      <c r="R17" t="s">
        <v>33</v>
      </c>
    </row>
    <row r="18" spans="2:21" x14ac:dyDescent="0.25">
      <c r="E18" t="s">
        <v>11</v>
      </c>
    </row>
    <row r="19" spans="2:21" x14ac:dyDescent="0.25">
      <c r="B19" t="s">
        <v>14</v>
      </c>
      <c r="F19" t="s">
        <v>12</v>
      </c>
      <c r="K19" t="s">
        <v>24</v>
      </c>
      <c r="L19" t="s">
        <v>25</v>
      </c>
      <c r="M19" t="s">
        <v>26</v>
      </c>
      <c r="T19" t="s">
        <v>34</v>
      </c>
    </row>
    <row r="20" spans="2:21" x14ac:dyDescent="0.25">
      <c r="C20" t="s">
        <v>18</v>
      </c>
      <c r="G20" t="s">
        <v>13</v>
      </c>
      <c r="K20">
        <v>0.33300000000000002</v>
      </c>
      <c r="L20">
        <f>0.3333333/2</f>
        <v>0.16666665</v>
      </c>
      <c r="M20">
        <f>0.5-L20</f>
        <v>0.33333334999999997</v>
      </c>
      <c r="U20" t="s">
        <v>35</v>
      </c>
    </row>
    <row r="21" spans="2:21" x14ac:dyDescent="0.25">
      <c r="D21" t="s">
        <v>19</v>
      </c>
      <c r="K21">
        <v>0.95</v>
      </c>
      <c r="L21">
        <f>0.95/2</f>
        <v>0.47499999999999998</v>
      </c>
      <c r="M21">
        <f>0.5-L21</f>
        <v>2.5000000000000022E-2</v>
      </c>
    </row>
    <row r="22" spans="2:21" x14ac:dyDescent="0.25">
      <c r="E22" t="s">
        <v>15</v>
      </c>
    </row>
    <row r="23" spans="2:21" x14ac:dyDescent="0.25">
      <c r="F23" t="s">
        <v>16</v>
      </c>
    </row>
    <row r="24" spans="2:21" x14ac:dyDescent="0.25">
      <c r="G24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slr_projection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Waldin</dc:creator>
  <cp:lastModifiedBy>Tom Waldin</cp:lastModifiedBy>
  <dcterms:created xsi:type="dcterms:W3CDTF">2020-09-02T23:56:41Z</dcterms:created>
  <dcterms:modified xsi:type="dcterms:W3CDTF">2020-09-12T21:07:16Z</dcterms:modified>
</cp:coreProperties>
</file>