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4" l="1"/>
  <c r="E7" i="4"/>
  <c r="G7" i="4" l="1"/>
  <c r="H7" i="4" s="1"/>
  <c r="I7" i="4"/>
  <c r="J7" i="4"/>
  <c r="F6" i="4" l="1"/>
  <c r="E6" i="4"/>
  <c r="G6" i="4" l="1"/>
  <c r="H6" i="4" s="1"/>
  <c r="I6" i="4"/>
  <c r="J6" i="4"/>
  <c r="F5" i="4"/>
  <c r="E5" i="4"/>
  <c r="G5" i="4" l="1"/>
  <c r="H5" i="4" s="1"/>
  <c r="J5" i="4" s="1"/>
  <c r="I5" i="4" l="1"/>
  <c r="F4" i="4" l="1"/>
  <c r="E4" i="4"/>
  <c r="F3" i="4"/>
  <c r="E3" i="4"/>
  <c r="G4" i="4" l="1"/>
  <c r="H4" i="4" s="1"/>
  <c r="I4" i="4"/>
  <c r="J4" i="4"/>
  <c r="G3" i="4"/>
  <c r="H3" i="4" s="1"/>
  <c r="B26" i="2"/>
  <c r="B27" i="2" s="1"/>
  <c r="J3" i="4" l="1"/>
  <c r="I3" i="4"/>
  <c r="B28" i="2"/>
  <c r="E2" i="4" l="1"/>
  <c r="E40" i="2" s="1"/>
  <c r="F2" i="4"/>
  <c r="F40" i="2" s="1"/>
  <c r="E36" i="2"/>
  <c r="F37" i="2" l="1"/>
  <c r="F38" i="2"/>
  <c r="F39" i="2"/>
  <c r="F36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<sst xmlns="http://schemas.openxmlformats.org/spreadsheetml/2006/main" count="29" uniqueCount="22">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</sst>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20.759803922008036</c:v>
                </c:pt>
                <c:pt idx="1">
                  <c:v>21.575691411828547</c:v>
                </c:pt>
                <c:pt idx="2">
                  <c:v>20.759803922008036</c:v>
                </c:pt>
                <c:pt idx="3">
                  <c:v>21.488218093304202</c:v>
                </c:pt>
                <c:pt idx="4">
                  <c:v>20.759803922008036</c:v>
                </c:pt>
                <c:pt idx="5">
                  <c:v>21.488218093304202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20.759803922008036</c:v>
                </c:pt>
                <c:pt idx="1">
                  <c:v>21.575691411828547</c:v>
                </c:pt>
                <c:pt idx="2">
                  <c:v>20.614952147877801</c:v>
                </c:pt>
                <c:pt idx="3">
                  <c:v>21.005128020118157</c:v>
                </c:pt>
                <c:pt idx="4">
                  <c:v>19.102328030009666</c:v>
                </c:pt>
                <c:pt idx="5">
                  <c:v>19.9059363123149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6400"/>
        <c:axId val="144349376"/>
      </c:lineChart>
      <c:catAx>
        <c:axId val="1499264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44349376"/>
        <c:crosses val="autoZero"/>
        <c:auto val="1"/>
        <c:lblAlgn val="ctr"/>
        <c:lblOffset val="100"/>
        <c:noMultiLvlLbl val="0"/>
      </c:catAx>
      <c:valAx>
        <c:axId val="1443493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9926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42964.991666666669</v>
      </c>
      <c r="B2">
        <v>-4</v>
      </c>
      <c r="C2" s="12">
        <v>42965.029861111114</v>
      </c>
      <c r="D2">
        <v>12</v>
      </c>
      <c r="E2" s="11">
        <f t="shared" ref="E2" si="0">C2-A2</f>
        <v>3.8194444445252884E-2</v>
      </c>
      <c r="F2">
        <f t="shared" ref="F2" si="1">D2-B2+1</f>
        <v>17</v>
      </c>
      <c r="G2" s="2">
        <f t="shared" ref="G2" si="2">F2/(E2*24*60)</f>
        <v>0.30909090908436676</v>
      </c>
      <c r="H2" s="2">
        <f t="shared" ref="H2" si="3">G2*60</f>
        <v>18.545454545062007</v>
      </c>
      <c r="I2" s="2">
        <f>Sheet2!$B$25/MEDIAN($H$2:H2)</f>
        <v>20.759803922008036</v>
      </c>
      <c r="J2" s="2">
        <f>Sheet2!$B$25/AVERAGE($H$2:H2)</f>
        <v>20.759803922008036</v>
      </c>
    </row>
    <row r="3" spans="1:10" x14ac:dyDescent="0.25">
      <c r="A3" s="12">
        <v>42966.00277777778</v>
      </c>
      <c r="B3">
        <v>13</v>
      </c>
      <c r="C3" s="12">
        <v>42966.051388888889</v>
      </c>
      <c r="D3">
        <v>32</v>
      </c>
      <c r="E3" s="11">
        <f t="shared" ref="E3" si="4">C3-A3</f>
        <v>4.8611111109494232E-2</v>
      </c>
      <c r="F3">
        <f t="shared" ref="F3" si="5">D3-B3+1</f>
        <v>20</v>
      </c>
      <c r="G3" s="2">
        <f>F3/(E3*24*60)</f>
        <v>0.28571428572378899</v>
      </c>
      <c r="H3" s="2">
        <f t="shared" ref="H3" si="6">G3*60</f>
        <v>17.142857143427339</v>
      </c>
      <c r="I3" s="2">
        <f>Sheet2!$B$25/MEDIAN($H$2:H3)</f>
        <v>21.575691411828547</v>
      </c>
      <c r="J3" s="2">
        <f>Sheet2!$B$25/AVERAGE($H$2:H3)</f>
        <v>21.575691411828547</v>
      </c>
    </row>
    <row r="4" spans="1:10" x14ac:dyDescent="0.25">
      <c r="A4" s="12">
        <v>42971.913194444445</v>
      </c>
      <c r="B4">
        <v>33</v>
      </c>
      <c r="C4" s="12">
        <v>42971.95416666667</v>
      </c>
      <c r="D4">
        <v>52</v>
      </c>
      <c r="E4" s="11">
        <f t="shared" ref="E4" si="7">C4-A4</f>
        <v>4.0972222224809229E-2</v>
      </c>
      <c r="F4">
        <f t="shared" ref="F4" si="8">D4-B4+1</f>
        <v>20</v>
      </c>
      <c r="G4" s="2">
        <f>F4/(E4*24*60)</f>
        <v>0.33898305082605407</v>
      </c>
      <c r="H4" s="2">
        <f t="shared" ref="H4" si="9">G4*60</f>
        <v>20.338983049563243</v>
      </c>
      <c r="I4" s="2">
        <f>Sheet2!$B$25/MEDIAN($H$2:H4)</f>
        <v>20.759803922008036</v>
      </c>
      <c r="J4" s="2">
        <f>Sheet2!$B$25/AVERAGE($H$2:H4)</f>
        <v>20.614952147877801</v>
      </c>
    </row>
    <row r="5" spans="1:10" x14ac:dyDescent="0.25">
      <c r="A5" s="12">
        <v>42972.795138888891</v>
      </c>
      <c r="B5">
        <v>53</v>
      </c>
      <c r="C5" s="12">
        <v>42972.836111111108</v>
      </c>
      <c r="D5">
        <v>69</v>
      </c>
      <c r="E5" s="11">
        <f t="shared" ref="E5" si="10">C5-A5</f>
        <v>4.0972222217533272E-2</v>
      </c>
      <c r="F5">
        <f t="shared" ref="F5" si="11">D5-B5+1</f>
        <v>17</v>
      </c>
      <c r="G5" s="2">
        <f>F5/(E5*24*60)</f>
        <v>0.28813559325331384</v>
      </c>
      <c r="H5" s="2">
        <f t="shared" ref="H5" si="12">G5*60</f>
        <v>17.288135595198831</v>
      </c>
      <c r="I5" s="2">
        <f>Sheet2!$B$25/MEDIAN($H$2:H5)</f>
        <v>21.488218093304202</v>
      </c>
      <c r="J5" s="2">
        <f>Sheet2!$B$25/AVERAGE($H$2:H5)</f>
        <v>21.005128020118157</v>
      </c>
    </row>
    <row r="6" spans="1:10" x14ac:dyDescent="0.25">
      <c r="A6" s="12">
        <v>43021.753472222219</v>
      </c>
      <c r="B6">
        <v>70</v>
      </c>
      <c r="C6" s="12">
        <v>43021.794444444444</v>
      </c>
      <c r="D6">
        <v>96</v>
      </c>
      <c r="E6" s="11">
        <f t="shared" ref="E6" si="13">C6-A6</f>
        <v>4.0972222224809229E-2</v>
      </c>
      <c r="F6">
        <f t="shared" ref="F6" si="14">D6-B6+1</f>
        <v>27</v>
      </c>
      <c r="G6" s="2">
        <f>F6/(E6*24*60)</f>
        <v>0.45762711861517297</v>
      </c>
      <c r="H6" s="2">
        <f t="shared" ref="H6" si="15">G6*60</f>
        <v>27.457627116910377</v>
      </c>
      <c r="I6" s="2">
        <f>Sheet2!$B$25/MEDIAN($H$2:H6)</f>
        <v>20.759803922008036</v>
      </c>
      <c r="J6" s="2">
        <f>Sheet2!$B$25/AVERAGE($H$2:H6)</f>
        <v>19.102328030009666</v>
      </c>
    </row>
    <row r="7" spans="1:10" x14ac:dyDescent="0.25">
      <c r="A7" s="12">
        <v>43022.845138888886</v>
      </c>
      <c r="B7">
        <v>97</v>
      </c>
      <c r="C7" s="12">
        <v>43022.883333333331</v>
      </c>
      <c r="D7">
        <v>110</v>
      </c>
      <c r="E7" s="11">
        <f t="shared" ref="E7" si="16">C7-A7</f>
        <v>3.8194444445252884E-2</v>
      </c>
      <c r="F7">
        <f t="shared" ref="F7" si="17">D7-B7+1</f>
        <v>14</v>
      </c>
      <c r="G7" s="2">
        <f>F7/(E7*24*60)</f>
        <v>0.25454545454006672</v>
      </c>
      <c r="H7" s="2">
        <f t="shared" ref="H7" si="18">G7*60</f>
        <v>15.272727272404003</v>
      </c>
      <c r="I7" s="2">
        <f>Sheet2!$B$25/MEDIAN($H$2:H7)</f>
        <v>21.488218093304202</v>
      </c>
      <c r="J7" s="2">
        <f>Sheet2!$B$25/AVERAGE($H$2:H7)</f>
        <v>19.9059363123149</v>
      </c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U20" sqref="U2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385</v>
      </c>
    </row>
    <row r="26" spans="1:2" x14ac:dyDescent="0.25">
      <c r="A26" t="s">
        <v>20</v>
      </c>
      <c r="B26">
        <f>MAX(Sheet1!D2:D1000)</f>
        <v>110</v>
      </c>
    </row>
    <row r="27" spans="1:2" x14ac:dyDescent="0.25">
      <c r="A27" t="s">
        <v>21</v>
      </c>
      <c r="B27" s="4">
        <f>B26/B25*100</f>
        <v>28.571428571428569</v>
      </c>
    </row>
    <row r="28" spans="1:2" x14ac:dyDescent="0.25">
      <c r="A28" t="s">
        <v>16</v>
      </c>
      <c r="B28">
        <f>B25-B26</f>
        <v>275</v>
      </c>
    </row>
    <row r="29" spans="1:2" x14ac:dyDescent="0.25">
      <c r="A29" t="s">
        <v>14</v>
      </c>
      <c r="B29" s="4">
        <f>B28/B25*100</f>
        <v>71.428571428571431</v>
      </c>
    </row>
    <row r="30" spans="1:2" x14ac:dyDescent="0.25">
      <c r="A30" t="s">
        <v>13</v>
      </c>
      <c r="B30" s="4">
        <f>B25/H38</f>
        <v>21.488218093304202</v>
      </c>
    </row>
    <row r="31" spans="1:2" x14ac:dyDescent="0.25">
      <c r="A31" s="3" t="s">
        <v>12</v>
      </c>
      <c r="B31" s="4">
        <f>B25/H39</f>
        <v>19.9059363123149</v>
      </c>
    </row>
    <row r="32" spans="1:2" x14ac:dyDescent="0.25">
      <c r="A32" t="s">
        <v>11</v>
      </c>
      <c r="B32" s="2">
        <f>ABS(B30-B31)</f>
        <v>1.5822817809893017</v>
      </c>
    </row>
    <row r="33" spans="1:8" x14ac:dyDescent="0.25">
      <c r="A33" t="s">
        <v>10</v>
      </c>
      <c r="B33" s="2">
        <f>B28/H38</f>
        <v>15.348727209503002</v>
      </c>
    </row>
    <row r="34" spans="1:8" x14ac:dyDescent="0.25">
      <c r="A34" t="s">
        <v>9</v>
      </c>
      <c r="B34" s="2">
        <f>B28/H39</f>
        <v>14.218525937367785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3.8194444445252884E-2</v>
      </c>
      <c r="F36" s="4">
        <f>MIN(Sheet1!F2:F1000)</f>
        <v>14</v>
      </c>
      <c r="G36" s="4">
        <f>MIN(Sheet1!G2:G1000)</f>
        <v>0.25454545454006672</v>
      </c>
      <c r="H36" s="4">
        <f>MIN(Sheet1!H2:H1000)</f>
        <v>15.272727272404003</v>
      </c>
    </row>
    <row r="37" spans="1:8" x14ac:dyDescent="0.25">
      <c r="D37" t="s">
        <v>3</v>
      </c>
      <c r="E37" s="11">
        <f>MAX(Sheet1!E2:E1000)</f>
        <v>4.8611111109494232E-2</v>
      </c>
      <c r="F37" s="4">
        <f>MAX(Sheet1!F2:F1000)</f>
        <v>27</v>
      </c>
      <c r="G37" s="4">
        <f>MAX(Sheet1!G2:G1000)</f>
        <v>0.45762711861517297</v>
      </c>
      <c r="H37" s="4">
        <f>MAX(Sheet1!H2:H1000)</f>
        <v>27.457627116910377</v>
      </c>
    </row>
    <row r="38" spans="1:8" x14ac:dyDescent="0.25">
      <c r="D38" t="s">
        <v>2</v>
      </c>
      <c r="E38" s="11">
        <f>MEDIAN(Sheet1!E2:E1000)</f>
        <v>4.0972222221171251E-2</v>
      </c>
      <c r="F38" s="4">
        <f>MEDIAN(Sheet1!F2:F1000)</f>
        <v>18.5</v>
      </c>
      <c r="G38" s="4">
        <f>MEDIAN(Sheet1!G2:G1000)</f>
        <v>0.2986132511688403</v>
      </c>
      <c r="H38" s="4">
        <f>MEDIAN(Sheet1!H2:H1000)</f>
        <v>17.916795070130419</v>
      </c>
    </row>
    <row r="39" spans="1:8" x14ac:dyDescent="0.25">
      <c r="D39" t="s">
        <v>1</v>
      </c>
      <c r="E39" s="11">
        <f>AVERAGE(Sheet1!E2:E1000)</f>
        <v>4.1319444444525288E-2</v>
      </c>
      <c r="F39" s="4">
        <f>AVERAGE(Sheet1!F2:F1000)</f>
        <v>19.166666666666668</v>
      </c>
      <c r="G39" s="4">
        <f>AVERAGE(Sheet1!G2:G1000)</f>
        <v>0.32234940200712725</v>
      </c>
      <c r="H39" s="4">
        <f>AVERAGE(Sheet1!H2:H1000)</f>
        <v>19.340964120427632</v>
      </c>
    </row>
    <row r="40" spans="1:8" x14ac:dyDescent="0.25">
      <c r="D40" t="s">
        <v>0</v>
      </c>
      <c r="E40" s="3" t="str">
        <f>TEXT(SUM(Sheet1!E2:E1000), "d:h:mm:ss")</f>
        <v>0:5:57:00</v>
      </c>
      <c r="F40" s="4">
        <f>SUM(Sheet1!F2:F1000)</f>
        <v>115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2017-10-15T01:13:17Z</dcterms:modified>
</cp:coreProperties>
</file>