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7555" windowHeight="1200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4" l="1"/>
  <c r="E8" i="4"/>
  <c r="F7" i="4"/>
  <c r="E7" i="4"/>
  <c r="F6" i="4"/>
  <c r="E6" i="4"/>
  <c r="G8" i="4" l="1"/>
  <c r="H8" i="4" s="1"/>
  <c r="J8" i="4" s="1"/>
  <c r="I8" i="4"/>
  <c r="G7" i="4"/>
  <c r="H7" i="4" s="1"/>
  <c r="J7" i="4"/>
  <c r="I7" i="4"/>
  <c r="G6" i="4"/>
  <c r="H6" i="4" s="1"/>
  <c r="J6" i="4"/>
  <c r="I6" i="4"/>
  <c r="F5" i="4"/>
  <c r="E5" i="4"/>
  <c r="G5" i="4" l="1"/>
  <c r="H5" i="4" s="1"/>
  <c r="J5" i="4"/>
  <c r="I5" i="4"/>
  <c r="F4" i="4"/>
  <c r="E4" i="4"/>
  <c r="G4" i="4" l="1"/>
  <c r="H4" i="4" s="1"/>
  <c r="J4" i="4" s="1"/>
  <c r="I4" i="4"/>
  <c r="F3" i="4" l="1"/>
  <c r="E3" i="4"/>
  <c r="G3" i="4" l="1"/>
  <c r="H3" i="4" s="1"/>
  <c r="J3" i="4" s="1"/>
  <c r="I3" i="4"/>
  <c r="B26" i="2" l="1"/>
  <c r="B27" i="2" s="1"/>
  <c r="B28" i="2" l="1"/>
  <c r="E2" i="4" l="1"/>
  <c r="E40" i="2" s="1"/>
  <c r="F2" i="4"/>
  <c r="F40" i="2" s="1"/>
  <c r="F36" i="2" l="1"/>
  <c r="F37" i="2"/>
  <c r="F39" i="2"/>
  <c r="F38" i="2"/>
  <c r="E39" i="2"/>
  <c r="E37" i="2"/>
  <c r="E38" i="2"/>
  <c r="G2" i="4"/>
  <c r="H2" i="4" s="1"/>
  <c r="E36" i="2"/>
  <c r="B29" i="2"/>
  <c r="J2" i="4" l="1"/>
  <c r="H37" i="2"/>
  <c r="H36" i="2"/>
  <c r="H39" i="2"/>
  <c r="H38" i="2"/>
  <c r="G38" i="2"/>
  <c r="G39" i="2"/>
  <c r="G37" i="2"/>
  <c r="G36" i="2"/>
  <c r="I2" i="4"/>
  <c r="B30" i="2" l="1"/>
  <c r="B33" i="2"/>
  <c r="B31" i="2"/>
  <c r="B34" i="2"/>
  <c r="B32" i="2" l="1"/>
</calcChain>
</file>

<file path=xl/sharedStrings.xml><?xml version="1.0" encoding="utf-8"?>
<sst xmlns="http://schemas.openxmlformats.org/spreadsheetml/2006/main" count="30" uniqueCount="23">
  <si>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</si>
  <si>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</si>
  <si>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</si>
  <si>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</si>
  <si>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</si>
  <si>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</si>
  <si>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</si>
  <si>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</si>
  <si>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</si>
  <si>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</si>
  <si>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</si>
  <si>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</si>
  <si>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</si>
  <si>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</si>
  <si>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</si>
  <si>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</si>
  <si>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</si>
  <si>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</si>
  <si>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</si>
  <si>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</si>
  <si>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</si>
  <si>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</si>
  <si>
    <t>Skipped the theoretical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</si>
</sst>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Sheet1!$I$2:$I$8</c:f>
              <c:numCache>
                <c:formatCode>0.000</c:formatCode>
                <c:ptCount val="7"/>
                <c:pt idx="0">
                  <c:v>17.550000002724119</c:v>
                </c:pt>
                <c:pt idx="1">
                  <c:v>19.814516129835706</c:v>
                </c:pt>
                <c:pt idx="2">
                  <c:v>17.550000002724119</c:v>
                </c:pt>
                <c:pt idx="3">
                  <c:v>19.132804758988378</c:v>
                </c:pt>
                <c:pt idx="4">
                  <c:v>17.550000002724119</c:v>
                </c:pt>
                <c:pt idx="5">
                  <c:v>15.093823300642283</c:v>
                </c:pt>
                <c:pt idx="6">
                  <c:v>13.240740741021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Sheet1!$J$2:$J$8</c:f>
              <c:numCache>
                <c:formatCode>0.000</c:formatCode>
                <c:ptCount val="7"/>
                <c:pt idx="0">
                  <c:v>17.550000002724119</c:v>
                </c:pt>
                <c:pt idx="1">
                  <c:v>19.814516129835706</c:v>
                </c:pt>
                <c:pt idx="2">
                  <c:v>17.000964522900091</c:v>
                </c:pt>
                <c:pt idx="3">
                  <c:v>17.856104651696683</c:v>
                </c:pt>
                <c:pt idx="4">
                  <c:v>13.589407802279627</c:v>
                </c:pt>
                <c:pt idx="5">
                  <c:v>7.1135721326667376</c:v>
                </c:pt>
                <c:pt idx="6">
                  <c:v>4.6436782723069854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58080"/>
        <c:axId val="53139072"/>
      </c:lineChart>
      <c:catAx>
        <c:axId val="141358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3139072"/>
        <c:crosses val="autoZero"/>
        <c:auto val="1"/>
        <c:lblAlgn val="ctr"/>
        <c:lblOffset val="100"/>
        <c:noMultiLvlLbl val="0"/>
      </c:catAx>
      <c:valAx>
        <c:axId val="531390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1358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1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1" ht="14.25" customHeight="1" x14ac:dyDescent="0.25">
      <c r="A2" s="12">
        <v>42670.98333333333</v>
      </c>
      <c r="B2">
        <v>1</v>
      </c>
      <c r="C2" s="12">
        <v>42671.020833333336</v>
      </c>
      <c r="D2">
        <v>20</v>
      </c>
      <c r="E2" s="11">
        <f t="shared" ref="E2" si="0">C2-A2</f>
        <v>3.7500000005820766E-2</v>
      </c>
      <c r="F2">
        <f t="shared" ref="F2" si="1">D2-B2+1</f>
        <v>20</v>
      </c>
      <c r="G2" s="2">
        <f t="shared" ref="G2" si="2">F2/(E2*24*60)</f>
        <v>0.37037037031288134</v>
      </c>
      <c r="H2" s="2">
        <f t="shared" ref="H2" si="3">G2*60</f>
        <v>22.222222218772881</v>
      </c>
      <c r="I2" s="2">
        <f>Sheet2!$B$25/MEDIAN($H$2:H2)</f>
        <v>17.550000002724119</v>
      </c>
      <c r="J2" s="2">
        <f>Sheet2!$B$25/AVERAGE($H$2:H2)</f>
        <v>17.550000002724119</v>
      </c>
    </row>
    <row r="3" spans="1:11" ht="14.25" customHeight="1" x14ac:dyDescent="0.25">
      <c r="A3" s="12">
        <v>42686.59652777778</v>
      </c>
      <c r="B3">
        <v>21</v>
      </c>
      <c r="C3" s="12">
        <v>42686.635416666664</v>
      </c>
      <c r="D3">
        <v>36</v>
      </c>
      <c r="E3" s="11">
        <f t="shared" ref="E3" si="4">C3-A3</f>
        <v>3.8888888884685002E-2</v>
      </c>
      <c r="F3">
        <f t="shared" ref="F3" si="5">D3-B3+1</f>
        <v>16</v>
      </c>
      <c r="G3" s="2">
        <f t="shared" ref="G3" si="6">F3/(E3*24*60)</f>
        <v>0.28571428574517144</v>
      </c>
      <c r="H3" s="2">
        <f t="shared" ref="H3" si="7">G3*60</f>
        <v>17.142857144710288</v>
      </c>
      <c r="I3" s="2">
        <f>Sheet2!$B$25/MEDIAN($H$2:H3)</f>
        <v>19.814516129835706</v>
      </c>
      <c r="J3" s="2">
        <f>Sheet2!$B$25/AVERAGE($H$2:H3)</f>
        <v>19.814516129835706</v>
      </c>
    </row>
    <row r="4" spans="1:11" ht="14.25" customHeight="1" x14ac:dyDescent="0.25">
      <c r="A4" s="12">
        <v>42691.690972222219</v>
      </c>
      <c r="B4">
        <v>37</v>
      </c>
      <c r="C4" s="12">
        <v>42691.729166666664</v>
      </c>
      <c r="D4">
        <v>63</v>
      </c>
      <c r="E4" s="11">
        <f t="shared" ref="E4" si="8">C4-A4</f>
        <v>3.8194444445252884E-2</v>
      </c>
      <c r="F4">
        <f t="shared" ref="F4" si="9">D4-B4+1</f>
        <v>27</v>
      </c>
      <c r="G4" s="2">
        <f t="shared" ref="G4" si="10">F4/(E4*24*60)</f>
        <v>0.49090909089870011</v>
      </c>
      <c r="H4" s="2">
        <f t="shared" ref="H4" si="11">G4*60</f>
        <v>29.454545453922005</v>
      </c>
      <c r="I4" s="2">
        <f>Sheet2!$B$25/MEDIAN($H$2:H4)</f>
        <v>17.550000002724119</v>
      </c>
      <c r="J4" s="2">
        <f>Sheet2!$B$25/AVERAGE($H$2:H4)</f>
        <v>17.000964522900091</v>
      </c>
      <c r="K4" t="s">
        <v>22</v>
      </c>
    </row>
    <row r="5" spans="1:11" ht="14.25" customHeight="1" x14ac:dyDescent="0.25">
      <c r="A5" s="12">
        <v>42693.690972222219</v>
      </c>
      <c r="B5">
        <v>64</v>
      </c>
      <c r="C5" s="12">
        <v>42693.729166666664</v>
      </c>
      <c r="D5">
        <v>80</v>
      </c>
      <c r="E5" s="11">
        <f t="shared" ref="E5" si="12">C5-A5</f>
        <v>3.8194444445252884E-2</v>
      </c>
      <c r="F5">
        <f t="shared" ref="F5" si="13">D5-B5+1</f>
        <v>17</v>
      </c>
      <c r="G5" s="2">
        <f t="shared" ref="G5" si="14">F5/(E5*24*60)</f>
        <v>0.30909090908436676</v>
      </c>
      <c r="H5" s="2">
        <f t="shared" ref="H5" si="15">G5*60</f>
        <v>18.545454545062007</v>
      </c>
      <c r="I5" s="2">
        <f>Sheet2!$B$25/MEDIAN($H$2:H5)</f>
        <v>19.132804758988378</v>
      </c>
      <c r="J5" s="2">
        <f>Sheet2!$B$25/AVERAGE($H$2:H5)</f>
        <v>17.856104651696683</v>
      </c>
    </row>
    <row r="6" spans="1:11" ht="14.25" customHeight="1" x14ac:dyDescent="0.25">
      <c r="A6" s="12">
        <v>42705.916666666664</v>
      </c>
      <c r="B6">
        <v>81</v>
      </c>
      <c r="C6" s="12">
        <v>42705.959722222222</v>
      </c>
      <c r="D6">
        <v>138</v>
      </c>
      <c r="E6" s="11">
        <f t="shared" ref="E6" si="16">C6-A6</f>
        <v>4.3055555557657499E-2</v>
      </c>
      <c r="F6">
        <f t="shared" ref="F6" si="17">D6-B6+1</f>
        <v>58</v>
      </c>
      <c r="G6" s="2">
        <f t="shared" ref="G6" si="18">F6/(E6*24*60)</f>
        <v>0.93548387092207219</v>
      </c>
      <c r="H6" s="2">
        <f t="shared" ref="H6" si="19">G6*60</f>
        <v>56.129032255324333</v>
      </c>
      <c r="I6" s="2">
        <f>Sheet2!$B$25/MEDIAN($H$2:H6)</f>
        <v>17.550000002724119</v>
      </c>
      <c r="J6" s="2">
        <f>Sheet2!$B$25/AVERAGE($H$2:H6)</f>
        <v>13.589407802279627</v>
      </c>
    </row>
    <row r="7" spans="1:11" ht="14.25" customHeight="1" x14ac:dyDescent="0.25">
      <c r="A7" s="12">
        <v>42706.739583333336</v>
      </c>
      <c r="B7">
        <v>139</v>
      </c>
      <c r="C7" s="12">
        <v>42706.777777777781</v>
      </c>
      <c r="D7">
        <v>308</v>
      </c>
      <c r="E7" s="11">
        <f t="shared" ref="E7" si="20">C7-A7</f>
        <v>3.8194444445252884E-2</v>
      </c>
      <c r="F7">
        <f t="shared" ref="F7" si="21">D7-B7+1</f>
        <v>170</v>
      </c>
      <c r="G7" s="2">
        <f t="shared" ref="G7" si="22">F7/(E7*24*60)</f>
        <v>3.0909090908436676</v>
      </c>
      <c r="H7" s="2">
        <f t="shared" ref="H7" si="23">G7*60</f>
        <v>185.45454545062006</v>
      </c>
      <c r="I7" s="2">
        <f>Sheet2!$B$25/MEDIAN($H$2:H7)</f>
        <v>15.093823300642283</v>
      </c>
      <c r="J7" s="2">
        <f>Sheet2!$B$25/AVERAGE($H$2:H7)</f>
        <v>7.1135721326667376</v>
      </c>
    </row>
    <row r="8" spans="1:11" ht="14.25" customHeight="1" x14ac:dyDescent="0.25">
      <c r="A8" s="12">
        <v>42708.009027777778</v>
      </c>
      <c r="B8">
        <v>309</v>
      </c>
      <c r="C8" s="12">
        <v>42708.022222222222</v>
      </c>
      <c r="D8">
        <v>390</v>
      </c>
      <c r="E8" s="11">
        <f t="shared" ref="E8" si="24">C8-A8</f>
        <v>1.3194444443797693E-2</v>
      </c>
      <c r="F8">
        <f t="shared" ref="F8" si="25">D8-B8+1</f>
        <v>82</v>
      </c>
      <c r="G8" s="2">
        <f t="shared" ref="G8" si="26">F8/(E8*24*60)</f>
        <v>4.3157894738957578</v>
      </c>
      <c r="H8" s="2">
        <f t="shared" ref="H8" si="27">G8*60</f>
        <v>258.94736843374545</v>
      </c>
      <c r="I8" s="2">
        <f>Sheet2!$B$25/MEDIAN($H$2:H8)</f>
        <v>13.240740741021</v>
      </c>
      <c r="J8" s="2">
        <f>Sheet2!$B$25/AVERAGE($H$2:H8)</f>
        <v>4.6436782723069854</v>
      </c>
    </row>
    <row r="9" spans="1:11" x14ac:dyDescent="0.25">
      <c r="A9" s="12"/>
      <c r="C9" s="12"/>
      <c r="I9" s="2"/>
      <c r="J9" s="2"/>
    </row>
    <row r="10" spans="1:11" x14ac:dyDescent="0.25">
      <c r="A10" s="12"/>
      <c r="B10" s="10"/>
      <c r="C10" s="12"/>
      <c r="D10" s="10"/>
      <c r="I10" s="2"/>
      <c r="J10" s="2"/>
    </row>
    <row r="11" spans="1:11" x14ac:dyDescent="0.25">
      <c r="A11" s="12"/>
      <c r="B11" s="10"/>
      <c r="C11" s="12"/>
      <c r="D11" s="10"/>
      <c r="I11" s="2"/>
      <c r="J11" s="2"/>
    </row>
    <row r="12" spans="1:11" x14ac:dyDescent="0.25">
      <c r="A12" s="12"/>
      <c r="B12" s="10"/>
      <c r="C12" s="12"/>
      <c r="D12" s="10"/>
      <c r="I12" s="2"/>
      <c r="J12" s="2"/>
    </row>
    <row r="13" spans="1:11" x14ac:dyDescent="0.25">
      <c r="A13" s="12"/>
      <c r="B13" s="10"/>
      <c r="C13" s="12"/>
      <c r="D13" s="10"/>
      <c r="I13" s="2"/>
      <c r="J13" s="2"/>
    </row>
    <row r="14" spans="1:11" x14ac:dyDescent="0.25">
      <c r="A14" s="12"/>
      <c r="B14" s="10"/>
      <c r="C14" s="12"/>
      <c r="D14" s="10"/>
      <c r="I14" s="2"/>
      <c r="J14" s="2"/>
    </row>
    <row r="15" spans="1:11" x14ac:dyDescent="0.25">
      <c r="A15" s="12"/>
      <c r="B15" s="10"/>
      <c r="C15" s="12"/>
      <c r="D15" s="10"/>
      <c r="I15" s="2"/>
      <c r="J15" s="2"/>
    </row>
    <row r="16" spans="1:11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>
        <v>390</v>
      </c>
    </row>
    <row r="26" spans="1:2" x14ac:dyDescent="0.25">
      <c r="A26" t="s">
        <v>20</v>
      </c>
      <c r="B26">
        <f>MAX(Sheet1!D2:D1000)</f>
        <v>390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13.240740741021</v>
      </c>
    </row>
    <row r="31" spans="1:2" x14ac:dyDescent="0.25">
      <c r="A31" s="3" t="s">
        <v>12</v>
      </c>
      <c r="B31" s="4">
        <f>B25/H39</f>
        <v>4.6436782723069854</v>
      </c>
    </row>
    <row r="32" spans="1:2" x14ac:dyDescent="0.25">
      <c r="A32" t="s">
        <v>11</v>
      </c>
      <c r="B32" s="2">
        <f>ABS(B30-B31)</f>
        <v>8.5970624687140145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1.3194444443797693E-2</v>
      </c>
      <c r="F36" s="4">
        <f>MIN(Sheet1!F2:F1000)</f>
        <v>16</v>
      </c>
      <c r="G36" s="4">
        <f>MIN(Sheet1!G2:G1000)</f>
        <v>0.28571428574517144</v>
      </c>
      <c r="H36" s="4">
        <f>MIN(Sheet1!H2:H1000)</f>
        <v>17.142857144710288</v>
      </c>
    </row>
    <row r="37" spans="1:8" x14ac:dyDescent="0.25">
      <c r="D37" t="s">
        <v>3</v>
      </c>
      <c r="E37" s="11">
        <f>MAX(Sheet1!E2:E1000)</f>
        <v>4.3055555557657499E-2</v>
      </c>
      <c r="F37" s="4">
        <f>MAX(Sheet1!F2:F1000)</f>
        <v>170</v>
      </c>
      <c r="G37" s="4">
        <f>MAX(Sheet1!G2:G1000)</f>
        <v>4.3157894738957578</v>
      </c>
      <c r="H37" s="4">
        <f>MAX(Sheet1!H2:H1000)</f>
        <v>258.94736843374545</v>
      </c>
    </row>
    <row r="38" spans="1:8" x14ac:dyDescent="0.25">
      <c r="D38" t="s">
        <v>2</v>
      </c>
      <c r="E38" s="11">
        <f>MEDIAN(Sheet1!E2:E1000)</f>
        <v>3.8194444445252884E-2</v>
      </c>
      <c r="F38" s="4">
        <f>MEDIAN(Sheet1!F2:F1000)</f>
        <v>27</v>
      </c>
      <c r="G38" s="4">
        <f>MEDIAN(Sheet1!G2:G1000)</f>
        <v>0.49090909089870011</v>
      </c>
      <c r="H38" s="4">
        <f>MEDIAN(Sheet1!H2:H1000)</f>
        <v>29.454545453922005</v>
      </c>
    </row>
    <row r="39" spans="1:8" x14ac:dyDescent="0.25">
      <c r="D39" t="s">
        <v>1</v>
      </c>
      <c r="E39" s="11">
        <f>AVERAGE(Sheet1!E2:E1000)</f>
        <v>3.5317460318245661E-2</v>
      </c>
      <c r="F39" s="4">
        <f>AVERAGE(Sheet1!F2:F1000)</f>
        <v>55.714285714285715</v>
      </c>
      <c r="G39" s="4">
        <f>AVERAGE(Sheet1!G2:G1000)</f>
        <v>1.3997524416718023</v>
      </c>
      <c r="H39" s="4">
        <f>AVERAGE(Sheet1!H2:H1000)</f>
        <v>83.985146500308147</v>
      </c>
    </row>
    <row r="40" spans="1:8" x14ac:dyDescent="0.25">
      <c r="D40" t="s">
        <v>0</v>
      </c>
      <c r="E40" s="3" t="str">
        <f>TEXT(SUM(Sheet1!E2:E1000), "d:h:mm:ss")</f>
        <v>0:5:56:00</v>
      </c>
      <c r="F40" s="4">
        <f>SUM(Sheet1!F2:F1000)</f>
        <v>390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2017-10-09T12:08:38Z</dcterms:modified>
</cp:coreProperties>
</file>