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<sst xmlns="http://schemas.openxmlformats.org/spreadsheetml/2006/main" count="29" uniqueCount="22">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</sst>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82884087"/>
        <c:axId val="1938719117"/>
      </c:lineChart>
      <c:catAx>
        <c:axId val="182884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38719117"/>
      </c:catAx>
      <c:valAx>
        <c:axId val="193871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88408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43763.78472222222</v>
      </c>
      <c r="B2" s="7">
        <v>25.0</v>
      </c>
      <c r="C2" s="6">
        <v>43763.79027777778</v>
      </c>
      <c r="D2" s="7">
        <v>40.0</v>
      </c>
      <c r="E2" s="2">
        <f t="shared" ref="E2:F2" si="1">C2-A2</f>
        <v>0.005555555559</v>
      </c>
      <c r="F2">
        <f t="shared" si="1"/>
        <v>15</v>
      </c>
      <c r="G2" s="3">
        <f t="shared" ref="G2:G33" si="3">F2/(E2*24*60)</f>
        <v>1.874999999</v>
      </c>
      <c r="H2" s="3">
        <f t="shared" ref="H2:H33" si="4">G2*60</f>
        <v>112.4999999</v>
      </c>
      <c r="I2" s="3">
        <f>Sheet2!$B$25/MEDIAN($H$2:H2)</f>
        <v>8.613333339</v>
      </c>
      <c r="J2" s="3">
        <f>Sheet2!$B$25/AVERAGE($H$2:H2)</f>
        <v>8.613333339</v>
      </c>
    </row>
    <row r="3">
      <c r="A3" s="6">
        <v>43766.38125</v>
      </c>
      <c r="B3" s="7">
        <v>40.0</v>
      </c>
      <c r="C3" s="6">
        <v>43766.40138888889</v>
      </c>
      <c r="D3" s="7">
        <v>97.0</v>
      </c>
      <c r="E3" s="2">
        <f t="shared" ref="E3:F3" si="2">C3-A3</f>
        <v>0.02013888889</v>
      </c>
      <c r="F3">
        <f t="shared" si="2"/>
        <v>57</v>
      </c>
      <c r="G3" s="3">
        <f t="shared" si="3"/>
        <v>1.965517241</v>
      </c>
      <c r="H3" s="3">
        <f t="shared" si="4"/>
        <v>117.9310345</v>
      </c>
      <c r="I3" s="3">
        <f>Sheet2!$B$25/MEDIAN($H$2:H3)</f>
        <v>8.41032548</v>
      </c>
      <c r="J3" s="3">
        <f>Sheet2!$B$25/AVERAGE($H$2:H3)</f>
        <v>8.41032548</v>
      </c>
    </row>
    <row r="4">
      <c r="A4" s="6">
        <v>43766.78333333333</v>
      </c>
      <c r="B4" s="7">
        <v>97.0</v>
      </c>
      <c r="C4" s="6">
        <v>43766.79583333334</v>
      </c>
      <c r="D4" s="7">
        <v>123.0</v>
      </c>
      <c r="E4" s="2">
        <f t="shared" ref="E4:F4" si="5">C4-A4</f>
        <v>0.0125</v>
      </c>
      <c r="F4">
        <f t="shared" si="5"/>
        <v>26</v>
      </c>
      <c r="G4" s="3">
        <f t="shared" si="3"/>
        <v>1.444444444</v>
      </c>
      <c r="H4" s="3">
        <f t="shared" si="4"/>
        <v>86.66666664</v>
      </c>
      <c r="I4" s="3">
        <f>Sheet2!$B$25/MEDIAN($H$2:H4)</f>
        <v>8.613333339</v>
      </c>
      <c r="J4" s="3">
        <f>Sheet2!$B$25/AVERAGE($H$2:H4)</f>
        <v>9.167521525</v>
      </c>
    </row>
    <row r="5">
      <c r="A5" s="6">
        <v>43767.382638888885</v>
      </c>
      <c r="B5" s="7">
        <v>123.0</v>
      </c>
      <c r="C5" s="6">
        <v>43767.399305555555</v>
      </c>
      <c r="D5" s="7">
        <v>163.0</v>
      </c>
      <c r="E5" s="2">
        <f t="shared" ref="E5:F5" si="6">C5-A5</f>
        <v>0.01666666667</v>
      </c>
      <c r="F5">
        <f t="shared" si="6"/>
        <v>40</v>
      </c>
      <c r="G5" s="3">
        <f t="shared" si="3"/>
        <v>1.666666666</v>
      </c>
      <c r="H5" s="3">
        <f t="shared" si="4"/>
        <v>99.99999998</v>
      </c>
      <c r="I5" s="3">
        <f>Sheet2!$B$25/MEDIAN($H$2:H5)</f>
        <v>9.120000004</v>
      </c>
      <c r="J5" s="3">
        <f>Sheet2!$B$25/AVERAGE($H$2:H5)</f>
        <v>9.292786775</v>
      </c>
    </row>
    <row r="6">
      <c r="A6" s="6">
        <v>43767.80347222222</v>
      </c>
      <c r="B6" s="7">
        <v>163.0</v>
      </c>
      <c r="C6" s="6">
        <v>43767.8125</v>
      </c>
      <c r="D6" s="7">
        <v>187.0</v>
      </c>
      <c r="E6" s="2">
        <f t="shared" ref="E6:F6" si="7">C6-A6</f>
        <v>0.009027777778</v>
      </c>
      <c r="F6">
        <f t="shared" si="7"/>
        <v>24</v>
      </c>
      <c r="G6" s="3">
        <f t="shared" si="3"/>
        <v>1.846153846</v>
      </c>
      <c r="H6" s="3">
        <f t="shared" si="4"/>
        <v>110.7692308</v>
      </c>
      <c r="I6" s="3">
        <f>Sheet2!$B$25/MEDIAN($H$2:H6)</f>
        <v>8.747916667</v>
      </c>
      <c r="J6" s="3">
        <f>Sheet2!$B$25/AVERAGE($H$2:H6)</f>
        <v>9.178449545</v>
      </c>
    </row>
    <row r="7">
      <c r="A7" s="6">
        <v>43768.4</v>
      </c>
      <c r="B7" s="7">
        <v>187.0</v>
      </c>
      <c r="C7" s="6">
        <v>43768.41180555556</v>
      </c>
      <c r="D7" s="7">
        <v>215.0</v>
      </c>
      <c r="E7" s="2">
        <f t="shared" ref="E7:F7" si="8">C7-A7</f>
        <v>0.01180555556</v>
      </c>
      <c r="F7">
        <f t="shared" si="8"/>
        <v>28</v>
      </c>
      <c r="G7" s="3">
        <f t="shared" si="3"/>
        <v>1.647058823</v>
      </c>
      <c r="H7" s="3">
        <f t="shared" si="4"/>
        <v>98.82352939</v>
      </c>
      <c r="I7" s="3">
        <f>Sheet2!$B$25/MEDIAN($H$2:H7)</f>
        <v>9.194890512</v>
      </c>
      <c r="J7" s="3">
        <f>Sheet2!$B$25/AVERAGE($H$2:H7)</f>
        <v>9.277307315</v>
      </c>
    </row>
    <row r="8">
      <c r="A8" s="6">
        <v>43768.763194444444</v>
      </c>
      <c r="B8" s="7">
        <v>215.0</v>
      </c>
      <c r="C8" s="6">
        <v>43768.76944444445</v>
      </c>
      <c r="D8" s="7">
        <v>232.0</v>
      </c>
      <c r="E8" s="2">
        <f t="shared" ref="E8:F8" si="9">C8-A8</f>
        <v>0.006250000006</v>
      </c>
      <c r="F8">
        <f t="shared" si="9"/>
        <v>17</v>
      </c>
      <c r="G8" s="3">
        <f t="shared" si="3"/>
        <v>1.888888887</v>
      </c>
      <c r="H8" s="3">
        <f t="shared" si="4"/>
        <v>113.3333332</v>
      </c>
      <c r="I8" s="3">
        <f>Sheet2!$B$25/MEDIAN($H$2:H8)</f>
        <v>8.747916667</v>
      </c>
      <c r="J8" s="3">
        <f>Sheet2!$B$25/AVERAGE($H$2:H8)</f>
        <v>9.16592149</v>
      </c>
    </row>
    <row r="9">
      <c r="A9" s="6">
        <v>43769.38680555555</v>
      </c>
      <c r="B9" s="7">
        <v>232.0</v>
      </c>
      <c r="C9" s="6">
        <v>43769.40416666667</v>
      </c>
      <c r="D9" s="7">
        <v>267.0</v>
      </c>
      <c r="E9" s="2">
        <f t="shared" ref="E9:F9" si="10">C9-A9</f>
        <v>0.01736111112</v>
      </c>
      <c r="F9">
        <f t="shared" si="10"/>
        <v>35</v>
      </c>
      <c r="G9" s="3">
        <f t="shared" si="3"/>
        <v>1.4</v>
      </c>
      <c r="H9" s="3">
        <f t="shared" si="4"/>
        <v>83.99999997</v>
      </c>
      <c r="I9" s="3">
        <f>Sheet2!$B$25/MEDIAN($H$2:H9)</f>
        <v>9.194890512</v>
      </c>
      <c r="J9" s="3">
        <f>Sheet2!$B$25/AVERAGE($H$2:H9)</f>
        <v>9.407495333</v>
      </c>
    </row>
    <row r="10">
      <c r="A10" s="6">
        <v>43769.768055555556</v>
      </c>
      <c r="B10" s="8">
        <v>267.0</v>
      </c>
      <c r="C10" s="6">
        <v>43769.78055555555</v>
      </c>
      <c r="D10" s="8">
        <v>297.0</v>
      </c>
      <c r="E10" s="2">
        <f t="shared" ref="E10:F10" si="11">C10-A10</f>
        <v>0.0125</v>
      </c>
      <c r="F10">
        <f t="shared" si="11"/>
        <v>30</v>
      </c>
      <c r="G10" s="3">
        <f t="shared" si="3"/>
        <v>1.666666667</v>
      </c>
      <c r="H10" s="3">
        <f t="shared" si="4"/>
        <v>100</v>
      </c>
      <c r="I10" s="3">
        <f>Sheet2!$B$25/MEDIAN($H$2:H10)</f>
        <v>9.689999998</v>
      </c>
      <c r="J10" s="3">
        <f>Sheet2!$B$25/AVERAGE($H$2:H10)</f>
        <v>9.438068644</v>
      </c>
    </row>
    <row r="11">
      <c r="A11" s="6">
        <v>43770.38055555556</v>
      </c>
      <c r="B11" s="8">
        <v>297.0</v>
      </c>
      <c r="C11" s="6">
        <v>43770.39583333333</v>
      </c>
      <c r="D11" s="8">
        <v>329.0</v>
      </c>
      <c r="E11" s="2">
        <f t="shared" ref="E11:F11" si="12">C11-A11</f>
        <v>0.01527777777</v>
      </c>
      <c r="F11">
        <f t="shared" si="12"/>
        <v>32</v>
      </c>
      <c r="G11" s="3">
        <f t="shared" si="3"/>
        <v>1.454545455</v>
      </c>
      <c r="H11" s="3">
        <f t="shared" si="4"/>
        <v>87.27272732</v>
      </c>
      <c r="I11" s="3">
        <f>Sheet2!$B$25/MEDIAN($H$2:H11)</f>
        <v>9.69</v>
      </c>
      <c r="J11" s="3">
        <f>Sheet2!$B$25/AVERAGE($H$2:H11)</f>
        <v>9.581759446</v>
      </c>
    </row>
    <row r="12">
      <c r="A12" s="6">
        <v>43770.74097222222</v>
      </c>
      <c r="B12" s="8">
        <v>329.0</v>
      </c>
      <c r="C12" s="6">
        <v>43770.754166666666</v>
      </c>
      <c r="D12" s="8">
        <v>353.0</v>
      </c>
      <c r="E12" s="2">
        <f t="shared" ref="E12:F12" si="13">C12-A12</f>
        <v>0.01319444444</v>
      </c>
      <c r="F12">
        <f t="shared" si="13"/>
        <v>24</v>
      </c>
      <c r="G12" s="3">
        <f t="shared" si="3"/>
        <v>1.263157895</v>
      </c>
      <c r="H12" s="3">
        <f t="shared" si="4"/>
        <v>75.78947369</v>
      </c>
      <c r="I12" s="3">
        <f>Sheet2!$B$25/MEDIAN($H$2:H12)</f>
        <v>9.690000002</v>
      </c>
      <c r="J12" s="3">
        <f>Sheet2!$B$25/AVERAGE($H$2:H12)</f>
        <v>9.805112056</v>
      </c>
    </row>
    <row r="13">
      <c r="A13" s="6">
        <v>43773.40277777778</v>
      </c>
      <c r="B13" s="8">
        <v>353.0</v>
      </c>
      <c r="C13" s="6">
        <v>43773.41736111111</v>
      </c>
      <c r="D13" s="8">
        <v>389.0</v>
      </c>
      <c r="E13" s="2">
        <f t="shared" ref="E13:F13" si="14">C13-A13</f>
        <v>0.01458333333</v>
      </c>
      <c r="F13">
        <f t="shared" si="14"/>
        <v>36</v>
      </c>
      <c r="G13" s="3">
        <f t="shared" si="3"/>
        <v>1.714285715</v>
      </c>
      <c r="H13" s="3">
        <f t="shared" si="4"/>
        <v>102.8571429</v>
      </c>
      <c r="I13" s="3">
        <f>Sheet2!$B$25/MEDIAN($H$2:H13)</f>
        <v>9.69</v>
      </c>
      <c r="J13" s="3">
        <f>Sheet2!$B$25/AVERAGE($H$2:H13)</f>
        <v>9.771895501</v>
      </c>
    </row>
    <row r="14">
      <c r="A14" s="6">
        <v>43774.39236111111</v>
      </c>
      <c r="B14" s="8">
        <v>389.0</v>
      </c>
      <c r="C14" s="6">
        <v>43774.40416666667</v>
      </c>
      <c r="D14" s="8">
        <v>416.0</v>
      </c>
      <c r="E14" s="2">
        <f t="shared" ref="E14:F14" si="15">C14-A14</f>
        <v>0.01180555556</v>
      </c>
      <c r="F14">
        <f t="shared" si="15"/>
        <v>27</v>
      </c>
      <c r="G14" s="3">
        <f t="shared" si="3"/>
        <v>1.588235294</v>
      </c>
      <c r="H14" s="3">
        <f t="shared" si="4"/>
        <v>95.29411763</v>
      </c>
      <c r="I14" s="3">
        <f>Sheet2!$B$25/MEDIAN($H$2:H14)</f>
        <v>9.690000002</v>
      </c>
      <c r="J14" s="3">
        <f>Sheet2!$B$25/AVERAGE($H$2:H14)</f>
        <v>9.801303177</v>
      </c>
    </row>
    <row r="15">
      <c r="A15" s="6">
        <v>43774.77569444444</v>
      </c>
      <c r="B15" s="8">
        <v>416.0</v>
      </c>
      <c r="C15" s="6">
        <v>43774.78611111111</v>
      </c>
      <c r="D15" s="8">
        <v>442.0</v>
      </c>
      <c r="E15" s="2">
        <f t="shared" ref="E15:F15" si="16">C15-A15</f>
        <v>0.01041666667</v>
      </c>
      <c r="F15">
        <f t="shared" si="16"/>
        <v>26</v>
      </c>
      <c r="G15" s="3">
        <f t="shared" si="3"/>
        <v>1.733333333</v>
      </c>
      <c r="H15" s="3">
        <f t="shared" si="4"/>
        <v>104</v>
      </c>
      <c r="I15" s="3">
        <f>Sheet2!$B$25/MEDIAN($H$2:H15)</f>
        <v>9.69</v>
      </c>
      <c r="J15" s="3">
        <f>Sheet2!$B$25/AVERAGE($H$2:H15)</f>
        <v>9.765070684</v>
      </c>
    </row>
    <row r="16">
      <c r="A16" s="6">
        <v>43775.38888888889</v>
      </c>
      <c r="B16" s="8">
        <v>442.0</v>
      </c>
      <c r="C16" s="6">
        <v>43775.39583333333</v>
      </c>
      <c r="D16" s="9">
        <v>460.0</v>
      </c>
      <c r="E16" s="2">
        <f t="shared" ref="E16:F16" si="17">C16-A16</f>
        <v>0.006944444438</v>
      </c>
      <c r="F16">
        <f t="shared" si="17"/>
        <v>18</v>
      </c>
      <c r="G16" s="3">
        <f t="shared" si="3"/>
        <v>1.800000002</v>
      </c>
      <c r="H16" s="3">
        <f t="shared" si="4"/>
        <v>108.0000001</v>
      </c>
      <c r="I16" s="3">
        <f>Sheet2!$B$25/MEDIAN($H$2:H16)</f>
        <v>9.689999998</v>
      </c>
      <c r="J16" s="3">
        <f>Sheet2!$B$25/AVERAGE($H$2:H16)</f>
        <v>9.707880259</v>
      </c>
    </row>
    <row r="17">
      <c r="A17" s="6">
        <v>43775.80763888889</v>
      </c>
      <c r="B17" s="8">
        <v>460.0</v>
      </c>
      <c r="C17" s="6">
        <v>43775.819444444445</v>
      </c>
      <c r="D17" s="8">
        <v>489.0</v>
      </c>
      <c r="E17" s="2">
        <f t="shared" ref="E17:F17" si="18">C17-A17</f>
        <v>0.01180555556</v>
      </c>
      <c r="F17">
        <f t="shared" si="18"/>
        <v>29</v>
      </c>
      <c r="G17" s="3">
        <f t="shared" si="3"/>
        <v>1.705882353</v>
      </c>
      <c r="H17" s="3">
        <f t="shared" si="4"/>
        <v>102.3529412</v>
      </c>
      <c r="I17" s="3">
        <f>Sheet2!$B$25/MEDIAN($H$2:H17)</f>
        <v>9.577325581</v>
      </c>
      <c r="J17" s="3">
        <f>Sheet2!$B$25/AVERAGE($H$2:H17)</f>
        <v>9.692482504</v>
      </c>
    </row>
    <row r="18">
      <c r="A18" s="6">
        <v>43776.77291666667</v>
      </c>
      <c r="B18" s="8">
        <v>489.0</v>
      </c>
      <c r="C18" s="6">
        <v>43776.78472222222</v>
      </c>
      <c r="D18" s="8">
        <v>519.0</v>
      </c>
      <c r="E18" s="2">
        <f t="shared" ref="E18:F18" si="19">C18-A18</f>
        <v>0.01180555555</v>
      </c>
      <c r="F18">
        <f t="shared" si="19"/>
        <v>30</v>
      </c>
      <c r="G18" s="3">
        <f t="shared" si="3"/>
        <v>1.764705883</v>
      </c>
      <c r="H18" s="3">
        <f t="shared" si="4"/>
        <v>105.882353</v>
      </c>
      <c r="I18" s="3">
        <f>Sheet2!$B$25/MEDIAN($H$2:H18)</f>
        <v>9.467241381</v>
      </c>
      <c r="J18" s="3">
        <f>Sheet2!$B$25/AVERAGE($H$2:H18)</f>
        <v>9.658906559</v>
      </c>
    </row>
    <row r="19">
      <c r="A19" s="6">
        <v>43777.74652777778</v>
      </c>
      <c r="B19" s="8">
        <v>519.0</v>
      </c>
      <c r="C19" s="6">
        <v>43777.759722222225</v>
      </c>
      <c r="D19" s="8">
        <v>553.0</v>
      </c>
      <c r="E19" s="2">
        <f t="shared" ref="E19:F19" si="20">C19-A19</f>
        <v>0.01319444444</v>
      </c>
      <c r="F19">
        <f t="shared" si="20"/>
        <v>34</v>
      </c>
      <c r="G19" s="3">
        <f t="shared" si="3"/>
        <v>1.789473684</v>
      </c>
      <c r="H19" s="3">
        <f t="shared" si="4"/>
        <v>107.3684211</v>
      </c>
      <c r="I19" s="3">
        <f>Sheet2!$B$25/MEDIAN($H$2:H19)</f>
        <v>9.443980344</v>
      </c>
      <c r="J19" s="3">
        <f>Sheet2!$B$25/AVERAGE($H$2:H19)</f>
        <v>9.621362424</v>
      </c>
    </row>
    <row r="20">
      <c r="A20" s="10">
        <v>43780.40416666667</v>
      </c>
      <c r="B20" s="11">
        <v>553.0</v>
      </c>
      <c r="C20" s="10">
        <v>43780.413194444445</v>
      </c>
      <c r="D20" s="11">
        <v>574.0</v>
      </c>
      <c r="E20" s="2">
        <f t="shared" ref="E20:F20" si="21">C20-A20</f>
        <v>0.009027777778</v>
      </c>
      <c r="F20">
        <f t="shared" si="21"/>
        <v>21</v>
      </c>
      <c r="G20" s="3">
        <f t="shared" si="3"/>
        <v>1.615384615</v>
      </c>
      <c r="H20" s="3">
        <f t="shared" si="4"/>
        <v>96.92307692</v>
      </c>
      <c r="I20" s="3">
        <f>Sheet2!$B$25/MEDIAN($H$2:H20)</f>
        <v>9.467241381</v>
      </c>
      <c r="J20" s="3">
        <f>Sheet2!$B$25/AVERAGE($H$2:H20)</f>
        <v>9.64045795</v>
      </c>
    </row>
    <row r="21" ht="15.75" customHeight="1">
      <c r="A21" s="10">
        <v>43780.78611111111</v>
      </c>
      <c r="B21" s="11">
        <v>574.0</v>
      </c>
      <c r="C21" s="10">
        <v>43780.79652777778</v>
      </c>
      <c r="D21" s="11">
        <v>599.0</v>
      </c>
      <c r="E21" s="2">
        <f t="shared" ref="E21:F21" si="22">C21-A21</f>
        <v>0.01041666666</v>
      </c>
      <c r="F21">
        <f t="shared" si="22"/>
        <v>25</v>
      </c>
      <c r="G21" s="3">
        <f t="shared" si="3"/>
        <v>1.666666667</v>
      </c>
      <c r="H21" s="3">
        <f t="shared" si="4"/>
        <v>100</v>
      </c>
      <c r="I21" s="3">
        <f>Sheet2!$B$25/MEDIAN($H$2:H21)</f>
        <v>9.577325581</v>
      </c>
      <c r="J21" s="3">
        <f>Sheet2!$B$25/AVERAGE($H$2:H21)</f>
        <v>9.642923018</v>
      </c>
    </row>
    <row r="22" ht="15.75" customHeight="1">
      <c r="A22" s="10">
        <v>43781.80902777778</v>
      </c>
      <c r="B22" s="11">
        <v>599.0</v>
      </c>
      <c r="C22" s="10">
        <v>43781.822222222225</v>
      </c>
      <c r="D22" s="11">
        <v>637.0</v>
      </c>
      <c r="E22" s="2">
        <f t="shared" ref="E22:F22" si="23">C22-A22</f>
        <v>0.01319444444</v>
      </c>
      <c r="F22">
        <f t="shared" si="23"/>
        <v>38</v>
      </c>
      <c r="G22" s="3">
        <f t="shared" si="3"/>
        <v>2</v>
      </c>
      <c r="H22" s="3">
        <f t="shared" si="4"/>
        <v>120</v>
      </c>
      <c r="I22" s="3">
        <f>Sheet2!$B$25/MEDIAN($H$2:H22)</f>
        <v>9.467241381</v>
      </c>
      <c r="J22" s="3">
        <f>Sheet2!$B$25/AVERAGE($H$2:H22)</f>
        <v>9.55457954</v>
      </c>
    </row>
    <row r="23" ht="15.75" customHeight="1">
      <c r="A23" s="10">
        <v>43782.802777777775</v>
      </c>
      <c r="B23" s="11">
        <v>637.0</v>
      </c>
      <c r="C23" s="10">
        <v>43782.81388888889</v>
      </c>
      <c r="D23" s="11">
        <v>666.0</v>
      </c>
      <c r="E23" s="2">
        <f t="shared" ref="E23:F23" si="24">C23-A23</f>
        <v>0.01111111112</v>
      </c>
      <c r="F23">
        <f t="shared" si="24"/>
        <v>29</v>
      </c>
      <c r="G23" s="3">
        <f t="shared" si="3"/>
        <v>1.812499999</v>
      </c>
      <c r="H23" s="3">
        <f t="shared" si="4"/>
        <v>108.7499999</v>
      </c>
      <c r="I23" s="3">
        <f>Sheet2!$B$25/MEDIAN($H$2:H23)</f>
        <v>9.443980344</v>
      </c>
      <c r="J23" s="3">
        <f>Sheet2!$B$25/AVERAGE($H$2:H23)</f>
        <v>9.523281758</v>
      </c>
    </row>
    <row r="24" ht="15.75" customHeight="1">
      <c r="A24" s="10">
        <v>43783.39722222222</v>
      </c>
      <c r="B24" s="11">
        <v>666.0</v>
      </c>
      <c r="C24" s="10">
        <v>43783.413194444445</v>
      </c>
      <c r="D24" s="11">
        <v>704.0</v>
      </c>
      <c r="E24" s="2">
        <f t="shared" ref="E24:F24" si="25">C24-A24</f>
        <v>0.01597222222</v>
      </c>
      <c r="F24">
        <f t="shared" si="25"/>
        <v>38</v>
      </c>
      <c r="G24" s="3">
        <f t="shared" si="3"/>
        <v>1.652173913</v>
      </c>
      <c r="H24" s="3">
        <f t="shared" si="4"/>
        <v>99.13043478</v>
      </c>
      <c r="I24" s="3">
        <f>Sheet2!$B$25/MEDIAN($H$2:H24)</f>
        <v>9.467241381</v>
      </c>
      <c r="J24" s="3">
        <f>Sheet2!$B$25/AVERAGE($H$2:H24)</f>
        <v>9.533956153</v>
      </c>
    </row>
    <row r="25" ht="15.75" customHeight="1">
      <c r="A25" s="10">
        <v>43783.73541666666</v>
      </c>
      <c r="B25" s="11">
        <v>704.0</v>
      </c>
      <c r="C25" s="10">
        <v>43783.75208333333</v>
      </c>
      <c r="D25" s="11">
        <v>749.0</v>
      </c>
      <c r="E25" s="2">
        <f t="shared" ref="E25:F25" si="26">C25-A25</f>
        <v>0.01666666667</v>
      </c>
      <c r="F25">
        <f t="shared" si="26"/>
        <v>45</v>
      </c>
      <c r="G25" s="3">
        <f t="shared" si="3"/>
        <v>1.875</v>
      </c>
      <c r="H25" s="3">
        <f t="shared" si="4"/>
        <v>112.5</v>
      </c>
      <c r="I25" s="3">
        <f>Sheet2!$B$25/MEDIAN($H$2:H25)</f>
        <v>9.443980344</v>
      </c>
      <c r="J25" s="3">
        <f>Sheet2!$B$25/AVERAGE($H$2:H25)</f>
        <v>9.491685149</v>
      </c>
    </row>
    <row r="26" ht="15.75" customHeight="1">
      <c r="A26" s="10">
        <v>43784.388194444444</v>
      </c>
      <c r="B26" s="11">
        <v>749.0</v>
      </c>
      <c r="C26" s="10">
        <v>43784.40416666667</v>
      </c>
      <c r="D26" s="11">
        <v>780.0</v>
      </c>
      <c r="E26" s="2">
        <f t="shared" ref="E26:F26" si="27">C26-A26</f>
        <v>0.01597222222</v>
      </c>
      <c r="F26">
        <f t="shared" si="27"/>
        <v>31</v>
      </c>
      <c r="G26" s="3">
        <f t="shared" si="3"/>
        <v>1.347826087</v>
      </c>
      <c r="H26" s="3">
        <f t="shared" si="4"/>
        <v>80.86956521</v>
      </c>
      <c r="I26" s="3">
        <f>Sheet2!$B$25/MEDIAN($H$2:H26)</f>
        <v>9.467241381</v>
      </c>
      <c r="J26" s="3">
        <f>Sheet2!$B$25/AVERAGE($H$2:H26)</f>
        <v>9.571262561</v>
      </c>
    </row>
    <row r="27" ht="15.75" customHeight="1">
      <c r="A27" s="10">
        <v>43784.74861111111</v>
      </c>
      <c r="B27" s="11">
        <v>780.0</v>
      </c>
      <c r="C27" s="10">
        <v>43784.757638888885</v>
      </c>
      <c r="D27" s="11">
        <v>798.0</v>
      </c>
      <c r="E27" s="2">
        <f t="shared" ref="E27:F27" si="28">C27-A27</f>
        <v>0.009027777778</v>
      </c>
      <c r="F27">
        <f t="shared" si="28"/>
        <v>18</v>
      </c>
      <c r="G27" s="3">
        <f t="shared" si="3"/>
        <v>1.384615385</v>
      </c>
      <c r="H27" s="3">
        <f t="shared" si="4"/>
        <v>83.07692307</v>
      </c>
      <c r="I27" s="3">
        <f>Sheet2!$B$25/MEDIAN($H$2:H27)</f>
        <v>9.577325581</v>
      </c>
      <c r="J27" s="3">
        <f>Sheet2!$B$25/AVERAGE($H$2:H27)</f>
        <v>9.637767116</v>
      </c>
    </row>
    <row r="28" ht="15.75" customHeight="1">
      <c r="A28" s="10">
        <v>43787.788194444445</v>
      </c>
      <c r="B28" s="11">
        <v>798.0</v>
      </c>
      <c r="C28" s="10">
        <v>43787.79722222222</v>
      </c>
      <c r="D28" s="11">
        <v>817.0</v>
      </c>
      <c r="E28" s="2">
        <f t="shared" ref="E28:F28" si="29">C28-A28</f>
        <v>0.009027777778</v>
      </c>
      <c r="F28">
        <f t="shared" si="29"/>
        <v>19</v>
      </c>
      <c r="G28" s="3">
        <f t="shared" si="3"/>
        <v>1.461538461</v>
      </c>
      <c r="H28" s="3">
        <f t="shared" si="4"/>
        <v>87.69230769</v>
      </c>
      <c r="I28" s="3">
        <f>Sheet2!$B$25/MEDIAN($H$2:H28)</f>
        <v>9.689999998</v>
      </c>
      <c r="J28" s="3">
        <f>Sheet2!$B$25/AVERAGE($H$2:H28)</f>
        <v>9.683604235</v>
      </c>
    </row>
    <row r="29" ht="15.75" customHeight="1">
      <c r="A29" s="10">
        <v>43788.38958333334</v>
      </c>
      <c r="B29" s="11">
        <v>817.0</v>
      </c>
      <c r="C29" s="10">
        <v>43788.40416666667</v>
      </c>
      <c r="D29" s="11">
        <v>843.0</v>
      </c>
      <c r="E29" s="2">
        <f t="shared" ref="E29:F29" si="30">C29-A29</f>
        <v>0.01458333333</v>
      </c>
      <c r="F29">
        <f t="shared" si="30"/>
        <v>26</v>
      </c>
      <c r="G29" s="3">
        <f t="shared" si="3"/>
        <v>1.238095238</v>
      </c>
      <c r="H29" s="3">
        <f t="shared" si="4"/>
        <v>74.2857143</v>
      </c>
      <c r="I29" s="3">
        <f>Sheet2!$B$25/MEDIAN($H$2:H29)</f>
        <v>9.689999998</v>
      </c>
      <c r="J29" s="3">
        <f>Sheet2!$B$25/AVERAGE($H$2:H29)</f>
        <v>9.77353231</v>
      </c>
    </row>
    <row r="30" ht="15.75" customHeight="1">
      <c r="A30" s="10">
        <v>43788.77291666667</v>
      </c>
      <c r="B30" s="11">
        <v>843.0</v>
      </c>
      <c r="C30" s="10">
        <v>43788.78472222222</v>
      </c>
      <c r="D30" s="11">
        <v>872.0</v>
      </c>
      <c r="E30" s="2">
        <f t="shared" ref="E30:F30" si="31">C30-A30</f>
        <v>0.01180555555</v>
      </c>
      <c r="F30">
        <f t="shared" si="31"/>
        <v>29</v>
      </c>
      <c r="G30" s="3">
        <f t="shared" si="3"/>
        <v>1.705882354</v>
      </c>
      <c r="H30" s="3">
        <f t="shared" si="4"/>
        <v>102.3529412</v>
      </c>
      <c r="I30" s="3">
        <f>Sheet2!$B$25/MEDIAN($H$2:H30)</f>
        <v>9.689999998</v>
      </c>
      <c r="J30" s="3">
        <f>Sheet2!$B$25/AVERAGE($H$2:H30)</f>
        <v>9.762641003</v>
      </c>
    </row>
    <row r="31" ht="15.75" customHeight="1">
      <c r="A31" s="10">
        <v>43789.78333333333</v>
      </c>
      <c r="B31" s="11">
        <v>872.0</v>
      </c>
      <c r="C31" s="10">
        <v>43789.79583333334</v>
      </c>
      <c r="D31" s="11">
        <v>909.0</v>
      </c>
      <c r="E31" s="2">
        <f t="shared" ref="E31:F31" si="32">C31-A31</f>
        <v>0.0125</v>
      </c>
      <c r="F31">
        <f t="shared" si="32"/>
        <v>37</v>
      </c>
      <c r="G31" s="3">
        <f t="shared" si="3"/>
        <v>2.055555555</v>
      </c>
      <c r="H31" s="3">
        <f t="shared" si="4"/>
        <v>123.3333333</v>
      </c>
      <c r="I31" s="3">
        <f>Sheet2!$B$25/MEDIAN($H$2:H31)</f>
        <v>9.577325581</v>
      </c>
      <c r="J31" s="3">
        <f>Sheet2!$B$25/AVERAGE($H$2:H31)</f>
        <v>9.684333801</v>
      </c>
    </row>
    <row r="32" ht="15.75" customHeight="1">
      <c r="A32" s="10">
        <v>43790.38680555555</v>
      </c>
      <c r="B32" s="12">
        <v>909.0</v>
      </c>
      <c r="C32" s="10">
        <v>43790.40625</v>
      </c>
      <c r="D32" s="11">
        <v>957.0</v>
      </c>
      <c r="E32" s="2">
        <f t="shared" ref="E32:F32" si="33">C32-A32</f>
        <v>0.01944444445</v>
      </c>
      <c r="F32">
        <f t="shared" si="33"/>
        <v>48</v>
      </c>
      <c r="G32" s="3">
        <f t="shared" si="3"/>
        <v>1.714285714</v>
      </c>
      <c r="H32" s="3">
        <f t="shared" si="4"/>
        <v>102.8571428</v>
      </c>
      <c r="I32" s="3">
        <f>Sheet2!$B$25/MEDIAN($H$2:H32)</f>
        <v>9.467241381</v>
      </c>
      <c r="J32" s="3">
        <f>Sheet2!$B$25/AVERAGE($H$2:H32)</f>
        <v>9.675603917</v>
      </c>
    </row>
    <row r="33" ht="15.75" customHeight="1">
      <c r="A33" s="10">
        <v>43790.79166666667</v>
      </c>
      <c r="B33" s="12">
        <v>957.0</v>
      </c>
      <c r="C33" s="10">
        <v>43790.79722222222</v>
      </c>
      <c r="D33" s="11">
        <v>969.0</v>
      </c>
      <c r="E33" s="2">
        <f t="shared" ref="E33:F33" si="34">C33-A33</f>
        <v>0.005555555552</v>
      </c>
      <c r="F33">
        <f t="shared" si="34"/>
        <v>12</v>
      </c>
      <c r="G33" s="3">
        <f t="shared" si="3"/>
        <v>1.500000001</v>
      </c>
      <c r="H33" s="3">
        <f t="shared" si="4"/>
        <v>90.00000006</v>
      </c>
      <c r="I33" s="3">
        <f>Sheet2!$B$25/MEDIAN($H$2:H33)</f>
        <v>9.577325581</v>
      </c>
      <c r="J33" s="3">
        <f>Sheet2!$B$25/AVERAGE($H$2:H33)</f>
        <v>9.706341808</v>
      </c>
    </row>
    <row r="34" ht="15.75" customHeight="1">
      <c r="A34" s="6"/>
      <c r="B34" s="8"/>
      <c r="C34" s="6"/>
      <c r="D34" s="8"/>
      <c r="E34" s="2"/>
      <c r="F34" s="4"/>
      <c r="G34" s="3"/>
      <c r="H34" s="3"/>
      <c r="I34" s="3"/>
      <c r="J34" s="3"/>
    </row>
    <row r="35" ht="15.75" customHeight="1">
      <c r="A35" s="6"/>
      <c r="B35" s="8"/>
      <c r="C35" s="6"/>
      <c r="D35" s="8"/>
      <c r="E35" s="2"/>
      <c r="F35" s="4"/>
      <c r="G35" s="3"/>
      <c r="H35" s="3"/>
      <c r="I35" s="3"/>
      <c r="J35" s="3"/>
    </row>
    <row r="36" ht="15.75" customHeight="1">
      <c r="A36" s="6"/>
      <c r="B36" s="8"/>
      <c r="C36" s="6"/>
      <c r="D36" s="8"/>
      <c r="E36" s="2"/>
      <c r="F36" s="4"/>
      <c r="G36" s="3"/>
      <c r="H36" s="3"/>
      <c r="I36" s="3"/>
      <c r="J36" s="3"/>
    </row>
    <row r="37" ht="15.75" customHeight="1">
      <c r="A37" s="6"/>
      <c r="B37" s="8"/>
      <c r="C37" s="6"/>
      <c r="D37" s="8"/>
      <c r="E37" s="2"/>
      <c r="F37" s="4"/>
      <c r="G37" s="3"/>
      <c r="H37" s="3"/>
      <c r="I37" s="3"/>
      <c r="J37" s="3"/>
    </row>
    <row r="38" ht="15.75" customHeight="1">
      <c r="A38" s="6"/>
      <c r="B38" s="8"/>
      <c r="C38" s="6"/>
      <c r="D38" s="8"/>
      <c r="E38" s="2"/>
      <c r="F38" s="4"/>
      <c r="G38" s="3"/>
      <c r="H38" s="3"/>
      <c r="I38" s="3"/>
      <c r="J38" s="3"/>
    </row>
    <row r="39" ht="15.75" customHeight="1">
      <c r="A39" s="13"/>
      <c r="B39" s="8"/>
      <c r="C39" s="13"/>
      <c r="D39" s="4"/>
      <c r="E39" s="2"/>
      <c r="F39" s="4"/>
      <c r="G39" s="3"/>
      <c r="H39" s="3"/>
      <c r="I39" s="3"/>
      <c r="J39" s="3"/>
    </row>
    <row r="40" ht="15.75" customHeight="1">
      <c r="A40" s="13"/>
      <c r="B40" s="4"/>
      <c r="C40" s="13"/>
      <c r="D40" s="4"/>
      <c r="E40" s="2"/>
      <c r="F40" s="4"/>
      <c r="G40" s="3"/>
      <c r="H40" s="3"/>
      <c r="I40" s="3"/>
      <c r="J40" s="3"/>
    </row>
    <row r="41" ht="15.75" customHeight="1">
      <c r="A41" s="13"/>
      <c r="B41" s="4"/>
      <c r="C41" s="13"/>
      <c r="D41" s="4"/>
      <c r="E41" s="2"/>
      <c r="F41" s="4"/>
      <c r="G41" s="3"/>
      <c r="H41" s="3"/>
      <c r="I41" s="3"/>
      <c r="J41" s="3"/>
    </row>
    <row r="42" ht="15.75" customHeight="1">
      <c r="A42" s="13"/>
      <c r="B42" s="4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969.0</v>
      </c>
    </row>
    <row r="26" ht="15.75" customHeight="1">
      <c r="A26" t="s">
        <v>10</v>
      </c>
      <c r="B26">
        <f>MAX(Sheet1!D2:D1000)</f>
        <v>969</v>
      </c>
    </row>
    <row r="27" ht="15.75" customHeight="1">
      <c r="A27" t="s">
        <v>11</v>
      </c>
      <c r="B27" s="1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9">
        <f>B28/B25*100</f>
        <v>0</v>
      </c>
    </row>
    <row r="30" ht="15.75" customHeight="1">
      <c r="A30" t="s">
        <v>7</v>
      </c>
      <c r="B30" s="19">
        <f>B25/H38</f>
        <v>9.577325581</v>
      </c>
    </row>
    <row r="31" ht="15.75" customHeight="1">
      <c r="A31" s="5" t="s">
        <v>8</v>
      </c>
      <c r="B31" s="19">
        <f>B25/H39</f>
        <v>9.706341808</v>
      </c>
    </row>
    <row r="32" ht="15.75" customHeight="1">
      <c r="A32" t="s">
        <v>14</v>
      </c>
      <c r="B32" s="3">
        <f>ABS(B30-B31)</f>
        <v>0.1290162267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0.005555555552</v>
      </c>
      <c r="F36" s="19">
        <f>MIN(Sheet1!F2:F1000)</f>
        <v>12</v>
      </c>
      <c r="G36" s="19">
        <f>MIN(Sheet1!G2:G1000)</f>
        <v>1.238095238</v>
      </c>
      <c r="H36" s="19">
        <f>MIN(Sheet1!H2:H1000)</f>
        <v>74.2857143</v>
      </c>
    </row>
    <row r="37" ht="15.75" customHeight="1">
      <c r="D37" t="s">
        <v>18</v>
      </c>
      <c r="E37" s="2">
        <f>MAX(Sheet1!E2:E1000)</f>
        <v>0.02013888889</v>
      </c>
      <c r="F37" s="19">
        <f>MAX(Sheet1!F2:F1000)</f>
        <v>57</v>
      </c>
      <c r="G37" s="19">
        <f>MAX(Sheet1!G2:G1000)</f>
        <v>2.055555555</v>
      </c>
      <c r="H37" s="19">
        <f>MAX(Sheet1!H2:H1000)</f>
        <v>123.3333333</v>
      </c>
    </row>
    <row r="38" ht="15.75" customHeight="1">
      <c r="D38" t="s">
        <v>19</v>
      </c>
      <c r="E38" s="2">
        <f>MEDIAN(Sheet1!E2:E1000)</f>
        <v>0.01215277778</v>
      </c>
      <c r="F38" s="19">
        <f>MEDIAN(Sheet1!F2:F1000)</f>
        <v>29</v>
      </c>
      <c r="G38" s="19">
        <f>MEDIAN(Sheet1!G2:G1000)</f>
        <v>1.68627451</v>
      </c>
      <c r="H38" s="19">
        <f>MEDIAN(Sheet1!H2:H1000)</f>
        <v>101.1764706</v>
      </c>
    </row>
    <row r="39" ht="15.75" customHeight="1">
      <c r="D39" t="s">
        <v>20</v>
      </c>
      <c r="E39" s="2">
        <f>AVERAGE(Sheet1!E2:E1000)</f>
        <v>0.01234809028</v>
      </c>
      <c r="F39" s="19">
        <f>AVERAGE(Sheet1!F2:F1000)</f>
        <v>29.5</v>
      </c>
      <c r="G39" s="19">
        <f>AVERAGE(Sheet1!G2:G1000)</f>
        <v>1.66386063</v>
      </c>
      <c r="H39" s="19">
        <f>AVERAGE(Sheet1!H2:H1000)</f>
        <v>99.83163783</v>
      </c>
    </row>
    <row r="40" ht="15.75" customHeight="1">
      <c r="D40" t="s">
        <v>21</v>
      </c>
      <c r="E40" s="5" t="str">
        <f>TEXT(SUM(Sheet1!E2:E1000), "d:h:mm:ss")</f>
        <v>30:9:29:00</v>
      </c>
      <c r="F40" s="19">
        <f>SUM(Sheet1!F2:F1000)</f>
        <v>944</v>
      </c>
      <c r="G40" s="19"/>
      <c r="H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