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<sst xmlns="http://schemas.openxmlformats.org/spreadsheetml/2006/main" count="29" uniqueCount="22">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</sst>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3884428"/>
        <c:axId val="801362279"/>
      </c:lineChart>
      <c:catAx>
        <c:axId val="3884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801362279"/>
      </c:catAx>
      <c:valAx>
        <c:axId val="80136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8442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43405.243055555555</v>
      </c>
      <c r="B2" s="6">
        <v>2.0</v>
      </c>
      <c r="C2" s="5">
        <v>43405.26388888889</v>
      </c>
      <c r="D2" s="6">
        <v>66.0</v>
      </c>
      <c r="E2" s="1">
        <f t="shared" ref="E2:F2" si="1">C2-A2</f>
        <v>0.02083333334</v>
      </c>
      <c r="F2">
        <f t="shared" si="1"/>
        <v>64</v>
      </c>
      <c r="G2" s="2">
        <f t="shared" ref="G2:G23" si="3">F2/(E2*24*60)</f>
        <v>2.133333333</v>
      </c>
      <c r="H2" s="2">
        <f t="shared" ref="H2:H23" si="4">G2*60</f>
        <v>128</v>
      </c>
      <c r="I2" s="2">
        <f>Sheet2!$B$25/MEDIAN($H$2:H2)</f>
        <v>6.945312501</v>
      </c>
      <c r="J2" s="2">
        <f>Sheet2!$B$25/AVERAGE($H$2:H2)</f>
        <v>6.945312501</v>
      </c>
    </row>
    <row r="3">
      <c r="A3" s="5">
        <v>43408.00277777778</v>
      </c>
      <c r="B3" s="6">
        <v>66.0</v>
      </c>
      <c r="C3" s="5">
        <v>43408.01736111111</v>
      </c>
      <c r="D3" s="6">
        <v>123.0</v>
      </c>
      <c r="E3" s="1">
        <f t="shared" ref="E3:F3" si="2">C3-A3</f>
        <v>0.01458333333</v>
      </c>
      <c r="F3">
        <f t="shared" si="2"/>
        <v>57</v>
      </c>
      <c r="G3" s="2">
        <f t="shared" si="3"/>
        <v>2.714285715</v>
      </c>
      <c r="H3" s="2">
        <f t="shared" si="4"/>
        <v>162.8571429</v>
      </c>
      <c r="I3" s="2">
        <f>Sheet2!$B$25/MEDIAN($H$2:H3)</f>
        <v>6.112966601</v>
      </c>
      <c r="J3" s="2">
        <f>Sheet2!$B$25/AVERAGE($H$2:H3)</f>
        <v>6.112966601</v>
      </c>
    </row>
    <row r="4">
      <c r="A4" s="5">
        <v>43425.81111111111</v>
      </c>
      <c r="B4" s="6">
        <v>123.0</v>
      </c>
      <c r="C4" s="5">
        <v>43425.822222222225</v>
      </c>
      <c r="D4" s="6">
        <v>166.0</v>
      </c>
      <c r="E4" s="1">
        <f t="shared" ref="E4:F4" si="5">C4-A4</f>
        <v>0.01111111112</v>
      </c>
      <c r="F4">
        <f t="shared" si="5"/>
        <v>43</v>
      </c>
      <c r="G4" s="2">
        <f t="shared" si="3"/>
        <v>2.687499998</v>
      </c>
      <c r="H4" s="2">
        <f t="shared" si="4"/>
        <v>161.2499999</v>
      </c>
      <c r="I4" s="2">
        <f>Sheet2!$B$25/MEDIAN($H$2:H4)</f>
        <v>5.513178298</v>
      </c>
      <c r="J4" s="2">
        <f>Sheet2!$B$25/AVERAGE($H$2:H4)</f>
        <v>5.899044159</v>
      </c>
    </row>
    <row r="5">
      <c r="A5" s="5">
        <v>43426.38680555555</v>
      </c>
      <c r="B5" s="6">
        <v>166.0</v>
      </c>
      <c r="C5" s="5">
        <v>43426.40069444444</v>
      </c>
      <c r="D5" s="6">
        <v>192.0</v>
      </c>
      <c r="E5" s="1">
        <f t="shared" ref="E5:F5" si="6">C5-A5</f>
        <v>0.01388888889</v>
      </c>
      <c r="F5">
        <f t="shared" si="6"/>
        <v>26</v>
      </c>
      <c r="G5" s="2">
        <f t="shared" si="3"/>
        <v>1.3</v>
      </c>
      <c r="H5" s="2">
        <f t="shared" si="4"/>
        <v>77.99999999</v>
      </c>
      <c r="I5" s="2">
        <f>Sheet2!$B$25/MEDIAN($H$2:H5)</f>
        <v>6.146931722</v>
      </c>
      <c r="J5" s="2">
        <f>Sheet2!$B$25/AVERAGE($H$2:H5)</f>
        <v>6.708077883</v>
      </c>
    </row>
    <row r="6">
      <c r="A6" s="5">
        <v>43426.83125</v>
      </c>
      <c r="B6" s="6">
        <v>192.0</v>
      </c>
      <c r="C6" s="5">
        <v>43426.84236111111</v>
      </c>
      <c r="D6" s="6">
        <v>226.0</v>
      </c>
      <c r="E6" s="1">
        <f t="shared" ref="E6:F6" si="7">C6-A6</f>
        <v>0.0111111111</v>
      </c>
      <c r="F6">
        <f t="shared" si="7"/>
        <v>34</v>
      </c>
      <c r="G6" s="2">
        <f t="shared" si="3"/>
        <v>2.125000001</v>
      </c>
      <c r="H6" s="2">
        <f t="shared" si="4"/>
        <v>127.5000001</v>
      </c>
      <c r="I6" s="2">
        <f>Sheet2!$B$25/MEDIAN($H$2:H6)</f>
        <v>6.945312501</v>
      </c>
      <c r="J6" s="2">
        <f>Sheet2!$B$25/AVERAGE($H$2:H6)</f>
        <v>6.759354804</v>
      </c>
    </row>
    <row r="7">
      <c r="A7" s="5">
        <v>43427.3875</v>
      </c>
      <c r="B7" s="6">
        <v>226.0</v>
      </c>
      <c r="C7" s="5">
        <v>43427.398611111115</v>
      </c>
      <c r="D7" s="6">
        <v>255.0</v>
      </c>
      <c r="E7" s="1">
        <f t="shared" ref="E7:F7" si="8">C7-A7</f>
        <v>0.01111111112</v>
      </c>
      <c r="F7">
        <f t="shared" si="8"/>
        <v>29</v>
      </c>
      <c r="G7" s="2">
        <f t="shared" si="3"/>
        <v>1.812499999</v>
      </c>
      <c r="H7" s="2">
        <f t="shared" si="4"/>
        <v>108.7499999</v>
      </c>
      <c r="I7" s="2">
        <f>Sheet2!$B$25/MEDIAN($H$2:H7)</f>
        <v>6.958904108</v>
      </c>
      <c r="J7" s="2">
        <f>Sheet2!$B$25/AVERAGE($H$2:H7)</f>
        <v>6.960201324</v>
      </c>
    </row>
    <row r="8">
      <c r="A8" s="5">
        <v>43427.774305555555</v>
      </c>
      <c r="B8" s="6">
        <v>255.0</v>
      </c>
      <c r="C8" s="5">
        <v>43427.78680555556</v>
      </c>
      <c r="D8" s="6">
        <v>304.0</v>
      </c>
      <c r="E8" s="1">
        <f t="shared" ref="E8:F8" si="9">C8-A8</f>
        <v>0.0125</v>
      </c>
      <c r="F8">
        <f t="shared" si="9"/>
        <v>49</v>
      </c>
      <c r="G8" s="2">
        <f t="shared" si="3"/>
        <v>2.722222221</v>
      </c>
      <c r="H8" s="2">
        <f t="shared" si="4"/>
        <v>163.3333333</v>
      </c>
      <c r="I8" s="2">
        <f>Sheet2!$B$25/MEDIAN($H$2:H8)</f>
        <v>6.945312501</v>
      </c>
      <c r="J8" s="2">
        <f>Sheet2!$B$25/AVERAGE($H$2:H8)</f>
        <v>6.693625632</v>
      </c>
    </row>
    <row r="9">
      <c r="A9" s="5">
        <v>43428.55416666667</v>
      </c>
      <c r="B9" s="6">
        <v>304.0</v>
      </c>
      <c r="C9" s="5">
        <v>43428.59513888889</v>
      </c>
      <c r="D9" s="6">
        <v>421.0</v>
      </c>
      <c r="E9" s="1">
        <f t="shared" ref="E9:F9" si="10">C9-A9</f>
        <v>0.04097222222</v>
      </c>
      <c r="F9">
        <f t="shared" si="10"/>
        <v>117</v>
      </c>
      <c r="G9" s="2">
        <f t="shared" si="3"/>
        <v>1.983050847</v>
      </c>
      <c r="H9" s="2">
        <f t="shared" si="4"/>
        <v>118.9830508</v>
      </c>
      <c r="I9" s="2">
        <f>Sheet2!$B$25/MEDIAN($H$2:H9)</f>
        <v>6.958904108</v>
      </c>
      <c r="J9" s="2">
        <f>Sheet2!$B$25/AVERAGE($H$2:H9)</f>
        <v>6.781900961</v>
      </c>
    </row>
    <row r="10">
      <c r="A10" s="5">
        <v>43431.38958333334</v>
      </c>
      <c r="B10" s="7">
        <v>421.0</v>
      </c>
      <c r="C10" s="5">
        <v>43431.40277777778</v>
      </c>
      <c r="D10" s="7">
        <v>453.0</v>
      </c>
      <c r="E10" s="1">
        <f t="shared" ref="E10:F10" si="11">C10-A10</f>
        <v>0.01319444444</v>
      </c>
      <c r="F10">
        <f t="shared" si="11"/>
        <v>32</v>
      </c>
      <c r="G10" s="2">
        <f t="shared" si="3"/>
        <v>1.684210526</v>
      </c>
      <c r="H10" s="2">
        <f t="shared" si="4"/>
        <v>101.0526316</v>
      </c>
      <c r="I10" s="2">
        <f>Sheet2!$B$25/MEDIAN($H$2:H10)</f>
        <v>6.972549015</v>
      </c>
      <c r="J10" s="2">
        <f>Sheet2!$B$25/AVERAGE($H$2:H10)</f>
        <v>6.959048414</v>
      </c>
    </row>
    <row r="11">
      <c r="A11" s="5">
        <v>43431.80138888889</v>
      </c>
      <c r="B11" s="7">
        <v>453.0</v>
      </c>
      <c r="C11" s="5">
        <v>43431.81111111111</v>
      </c>
      <c r="D11" s="7">
        <v>477.0</v>
      </c>
      <c r="E11" s="1">
        <f t="shared" ref="E11:F11" si="12">C11-A11</f>
        <v>0.009722222218</v>
      </c>
      <c r="F11">
        <f t="shared" si="12"/>
        <v>24</v>
      </c>
      <c r="G11" s="2">
        <f t="shared" si="3"/>
        <v>1.714285715</v>
      </c>
      <c r="H11" s="2">
        <f t="shared" si="4"/>
        <v>102.8571429</v>
      </c>
      <c r="I11" s="2">
        <f>Sheet2!$B$25/MEDIAN($H$2:H11)</f>
        <v>7.213477735</v>
      </c>
      <c r="J11" s="2">
        <f>Sheet2!$B$25/AVERAGE($H$2:H11)</f>
        <v>7.097332361</v>
      </c>
    </row>
    <row r="12">
      <c r="A12" s="5">
        <v>43432.388194444444</v>
      </c>
      <c r="B12" s="7">
        <v>477.0</v>
      </c>
      <c r="C12" s="5">
        <v>43432.402083333334</v>
      </c>
      <c r="D12" s="7">
        <v>506.0</v>
      </c>
      <c r="E12" s="1">
        <f t="shared" ref="E12:F12" si="13">C12-A12</f>
        <v>0.01388888889</v>
      </c>
      <c r="F12">
        <f t="shared" si="13"/>
        <v>29</v>
      </c>
      <c r="G12" s="2">
        <f t="shared" si="3"/>
        <v>1.45</v>
      </c>
      <c r="H12" s="2">
        <f t="shared" si="4"/>
        <v>86.99999999</v>
      </c>
      <c r="I12" s="2">
        <f>Sheet2!$B$25/MEDIAN($H$2:H12)</f>
        <v>7.471652422</v>
      </c>
      <c r="J12" s="2">
        <f>Sheet2!$B$25/AVERAGE($H$2:H12)</f>
        <v>7.300031278</v>
      </c>
    </row>
    <row r="13">
      <c r="A13" s="5">
        <v>43432.77777777778</v>
      </c>
      <c r="B13" s="7">
        <v>506.0</v>
      </c>
      <c r="C13" s="5">
        <v>43432.79236111111</v>
      </c>
      <c r="D13" s="7">
        <v>550.0</v>
      </c>
      <c r="E13" s="1">
        <f t="shared" ref="E13:F13" si="14">C13-A13</f>
        <v>0.01458333333</v>
      </c>
      <c r="F13">
        <f t="shared" si="14"/>
        <v>44</v>
      </c>
      <c r="G13" s="2">
        <f t="shared" si="3"/>
        <v>2.095238096</v>
      </c>
      <c r="H13" s="2">
        <f t="shared" si="4"/>
        <v>125.7142857</v>
      </c>
      <c r="I13" s="2">
        <f>Sheet2!$B$25/MEDIAN($H$2:H13)</f>
        <v>7.266119137</v>
      </c>
      <c r="J13" s="2">
        <f>Sheet2!$B$25/AVERAGE($H$2:H13)</f>
        <v>7.28043238</v>
      </c>
    </row>
    <row r="14">
      <c r="A14" s="5">
        <v>43433.38680555555</v>
      </c>
      <c r="B14" s="7">
        <v>550.0</v>
      </c>
      <c r="C14" s="5">
        <v>43433.4</v>
      </c>
      <c r="D14" s="7">
        <v>590.0</v>
      </c>
      <c r="E14" s="1">
        <f t="shared" ref="E14:F14" si="15">C14-A14</f>
        <v>0.01319444445</v>
      </c>
      <c r="F14">
        <f t="shared" si="15"/>
        <v>40</v>
      </c>
      <c r="G14" s="2">
        <f t="shared" si="3"/>
        <v>2.105263157</v>
      </c>
      <c r="H14" s="2">
        <f t="shared" si="4"/>
        <v>126.3157894</v>
      </c>
      <c r="I14" s="2">
        <f>Sheet2!$B$25/MEDIAN($H$2:H14)</f>
        <v>7.071590907</v>
      </c>
      <c r="J14" s="2">
        <f>Sheet2!$B$25/AVERAGE($H$2:H14)</f>
        <v>7.261185518</v>
      </c>
    </row>
    <row r="15">
      <c r="A15" s="5">
        <v>43433.84236111111</v>
      </c>
      <c r="B15" s="7">
        <v>590.0</v>
      </c>
      <c r="C15" s="5">
        <v>43433.85625</v>
      </c>
      <c r="D15" s="7">
        <v>635.0</v>
      </c>
      <c r="E15" s="1">
        <f t="shared" ref="E15:F15" si="16">C15-A15</f>
        <v>0.01388888889</v>
      </c>
      <c r="F15">
        <f t="shared" si="16"/>
        <v>45</v>
      </c>
      <c r="G15" s="2">
        <f t="shared" si="3"/>
        <v>2.25</v>
      </c>
      <c r="H15" s="2">
        <f t="shared" si="4"/>
        <v>135</v>
      </c>
      <c r="I15" s="2">
        <f>Sheet2!$B$25/MEDIAN($H$2:H15)</f>
        <v>7.054713605</v>
      </c>
      <c r="J15" s="2">
        <f>Sheet2!$B$25/AVERAGE($H$2:H15)</f>
        <v>7.208330579</v>
      </c>
    </row>
    <row r="16">
      <c r="A16" s="5">
        <v>43434.39375</v>
      </c>
      <c r="B16" s="7">
        <v>635.0</v>
      </c>
      <c r="C16" s="5">
        <v>43434.40972222222</v>
      </c>
      <c r="D16" s="7">
        <v>681.0</v>
      </c>
      <c r="E16" s="1">
        <f t="shared" ref="E16:F16" si="17">C16-A16</f>
        <v>0.01597222222</v>
      </c>
      <c r="F16">
        <f t="shared" si="17"/>
        <v>46</v>
      </c>
      <c r="G16" s="2">
        <f t="shared" si="3"/>
        <v>2.000000001</v>
      </c>
      <c r="H16" s="2">
        <f t="shared" si="4"/>
        <v>120</v>
      </c>
      <c r="I16" s="2">
        <f>Sheet2!$B$25/MEDIAN($H$2:H16)</f>
        <v>7.071590907</v>
      </c>
      <c r="J16" s="2">
        <f>Sheet2!$B$25/AVERAGE($H$2:H16)</f>
        <v>7.221327523</v>
      </c>
    </row>
    <row r="17">
      <c r="A17" s="5">
        <v>43434.76180555555</v>
      </c>
      <c r="B17" s="7">
        <v>681.0</v>
      </c>
      <c r="C17" s="5">
        <v>43434.775</v>
      </c>
      <c r="D17" s="7">
        <v>718.0</v>
      </c>
      <c r="E17" s="1">
        <f t="shared" ref="E17:F17" si="18">C17-A17</f>
        <v>0.01319444445</v>
      </c>
      <c r="F17">
        <f t="shared" si="18"/>
        <v>37</v>
      </c>
      <c r="G17" s="2">
        <f t="shared" si="3"/>
        <v>1.94736842</v>
      </c>
      <c r="H17" s="2">
        <f t="shared" si="4"/>
        <v>116.8421052</v>
      </c>
      <c r="I17" s="2">
        <f>Sheet2!$B$25/MEDIAN($H$2:H17)</f>
        <v>7.236046509</v>
      </c>
      <c r="J17" s="2">
        <f>Sheet2!$B$25/AVERAGE($H$2:H17)</f>
        <v>7.244371024</v>
      </c>
    </row>
    <row r="18">
      <c r="A18" s="5">
        <v>43437.388194444444</v>
      </c>
      <c r="B18" s="7">
        <v>718.0</v>
      </c>
      <c r="C18" s="5">
        <v>43437.399305555555</v>
      </c>
      <c r="D18" s="7">
        <v>753.0</v>
      </c>
      <c r="E18" s="1">
        <f t="shared" ref="E18:F18" si="19">C18-A18</f>
        <v>0.01111111111</v>
      </c>
      <c r="F18">
        <f t="shared" si="19"/>
        <v>35</v>
      </c>
      <c r="G18" s="2">
        <f t="shared" si="3"/>
        <v>2.1875</v>
      </c>
      <c r="H18" s="2">
        <f t="shared" si="4"/>
        <v>131.25</v>
      </c>
      <c r="I18" s="2">
        <f>Sheet2!$B$25/MEDIAN($H$2:H18)</f>
        <v>7.071590907</v>
      </c>
      <c r="J18" s="2">
        <f>Sheet2!$B$25/AVERAGE($H$2:H18)</f>
        <v>7.214856757</v>
      </c>
    </row>
    <row r="19">
      <c r="A19" s="5">
        <v>43437.802777777775</v>
      </c>
      <c r="B19" s="7">
        <v>753.0</v>
      </c>
      <c r="C19" s="5">
        <v>43437.81597222222</v>
      </c>
      <c r="D19" s="7">
        <v>790.0</v>
      </c>
      <c r="E19" s="1">
        <f t="shared" ref="E19:F19" si="20">C19-A19</f>
        <v>0.01319444444</v>
      </c>
      <c r="F19">
        <f t="shared" si="20"/>
        <v>37</v>
      </c>
      <c r="G19" s="2">
        <f t="shared" si="3"/>
        <v>1.947368421</v>
      </c>
      <c r="H19" s="2">
        <f t="shared" si="4"/>
        <v>116.8421053</v>
      </c>
      <c r="I19" s="2">
        <f>Sheet2!$B$25/MEDIAN($H$2:H19)</f>
        <v>7.236046509</v>
      </c>
      <c r="J19" s="2">
        <f>Sheet2!$B$25/AVERAGE($H$2:H19)</f>
        <v>7.2356571</v>
      </c>
    </row>
    <row r="20">
      <c r="A20" s="5">
        <v>43438.38958333334</v>
      </c>
      <c r="B20" s="7">
        <v>790.0</v>
      </c>
      <c r="C20" s="5">
        <v>43438.398611111115</v>
      </c>
      <c r="D20" s="7">
        <v>815.0</v>
      </c>
      <c r="E20" s="1">
        <f t="shared" ref="E20:F20" si="21">C20-A20</f>
        <v>0.009027777778</v>
      </c>
      <c r="F20">
        <f t="shared" si="21"/>
        <v>25</v>
      </c>
      <c r="G20" s="2">
        <f t="shared" si="3"/>
        <v>1.923076923</v>
      </c>
      <c r="H20" s="2">
        <f t="shared" si="4"/>
        <v>115.3846154</v>
      </c>
      <c r="I20" s="2">
        <f>Sheet2!$B$25/MEDIAN($H$2:H20)</f>
        <v>7.40833333</v>
      </c>
      <c r="J20" s="2">
        <f>Sheet2!$B$25/AVERAGE($H$2:H20)</f>
        <v>7.258913681</v>
      </c>
    </row>
    <row r="21" ht="15.75" customHeight="1">
      <c r="A21" s="5">
        <v>43438.76736111111</v>
      </c>
      <c r="B21" s="7">
        <v>815.0</v>
      </c>
      <c r="C21" s="5">
        <v>43438.77916666667</v>
      </c>
      <c r="D21" s="7">
        <v>848.0</v>
      </c>
      <c r="E21" s="1">
        <f t="shared" ref="E21:F21" si="22">C21-A21</f>
        <v>0.01180555556</v>
      </c>
      <c r="F21">
        <f t="shared" si="22"/>
        <v>33</v>
      </c>
      <c r="G21" s="2">
        <f t="shared" si="3"/>
        <v>1.94117647</v>
      </c>
      <c r="H21" s="2">
        <f t="shared" si="4"/>
        <v>116.4705882</v>
      </c>
      <c r="I21" s="2">
        <f>Sheet2!$B$25/MEDIAN($H$2:H21)</f>
        <v>7.439858155</v>
      </c>
      <c r="J21" s="2">
        <f>Sheet2!$B$25/AVERAGE($H$2:H21)</f>
        <v>7.276737208</v>
      </c>
    </row>
    <row r="22" ht="15.75" customHeight="1">
      <c r="A22" s="5">
        <v>43439.39027777778</v>
      </c>
      <c r="B22" s="7">
        <v>848.0</v>
      </c>
      <c r="C22" s="5">
        <v>43439.40277777778</v>
      </c>
      <c r="D22" s="7">
        <v>879.0</v>
      </c>
      <c r="E22" s="1">
        <f t="shared" ref="E22:F22" si="23">C22-A22</f>
        <v>0.0125</v>
      </c>
      <c r="F22">
        <f t="shared" si="23"/>
        <v>31</v>
      </c>
      <c r="G22" s="2">
        <f t="shared" si="3"/>
        <v>1.722222222</v>
      </c>
      <c r="H22" s="2">
        <f t="shared" si="4"/>
        <v>103.3333333</v>
      </c>
      <c r="I22" s="2">
        <f>Sheet2!$B$25/MEDIAN($H$2:H22)</f>
        <v>7.471652422</v>
      </c>
      <c r="J22" s="2">
        <f>Sheet2!$B$25/AVERAGE($H$2:H22)</f>
        <v>7.33055923</v>
      </c>
    </row>
    <row r="23" ht="15.75" customHeight="1">
      <c r="A23" s="5">
        <v>43439.726388888885</v>
      </c>
      <c r="B23" s="7">
        <v>879.0</v>
      </c>
      <c r="C23" s="5">
        <v>43439.73263888889</v>
      </c>
      <c r="D23" s="7">
        <v>889.0</v>
      </c>
      <c r="E23" s="1">
        <f t="shared" ref="E23:F23" si="24">C23-A23</f>
        <v>0.006250000006</v>
      </c>
      <c r="F23">
        <f t="shared" si="24"/>
        <v>10</v>
      </c>
      <c r="G23" s="2">
        <f t="shared" si="3"/>
        <v>1.11111111</v>
      </c>
      <c r="H23" s="2">
        <f t="shared" si="4"/>
        <v>66.6666666</v>
      </c>
      <c r="I23" s="2">
        <f>Sheet2!$B$25/MEDIAN($H$2:H23)</f>
        <v>7.539484037</v>
      </c>
      <c r="J23" s="2">
        <f>Sheet2!$B$25/AVERAGE($H$2:H23)</f>
        <v>7.483729669</v>
      </c>
    </row>
    <row r="24" ht="15.75" customHeight="1">
      <c r="A24" s="8"/>
      <c r="B24" s="3"/>
      <c r="C24" s="8"/>
      <c r="D24" s="3"/>
      <c r="E24" s="1"/>
      <c r="G24" s="2"/>
      <c r="H24" s="2"/>
      <c r="I24" s="2"/>
      <c r="J24" s="2"/>
    </row>
    <row r="25" ht="15.75" customHeight="1">
      <c r="A25" s="8"/>
      <c r="B25" s="3"/>
      <c r="C25" s="8"/>
      <c r="D25" s="3"/>
      <c r="E25" s="1"/>
      <c r="G25" s="2"/>
      <c r="H25" s="2"/>
      <c r="I25" s="2"/>
      <c r="J25" s="2"/>
    </row>
    <row r="26" ht="15.75" customHeight="1">
      <c r="A26" s="8"/>
      <c r="B26" s="3"/>
      <c r="C26" s="8"/>
      <c r="D26" s="3"/>
      <c r="E26" s="1"/>
      <c r="G26" s="2"/>
      <c r="H26" s="2"/>
      <c r="I26" s="2"/>
      <c r="J26" s="2"/>
    </row>
    <row r="27" ht="15.75" customHeight="1">
      <c r="A27" s="8"/>
      <c r="B27" s="3"/>
      <c r="C27" s="8"/>
      <c r="D27" s="3"/>
      <c r="E27" s="1"/>
      <c r="G27" s="2"/>
      <c r="H27" s="2"/>
      <c r="I27" s="2"/>
      <c r="J27" s="2"/>
    </row>
    <row r="28" ht="15.75" customHeight="1">
      <c r="A28" s="8"/>
      <c r="B28" s="3"/>
      <c r="C28" s="8"/>
      <c r="D28" s="3"/>
      <c r="E28" s="1"/>
      <c r="G28" s="2"/>
      <c r="H28" s="2"/>
      <c r="I28" s="2"/>
      <c r="J28" s="2"/>
    </row>
    <row r="29" ht="15.75" customHeight="1">
      <c r="A29" s="8"/>
      <c r="B29" s="3"/>
      <c r="C29" s="8"/>
      <c r="D29" s="3"/>
      <c r="E29" s="1"/>
      <c r="G29" s="2"/>
      <c r="H29" s="2"/>
      <c r="I29" s="2"/>
      <c r="J29" s="2"/>
    </row>
    <row r="30" ht="15.75" customHeight="1">
      <c r="A30" s="8"/>
      <c r="B30" s="3"/>
      <c r="C30" s="8"/>
      <c r="D30" s="3"/>
      <c r="E30" s="1"/>
      <c r="F30" s="3"/>
      <c r="G30" s="2"/>
      <c r="H30" s="2"/>
      <c r="I30" s="2"/>
      <c r="J30" s="2"/>
    </row>
    <row r="31" ht="15.75" customHeight="1">
      <c r="A31" s="8"/>
      <c r="B31" s="3"/>
      <c r="C31" s="8"/>
      <c r="D31" s="3"/>
      <c r="E31" s="1"/>
      <c r="F31" s="3"/>
      <c r="G31" s="2"/>
      <c r="H31" s="2"/>
      <c r="I31" s="2"/>
      <c r="J31" s="2"/>
    </row>
    <row r="32" ht="15.75" customHeight="1">
      <c r="A32" s="8"/>
      <c r="B32" s="3"/>
      <c r="C32" s="8"/>
      <c r="D32" s="3"/>
      <c r="E32" s="1"/>
      <c r="F32" s="3"/>
      <c r="G32" s="2"/>
      <c r="H32" s="2"/>
      <c r="I32" s="2"/>
      <c r="J32" s="2"/>
    </row>
    <row r="33" ht="15.75" customHeight="1">
      <c r="A33" s="8"/>
      <c r="B33" s="3"/>
      <c r="C33" s="8"/>
      <c r="D33" s="3"/>
      <c r="E33" s="1"/>
      <c r="F33" s="3"/>
      <c r="G33" s="2"/>
      <c r="H33" s="2"/>
      <c r="I33" s="2"/>
      <c r="J33" s="2"/>
    </row>
    <row r="34" ht="15.75" customHeight="1">
      <c r="A34" s="8"/>
      <c r="B34" s="3"/>
      <c r="C34" s="8"/>
      <c r="D34" s="3"/>
      <c r="E34" s="1"/>
      <c r="F34" s="3"/>
      <c r="G34" s="2"/>
      <c r="H34" s="2"/>
      <c r="I34" s="2"/>
      <c r="J34" s="2"/>
    </row>
    <row r="35" ht="15.75" customHeight="1">
      <c r="A35" s="8"/>
      <c r="B35" s="3"/>
      <c r="C35" s="8"/>
      <c r="D35" s="3"/>
      <c r="E35" s="1"/>
      <c r="F35" s="3"/>
      <c r="G35" s="2"/>
      <c r="H35" s="2"/>
      <c r="I35" s="2"/>
      <c r="J35" s="2"/>
    </row>
    <row r="36" ht="15.75" customHeight="1">
      <c r="A36" s="8"/>
      <c r="B36" s="3"/>
      <c r="C36" s="8"/>
      <c r="D36" s="3"/>
      <c r="E36" s="1"/>
      <c r="F36" s="3"/>
      <c r="G36" s="2"/>
      <c r="H36" s="2"/>
      <c r="I36" s="2"/>
      <c r="J36" s="2"/>
    </row>
    <row r="37" ht="15.75" customHeight="1">
      <c r="A37" s="8"/>
      <c r="B37" s="3"/>
      <c r="C37" s="8"/>
      <c r="D37" s="3"/>
      <c r="E37" s="1"/>
      <c r="F37" s="3"/>
      <c r="G37" s="2"/>
      <c r="H37" s="2"/>
      <c r="I37" s="2"/>
      <c r="J37" s="2"/>
    </row>
    <row r="38" ht="15.75" customHeight="1">
      <c r="A38" s="8"/>
      <c r="B38" s="3"/>
      <c r="C38" s="8"/>
      <c r="D38" s="3"/>
      <c r="E38" s="1"/>
      <c r="F38" s="3"/>
      <c r="G38" s="2"/>
      <c r="H38" s="2"/>
      <c r="I38" s="2"/>
      <c r="J38" s="2"/>
    </row>
    <row r="39" ht="15.75" customHeight="1">
      <c r="A39" s="8"/>
      <c r="B39" s="3"/>
      <c r="C39" s="8"/>
      <c r="D39" s="3"/>
      <c r="E39" s="1"/>
      <c r="F39" s="3"/>
      <c r="G39" s="2"/>
      <c r="H39" s="2"/>
      <c r="I39" s="2"/>
      <c r="J39" s="2"/>
    </row>
    <row r="40" ht="15.75" customHeight="1">
      <c r="A40" s="8"/>
      <c r="B40" s="3"/>
      <c r="C40" s="8"/>
      <c r="D40" s="3"/>
      <c r="E40" s="1"/>
      <c r="F40" s="3"/>
      <c r="G40" s="2"/>
      <c r="H40" s="2"/>
      <c r="I40" s="2"/>
      <c r="J40" s="2"/>
    </row>
    <row r="41" ht="15.75" customHeight="1">
      <c r="A41" s="8"/>
      <c r="B41" s="3"/>
      <c r="C41" s="8"/>
      <c r="D41" s="3"/>
      <c r="E41" s="1"/>
      <c r="F41" s="3"/>
      <c r="G41" s="2"/>
      <c r="H41" s="2"/>
      <c r="I41" s="2"/>
      <c r="J41" s="2"/>
    </row>
    <row r="42" ht="15.75" customHeight="1">
      <c r="A42" s="8"/>
      <c r="B42" s="3"/>
      <c r="C42" s="8"/>
      <c r="D42" s="3"/>
      <c r="E42" s="1"/>
      <c r="F42" s="3"/>
      <c r="G42" s="2"/>
      <c r="H42" s="2"/>
      <c r="I42" s="2"/>
      <c r="J42" s="2"/>
    </row>
    <row r="43" ht="15.75" customHeight="1">
      <c r="A43" s="8"/>
      <c r="B43" s="3"/>
      <c r="C43" s="8"/>
      <c r="D43" s="3"/>
      <c r="E43" s="1"/>
      <c r="F43" s="3"/>
      <c r="G43" s="2"/>
      <c r="H43" s="2"/>
      <c r="I43" s="2"/>
      <c r="J43" s="2"/>
    </row>
    <row r="44" ht="15.75" customHeight="1">
      <c r="A44" s="8"/>
      <c r="B44" s="3"/>
      <c r="C44" s="8"/>
      <c r="D44" s="3"/>
      <c r="E44" s="1"/>
      <c r="F44" s="3"/>
      <c r="G44" s="2"/>
      <c r="H44" s="2"/>
      <c r="I44" s="2"/>
      <c r="J44" s="2"/>
    </row>
    <row r="45" ht="15.75" customHeight="1">
      <c r="A45" s="8"/>
      <c r="B45" s="3"/>
      <c r="C45" s="8"/>
      <c r="D45" s="3"/>
      <c r="E45" s="1"/>
      <c r="F45" s="3"/>
      <c r="G45" s="2"/>
      <c r="H45" s="2"/>
      <c r="I45" s="2"/>
      <c r="J45" s="2"/>
    </row>
    <row r="46" ht="15.75" customHeight="1">
      <c r="A46" s="8"/>
      <c r="B46" s="3"/>
      <c r="C46" s="8"/>
      <c r="D46" s="3"/>
      <c r="E46" s="1"/>
      <c r="F46" s="3"/>
      <c r="G46" s="2"/>
      <c r="H46" s="2"/>
      <c r="I46" s="2"/>
      <c r="J46" s="2"/>
    </row>
    <row r="47" ht="15.75" customHeight="1">
      <c r="A47" s="8"/>
      <c r="B47" s="3"/>
      <c r="C47" s="8"/>
      <c r="D47" s="3"/>
      <c r="E47" s="1"/>
      <c r="F47" s="3"/>
      <c r="G47" s="2"/>
      <c r="H47" s="2"/>
      <c r="I47" s="2"/>
      <c r="J47" s="2"/>
    </row>
    <row r="48" ht="15.75" customHeight="1">
      <c r="A48" s="8"/>
      <c r="B48" s="3"/>
      <c r="C48" s="8"/>
      <c r="D48" s="3"/>
      <c r="E48" s="1"/>
      <c r="F48" s="3"/>
      <c r="G48" s="2"/>
      <c r="H48" s="2"/>
      <c r="I48" s="2"/>
      <c r="J48" s="2"/>
    </row>
    <row r="49" ht="15.75" customHeight="1">
      <c r="A49" s="8"/>
      <c r="B49" s="3"/>
      <c r="C49" s="8"/>
      <c r="D49" s="3"/>
      <c r="E49" s="1"/>
      <c r="F49" s="3"/>
      <c r="G49" s="2"/>
      <c r="H49" s="2"/>
      <c r="I49" s="2"/>
      <c r="J49" s="2"/>
    </row>
    <row r="50" ht="15.75" customHeight="1">
      <c r="A50" s="8"/>
      <c r="B50" s="3"/>
      <c r="C50" s="8"/>
      <c r="D50" s="3"/>
      <c r="E50" s="1"/>
      <c r="F50" s="3"/>
      <c r="G50" s="2"/>
      <c r="H50" s="2"/>
      <c r="I50" s="2"/>
      <c r="J50" s="2"/>
    </row>
    <row r="51" ht="15.75" customHeight="1">
      <c r="A51" s="8"/>
      <c r="B51" s="3"/>
      <c r="C51" s="8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8"/>
      <c r="B52" s="3"/>
      <c r="C52" s="8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8"/>
      <c r="B53" s="3"/>
      <c r="C53" s="8"/>
      <c r="D53" s="3"/>
      <c r="E53" s="1"/>
      <c r="F53" s="3"/>
      <c r="G53" s="2"/>
      <c r="H53" s="2"/>
      <c r="I53" s="2"/>
      <c r="J53" s="2"/>
    </row>
    <row r="54" ht="15.75" customHeight="1">
      <c r="A54" s="8"/>
      <c r="B54" s="3"/>
      <c r="C54" s="8"/>
      <c r="D54" s="3"/>
      <c r="E54" s="1"/>
      <c r="F54" s="3"/>
      <c r="G54" s="2"/>
      <c r="H54" s="2"/>
      <c r="I54" s="2"/>
      <c r="J54" s="2"/>
    </row>
    <row r="55" ht="15.75" customHeight="1">
      <c r="A55" s="8"/>
      <c r="B55" s="3"/>
      <c r="C55" s="8"/>
      <c r="D55" s="3"/>
      <c r="E55" s="1"/>
      <c r="F55" s="3"/>
      <c r="G55" s="2"/>
      <c r="H55" s="2"/>
      <c r="I55" s="2"/>
      <c r="J55" s="2"/>
    </row>
    <row r="56" ht="15.75" customHeight="1">
      <c r="A56" s="8"/>
      <c r="B56" s="3"/>
      <c r="C56" s="8"/>
      <c r="D56" s="3"/>
      <c r="E56" s="1"/>
      <c r="F56" s="3"/>
      <c r="G56" s="2"/>
      <c r="H56" s="2"/>
      <c r="I56" s="2"/>
      <c r="J56" s="2"/>
    </row>
    <row r="57" ht="15.75" customHeight="1">
      <c r="A57" s="8"/>
      <c r="B57" s="3"/>
      <c r="C57" s="8"/>
      <c r="D57" s="3"/>
      <c r="E57" s="1"/>
      <c r="F57" s="3"/>
      <c r="G57" s="2"/>
      <c r="H57" s="2"/>
      <c r="I57" s="2"/>
      <c r="J57" s="2"/>
    </row>
    <row r="58" ht="15.75" customHeight="1">
      <c r="A58" s="8"/>
      <c r="B58" s="3"/>
      <c r="C58" s="8"/>
      <c r="D58" s="3"/>
      <c r="E58" s="1"/>
      <c r="F58" s="3"/>
      <c r="G58" s="2"/>
      <c r="H58" s="2"/>
      <c r="I58" s="2"/>
      <c r="J58" s="2"/>
    </row>
    <row r="59" ht="15.75" customHeight="1">
      <c r="A59" s="8"/>
      <c r="B59" s="3"/>
      <c r="C59" s="8"/>
      <c r="D59" s="3"/>
      <c r="E59" s="1"/>
      <c r="F59" s="3"/>
      <c r="G59" s="2"/>
      <c r="H59" s="2"/>
      <c r="I59" s="2"/>
      <c r="J59" s="2"/>
    </row>
    <row r="60" ht="15.75" customHeight="1">
      <c r="A60" s="8"/>
      <c r="B60" s="3"/>
      <c r="C60" s="8"/>
      <c r="D60" s="3"/>
      <c r="E60" s="1"/>
      <c r="F60" s="3"/>
      <c r="G60" s="2"/>
      <c r="H60" s="2"/>
      <c r="I60" s="2"/>
      <c r="J60" s="2"/>
    </row>
    <row r="61" ht="15.75" customHeight="1">
      <c r="A61" s="8"/>
      <c r="B61" s="3"/>
      <c r="C61" s="8"/>
      <c r="D61" s="3"/>
      <c r="E61" s="1"/>
      <c r="F61" s="3"/>
      <c r="G61" s="2"/>
      <c r="H61" s="2"/>
      <c r="I61" s="2"/>
      <c r="J61" s="2"/>
    </row>
    <row r="62" ht="15.75" customHeight="1">
      <c r="A62" s="8"/>
      <c r="B62" s="3"/>
      <c r="C62" s="8"/>
      <c r="D62" s="3"/>
      <c r="E62" s="1"/>
      <c r="F62" s="3"/>
      <c r="G62" s="2"/>
      <c r="H62" s="2"/>
      <c r="I62" s="2"/>
      <c r="J62" s="2"/>
    </row>
    <row r="63" ht="15.75" customHeight="1">
      <c r="A63" s="8"/>
      <c r="B63" s="3"/>
      <c r="C63" s="8"/>
      <c r="D63" s="3"/>
      <c r="E63" s="1"/>
      <c r="F63" s="3"/>
      <c r="G63" s="2"/>
      <c r="H63" s="2"/>
      <c r="I63" s="2"/>
      <c r="J63" s="2"/>
    </row>
    <row r="64" ht="15.75" customHeight="1">
      <c r="A64" s="8"/>
      <c r="B64" s="3"/>
      <c r="C64" s="8"/>
      <c r="D64" s="3"/>
      <c r="E64" s="1"/>
      <c r="F64" s="3"/>
      <c r="G64" s="2"/>
      <c r="H64" s="2"/>
      <c r="I64" s="2"/>
      <c r="J64" s="2"/>
    </row>
    <row r="65" ht="15.75" customHeight="1">
      <c r="A65" s="8"/>
      <c r="B65" s="3"/>
      <c r="C65" s="8"/>
      <c r="D65" s="3"/>
      <c r="E65" s="1"/>
      <c r="F65" s="3"/>
      <c r="G65" s="2"/>
      <c r="H65" s="2"/>
      <c r="I65" s="2"/>
      <c r="J65" s="2"/>
    </row>
    <row r="66" ht="15.75" customHeight="1">
      <c r="A66" s="8"/>
      <c r="B66" s="3"/>
      <c r="C66" s="8"/>
      <c r="D66" s="3"/>
      <c r="E66" s="1"/>
      <c r="F66" s="3"/>
      <c r="G66" s="2"/>
      <c r="H66" s="2"/>
      <c r="I66" s="2"/>
      <c r="J66" s="2"/>
    </row>
    <row r="67" ht="15.75" customHeight="1">
      <c r="A67" s="8"/>
      <c r="B67" s="3"/>
      <c r="C67" s="8"/>
      <c r="D67" s="3"/>
      <c r="E67" s="1"/>
      <c r="F67" s="3"/>
      <c r="G67" s="2"/>
      <c r="H67" s="2"/>
      <c r="I67" s="2"/>
      <c r="J67" s="2"/>
    </row>
    <row r="68" ht="15.75" customHeight="1">
      <c r="A68" s="8"/>
      <c r="B68" s="3"/>
      <c r="C68" s="8"/>
      <c r="D68" s="3"/>
      <c r="E68" s="1"/>
      <c r="F68" s="3"/>
      <c r="G68" s="2"/>
      <c r="H68" s="2"/>
      <c r="I68" s="2"/>
      <c r="J68" s="2"/>
    </row>
    <row r="69" ht="15.75" customHeight="1">
      <c r="A69" s="8"/>
      <c r="B69" s="3"/>
      <c r="C69" s="8"/>
      <c r="D69" s="3"/>
      <c r="E69" s="1"/>
      <c r="F69" s="3"/>
      <c r="G69" s="2"/>
      <c r="H69" s="2"/>
      <c r="I69" s="2"/>
      <c r="J69" s="2"/>
    </row>
    <row r="70" ht="15.75" customHeight="1">
      <c r="A70" s="8"/>
      <c r="B70" s="3"/>
      <c r="C70" s="8"/>
      <c r="D70" s="3"/>
      <c r="E70" s="1"/>
      <c r="F70" s="3"/>
      <c r="G70" s="2"/>
      <c r="H70" s="2"/>
      <c r="I70" s="2"/>
      <c r="J70" s="2"/>
    </row>
    <row r="71" ht="15.75" customHeight="1">
      <c r="A71" s="8"/>
      <c r="B71" s="3"/>
      <c r="C71" s="8"/>
      <c r="D71" s="3"/>
      <c r="E71" s="1"/>
      <c r="F71" s="3"/>
      <c r="G71" s="2"/>
      <c r="H71" s="2"/>
      <c r="I71" s="2"/>
      <c r="J71" s="2"/>
    </row>
    <row r="72" ht="15.75" customHeight="1">
      <c r="A72" s="8"/>
      <c r="B72" s="3"/>
      <c r="C72" s="8"/>
      <c r="D72" s="3"/>
      <c r="E72" s="1"/>
      <c r="F72" s="3"/>
      <c r="G72" s="2"/>
      <c r="H72" s="2"/>
      <c r="I72" s="2"/>
      <c r="J72" s="2"/>
    </row>
    <row r="73" ht="15.75" customHeight="1">
      <c r="A73" s="8"/>
      <c r="B73" s="3"/>
      <c r="C73" s="8"/>
      <c r="D73" s="3"/>
      <c r="E73" s="1"/>
      <c r="F73" s="3"/>
      <c r="G73" s="2"/>
      <c r="H73" s="2"/>
      <c r="I73" s="2"/>
      <c r="J73" s="2"/>
    </row>
    <row r="74" ht="15.75" customHeight="1">
      <c r="A74" s="8"/>
      <c r="B74" s="3"/>
      <c r="C74" s="8"/>
      <c r="D74" s="3"/>
      <c r="E74" s="1"/>
      <c r="F74" s="3"/>
      <c r="G74" s="2"/>
      <c r="H74" s="2"/>
      <c r="I74" s="2"/>
      <c r="J74" s="2"/>
    </row>
    <row r="75" ht="15.75" customHeight="1">
      <c r="A75" s="8"/>
      <c r="B75" s="3"/>
      <c r="C75" s="8"/>
      <c r="D75" s="3"/>
      <c r="E75" s="1"/>
      <c r="F75" s="3"/>
      <c r="G75" s="2"/>
      <c r="H75" s="2"/>
      <c r="I75" s="2"/>
      <c r="J75" s="2"/>
    </row>
    <row r="76" ht="15.75" customHeight="1">
      <c r="A76" s="8"/>
      <c r="B76" s="3"/>
      <c r="C76" s="8"/>
      <c r="D76" s="3"/>
      <c r="E76" s="1"/>
      <c r="F76" s="3"/>
      <c r="G76" s="2"/>
      <c r="H76" s="2"/>
      <c r="I76" s="2"/>
      <c r="J76" s="2"/>
    </row>
    <row r="77" ht="15.75" customHeight="1">
      <c r="A77" s="8"/>
      <c r="B77" s="3"/>
      <c r="C77" s="8"/>
      <c r="D77" s="3"/>
      <c r="E77" s="1"/>
      <c r="F77" s="3"/>
      <c r="G77" s="2"/>
      <c r="H77" s="2"/>
      <c r="I77" s="2"/>
      <c r="J77" s="2"/>
    </row>
    <row r="78" ht="15.75" customHeight="1">
      <c r="A78" s="8"/>
      <c r="B78" s="3"/>
      <c r="C78" s="8"/>
      <c r="D78" s="3"/>
      <c r="E78" s="1"/>
      <c r="F78" s="3"/>
      <c r="G78" s="2"/>
      <c r="H78" s="2"/>
      <c r="I78" s="2"/>
      <c r="J78" s="2"/>
    </row>
    <row r="79" ht="15.75" customHeight="1">
      <c r="A79" s="8"/>
      <c r="B79" s="3"/>
      <c r="C79" s="8"/>
      <c r="D79" s="3"/>
      <c r="E79" s="1"/>
      <c r="F79" s="3"/>
      <c r="G79" s="2"/>
      <c r="H79" s="2"/>
      <c r="I79" s="2"/>
      <c r="J79" s="2"/>
    </row>
    <row r="80" ht="15.75" customHeight="1">
      <c r="A80" s="8"/>
      <c r="B80" s="3"/>
      <c r="C80" s="8"/>
      <c r="D80" s="3"/>
      <c r="E80" s="1"/>
      <c r="F80" s="3"/>
      <c r="G80" s="2"/>
      <c r="H80" s="2"/>
      <c r="I80" s="2"/>
      <c r="J80" s="2"/>
    </row>
    <row r="81" ht="15.75" customHeight="1">
      <c r="A81" s="8"/>
      <c r="B81" s="3"/>
      <c r="C81" s="8"/>
      <c r="D81" s="3"/>
      <c r="E81" s="1"/>
      <c r="F81" s="3"/>
      <c r="G81" s="2"/>
      <c r="H81" s="2"/>
      <c r="I81" s="2"/>
      <c r="J81" s="2"/>
    </row>
    <row r="82" ht="15.75" customHeight="1">
      <c r="A82" s="8"/>
      <c r="B82" s="9"/>
      <c r="C82" s="8"/>
      <c r="D82" s="9"/>
      <c r="E82" s="1"/>
      <c r="F82" s="9"/>
      <c r="G82" s="10"/>
      <c r="H82" s="10"/>
      <c r="I82" s="10"/>
      <c r="J82" s="10"/>
    </row>
    <row r="83" ht="15.75" customHeight="1">
      <c r="A83" s="11"/>
      <c r="B83" s="9"/>
      <c r="C83" s="11"/>
      <c r="D83" s="9"/>
      <c r="E83" s="12"/>
      <c r="F83" s="9"/>
      <c r="G83" s="10"/>
      <c r="H83" s="10"/>
      <c r="I83" s="10"/>
      <c r="J83" s="10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3">
        <v>889.0</v>
      </c>
    </row>
    <row r="26" ht="15.75" customHeight="1">
      <c r="A26" t="s">
        <v>10</v>
      </c>
      <c r="B26">
        <f>MAX(Sheet1!D2:D1000)</f>
        <v>889</v>
      </c>
    </row>
    <row r="27" ht="15.75" customHeight="1">
      <c r="A27" t="s">
        <v>11</v>
      </c>
      <c r="B27" s="14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4">
        <f>B28/B25*100</f>
        <v>0</v>
      </c>
    </row>
    <row r="30" ht="15.75" customHeight="1">
      <c r="A30" t="s">
        <v>7</v>
      </c>
      <c r="B30" s="14">
        <f>B25/H38</f>
        <v>7.539484037</v>
      </c>
    </row>
    <row r="31" ht="15.75" customHeight="1">
      <c r="A31" s="4" t="s">
        <v>8</v>
      </c>
      <c r="B31" s="14">
        <f>B25/H39</f>
        <v>7.483729669</v>
      </c>
    </row>
    <row r="32" ht="15.75" customHeight="1">
      <c r="A32" t="s">
        <v>14</v>
      </c>
      <c r="B32" s="2">
        <f>ABS(B30-B31)</f>
        <v>0.0557543682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0.006250000006</v>
      </c>
      <c r="F36" s="14">
        <f>MIN(Sheet1!F2:F1000)</f>
        <v>10</v>
      </c>
      <c r="G36" s="14">
        <f>MIN(Sheet1!G2:G1000)</f>
        <v>1.11111111</v>
      </c>
      <c r="H36" s="14">
        <f>MIN(Sheet1!H2:H1000)</f>
        <v>66.6666666</v>
      </c>
    </row>
    <row r="37" ht="15.75" customHeight="1">
      <c r="D37" t="s">
        <v>18</v>
      </c>
      <c r="E37" s="1">
        <f>MAX(Sheet1!E2:E1000)</f>
        <v>0.04097222222</v>
      </c>
      <c r="F37" s="14">
        <f>MAX(Sheet1!F2:F1000)</f>
        <v>117</v>
      </c>
      <c r="G37" s="14">
        <f>MAX(Sheet1!G2:G1000)</f>
        <v>2.722222221</v>
      </c>
      <c r="H37" s="14">
        <f>MAX(Sheet1!H2:H1000)</f>
        <v>163.3333333</v>
      </c>
    </row>
    <row r="38" ht="15.75" customHeight="1">
      <c r="D38" t="s">
        <v>19</v>
      </c>
      <c r="E38" s="1">
        <f>MEDIAN(Sheet1!E2:E1000)</f>
        <v>0.01319444444</v>
      </c>
      <c r="F38" s="14">
        <f>MEDIAN(Sheet1!F2:F1000)</f>
        <v>36</v>
      </c>
      <c r="G38" s="14">
        <f>MEDIAN(Sheet1!G2:G1000)</f>
        <v>1.965209634</v>
      </c>
      <c r="H38" s="14">
        <f>MEDIAN(Sheet1!H2:H1000)</f>
        <v>117.9125781</v>
      </c>
    </row>
    <row r="39" ht="15.75" customHeight="1">
      <c r="D39" t="s">
        <v>20</v>
      </c>
      <c r="E39" s="1">
        <f>AVERAGE(Sheet1!E2:E1000)</f>
        <v>0.01398358586</v>
      </c>
      <c r="F39" s="14">
        <f>AVERAGE(Sheet1!F2:F1000)</f>
        <v>40.31818182</v>
      </c>
      <c r="G39" s="14">
        <f>AVERAGE(Sheet1!G2:G1000)</f>
        <v>1.979850599</v>
      </c>
      <c r="H39" s="14">
        <f>AVERAGE(Sheet1!H2:H1000)</f>
        <v>118.7910359</v>
      </c>
    </row>
    <row r="40" ht="15.75" customHeight="1">
      <c r="D40" t="s">
        <v>21</v>
      </c>
      <c r="E40" s="4" t="str">
        <f>TEXT(SUM(Sheet1!E2:E1000), "d:h:mm:ss")</f>
        <v>30:7:23:00</v>
      </c>
      <c r="F40" s="14">
        <f>SUM(Sheet1!F2:F1000)</f>
        <v>887</v>
      </c>
      <c r="G40" s="14"/>
      <c r="H40" s="1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