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27555" windowHeight="1206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6" i="4" l="1"/>
  <c r="E6" i="4"/>
  <c r="F5" i="4"/>
  <c r="E5" i="4"/>
  <c r="F4" i="4"/>
  <c r="E4" i="4"/>
  <c r="G6" i="4" l="1"/>
  <c r="H6" i="4" s="1"/>
  <c r="G5" i="4"/>
  <c r="H5" i="4" s="1"/>
  <c r="G4" i="4"/>
  <c r="H4" i="4" s="1"/>
  <c r="J4" i="4" s="1"/>
  <c r="I5" i="4" l="1"/>
  <c r="J5" i="4"/>
  <c r="I6" i="4"/>
  <c r="I4" i="4"/>
  <c r="J6" i="4"/>
  <c r="F3" i="4" l="1"/>
  <c r="E3" i="4"/>
  <c r="G3" i="4" l="1"/>
  <c r="H3" i="4" s="1"/>
  <c r="J3" i="4"/>
  <c r="I3" i="4"/>
  <c r="B26" i="2" l="1"/>
  <c r="B27" i="2" s="1"/>
  <c r="B28" i="2" l="1"/>
  <c r="E2" i="4" l="1"/>
  <c r="E40" i="2" s="1"/>
  <c r="F2" i="4"/>
  <c r="F37" i="2" s="1"/>
  <c r="E36" i="2"/>
  <c r="F36" i="2" l="1"/>
  <c r="G2" i="4"/>
  <c r="G36" i="2" s="1"/>
  <c r="F38" i="2"/>
  <c r="F39" i="2"/>
  <c r="F40" i="2"/>
  <c r="E37" i="2"/>
  <c r="E39" i="2"/>
  <c r="E38" i="2"/>
  <c r="B29" i="2"/>
  <c r="H2" i="4"/>
  <c r="J2" i="4" l="1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<sst xmlns="http://schemas.openxmlformats.org/spreadsheetml/2006/main" count="29" uniqueCount="22">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</sst>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4.7999999998137355</c:v>
                </c:pt>
                <c:pt idx="1">
                  <c:v>6.4084432715586708</c:v>
                </c:pt>
                <c:pt idx="2">
                  <c:v>5.8666666674574737</c:v>
                </c:pt>
                <c:pt idx="3">
                  <c:v>6.2857142865079352</c:v>
                </c:pt>
                <c:pt idx="4">
                  <c:v>6.7692307700188117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4.7999999998137355</c:v>
                </c:pt>
                <c:pt idx="1">
                  <c:v>6.4084432715586708</c:v>
                </c:pt>
                <c:pt idx="2">
                  <c:v>6.2170648465811897</c:v>
                </c:pt>
                <c:pt idx="3">
                  <c:v>6.3464854980809164</c:v>
                </c:pt>
                <c:pt idx="4">
                  <c:v>6.7212751829510813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02240"/>
        <c:axId val="47644672"/>
      </c:lineChart>
      <c:catAx>
        <c:axId val="482022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47644672"/>
        <c:crosses val="autoZero"/>
        <c:auto val="1"/>
        <c:lblAlgn val="ctr"/>
        <c:lblOffset val="100"/>
        <c:noMultiLvlLbl val="0"/>
      </c:catAx>
      <c:valAx>
        <c:axId val="476446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82022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N24" sqref="N24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43126.779166666667</v>
      </c>
      <c r="B2">
        <v>16</v>
      </c>
      <c r="C2" s="12">
        <v>43126.854166666664</v>
      </c>
      <c r="D2">
        <v>147</v>
      </c>
      <c r="E2" s="11">
        <f t="shared" ref="E2" si="0">C2-A2</f>
        <v>7.4999999997089617E-2</v>
      </c>
      <c r="F2">
        <f t="shared" ref="F2" si="1">D2-B2+1</f>
        <v>132</v>
      </c>
      <c r="G2" s="2">
        <f t="shared" ref="G2" si="2">F2/(E2*24*60)</f>
        <v>1.2222222222696506</v>
      </c>
      <c r="H2" s="2">
        <f t="shared" ref="H2" si="3">G2*60</f>
        <v>73.333333336179038</v>
      </c>
      <c r="I2" s="2">
        <f>Sheet2!$B$25/MEDIAN($H$2:H2)</f>
        <v>4.7999999998137355</v>
      </c>
      <c r="J2" s="2">
        <f>Sheet2!$B$25/AVERAGE($H$2:H2)</f>
        <v>4.7999999998137355</v>
      </c>
    </row>
    <row r="3" spans="1:10" x14ac:dyDescent="0.25">
      <c r="A3" s="12">
        <v>43127.701388888891</v>
      </c>
      <c r="B3">
        <v>148</v>
      </c>
      <c r="C3" s="12">
        <v>43127.78125</v>
      </c>
      <c r="D3">
        <v>217</v>
      </c>
      <c r="E3" s="11">
        <f t="shared" ref="E3" si="4">C3-A3</f>
        <v>7.9861111109494232E-2</v>
      </c>
      <c r="F3">
        <f t="shared" ref="F3" si="5">D3-B3+1</f>
        <v>70</v>
      </c>
      <c r="G3" s="2">
        <f t="shared" ref="G3" si="6">F3/(E3*24*60)</f>
        <v>0.60869565218623678</v>
      </c>
      <c r="H3" s="2">
        <f t="shared" ref="H3" si="7">G3*60</f>
        <v>36.521739131174208</v>
      </c>
      <c r="I3" s="2">
        <f>Sheet2!$B$25/MEDIAN($H$2:H3)</f>
        <v>6.4084432715586708</v>
      </c>
      <c r="J3" s="2">
        <f>Sheet2!$B$25/AVERAGE($H$2:H3)</f>
        <v>6.4084432715586708</v>
      </c>
    </row>
    <row r="4" spans="1:10" x14ac:dyDescent="0.25">
      <c r="A4" s="12">
        <v>43132.815972222219</v>
      </c>
      <c r="B4">
        <v>218</v>
      </c>
      <c r="C4" s="12">
        <v>43132.855555555558</v>
      </c>
      <c r="D4">
        <v>274</v>
      </c>
      <c r="E4" s="11">
        <f t="shared" ref="E4" si="8">C4-A4</f>
        <v>3.9583333338669036E-2</v>
      </c>
      <c r="F4">
        <f t="shared" ref="F4" si="9">D4-B4+1</f>
        <v>57</v>
      </c>
      <c r="G4" s="2">
        <f t="shared" ref="G4" si="10">F4/(E4*24*60)</f>
        <v>0.99999999986520327</v>
      </c>
      <c r="H4" s="2">
        <f t="shared" ref="H4" si="11">G4*60</f>
        <v>59.999999991912198</v>
      </c>
      <c r="I4" s="2">
        <f>Sheet2!$B$25/MEDIAN($H$2:H4)</f>
        <v>5.8666666674574737</v>
      </c>
      <c r="J4" s="2">
        <f>Sheet2!$B$25/AVERAGE($H$2:H4)</f>
        <v>6.2170648465811897</v>
      </c>
    </row>
    <row r="5" spans="1:10" x14ac:dyDescent="0.25">
      <c r="A5" s="12">
        <v>43133.718055555553</v>
      </c>
      <c r="B5">
        <v>275</v>
      </c>
      <c r="C5" s="12">
        <v>43133.759722222225</v>
      </c>
      <c r="D5">
        <v>326</v>
      </c>
      <c r="E5" s="11">
        <f t="shared" ref="E5" si="12">C5-A5</f>
        <v>4.1666666671517305E-2</v>
      </c>
      <c r="F5">
        <f t="shared" ref="F5" si="13">D5-B5+1</f>
        <v>52</v>
      </c>
      <c r="G5" s="2">
        <f t="shared" ref="G5" si="14">F5/(E5*24*60)</f>
        <v>0.8666666665657734</v>
      </c>
      <c r="H5" s="2">
        <f t="shared" ref="H5" si="15">G5*60</f>
        <v>51.999999993946403</v>
      </c>
      <c r="I5" s="2">
        <f>Sheet2!$B$25/MEDIAN($H$2:H5)</f>
        <v>6.2857142865079352</v>
      </c>
      <c r="J5" s="2">
        <f>Sheet2!$B$25/AVERAGE($H$2:H5)</f>
        <v>6.3464854980809164</v>
      </c>
    </row>
    <row r="6" spans="1:10" x14ac:dyDescent="0.25">
      <c r="A6" s="12">
        <v>43134.574305555558</v>
      </c>
      <c r="B6">
        <v>327</v>
      </c>
      <c r="C6" s="12">
        <v>43134.601388888892</v>
      </c>
      <c r="D6">
        <v>352</v>
      </c>
      <c r="E6" s="11">
        <f t="shared" ref="E6" si="16">C6-A6</f>
        <v>2.7083333334303461E-2</v>
      </c>
      <c r="F6">
        <f t="shared" ref="F6" si="17">D6-B6+1</f>
        <v>26</v>
      </c>
      <c r="G6" s="2">
        <f t="shared" ref="G6" si="18">F6/(E6*24*60)</f>
        <v>0.66666666664278662</v>
      </c>
      <c r="H6" s="2">
        <f t="shared" ref="H6" si="19">G6*60</f>
        <v>39.999999998567198</v>
      </c>
      <c r="I6" s="2">
        <f>Sheet2!$B$25/MEDIAN($H$2:H6)</f>
        <v>6.7692307700188117</v>
      </c>
      <c r="J6" s="2">
        <f>Sheet2!$B$25/AVERAGE($H$2:H6)</f>
        <v>6.7212751829510813</v>
      </c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352</v>
      </c>
    </row>
    <row r="26" spans="1:2" x14ac:dyDescent="0.25">
      <c r="A26" t="s">
        <v>20</v>
      </c>
      <c r="B26">
        <f>MAX(Sheet1!D2:D1000)</f>
        <v>352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6.7692307700188117</v>
      </c>
    </row>
    <row r="31" spans="1:2" x14ac:dyDescent="0.25">
      <c r="A31" s="3" t="s">
        <v>12</v>
      </c>
      <c r="B31" s="4">
        <f>B25/H39</f>
        <v>6.7212751829510813</v>
      </c>
    </row>
    <row r="32" spans="1:2" x14ac:dyDescent="0.25">
      <c r="A32" t="s">
        <v>11</v>
      </c>
      <c r="B32" s="2">
        <f>ABS(B30-B31)</f>
        <v>4.7955587067730399E-2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2.7083333334303461E-2</v>
      </c>
      <c r="F36" s="4">
        <f>MIN(Sheet1!F2:F1000)</f>
        <v>26</v>
      </c>
      <c r="G36" s="4">
        <f>MIN(Sheet1!G2:G1000)</f>
        <v>0.60869565218623678</v>
      </c>
      <c r="H36" s="4">
        <f>MIN(Sheet1!H2:H1000)</f>
        <v>36.521739131174208</v>
      </c>
    </row>
    <row r="37" spans="1:8" x14ac:dyDescent="0.25">
      <c r="D37" t="s">
        <v>3</v>
      </c>
      <c r="E37" s="11">
        <f>MAX(Sheet1!E2:E1000)</f>
        <v>7.9861111109494232E-2</v>
      </c>
      <c r="F37" s="4">
        <f>MAX(Sheet1!F2:F1000)</f>
        <v>132</v>
      </c>
      <c r="G37" s="4">
        <f>MAX(Sheet1!G2:G1000)</f>
        <v>1.2222222222696506</v>
      </c>
      <c r="H37" s="4">
        <f>MAX(Sheet1!H2:H1000)</f>
        <v>73.333333336179038</v>
      </c>
    </row>
    <row r="38" spans="1:8" x14ac:dyDescent="0.25">
      <c r="D38" t="s">
        <v>2</v>
      </c>
      <c r="E38" s="11">
        <f>MEDIAN(Sheet1!E2:E1000)</f>
        <v>4.1666666671517305E-2</v>
      </c>
      <c r="F38" s="4">
        <f>MEDIAN(Sheet1!F2:F1000)</f>
        <v>57</v>
      </c>
      <c r="G38" s="4">
        <f>MEDIAN(Sheet1!G2:G1000)</f>
        <v>0.8666666665657734</v>
      </c>
      <c r="H38" s="4">
        <f>MEDIAN(Sheet1!H2:H1000)</f>
        <v>51.999999993946403</v>
      </c>
    </row>
    <row r="39" spans="1:8" x14ac:dyDescent="0.25">
      <c r="D39" t="s">
        <v>1</v>
      </c>
      <c r="E39" s="11">
        <f>AVERAGE(Sheet1!E2:E1000)</f>
        <v>5.263888889021473E-2</v>
      </c>
      <c r="F39" s="4">
        <f>AVERAGE(Sheet1!F2:F1000)</f>
        <v>67.400000000000006</v>
      </c>
      <c r="G39" s="4">
        <f>AVERAGE(Sheet1!G2:G1000)</f>
        <v>0.87285024150593016</v>
      </c>
      <c r="H39" s="4">
        <f>AVERAGE(Sheet1!H2:H1000)</f>
        <v>52.371014490355812</v>
      </c>
    </row>
    <row r="40" spans="1:8" x14ac:dyDescent="0.25">
      <c r="D40" t="s">
        <v>0</v>
      </c>
      <c r="E40" s="3" t="str">
        <f>TEXT(SUM(Sheet1!E2:E1000), "d:h:mm:ss")</f>
        <v>0:6:19:00</v>
      </c>
      <c r="F40" s="4">
        <f>SUM(Sheet1!F2:F1000)</f>
        <v>337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2018-02-03T19:31:07Z</dcterms:modified>
</cp:coreProperties>
</file>