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1065" windowWidth="27555" windowHeight="1164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5" i="4" l="1"/>
  <c r="E25" i="4"/>
  <c r="G25" i="4" l="1"/>
  <c r="H25" i="4" s="1"/>
  <c r="I25" i="4"/>
  <c r="J25" i="4"/>
  <c r="F24" i="4"/>
  <c r="E24" i="4"/>
  <c r="G24" i="4" l="1"/>
  <c r="H24" i="4" s="1"/>
  <c r="J24" i="4"/>
  <c r="I24" i="4"/>
  <c r="F23" i="4" l="1"/>
  <c r="E23" i="4"/>
  <c r="G23" i="4" l="1"/>
  <c r="H23" i="4" s="1"/>
  <c r="J23" i="4" s="1"/>
  <c r="F22" i="4"/>
  <c r="E22" i="4"/>
  <c r="I23" i="4" l="1"/>
  <c r="G22" i="4"/>
  <c r="H22" i="4" s="1"/>
  <c r="J22" i="4"/>
  <c r="I22" i="4"/>
  <c r="F21" i="4" l="1"/>
  <c r="G21" i="4" s="1"/>
  <c r="E21" i="4"/>
  <c r="E40" i="2" s="1"/>
  <c r="H21" i="4" l="1"/>
  <c r="J21" i="4" s="1"/>
  <c r="I21" i="4"/>
  <c r="H37" i="2" l="1"/>
  <c r="H39" i="2"/>
  <c r="F20" i="4" l="1"/>
  <c r="E20" i="4"/>
  <c r="G20" i="4" l="1"/>
  <c r="H20" i="4" s="1"/>
  <c r="J20" i="4"/>
  <c r="I20" i="4"/>
  <c r="F19" i="4" l="1"/>
  <c r="E19" i="4"/>
  <c r="G19" i="4" l="1"/>
  <c r="H19" i="4" s="1"/>
  <c r="J19" i="4"/>
  <c r="I19" i="4"/>
  <c r="J11" i="4" l="1"/>
  <c r="J10" i="4"/>
  <c r="F18" i="4"/>
  <c r="E18" i="4"/>
  <c r="G18" i="4" l="1"/>
  <c r="H18" i="4" s="1"/>
  <c r="F17" i="4" l="1"/>
  <c r="E17" i="4"/>
  <c r="G17" i="4" l="1"/>
  <c r="H17" i="4" s="1"/>
  <c r="I18" i="4" l="1"/>
  <c r="J18" i="4"/>
  <c r="J17" i="4"/>
  <c r="I17" i="4"/>
  <c r="J16" i="4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J3" i="4"/>
  <c r="J4" i="4"/>
  <c r="J5" i="4"/>
  <c r="J6" i="4"/>
  <c r="J7" i="4"/>
  <c r="J8" i="4"/>
  <c r="J9" i="4"/>
  <c r="J12" i="4"/>
  <c r="J13" i="4"/>
  <c r="J14" i="4"/>
  <c r="J15" i="4"/>
  <c r="F16" i="4"/>
  <c r="E16" i="4"/>
  <c r="F15" i="4"/>
  <c r="E15" i="4"/>
  <c r="G16" i="4" l="1"/>
  <c r="H16" i="4" s="1"/>
  <c r="G15" i="4"/>
  <c r="H15" i="4" s="1"/>
  <c r="F14" i="4"/>
  <c r="E14" i="4"/>
  <c r="F13" i="4"/>
  <c r="E13" i="4"/>
  <c r="I16" i="4" l="1"/>
  <c r="G14" i="4"/>
  <c r="H14" i="4" s="1"/>
  <c r="G13" i="4"/>
  <c r="H13" i="4" s="1"/>
  <c r="F12" i="4"/>
  <c r="E12" i="4"/>
  <c r="G12" i="4" l="1"/>
  <c r="H12" i="4" s="1"/>
  <c r="F11" i="4"/>
  <c r="E11" i="4"/>
  <c r="G11" i="4" l="1"/>
  <c r="H11" i="4" s="1"/>
  <c r="F10" i="4"/>
  <c r="E10" i="4"/>
  <c r="G10" i="4" l="1"/>
  <c r="H10" i="4" s="1"/>
  <c r="F9" i="4"/>
  <c r="E9" i="4"/>
  <c r="G9" i="4" l="1"/>
  <c r="H9" i="4" s="1"/>
  <c r="F8" i="4"/>
  <c r="E8" i="4"/>
  <c r="F7" i="4"/>
  <c r="E7" i="4"/>
  <c r="G8" i="4" l="1"/>
  <c r="H8" i="4" s="1"/>
  <c r="G7" i="4"/>
  <c r="H7" i="4" s="1"/>
  <c r="G2" i="4"/>
  <c r="G3" i="4"/>
  <c r="G4" i="4"/>
  <c r="E6" i="4"/>
  <c r="F6" i="4"/>
  <c r="G6" i="4" l="1"/>
  <c r="H6" i="4" s="1"/>
  <c r="F5" i="4" l="1"/>
  <c r="E5" i="4"/>
  <c r="G5" i="4" l="1"/>
  <c r="H5" i="4" s="1"/>
  <c r="F4" i="4"/>
  <c r="E4" i="4"/>
  <c r="H4" i="4" l="1"/>
  <c r="F3" i="4"/>
  <c r="E3" i="4"/>
  <c r="H3" i="4" l="1"/>
  <c r="B26" i="2" l="1"/>
  <c r="B27" i="2" s="1"/>
  <c r="B28" i="2" l="1"/>
  <c r="B34" i="2" s="1"/>
  <c r="E2" i="4" l="1"/>
  <c r="F2" i="4"/>
  <c r="F40" i="2" s="1"/>
  <c r="H2" i="4" l="1"/>
  <c r="F36" i="2"/>
  <c r="F37" i="2"/>
  <c r="F38" i="2"/>
  <c r="F39" i="2"/>
  <c r="E38" i="2"/>
  <c r="E37" i="2"/>
  <c r="E39" i="2"/>
  <c r="E36" i="2"/>
  <c r="B29" i="2"/>
  <c r="J2" i="4" l="1"/>
  <c r="H36" i="2"/>
  <c r="H38" i="2"/>
  <c r="G36" i="2"/>
  <c r="G37" i="2"/>
  <c r="G38" i="2"/>
  <c r="G39" i="2"/>
  <c r="I2" i="4"/>
  <c r="B30" i="2" l="1"/>
  <c r="B33" i="2"/>
  <c r="B31" i="2"/>
  <c r="B32" i="2" l="1"/>
</calcChain>
</file>

<file path=xl/sharedStrings.xml><?xml version="1.0" encoding="utf-8"?>
<sst xmlns="http://schemas.openxmlformats.org/spreadsheetml/2006/main" count="31" uniqueCount="24">
  <si>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</si>
  <si>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</si>
  <si>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</si>
  <si>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</si>
  <si>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</si>
  <si>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</si>
  <si>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</si>
  <si>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</si>
  <si>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</si>
  <si>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</si>
  <si>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</si>
  <si>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</si>
  <si>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</si>
  <si>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</si>
  <si>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</si>
  <si>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</si>
  <si>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</si>
  <si>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</si>
  <si>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</si>
  <si>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</si>
  <si>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</si>
  <si>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</si>
  <si>
    <t>Lots of boring RE stuff I decided to skip</t>
  </si>
  <si>
    <t>Skipped a bunch of stuff that I considered boring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</si>
</sst>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Sheet1!$I$2:$I$25</c:f>
              <c:numCache>
                <c:formatCode>0.000</c:formatCode>
                <c:ptCount val="24"/>
                <c:pt idx="0">
                  <c:v>25.789473681422685</c:v>
                </c:pt>
                <c:pt idx="1">
                  <c:v>26.017699115921236</c:v>
                </c:pt>
                <c:pt idx="2">
                  <c:v>25.789473686247796</c:v>
                </c:pt>
                <c:pt idx="3">
                  <c:v>26.017699118376679</c:v>
                </c:pt>
                <c:pt idx="4">
                  <c:v>25.789473686247796</c:v>
                </c:pt>
                <c:pt idx="5">
                  <c:v>26.017699118376679</c:v>
                </c:pt>
                <c:pt idx="6">
                  <c:v>26.25000000467373</c:v>
                </c:pt>
                <c:pt idx="7">
                  <c:v>26.785714286925657</c:v>
                </c:pt>
                <c:pt idx="8">
                  <c:v>27.343749997453415</c:v>
                </c:pt>
                <c:pt idx="9">
                  <c:v>27.817919074115967</c:v>
                </c:pt>
                <c:pt idx="10">
                  <c:v>27.343749997453415</c:v>
                </c:pt>
                <c:pt idx="11">
                  <c:v>26.785714286925657</c:v>
                </c:pt>
                <c:pt idx="12">
                  <c:v>26.25000000467373</c:v>
                </c:pt>
                <c:pt idx="13">
                  <c:v>26.017699118376679</c:v>
                </c:pt>
                <c:pt idx="14">
                  <c:v>26.25000000467373</c:v>
                </c:pt>
                <c:pt idx="15">
                  <c:v>26.017699118376679</c:v>
                </c:pt>
                <c:pt idx="16">
                  <c:v>25.789473686247796</c:v>
                </c:pt>
                <c:pt idx="17">
                  <c:v>25.78947368383524</c:v>
                </c:pt>
                <c:pt idx="18">
                  <c:v>25.789473686247796</c:v>
                </c:pt>
                <c:pt idx="19">
                  <c:v>26.017699118376679</c:v>
                </c:pt>
                <c:pt idx="20">
                  <c:v>26.25000000467373</c:v>
                </c:pt>
                <c:pt idx="21">
                  <c:v>26.017699118376679</c:v>
                </c:pt>
                <c:pt idx="22">
                  <c:v>25.789473686247796</c:v>
                </c:pt>
                <c:pt idx="23">
                  <c:v>25.78947368383524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Sheet1!$J$2:$J$25</c:f>
              <c:numCache>
                <c:formatCode>0.000</c:formatCode>
                <c:ptCount val="24"/>
                <c:pt idx="0">
                  <c:v>25.789473681422685</c:v>
                </c:pt>
                <c:pt idx="1">
                  <c:v>26.017699115921236</c:v>
                </c:pt>
                <c:pt idx="2">
                  <c:v>25.941176471856561</c:v>
                </c:pt>
                <c:pt idx="3">
                  <c:v>26.278155166637681</c:v>
                </c:pt>
                <c:pt idx="4">
                  <c:v>26.082664464765227</c:v>
                </c:pt>
                <c:pt idx="5">
                  <c:v>27.637666080081985</c:v>
                </c:pt>
                <c:pt idx="6">
                  <c:v>28.652601241198518</c:v>
                </c:pt>
                <c:pt idx="7">
                  <c:v>28.609173102804561</c:v>
                </c:pt>
                <c:pt idx="8">
                  <c:v>29.839996587551358</c:v>
                </c:pt>
                <c:pt idx="9">
                  <c:v>30.086241216275059</c:v>
                </c:pt>
                <c:pt idx="10">
                  <c:v>27.682438429828551</c:v>
                </c:pt>
                <c:pt idx="11">
                  <c:v>26.9230043553213</c:v>
                </c:pt>
                <c:pt idx="12">
                  <c:v>26.734202335467899</c:v>
                </c:pt>
                <c:pt idx="13">
                  <c:v>25.973267726828709</c:v>
                </c:pt>
                <c:pt idx="14">
                  <c:v>26.046998402338179</c:v>
                </c:pt>
                <c:pt idx="15">
                  <c:v>25.835175906941576</c:v>
                </c:pt>
                <c:pt idx="16">
                  <c:v>25.247400760179872</c:v>
                </c:pt>
                <c:pt idx="17">
                  <c:v>24.570162097314455</c:v>
                </c:pt>
                <c:pt idx="18">
                  <c:v>25.189892805635093</c:v>
                </c:pt>
                <c:pt idx="19">
                  <c:v>25.376420817798142</c:v>
                </c:pt>
                <c:pt idx="20">
                  <c:v>25.456486806636175</c:v>
                </c:pt>
                <c:pt idx="21">
                  <c:v>25.43242830623355</c:v>
                </c:pt>
                <c:pt idx="22">
                  <c:v>24.657945977236452</c:v>
                </c:pt>
                <c:pt idx="23">
                  <c:v>24.000261763543207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16416"/>
        <c:axId val="126043264"/>
      </c:lineChart>
      <c:catAx>
        <c:axId val="1091164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126043264"/>
        <c:crosses val="autoZero"/>
        <c:auto val="1"/>
        <c:lblAlgn val="ctr"/>
        <c:lblOffset val="100"/>
        <c:noMultiLvlLbl val="0"/>
      </c:catAx>
      <c:valAx>
        <c:axId val="12604326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091164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C26" sqref="C26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1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1" x14ac:dyDescent="0.25">
      <c r="A2" s="12">
        <v>42581.786805555559</v>
      </c>
      <c r="B2">
        <v>1</v>
      </c>
      <c r="C2" s="12">
        <v>42581.825694444444</v>
      </c>
      <c r="D2">
        <v>19</v>
      </c>
      <c r="E2" s="11">
        <f t="shared" ref="E2" si="0">C2-A2</f>
        <v>3.8888888884685002E-2</v>
      </c>
      <c r="F2">
        <f t="shared" ref="F2" si="1">D2-B2+1</f>
        <v>19</v>
      </c>
      <c r="G2" s="2">
        <f>F2/(E2*24*60)</f>
        <v>0.33928571432239107</v>
      </c>
      <c r="H2" s="2">
        <f t="shared" ref="H2" si="2">G2*60</f>
        <v>20.357142859343465</v>
      </c>
      <c r="I2" s="2">
        <f>Sheet2!$B$25/MEDIAN($H$2:H2)</f>
        <v>25.789473681422685</v>
      </c>
      <c r="J2" s="2">
        <f>Sheet2!$B$25/AVERAGE($H$2:H2)</f>
        <v>25.789473681422685</v>
      </c>
    </row>
    <row r="3" spans="1:11" x14ac:dyDescent="0.25">
      <c r="A3" s="12">
        <v>42581.878472222219</v>
      </c>
      <c r="B3">
        <v>20</v>
      </c>
      <c r="C3" s="12">
        <v>42581.913888888892</v>
      </c>
      <c r="D3">
        <v>36</v>
      </c>
      <c r="E3" s="11">
        <f t="shared" ref="E3" si="3">C3-A3</f>
        <v>3.5416666672972497E-2</v>
      </c>
      <c r="F3">
        <f t="shared" ref="F3" si="4">D3-B3+1</f>
        <v>17</v>
      </c>
      <c r="G3" s="2">
        <f>F3/(E3*24*60)</f>
        <v>0.33333333327398434</v>
      </c>
      <c r="H3" s="2">
        <f t="shared" ref="H3" si="5">G3*60</f>
        <v>19.999999996439062</v>
      </c>
      <c r="I3" s="2">
        <f>Sheet2!$B$25/MEDIAN($H$2:H3)</f>
        <v>26.017699115921236</v>
      </c>
      <c r="J3" s="2">
        <f>Sheet2!$B$25/AVERAGE($H$2:H3)</f>
        <v>26.017699115921236</v>
      </c>
    </row>
    <row r="4" spans="1:11" x14ac:dyDescent="0.25">
      <c r="A4" s="12">
        <v>42586.773611111108</v>
      </c>
      <c r="B4">
        <v>37</v>
      </c>
      <c r="C4" s="12">
        <v>42586.8125</v>
      </c>
      <c r="D4">
        <v>55</v>
      </c>
      <c r="E4" s="11">
        <f t="shared" ref="E4" si="6">C4-A4</f>
        <v>3.888888889196096E-2</v>
      </c>
      <c r="F4">
        <f t="shared" ref="F4" si="7">D4-B4+1</f>
        <v>19</v>
      </c>
      <c r="G4" s="2">
        <f>F4/(E4*24*60)</f>
        <v>0.33928571425891202</v>
      </c>
      <c r="H4" s="2">
        <f t="shared" ref="H4" si="8">G4*60</f>
        <v>20.357142855534722</v>
      </c>
      <c r="I4" s="2">
        <f>Sheet2!$B$25/MEDIAN($H$2:H4)</f>
        <v>25.789473686247796</v>
      </c>
      <c r="J4" s="2">
        <f>Sheet2!$B$25/AVERAGE($H$2:H4)</f>
        <v>25.941176471856561</v>
      </c>
    </row>
    <row r="5" spans="1:11" x14ac:dyDescent="0.25">
      <c r="A5" s="12">
        <v>42587.951388888891</v>
      </c>
      <c r="B5">
        <v>56</v>
      </c>
      <c r="C5" s="12">
        <v>42587.986111111109</v>
      </c>
      <c r="D5">
        <v>71</v>
      </c>
      <c r="E5" s="11">
        <f t="shared" ref="E5" si="9">C5-A5</f>
        <v>3.4722222218988463E-2</v>
      </c>
      <c r="F5">
        <f t="shared" ref="F5" si="10">D5-B5+1</f>
        <v>16</v>
      </c>
      <c r="G5" s="2">
        <f>F5/(E5*24*60)</f>
        <v>0.32000000002980233</v>
      </c>
      <c r="H5" s="2">
        <f t="shared" ref="H5" si="11">G5*60</f>
        <v>19.20000000178814</v>
      </c>
      <c r="I5" s="2">
        <f>Sheet2!$B$25/MEDIAN($H$2:H5)</f>
        <v>26.017699118376679</v>
      </c>
      <c r="J5" s="2">
        <f>Sheet2!$B$25/AVERAGE($H$2:H5)</f>
        <v>26.278155166637681</v>
      </c>
    </row>
    <row r="6" spans="1:11" x14ac:dyDescent="0.25">
      <c r="A6" s="12">
        <v>42588.833333333336</v>
      </c>
      <c r="B6">
        <v>72</v>
      </c>
      <c r="C6" s="12">
        <v>42588.871527777781</v>
      </c>
      <c r="D6">
        <v>90</v>
      </c>
      <c r="E6" s="11">
        <f t="shared" ref="E6:E7" si="12">C6-A6</f>
        <v>3.8194444445252884E-2</v>
      </c>
      <c r="F6">
        <f t="shared" ref="F6:F7" si="13">D6-B6+1</f>
        <v>19</v>
      </c>
      <c r="G6" s="2">
        <f>F6/(E6*24*60)</f>
        <v>0.34545454544723342</v>
      </c>
      <c r="H6" s="2">
        <f t="shared" ref="H6:H7" si="14">G6*60</f>
        <v>20.727272726834006</v>
      </c>
      <c r="I6" s="2">
        <f>Sheet2!$B$25/MEDIAN($H$2:H6)</f>
        <v>25.789473686247796</v>
      </c>
      <c r="J6" s="2">
        <f>Sheet2!$B$25/AVERAGE($H$2:H6)</f>
        <v>26.082664464765227</v>
      </c>
    </row>
    <row r="7" spans="1:11" x14ac:dyDescent="0.25">
      <c r="A7" s="12">
        <v>42593.79583333333</v>
      </c>
      <c r="B7">
        <v>91</v>
      </c>
      <c r="C7" s="12">
        <v>42593.802083333336</v>
      </c>
      <c r="D7">
        <v>92</v>
      </c>
      <c r="E7" s="11">
        <f t="shared" si="12"/>
        <v>6.2500000058207661E-3</v>
      </c>
      <c r="F7">
        <f t="shared" si="13"/>
        <v>2</v>
      </c>
      <c r="G7" s="2">
        <f t="shared" ref="G7" si="15">F7/(E7*24*60)</f>
        <v>0.22222222201526165</v>
      </c>
      <c r="H7" s="2">
        <f t="shared" si="14"/>
        <v>13.333333320915699</v>
      </c>
      <c r="I7" s="2">
        <f>Sheet2!$B$25/MEDIAN($H$2:H7)</f>
        <v>26.017699118376679</v>
      </c>
      <c r="J7" s="2">
        <f>Sheet2!$B$25/AVERAGE($H$2:H7)</f>
        <v>27.637666080081985</v>
      </c>
      <c r="K7" t="s">
        <v>22</v>
      </c>
    </row>
    <row r="8" spans="1:11" x14ac:dyDescent="0.25">
      <c r="A8" s="12">
        <v>42593.804166666669</v>
      </c>
      <c r="B8">
        <v>127</v>
      </c>
      <c r="C8" s="12">
        <v>42593.833333333336</v>
      </c>
      <c r="D8">
        <v>136</v>
      </c>
      <c r="E8" s="11">
        <f t="shared" ref="E8" si="16">C8-A8</f>
        <v>2.9166666667151731E-2</v>
      </c>
      <c r="F8">
        <f t="shared" ref="F8" si="17">D8-B8+1</f>
        <v>10</v>
      </c>
      <c r="G8" s="2">
        <f t="shared" ref="G8" si="18">F8/(E8*24*60)</f>
        <v>0.23809523809127839</v>
      </c>
      <c r="H8" s="2">
        <f t="shared" ref="H8" si="19">G8*60</f>
        <v>14.285714285476704</v>
      </c>
      <c r="I8" s="2">
        <f>Sheet2!$B$25/MEDIAN($H$2:H8)</f>
        <v>26.25000000467373</v>
      </c>
      <c r="J8" s="2">
        <f>Sheet2!$B$25/AVERAGE($H$2:H8)</f>
        <v>28.652601241198518</v>
      </c>
    </row>
    <row r="9" spans="1:11" x14ac:dyDescent="0.25">
      <c r="A9" s="12">
        <v>42600.899305555555</v>
      </c>
      <c r="B9">
        <v>137</v>
      </c>
      <c r="C9" s="12">
        <v>42600.9375</v>
      </c>
      <c r="D9">
        <v>153</v>
      </c>
      <c r="E9" s="11">
        <f t="shared" ref="E9" si="20">C9-A9</f>
        <v>3.8194444445252884E-2</v>
      </c>
      <c r="F9">
        <f t="shared" ref="F9" si="21">D9-B9+1</f>
        <v>17</v>
      </c>
      <c r="G9" s="2">
        <f t="shared" ref="G9" si="22">F9/(E9*24*60)</f>
        <v>0.30909090908436676</v>
      </c>
      <c r="H9" s="2">
        <f t="shared" ref="H9" si="23">G9*60</f>
        <v>18.545454545062007</v>
      </c>
      <c r="I9" s="2">
        <f>Sheet2!$B$25/MEDIAN($H$2:H9)</f>
        <v>26.785714286925657</v>
      </c>
      <c r="J9" s="2">
        <f>Sheet2!$B$25/AVERAGE($H$2:H9)</f>
        <v>28.609173102804561</v>
      </c>
    </row>
    <row r="10" spans="1:11" x14ac:dyDescent="0.25">
      <c r="A10" s="12">
        <v>42601.92083333333</v>
      </c>
      <c r="B10">
        <v>154</v>
      </c>
      <c r="C10" s="12">
        <v>42601.956944444442</v>
      </c>
      <c r="D10">
        <v>163</v>
      </c>
      <c r="E10" s="11">
        <f t="shared" ref="E10" si="24">C10-A10</f>
        <v>3.6111111112404615E-2</v>
      </c>
      <c r="F10">
        <f t="shared" ref="F10" si="25">D10-B10+1</f>
        <v>10</v>
      </c>
      <c r="G10" s="2">
        <f t="shared" ref="G10" si="26">F10/(E10*24*60)</f>
        <v>0.19230769230080383</v>
      </c>
      <c r="H10" s="2">
        <f t="shared" ref="H10" si="27">G10*60</f>
        <v>11.53846153804823</v>
      </c>
      <c r="I10" s="2">
        <f>Sheet2!$B$25/MEDIAN($H$2:H10)</f>
        <v>27.343749997453415</v>
      </c>
      <c r="J10" s="2">
        <f>Sheet2!$B$25/AVERAGE($H$2:H10)</f>
        <v>29.839996587551358</v>
      </c>
    </row>
    <row r="11" spans="1:11" x14ac:dyDescent="0.25">
      <c r="A11" s="12">
        <v>42602.901388888888</v>
      </c>
      <c r="B11">
        <v>164</v>
      </c>
      <c r="C11" s="12">
        <v>42602.9375</v>
      </c>
      <c r="D11">
        <v>177</v>
      </c>
      <c r="E11" s="11">
        <f t="shared" ref="E11" si="28">C11-A11</f>
        <v>3.6111111112404615E-2</v>
      </c>
      <c r="F11">
        <f t="shared" ref="F11" si="29">D11-B11+1</f>
        <v>14</v>
      </c>
      <c r="G11" s="2">
        <f t="shared" ref="G11" si="30">F11/(E11*24*60)</f>
        <v>0.26923076922112538</v>
      </c>
      <c r="H11" s="2">
        <f t="shared" ref="H11" si="31">G11*60</f>
        <v>16.153846153267523</v>
      </c>
      <c r="I11" s="2">
        <f>Sheet2!$B$25/MEDIAN($H$2:H11)</f>
        <v>27.817919074115967</v>
      </c>
      <c r="J11" s="2">
        <f>Sheet2!$B$25/AVERAGE($H$2:H11)</f>
        <v>30.086241216275059</v>
      </c>
    </row>
    <row r="12" spans="1:11" x14ac:dyDescent="0.25">
      <c r="A12" s="12">
        <v>42608.025694444441</v>
      </c>
      <c r="B12">
        <v>178</v>
      </c>
      <c r="C12" s="12">
        <v>42608.061111111114</v>
      </c>
      <c r="D12">
        <v>206</v>
      </c>
      <c r="E12" s="11">
        <f t="shared" ref="E12" si="32">C12-A12</f>
        <v>3.5416666672972497E-2</v>
      </c>
      <c r="F12">
        <f t="shared" ref="F12" si="33">D12-B12+1</f>
        <v>29</v>
      </c>
      <c r="G12" s="2">
        <f t="shared" ref="G12" si="34">F12/(E12*24*60)</f>
        <v>0.56862745087914979</v>
      </c>
      <c r="H12" s="2">
        <f t="shared" ref="H12" si="35">G12*60</f>
        <v>34.117647052748985</v>
      </c>
      <c r="I12" s="2">
        <f>Sheet2!$B$25/MEDIAN($H$2:H12)</f>
        <v>27.343749997453415</v>
      </c>
      <c r="J12" s="2">
        <f>Sheet2!$B$25/AVERAGE($H$2:H12)</f>
        <v>27.682438429828551</v>
      </c>
    </row>
    <row r="13" spans="1:11" x14ac:dyDescent="0.25">
      <c r="A13" s="12">
        <v>42608.991666666669</v>
      </c>
      <c r="B13">
        <v>207</v>
      </c>
      <c r="C13" s="12">
        <v>42609.009722222225</v>
      </c>
      <c r="D13">
        <v>217</v>
      </c>
      <c r="E13" s="11">
        <f t="shared" ref="E13" si="36">C13-A13</f>
        <v>1.8055555556202307E-2</v>
      </c>
      <c r="F13">
        <f t="shared" ref="F13" si="37">D13-B13+1</f>
        <v>11</v>
      </c>
      <c r="G13" s="2">
        <f t="shared" ref="G13" si="38">F13/(E13*24*60)</f>
        <v>0.42307692306176842</v>
      </c>
      <c r="H13" s="2">
        <f t="shared" ref="H13" si="39">G13*60</f>
        <v>25.384615383706105</v>
      </c>
      <c r="I13" s="2">
        <f>Sheet2!$B$25/MEDIAN($H$2:H13)</f>
        <v>26.785714286925657</v>
      </c>
      <c r="J13" s="2">
        <f>Sheet2!$B$25/AVERAGE($H$2:H13)</f>
        <v>26.9230043553213</v>
      </c>
    </row>
    <row r="14" spans="1:11" x14ac:dyDescent="0.25">
      <c r="A14" s="12">
        <v>42609.009722222225</v>
      </c>
      <c r="B14">
        <v>225</v>
      </c>
      <c r="C14" s="12">
        <v>42609.03125</v>
      </c>
      <c r="D14">
        <v>235</v>
      </c>
      <c r="E14" s="11">
        <f t="shared" ref="E14" si="40">C14-A14</f>
        <v>2.1527777775190771E-2</v>
      </c>
      <c r="F14">
        <f t="shared" ref="F14" si="41">D14-B14+1</f>
        <v>11</v>
      </c>
      <c r="G14" s="2">
        <f t="shared" ref="G14" si="42">F14/(E14*24*60)</f>
        <v>0.35483870972006054</v>
      </c>
      <c r="H14" s="2">
        <f t="shared" ref="H14" si="43">G14*60</f>
        <v>21.290322583203633</v>
      </c>
      <c r="I14" s="2">
        <f>Sheet2!$B$25/MEDIAN($H$2:H14)</f>
        <v>26.25000000467373</v>
      </c>
      <c r="J14" s="2">
        <f>Sheet2!$B$25/AVERAGE($H$2:H14)</f>
        <v>26.734202335467899</v>
      </c>
    </row>
    <row r="15" spans="1:11" x14ac:dyDescent="0.25">
      <c r="A15" s="12">
        <v>42628.968055555553</v>
      </c>
      <c r="B15">
        <v>236</v>
      </c>
      <c r="C15" s="12">
        <v>42628.986111111109</v>
      </c>
      <c r="D15">
        <v>247</v>
      </c>
      <c r="E15" s="11">
        <f t="shared" ref="E15" si="44">C15-A15</f>
        <v>1.8055555556202307E-2</v>
      </c>
      <c r="F15">
        <f t="shared" ref="F15" si="45">D15-B15+1</f>
        <v>12</v>
      </c>
      <c r="G15" s="2">
        <f t="shared" ref="G15" si="46">F15/(E15*24*60)</f>
        <v>0.46153846152192918</v>
      </c>
      <c r="H15" s="2">
        <f t="shared" ref="H15" si="47">G15*60</f>
        <v>27.692307691315751</v>
      </c>
      <c r="I15" s="2">
        <f>Sheet2!$B$25/MEDIAN($H$2:H15)</f>
        <v>26.017699118376679</v>
      </c>
      <c r="J15" s="2">
        <f>Sheet2!$B$25/AVERAGE($H$2:H15)</f>
        <v>25.973267726828709</v>
      </c>
      <c r="K15" t="s">
        <v>23</v>
      </c>
    </row>
    <row r="16" spans="1:11" x14ac:dyDescent="0.25">
      <c r="A16" s="12">
        <v>42628.988888888889</v>
      </c>
      <c r="B16">
        <v>315</v>
      </c>
      <c r="C16" s="12">
        <v>42629.010416666664</v>
      </c>
      <c r="D16">
        <v>324</v>
      </c>
      <c r="E16" s="11">
        <f t="shared" ref="E16" si="48">C16-A16</f>
        <v>2.1527777775190771E-2</v>
      </c>
      <c r="F16">
        <f t="shared" ref="F16" si="49">D16-B16+1</f>
        <v>10</v>
      </c>
      <c r="G16" s="2">
        <f t="shared" ref="G16" si="50">F16/(E16*24*60)</f>
        <v>0.32258064520005503</v>
      </c>
      <c r="H16" s="2">
        <f t="shared" ref="H16" si="51">G16*60</f>
        <v>19.3548387120033</v>
      </c>
      <c r="I16" s="2">
        <f>Sheet2!$B$25/MEDIAN($H$2:H16)</f>
        <v>26.25000000467373</v>
      </c>
      <c r="J16" s="2">
        <f>Sheet2!$B$25/AVERAGE($H$2:H16)</f>
        <v>26.046998402338179</v>
      </c>
    </row>
    <row r="17" spans="1:10" x14ac:dyDescent="0.25">
      <c r="A17" s="12">
        <v>42630.006944444445</v>
      </c>
      <c r="B17">
        <v>325</v>
      </c>
      <c r="C17" s="12">
        <v>42630.041666666664</v>
      </c>
      <c r="D17">
        <v>343</v>
      </c>
      <c r="E17" s="11">
        <f t="shared" ref="E17" si="52">C17-A17</f>
        <v>3.4722222218988463E-2</v>
      </c>
      <c r="F17">
        <f t="shared" ref="F17" si="53">D17-B17+1</f>
        <v>19</v>
      </c>
      <c r="G17" s="2">
        <f t="shared" ref="G17" si="54">F17/(E17*24*60)</f>
        <v>0.38000000003539025</v>
      </c>
      <c r="H17" s="2">
        <f t="shared" ref="H17" si="55">G17*60</f>
        <v>22.800000002123415</v>
      </c>
      <c r="I17" s="2">
        <f>Sheet2!$B$25/MEDIAN($H$2:H17)</f>
        <v>26.017699118376679</v>
      </c>
      <c r="J17" s="2">
        <f>Sheet2!$B$25/AVERAGE($H$2:H17)</f>
        <v>25.835175906941576</v>
      </c>
    </row>
    <row r="18" spans="1:10" x14ac:dyDescent="0.25">
      <c r="A18" s="12">
        <v>42635.84375</v>
      </c>
      <c r="B18">
        <v>344</v>
      </c>
      <c r="C18" s="12">
        <v>42635.881944444445</v>
      </c>
      <c r="D18">
        <v>369</v>
      </c>
      <c r="E18" s="11">
        <f t="shared" ref="E18" si="56">C18-A18</f>
        <v>3.8194444445252884E-2</v>
      </c>
      <c r="F18">
        <f t="shared" ref="F18" si="57">D18-B18+1</f>
        <v>26</v>
      </c>
      <c r="G18" s="2">
        <f t="shared" ref="G18" si="58">F18/(E18*24*60)</f>
        <v>0.47272727271726678</v>
      </c>
      <c r="H18" s="2">
        <f t="shared" ref="H18" si="59">G18*60</f>
        <v>28.363636363036008</v>
      </c>
      <c r="I18" s="2">
        <f>Sheet2!$B$25/MEDIAN($H$2:H18)</f>
        <v>25.789473686247796</v>
      </c>
      <c r="J18" s="2">
        <f>Sheet2!$B$25/AVERAGE($H$2:H18)</f>
        <v>25.247400760179872</v>
      </c>
    </row>
    <row r="19" spans="1:10" x14ac:dyDescent="0.25">
      <c r="A19" s="12">
        <v>42637.761805555558</v>
      </c>
      <c r="B19">
        <v>370</v>
      </c>
      <c r="C19" s="12">
        <v>42637.799305555556</v>
      </c>
      <c r="D19">
        <v>397</v>
      </c>
      <c r="E19" s="11">
        <f t="shared" ref="E19" si="60">C19-A19</f>
        <v>3.7499999998544808E-2</v>
      </c>
      <c r="F19">
        <f t="shared" ref="F19" si="61">D19-B19+1</f>
        <v>28</v>
      </c>
      <c r="G19" s="2">
        <f t="shared" ref="G19" si="62">F19/(E19*24*60)</f>
        <v>0.51851851853863973</v>
      </c>
      <c r="H19" s="2">
        <f t="shared" ref="H19" si="63">G19*60</f>
        <v>31.111111112318383</v>
      </c>
      <c r="I19" s="2">
        <f>Sheet2!$B$25/MEDIAN($H$2:H19)</f>
        <v>25.78947368383524</v>
      </c>
      <c r="J19" s="2">
        <f>Sheet2!$B$25/AVERAGE($H$2:H19)</f>
        <v>24.570162097314455</v>
      </c>
    </row>
    <row r="20" spans="1:10" x14ac:dyDescent="0.25">
      <c r="A20" s="12">
        <v>42642.8125</v>
      </c>
      <c r="B20">
        <v>398</v>
      </c>
      <c r="C20" s="12">
        <v>42642.852777777778</v>
      </c>
      <c r="D20">
        <v>408</v>
      </c>
      <c r="E20" s="11">
        <f t="shared" ref="E20" si="64">C20-A20</f>
        <v>4.0277777778101154E-2</v>
      </c>
      <c r="F20">
        <f t="shared" ref="F20:F21" si="65">D20-B20+1</f>
        <v>11</v>
      </c>
      <c r="G20" s="2">
        <f t="shared" ref="G20" si="66">F20/(E20*24*60)</f>
        <v>0.18965517241227042</v>
      </c>
      <c r="H20" s="2">
        <f t="shared" ref="H20" si="67">G20*60</f>
        <v>11.379310344736226</v>
      </c>
      <c r="I20" s="2">
        <f>Sheet2!$B$25/MEDIAN($H$2:H20)</f>
        <v>25.789473686247796</v>
      </c>
      <c r="J20" s="2">
        <f>Sheet2!$B$25/AVERAGE($H$2:H20)</f>
        <v>25.189892805635093</v>
      </c>
    </row>
    <row r="21" spans="1:10" x14ac:dyDescent="0.25">
      <c r="A21" s="12">
        <v>42644.773611111108</v>
      </c>
      <c r="B21">
        <v>409</v>
      </c>
      <c r="C21" s="12">
        <v>42644.811111111114</v>
      </c>
      <c r="D21">
        <v>424</v>
      </c>
      <c r="E21" s="11">
        <f t="shared" ref="E21" si="68">C21-A21</f>
        <v>3.7500000005820766E-2</v>
      </c>
      <c r="F21">
        <f t="shared" si="65"/>
        <v>16</v>
      </c>
      <c r="G21" s="2">
        <f>F21/(E21*24*60)</f>
        <v>0.29629629625030507</v>
      </c>
      <c r="H21" s="2">
        <f t="shared" ref="H21" si="69">G21*60</f>
        <v>17.777777775018304</v>
      </c>
      <c r="I21" s="2">
        <f>Sheet2!$B$25/MEDIAN($H$2:H21)</f>
        <v>26.017699118376679</v>
      </c>
      <c r="J21" s="2">
        <f>Sheet2!$B$25/AVERAGE($H$2:H21)</f>
        <v>25.376420817798142</v>
      </c>
    </row>
    <row r="22" spans="1:10" x14ac:dyDescent="0.25">
      <c r="A22" s="12">
        <v>42649.854166666664</v>
      </c>
      <c r="B22">
        <v>425</v>
      </c>
      <c r="C22" s="12">
        <v>42649.895138888889</v>
      </c>
      <c r="D22">
        <v>443</v>
      </c>
      <c r="E22" s="11">
        <f t="shared" ref="E22" si="70">C22-A22</f>
        <v>4.0972222224809229E-2</v>
      </c>
      <c r="F22">
        <f t="shared" ref="F22" si="71">D22-B22+1</f>
        <v>19</v>
      </c>
      <c r="G22" s="2">
        <f>F22/(E22*24*60)</f>
        <v>0.32203389828475137</v>
      </c>
      <c r="H22" s="2">
        <f t="shared" ref="H22" si="72">G22*60</f>
        <v>19.322033897085081</v>
      </c>
      <c r="I22" s="2">
        <f>Sheet2!$B$25/MEDIAN($H$2:H22)</f>
        <v>26.25000000467373</v>
      </c>
      <c r="J22" s="2">
        <f>Sheet2!$B$25/AVERAGE($H$2:H22)</f>
        <v>25.456486806636175</v>
      </c>
    </row>
    <row r="23" spans="1:10" x14ac:dyDescent="0.25">
      <c r="A23" s="12">
        <v>42650.658333333333</v>
      </c>
      <c r="B23">
        <v>444</v>
      </c>
      <c r="C23" s="12">
        <v>42650.697916666664</v>
      </c>
      <c r="D23">
        <v>463</v>
      </c>
      <c r="E23" s="11">
        <f t="shared" ref="E23" si="73">C23-A23</f>
        <v>3.9583333331393078E-2</v>
      </c>
      <c r="F23">
        <f t="shared" ref="F23" si="74">D23-B23+1</f>
        <v>20</v>
      </c>
      <c r="G23" s="2">
        <f>F23/(E23*24*60)</f>
        <v>0.35087719299965509</v>
      </c>
      <c r="H23" s="2">
        <f t="shared" ref="H23" si="75">G23*60</f>
        <v>21.052631579979305</v>
      </c>
      <c r="I23" s="2">
        <f>Sheet2!$B$25/MEDIAN($H$2:H23)</f>
        <v>26.017699118376679</v>
      </c>
      <c r="J23" s="2">
        <f>Sheet2!$B$25/AVERAGE($H$2:H23)</f>
        <v>25.43242830623355</v>
      </c>
    </row>
    <row r="24" spans="1:10" x14ac:dyDescent="0.25">
      <c r="A24" s="12">
        <v>42657.756249999999</v>
      </c>
      <c r="B24">
        <v>464</v>
      </c>
      <c r="C24" s="12">
        <v>42657.793749999997</v>
      </c>
      <c r="D24">
        <v>495</v>
      </c>
      <c r="E24" s="11">
        <f t="shared" ref="E24" si="76">C24-A24</f>
        <v>3.7499999998544808E-2</v>
      </c>
      <c r="F24">
        <f t="shared" ref="F24" si="77">D24-B24+1</f>
        <v>32</v>
      </c>
      <c r="G24" s="2">
        <f>F24/(E24*24*60)</f>
        <v>0.59259259261558817</v>
      </c>
      <c r="H24" s="2">
        <f t="shared" ref="H24" si="78">G24*60</f>
        <v>35.555555556935289</v>
      </c>
      <c r="I24" s="2">
        <f>Sheet2!$B$25/MEDIAN($H$2:H24)</f>
        <v>25.789473686247796</v>
      </c>
      <c r="J24" s="2">
        <f>Sheet2!$B$25/AVERAGE($H$2:H24)</f>
        <v>24.657945977236452</v>
      </c>
    </row>
    <row r="25" spans="1:10" x14ac:dyDescent="0.25">
      <c r="A25" s="12">
        <v>42658.795138888891</v>
      </c>
      <c r="B25">
        <v>496</v>
      </c>
      <c r="C25" s="12">
        <v>42658.830555555556</v>
      </c>
      <c r="D25">
        <v>525</v>
      </c>
      <c r="E25" s="11">
        <f t="shared" ref="E25" si="79">C25-A25</f>
        <v>3.5416666665696539E-2</v>
      </c>
      <c r="F25">
        <f t="shared" ref="F25" si="80">D25-B25+1</f>
        <v>30</v>
      </c>
      <c r="G25" s="2">
        <f>F25/(E25*24*60)</f>
        <v>0.58823529413375986</v>
      </c>
      <c r="H25" s="2">
        <f t="shared" ref="H25" si="81">G25*60</f>
        <v>35.29411764802559</v>
      </c>
      <c r="I25" s="2">
        <f>Sheet2!$B$25/MEDIAN($H$2:H25)</f>
        <v>25.78947368383524</v>
      </c>
      <c r="J25" s="2">
        <f>Sheet2!$B$25/AVERAGE($H$2:H25)</f>
        <v>24.000261763543207</v>
      </c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workbookViewId="0">
      <selection activeCell="B31" sqref="B31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>
        <v>525</v>
      </c>
    </row>
    <row r="26" spans="1:2" x14ac:dyDescent="0.25">
      <c r="A26" t="s">
        <v>20</v>
      </c>
      <c r="B26">
        <f>MAX(Sheet1!D2:D1000)</f>
        <v>525</v>
      </c>
    </row>
    <row r="27" spans="1:2" x14ac:dyDescent="0.25">
      <c r="A27" t="s">
        <v>21</v>
      </c>
      <c r="B27" s="4">
        <f>B26/B25*100</f>
        <v>100</v>
      </c>
    </row>
    <row r="28" spans="1:2" x14ac:dyDescent="0.25">
      <c r="A28" t="s">
        <v>16</v>
      </c>
      <c r="B28">
        <f>B25-B26</f>
        <v>0</v>
      </c>
    </row>
    <row r="29" spans="1:2" x14ac:dyDescent="0.25">
      <c r="A29" t="s">
        <v>14</v>
      </c>
      <c r="B29" s="4">
        <f>B28/B25*100</f>
        <v>0</v>
      </c>
    </row>
    <row r="30" spans="1:2" x14ac:dyDescent="0.25">
      <c r="A30" t="s">
        <v>13</v>
      </c>
      <c r="B30" s="4">
        <f>B25/H38</f>
        <v>25.78947368383524</v>
      </c>
    </row>
    <row r="31" spans="1:2" x14ac:dyDescent="0.25">
      <c r="A31" s="3" t="s">
        <v>12</v>
      </c>
      <c r="B31" s="4">
        <f>B25/H39</f>
        <v>24.000261763543207</v>
      </c>
    </row>
    <row r="32" spans="1:2" x14ac:dyDescent="0.25">
      <c r="A32" t="s">
        <v>11</v>
      </c>
      <c r="B32" s="2">
        <f>ABS(B30-B31)</f>
        <v>1.7892119202920327</v>
      </c>
    </row>
    <row r="33" spans="1:8" x14ac:dyDescent="0.25">
      <c r="A33" t="s">
        <v>10</v>
      </c>
      <c r="B33" s="2">
        <f>B28/H38</f>
        <v>0</v>
      </c>
    </row>
    <row r="34" spans="1:8" x14ac:dyDescent="0.25">
      <c r="A34" t="s">
        <v>9</v>
      </c>
      <c r="B34" s="2">
        <f>B28/H39</f>
        <v>0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6.2500000058207661E-3</v>
      </c>
      <c r="F36" s="4">
        <f>MIN(Sheet1!F2:F1000)</f>
        <v>2</v>
      </c>
      <c r="G36" s="4">
        <f>MIN(Sheet1!G2:G1000)</f>
        <v>0.18965517241227042</v>
      </c>
      <c r="H36" s="4">
        <f>MIN(Sheet1!H2:H1000)</f>
        <v>11.379310344736226</v>
      </c>
    </row>
    <row r="37" spans="1:8" x14ac:dyDescent="0.25">
      <c r="D37" t="s">
        <v>3</v>
      </c>
      <c r="E37" s="11">
        <f>MAX(Sheet1!E2:E1000)</f>
        <v>4.0972222224809229E-2</v>
      </c>
      <c r="F37" s="4">
        <f>MAX(Sheet1!F2:F1000)</f>
        <v>32</v>
      </c>
      <c r="G37" s="4">
        <f>MAX(Sheet1!G2:G1000)</f>
        <v>0.59259259261558817</v>
      </c>
      <c r="H37" s="4">
        <f>MAX(Sheet1!H2:H1000)</f>
        <v>35.555555556935289</v>
      </c>
    </row>
    <row r="38" spans="1:8" x14ac:dyDescent="0.25">
      <c r="D38" t="s">
        <v>2</v>
      </c>
      <c r="E38" s="11">
        <f>MEDIAN(Sheet1!E2:E1000)</f>
        <v>3.6111111112404615E-2</v>
      </c>
      <c r="F38" s="4">
        <f>MEDIAN(Sheet1!F2:F1000)</f>
        <v>17</v>
      </c>
      <c r="G38" s="4">
        <f>MEDIAN(Sheet1!G2:G1000)</f>
        <v>0.33928571429065157</v>
      </c>
      <c r="H38" s="4">
        <f>MEDIAN(Sheet1!H2:H1000)</f>
        <v>20.357142857439094</v>
      </c>
    </row>
    <row r="39" spans="1:8" x14ac:dyDescent="0.25">
      <c r="D39" t="s">
        <v>1</v>
      </c>
      <c r="E39" s="11">
        <f>AVERAGE(Sheet1!E2:E1000)</f>
        <v>3.2841435185825198E-2</v>
      </c>
      <c r="F39" s="4">
        <f>AVERAGE(Sheet1!F2:F1000)</f>
        <v>17.375</v>
      </c>
      <c r="G39" s="4">
        <f>AVERAGE(Sheet1!G2:G1000)</f>
        <v>0.36457935693398952</v>
      </c>
      <c r="H39" s="4">
        <f>AVERAGE(Sheet1!H2:H1000)</f>
        <v>21.874761416039373</v>
      </c>
    </row>
    <row r="40" spans="1:8" x14ac:dyDescent="0.25">
      <c r="D40" t="s">
        <v>0</v>
      </c>
      <c r="E40" s="3" t="str">
        <f>TEXT(SUM(Sheet1!E2:E1000), "d:h:mm:ss")</f>
        <v>0:18:55:00</v>
      </c>
      <c r="F40" s="4">
        <f>SUM(Sheet1!F2:F1000)</f>
        <v>417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2016-10-15T23:56:26Z</dcterms:modified>
</cp:coreProperties>
</file>