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1545" windowWidth="27555" windowHeight="11160"/>
  </bookViews>
  <sheets>
    <sheet name="Sheet1" sheetId="4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9" i="4" l="1"/>
  <c r="F39" i="4"/>
  <c r="F38" i="4"/>
  <c r="E38" i="4"/>
  <c r="F37" i="4"/>
  <c r="E37" i="4"/>
  <c r="G39" i="4" l="1"/>
  <c r="H39" i="4" s="1"/>
  <c r="J39" i="4"/>
  <c r="I39" i="4"/>
  <c r="G38" i="4"/>
  <c r="H38" i="4" s="1"/>
  <c r="I38" i="4"/>
  <c r="J38" i="4"/>
  <c r="G37" i="4"/>
  <c r="H37" i="4" s="1"/>
  <c r="J37" i="4"/>
  <c r="I37" i="4"/>
  <c r="F36" i="4" l="1"/>
  <c r="E36" i="4"/>
  <c r="F35" i="4"/>
  <c r="E35" i="4"/>
  <c r="F34" i="4"/>
  <c r="E34" i="4"/>
  <c r="F33" i="4"/>
  <c r="E33" i="4"/>
  <c r="F32" i="4"/>
  <c r="E32" i="4"/>
  <c r="G36" i="4" l="1"/>
  <c r="H36" i="4" s="1"/>
  <c r="J36" i="4"/>
  <c r="I36" i="4"/>
  <c r="G35" i="4"/>
  <c r="H35" i="4" s="1"/>
  <c r="J35" i="4"/>
  <c r="I35" i="4"/>
  <c r="G34" i="4"/>
  <c r="H34" i="4" s="1"/>
  <c r="J34" i="4"/>
  <c r="I34" i="4"/>
  <c r="G33" i="4"/>
  <c r="H33" i="4" s="1"/>
  <c r="J33" i="4"/>
  <c r="I33" i="4"/>
  <c r="G32" i="4"/>
  <c r="H32" i="4" s="1"/>
  <c r="J32" i="4" s="1"/>
  <c r="I32" i="4"/>
  <c r="F31" i="4" l="1"/>
  <c r="E31" i="4"/>
  <c r="G31" i="4" l="1"/>
  <c r="H31" i="4" s="1"/>
  <c r="J31" i="4" s="1"/>
  <c r="F30" i="4"/>
  <c r="I31" i="4" l="1"/>
  <c r="E30" i="4"/>
  <c r="G30" i="4" l="1"/>
  <c r="H30" i="4" s="1"/>
  <c r="I30" i="4" s="1"/>
  <c r="J30" i="4" l="1"/>
  <c r="F29" i="4" l="1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E29" i="4"/>
  <c r="G29" i="4" l="1"/>
  <c r="H29" i="4" s="1"/>
  <c r="E28" i="4"/>
  <c r="G28" i="4" l="1"/>
  <c r="H28" i="4" s="1"/>
  <c r="E27" i="4" l="1"/>
  <c r="G27" i="4" l="1"/>
  <c r="H27" i="4" s="1"/>
  <c r="E26" i="4"/>
  <c r="G26" i="4" l="1"/>
  <c r="H26" i="4" s="1"/>
  <c r="E25" i="4" l="1"/>
  <c r="G25" i="4" l="1"/>
  <c r="H25" i="4" s="1"/>
  <c r="E24" i="4" l="1"/>
  <c r="G24" i="4" l="1"/>
  <c r="H24" i="4" s="1"/>
  <c r="E23" i="4" l="1"/>
  <c r="G23" i="4" l="1"/>
  <c r="H23" i="4" s="1"/>
  <c r="E22" i="4"/>
  <c r="G22" i="4" l="1"/>
  <c r="H22" i="4" s="1"/>
  <c r="E21" i="4"/>
  <c r="G21" i="4" l="1"/>
  <c r="H21" i="4" s="1"/>
  <c r="E20" i="4"/>
  <c r="G20" i="4" l="1"/>
  <c r="H20" i="4" s="1"/>
  <c r="E19" i="4" l="1"/>
  <c r="G19" i="4" l="1"/>
  <c r="H19" i="4" s="1"/>
  <c r="E18" i="4" l="1"/>
  <c r="G18" i="4" l="1"/>
  <c r="H18" i="4" s="1"/>
  <c r="E17" i="4"/>
  <c r="G17" i="4" l="1"/>
  <c r="H17" i="4" s="1"/>
  <c r="E16" i="4" l="1"/>
  <c r="G16" i="4" l="1"/>
  <c r="H16" i="4" s="1"/>
  <c r="E15" i="4"/>
  <c r="G15" i="4" l="1"/>
  <c r="H15" i="4" s="1"/>
  <c r="E14" i="4"/>
  <c r="G14" i="4" l="1"/>
  <c r="H14" i="4" s="1"/>
  <c r="E13" i="4"/>
  <c r="E12" i="4"/>
  <c r="G13" i="4" l="1"/>
  <c r="H13" i="4" s="1"/>
  <c r="G12" i="4"/>
  <c r="H12" i="4" s="1"/>
  <c r="E11" i="4"/>
  <c r="G11" i="4" l="1"/>
  <c r="H11" i="4" s="1"/>
  <c r="E10" i="4"/>
  <c r="G10" i="4" l="1"/>
  <c r="H10" i="4" s="1"/>
  <c r="E9" i="4" l="1"/>
  <c r="G9" i="4" l="1"/>
  <c r="H9" i="4" s="1"/>
  <c r="I9" i="4"/>
  <c r="F8" i="4"/>
  <c r="E8" i="4"/>
  <c r="J9" i="4" l="1"/>
  <c r="J29" i="4"/>
  <c r="I29" i="4"/>
  <c r="J28" i="4"/>
  <c r="I28" i="4"/>
  <c r="J27" i="4"/>
  <c r="I27" i="4"/>
  <c r="J26" i="4"/>
  <c r="I26" i="4"/>
  <c r="I21" i="4"/>
  <c r="J21" i="4"/>
  <c r="I25" i="4"/>
  <c r="I20" i="4"/>
  <c r="J23" i="4"/>
  <c r="J22" i="4"/>
  <c r="J25" i="4"/>
  <c r="J20" i="4"/>
  <c r="I24" i="4"/>
  <c r="I22" i="4"/>
  <c r="J24" i="4"/>
  <c r="I23" i="4"/>
  <c r="I19" i="4"/>
  <c r="J19" i="4"/>
  <c r="J18" i="4"/>
  <c r="I18" i="4"/>
  <c r="J17" i="4"/>
  <c r="I17" i="4"/>
  <c r="I16" i="4"/>
  <c r="J16" i="4"/>
  <c r="J15" i="4"/>
  <c r="I15" i="4"/>
  <c r="J14" i="4"/>
  <c r="J13" i="4"/>
  <c r="I13" i="4"/>
  <c r="J12" i="4"/>
  <c r="I14" i="4"/>
  <c r="I12" i="4"/>
  <c r="J11" i="4"/>
  <c r="J10" i="4"/>
  <c r="I10" i="4"/>
  <c r="I11" i="4"/>
  <c r="G8" i="4"/>
  <c r="H8" i="4" s="1"/>
  <c r="J8" i="4"/>
  <c r="I8" i="4"/>
  <c r="E7" i="4"/>
  <c r="G7" i="4" s="1"/>
  <c r="F7" i="4" l="1"/>
  <c r="H7" i="4" s="1"/>
  <c r="J7" i="4" l="1"/>
  <c r="I7" i="4"/>
  <c r="F6" i="4"/>
  <c r="E6" i="4"/>
  <c r="G6" i="4" l="1"/>
  <c r="H6" i="4" s="1"/>
  <c r="J6" i="4" s="1"/>
  <c r="I6" i="4"/>
  <c r="F5" i="4"/>
  <c r="E5" i="4"/>
  <c r="G5" i="4" l="1"/>
  <c r="H5" i="4" s="1"/>
  <c r="I5" i="4"/>
  <c r="J5" i="4"/>
  <c r="B26" i="2" l="1"/>
  <c r="B28" i="2" l="1"/>
  <c r="B27" i="2"/>
  <c r="E2" i="4"/>
  <c r="E39" i="2" s="1"/>
  <c r="F2" i="4"/>
  <c r="E3" i="4"/>
  <c r="F3" i="4"/>
  <c r="E4" i="4"/>
  <c r="F4" i="4"/>
  <c r="G4" i="4" l="1"/>
  <c r="H4" i="4" s="1"/>
  <c r="E40" i="2"/>
  <c r="E36" i="2"/>
  <c r="E37" i="2"/>
  <c r="G2" i="4"/>
  <c r="E38" i="2"/>
  <c r="F37" i="2"/>
  <c r="F39" i="2"/>
  <c r="F40" i="2"/>
  <c r="F36" i="2"/>
  <c r="F38" i="2"/>
  <c r="B29" i="2"/>
  <c r="G3" i="4"/>
  <c r="H2" i="4"/>
  <c r="G39" i="2" l="1"/>
  <c r="G36" i="2"/>
  <c r="G37" i="2"/>
  <c r="G38" i="2"/>
  <c r="J2" i="4"/>
  <c r="I2" i="4"/>
  <c r="H3" i="4"/>
  <c r="I4" i="4" s="1"/>
  <c r="H36" i="2" l="1"/>
  <c r="H37" i="2"/>
  <c r="H39" i="2"/>
  <c r="B34" i="2" s="1"/>
  <c r="H38" i="2"/>
  <c r="B33" i="2" s="1"/>
  <c r="J4" i="4"/>
  <c r="I3" i="4"/>
  <c r="J3" i="4"/>
  <c r="B30" i="2" l="1"/>
  <c r="B31" i="2"/>
  <c r="B32" i="2" l="1"/>
</calcChain>
</file>

<file path=xl/sharedStrings.xml><?xml version="1.0" encoding="utf-8"?>
<sst xmlns="http://schemas.openxmlformats.org/spreadsheetml/2006/main" count="29" uniqueCount="22">
  <si>
    <t>Total</t>
  </si>
  <si>
    <t>Average</t>
  </si>
  <si>
    <t>Median</t>
  </si>
  <si>
    <t>Max</t>
  </si>
  <si>
    <t>Min</t>
  </si>
  <si>
    <t>Pages/h</t>
  </si>
  <si>
    <t>Pages/min</t>
  </si>
  <si>
    <t>Page Count</t>
  </si>
  <si>
    <t>Duration</t>
  </si>
  <si>
    <t>Hours left (avg)</t>
  </si>
  <si>
    <t>Hours left (med)</t>
  </si>
  <si>
    <t>Delta (h)</t>
  </si>
  <si>
    <t>Hours needed (avg)</t>
  </si>
  <si>
    <t>Hours needed (med)</t>
  </si>
  <si>
    <t>Page left %</t>
  </si>
  <si>
    <t>Total pages</t>
  </si>
  <si>
    <t>Pages left</t>
  </si>
  <si>
    <t>Page</t>
  </si>
  <si>
    <t>End</t>
  </si>
  <si>
    <t>Start</t>
  </si>
  <si>
    <t>Current page</t>
  </si>
  <si>
    <t>Progress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</si>
</sst>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1" fillId="0" borderId="0" xfId="0" applyNumberFormat="1" applyFont="1"/>
    <xf numFmtId="2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20" fontId="0" fillId="0" borderId="0" xfId="0" applyNumberFormat="1"/>
    <xf numFmtId="22" fontId="0" fillId="0" borderId="0" xfId="0" applyNumberFormat="1"/>
    <xf numFmtId="20" fontId="0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CA"/>
              <a:t>Number</a:t>
            </a:r>
            <a:r>
              <a:rPr lang="fr-CA" baseline="0"/>
              <a:t> of hours required to complete</a:t>
            </a:r>
            <a:endParaRPr lang="fr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Hours needed (med)</c:v>
                </c:pt>
              </c:strCache>
            </c:strRef>
          </c:tx>
          <c:marker>
            <c:symbol val="none"/>
          </c:marker>
          <c:val>
            <c:numRef>
              <c:f>Sheet1!$I$2:$I$40</c:f>
              <c:numCache>
                <c:formatCode>0.000</c:formatCode>
                <c:ptCount val="39"/>
                <c:pt idx="0">
                  <c:v>50.769230775141082</c:v>
                </c:pt>
                <c:pt idx="1">
                  <c:v>55.000035015119501</c:v>
                </c:pt>
                <c:pt idx="2">
                  <c:v>50.769230775141082</c:v>
                </c:pt>
                <c:pt idx="3">
                  <c:v>47.142892222016968</c:v>
                </c:pt>
                <c:pt idx="4">
                  <c:v>50.769230775141082</c:v>
                </c:pt>
                <c:pt idx="5">
                  <c:v>47.142892222016968</c:v>
                </c:pt>
                <c:pt idx="6">
                  <c:v>44.00006111129187</c:v>
                </c:pt>
                <c:pt idx="7">
                  <c:v>44.000030557362635</c:v>
                </c:pt>
                <c:pt idx="8">
                  <c:v>44.000000003475833</c:v>
                </c:pt>
                <c:pt idx="9">
                  <c:v>43.572815535082356</c:v>
                </c:pt>
                <c:pt idx="10">
                  <c:v>43.153846152664094</c:v>
                </c:pt>
                <c:pt idx="11">
                  <c:v>40.45673076871131</c:v>
                </c:pt>
                <c:pt idx="12">
                  <c:v>38.07692307692308</c:v>
                </c:pt>
                <c:pt idx="13">
                  <c:v>36.876790831626842</c:v>
                </c:pt>
                <c:pt idx="14">
                  <c:v>38.07692307692308</c:v>
                </c:pt>
                <c:pt idx="15">
                  <c:v>40.45673076871131</c:v>
                </c:pt>
                <c:pt idx="16">
                  <c:v>38.07692307692308</c:v>
                </c:pt>
                <c:pt idx="17">
                  <c:v>36.876790831626842</c:v>
                </c:pt>
                <c:pt idx="18">
                  <c:v>38.07692307692308</c:v>
                </c:pt>
                <c:pt idx="19">
                  <c:v>36.876790831626842</c:v>
                </c:pt>
                <c:pt idx="20">
                  <c:v>35.750000001280569</c:v>
                </c:pt>
                <c:pt idx="21">
                  <c:v>35.596566524383462</c:v>
                </c:pt>
                <c:pt idx="22">
                  <c:v>35.750000001280569</c:v>
                </c:pt>
                <c:pt idx="23">
                  <c:v>35.596566524383462</c:v>
                </c:pt>
                <c:pt idx="24">
                  <c:v>35.444444444729015</c:v>
                </c:pt>
                <c:pt idx="25">
                  <c:v>35.002493767225019</c:v>
                </c:pt>
                <c:pt idx="26">
                  <c:v>35.444444444729015</c:v>
                </c:pt>
                <c:pt idx="27">
                  <c:v>35.002493767225019</c:v>
                </c:pt>
                <c:pt idx="28">
                  <c:v>35.444444444729015</c:v>
                </c:pt>
                <c:pt idx="29">
                  <c:v>35.596566524383462</c:v>
                </c:pt>
                <c:pt idx="30">
                  <c:v>35.444444444729015</c:v>
                </c:pt>
                <c:pt idx="31">
                  <c:v>35.002493767225019</c:v>
                </c:pt>
                <c:pt idx="32">
                  <c:v>35.444444444729015</c:v>
                </c:pt>
                <c:pt idx="33">
                  <c:v>35.002493767225019</c:v>
                </c:pt>
                <c:pt idx="34">
                  <c:v>34.571428574355586</c:v>
                </c:pt>
                <c:pt idx="35">
                  <c:v>34.432214768222991</c:v>
                </c:pt>
                <c:pt idx="36">
                  <c:v>34.294117650373238</c:v>
                </c:pt>
                <c:pt idx="37">
                  <c:v>33.949179462018705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Hours needed (avg)</c:v>
                </c:pt>
              </c:strCache>
            </c:strRef>
          </c:tx>
          <c:marker>
            <c:symbol val="none"/>
          </c:marker>
          <c:val>
            <c:numRef>
              <c:f>Sheet1!$J$2:$J$40</c:f>
              <c:numCache>
                <c:formatCode>0.000</c:formatCode>
                <c:ptCount val="39"/>
                <c:pt idx="0">
                  <c:v>50.769230775141082</c:v>
                </c:pt>
                <c:pt idx="1">
                  <c:v>55.000035015119501</c:v>
                </c:pt>
                <c:pt idx="2">
                  <c:v>50.769277779865163</c:v>
                </c:pt>
                <c:pt idx="3">
                  <c:v>48.888921584592005</c:v>
                </c:pt>
                <c:pt idx="4">
                  <c:v>49.624087101413679</c:v>
                </c:pt>
                <c:pt idx="5">
                  <c:v>43.448293077688398</c:v>
                </c:pt>
                <c:pt idx="6">
                  <c:v>42.151608033639647</c:v>
                </c:pt>
                <c:pt idx="7">
                  <c:v>42.274334491595383</c:v>
                </c:pt>
                <c:pt idx="8">
                  <c:v>41.097357344532568</c:v>
                </c:pt>
                <c:pt idx="9">
                  <c:v>39.270694988976331</c:v>
                </c:pt>
                <c:pt idx="10">
                  <c:v>39.159085949526023</c:v>
                </c:pt>
                <c:pt idx="11">
                  <c:v>38.730785326066794</c:v>
                </c:pt>
                <c:pt idx="12">
                  <c:v>37.845586245570097</c:v>
                </c:pt>
                <c:pt idx="13">
                  <c:v>37.663339231756595</c:v>
                </c:pt>
                <c:pt idx="14">
                  <c:v>38.322866433820813</c:v>
                </c:pt>
                <c:pt idx="15">
                  <c:v>39.406769303397112</c:v>
                </c:pt>
                <c:pt idx="16">
                  <c:v>38.515988266453427</c:v>
                </c:pt>
                <c:pt idx="17">
                  <c:v>38.072667963421026</c:v>
                </c:pt>
                <c:pt idx="18">
                  <c:v>38.699538720955225</c:v>
                </c:pt>
                <c:pt idx="19">
                  <c:v>38.452558012755944</c:v>
                </c:pt>
                <c:pt idx="20">
                  <c:v>37.299972855975227</c:v>
                </c:pt>
                <c:pt idx="21">
                  <c:v>36.404228298271732</c:v>
                </c:pt>
                <c:pt idx="22">
                  <c:v>36.837944770775955</c:v>
                </c:pt>
                <c:pt idx="23">
                  <c:v>36.491380817329073</c:v>
                </c:pt>
                <c:pt idx="24">
                  <c:v>36.261545663652527</c:v>
                </c:pt>
                <c:pt idx="25">
                  <c:v>35.857805085165204</c:v>
                </c:pt>
                <c:pt idx="26">
                  <c:v>36.165211673419613</c:v>
                </c:pt>
                <c:pt idx="27">
                  <c:v>36.015242715592763</c:v>
                </c:pt>
                <c:pt idx="28">
                  <c:v>36.155006696182951</c:v>
                </c:pt>
                <c:pt idx="29">
                  <c:v>36.425912960116513</c:v>
                </c:pt>
                <c:pt idx="30">
                  <c:v>35.634832912420819</c:v>
                </c:pt>
                <c:pt idx="31">
                  <c:v>35.546141488787519</c:v>
                </c:pt>
                <c:pt idx="32">
                  <c:v>35.674451363055518</c:v>
                </c:pt>
                <c:pt idx="33">
                  <c:v>35.32946884734956</c:v>
                </c:pt>
                <c:pt idx="34">
                  <c:v>35.276011267520687</c:v>
                </c:pt>
                <c:pt idx="35">
                  <c:v>35.208557502060501</c:v>
                </c:pt>
                <c:pt idx="36">
                  <c:v>35.1449868841216</c:v>
                </c:pt>
                <c:pt idx="37">
                  <c:v>34.465079562806608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03712"/>
        <c:axId val="69806912"/>
      </c:lineChart>
      <c:catAx>
        <c:axId val="508037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Evaluation</a:t>
                </a:r>
                <a:r>
                  <a:rPr lang="en-US" baseline="0"/>
                  <a:t> </a:t>
                </a:r>
                <a:r>
                  <a:rPr lang="en-US"/>
                  <a:t>#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fr-FR"/>
          </a:p>
        </c:txPr>
        <c:crossAx val="69806912"/>
        <c:crosses val="autoZero"/>
        <c:auto val="1"/>
        <c:lblAlgn val="ctr"/>
        <c:lblOffset val="100"/>
        <c:noMultiLvlLbl val="0"/>
      </c:catAx>
      <c:valAx>
        <c:axId val="6980691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(hours)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5080371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71436</xdr:rowOff>
    </xdr:from>
    <xdr:to>
      <xdr:col>11</xdr:col>
      <xdr:colOff>66675</xdr:colOff>
      <xdr:row>22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7" workbookViewId="0">
      <selection activeCell="C40" sqref="C40"/>
    </sheetView>
  </sheetViews>
  <sheetFormatPr defaultRowHeight="15" x14ac:dyDescent="0.25"/>
  <cols>
    <col min="1" max="1" width="15.85546875" bestFit="1" customWidth="1"/>
    <col min="2" max="2" width="5.28515625" bestFit="1" customWidth="1"/>
    <col min="3" max="3" width="15.85546875" bestFit="1" customWidth="1"/>
    <col min="4" max="4" width="5.28515625" bestFit="1" customWidth="1"/>
    <col min="5" max="5" width="8.7109375" style="11" bestFit="1" customWidth="1"/>
    <col min="6" max="6" width="11" bestFit="1" customWidth="1"/>
    <col min="7" max="7" width="10.42578125" style="2" bestFit="1" customWidth="1"/>
    <col min="8" max="8" width="8.140625" style="2" bestFit="1" customWidth="1"/>
    <col min="9" max="9" width="19.5703125" style="1" bestFit="1" customWidth="1"/>
    <col min="10" max="10" width="18.5703125" bestFit="1" customWidth="1"/>
    <col min="12" max="12" width="19.5703125" bestFit="1" customWidth="1"/>
  </cols>
  <sheetData>
    <row r="1" spans="1:10" x14ac:dyDescent="0.25">
      <c r="A1" t="s">
        <v>19</v>
      </c>
      <c r="B1" t="s">
        <v>17</v>
      </c>
      <c r="C1" t="s">
        <v>18</v>
      </c>
      <c r="D1" t="s">
        <v>17</v>
      </c>
      <c r="E1" s="11" t="s">
        <v>8</v>
      </c>
      <c r="F1" t="s">
        <v>7</v>
      </c>
      <c r="G1" s="2" t="s">
        <v>6</v>
      </c>
      <c r="H1" s="2" t="s">
        <v>5</v>
      </c>
      <c r="I1" s="1" t="s">
        <v>13</v>
      </c>
      <c r="J1" s="3" t="s">
        <v>12</v>
      </c>
    </row>
    <row r="2" spans="1:10" x14ac:dyDescent="0.25">
      <c r="A2" s="12">
        <v>41644.416666666664</v>
      </c>
      <c r="B2">
        <v>1</v>
      </c>
      <c r="C2" s="12">
        <v>41644.458333333336</v>
      </c>
      <c r="D2">
        <v>13</v>
      </c>
      <c r="E2" s="11">
        <f t="shared" ref="E2:E29" si="0">C2-A2</f>
        <v>4.1666666671517305E-2</v>
      </c>
      <c r="F2">
        <f t="shared" ref="F2:F7" si="1">D2-B2+1</f>
        <v>13</v>
      </c>
      <c r="G2" s="2">
        <f>F2/(E2*24*60)</f>
        <v>0.21666666664144335</v>
      </c>
      <c r="H2" s="2">
        <f>G2*60</f>
        <v>12.999999998486601</v>
      </c>
      <c r="I2" s="2">
        <f>Sheet2!$B$25/MEDIAN($H$2:H2)</f>
        <v>50.769230775141082</v>
      </c>
      <c r="J2" s="2">
        <f>Sheet2!$B$25/AVERAGE($H$2:H2)</f>
        <v>50.769230775141082</v>
      </c>
    </row>
    <row r="3" spans="1:10" x14ac:dyDescent="0.25">
      <c r="A3" s="12">
        <v>41645.416666608799</v>
      </c>
      <c r="B3">
        <v>14</v>
      </c>
      <c r="C3" s="12">
        <v>41645.458333333336</v>
      </c>
      <c r="D3">
        <v>24</v>
      </c>
      <c r="E3" s="11">
        <f t="shared" si="0"/>
        <v>4.1666724537208211E-2</v>
      </c>
      <c r="F3">
        <f t="shared" si="1"/>
        <v>11</v>
      </c>
      <c r="G3" s="2">
        <f>F3/(E3*24*60)</f>
        <v>0.1833330787033042</v>
      </c>
      <c r="H3" s="2">
        <f>G3*60</f>
        <v>10.999984722198253</v>
      </c>
      <c r="I3" s="2">
        <f>Sheet2!$B$25/MEDIAN($H$2:H3)</f>
        <v>55.000035015119501</v>
      </c>
      <c r="J3" s="2">
        <f>Sheet2!$B$25/AVERAGE($H$2:H3)</f>
        <v>55.000035015119501</v>
      </c>
    </row>
    <row r="4" spans="1:10" x14ac:dyDescent="0.25">
      <c r="A4" s="12">
        <v>41646.416666608799</v>
      </c>
      <c r="B4">
        <v>25</v>
      </c>
      <c r="C4" s="12">
        <v>41646.458333333336</v>
      </c>
      <c r="D4">
        <v>39</v>
      </c>
      <c r="E4" s="11">
        <f t="shared" si="0"/>
        <v>4.1666724537208211E-2</v>
      </c>
      <c r="F4">
        <f t="shared" si="1"/>
        <v>15</v>
      </c>
      <c r="G4" s="2">
        <f>F4/(E4*24*60)</f>
        <v>0.24999965277723299</v>
      </c>
      <c r="H4" s="2">
        <f>G4*60</f>
        <v>14.999979166633979</v>
      </c>
      <c r="I4" s="2">
        <f>Sheet2!$B$25/MEDIAN($H$2:H4)</f>
        <v>50.769230775141082</v>
      </c>
      <c r="J4" s="2">
        <f>Sheet2!$B$25/AVERAGE($H$2:H4)</f>
        <v>50.769277779865163</v>
      </c>
    </row>
    <row r="5" spans="1:10" x14ac:dyDescent="0.25">
      <c r="A5" s="12">
        <v>42560.961111111108</v>
      </c>
      <c r="B5">
        <v>40</v>
      </c>
      <c r="C5" s="12">
        <v>42561</v>
      </c>
      <c r="D5">
        <v>53</v>
      </c>
      <c r="E5" s="11">
        <f t="shared" si="0"/>
        <v>3.888888889196096E-2</v>
      </c>
      <c r="F5">
        <f t="shared" si="1"/>
        <v>14</v>
      </c>
      <c r="G5" s="2">
        <f>F5/(E5*24*60)</f>
        <v>0.24999999998025096</v>
      </c>
      <c r="H5" s="2">
        <f>G5*60</f>
        <v>14.999999998815058</v>
      </c>
      <c r="I5" s="2">
        <f>Sheet2!$B$25/MEDIAN($H$2:H5)</f>
        <v>47.142892222016968</v>
      </c>
      <c r="J5" s="2">
        <f>Sheet2!$B$25/AVERAGE($H$2:H5)</f>
        <v>48.888921584592005</v>
      </c>
    </row>
    <row r="6" spans="1:10" x14ac:dyDescent="0.25">
      <c r="A6" s="12">
        <v>42588.754166666666</v>
      </c>
      <c r="B6">
        <v>54</v>
      </c>
      <c r="C6" s="12">
        <v>42588.770833333336</v>
      </c>
      <c r="D6">
        <v>58</v>
      </c>
      <c r="E6" s="11">
        <f t="shared" si="0"/>
        <v>1.6666666670062114E-2</v>
      </c>
      <c r="F6">
        <f t="shared" si="1"/>
        <v>5</v>
      </c>
      <c r="G6" s="2">
        <f>F6/(E6*24*60)</f>
        <v>0.20833333329089024</v>
      </c>
      <c r="H6" s="2">
        <f>G6*60</f>
        <v>12.499999997453415</v>
      </c>
      <c r="I6" s="2">
        <f>Sheet2!$B$25/MEDIAN($H$2:H6)</f>
        <v>50.769230775141082</v>
      </c>
      <c r="J6" s="2">
        <f>Sheet2!$B$25/AVERAGE($H$2:H6)</f>
        <v>49.624087101413679</v>
      </c>
    </row>
    <row r="7" spans="1:10" x14ac:dyDescent="0.25">
      <c r="A7" s="12">
        <v>42593.87777777778</v>
      </c>
      <c r="B7">
        <v>59</v>
      </c>
      <c r="C7" s="12">
        <v>42593.916666666664</v>
      </c>
      <c r="D7">
        <v>81</v>
      </c>
      <c r="E7" s="11">
        <f t="shared" si="0"/>
        <v>3.8888888884685002E-2</v>
      </c>
      <c r="F7">
        <f t="shared" si="1"/>
        <v>23</v>
      </c>
      <c r="G7" s="2">
        <f t="shared" ref="G7:G13" si="2">F7/(E7*24*60)</f>
        <v>0.41071428575868391</v>
      </c>
      <c r="H7" s="2">
        <f t="shared" ref="H7:H13" si="3">G7*60</f>
        <v>24.642857145521035</v>
      </c>
      <c r="I7" s="2">
        <f>Sheet2!$B$25/MEDIAN($H$2:H7)</f>
        <v>47.142892222016968</v>
      </c>
      <c r="J7" s="2">
        <f>Sheet2!$B$25/AVERAGE($H$2:H7)</f>
        <v>43.448293077688398</v>
      </c>
    </row>
    <row r="8" spans="1:10" x14ac:dyDescent="0.25">
      <c r="A8" s="12">
        <v>42600.953472222223</v>
      </c>
      <c r="B8">
        <v>82</v>
      </c>
      <c r="C8" s="12">
        <v>42600.989583333336</v>
      </c>
      <c r="D8">
        <v>97</v>
      </c>
      <c r="E8" s="11">
        <f t="shared" si="0"/>
        <v>3.6111111112404615E-2</v>
      </c>
      <c r="F8">
        <f t="shared" ref="F8:F29" si="4">D8-B8+1</f>
        <v>16</v>
      </c>
      <c r="G8" s="2">
        <f t="shared" si="2"/>
        <v>0.30769230768128614</v>
      </c>
      <c r="H8" s="2">
        <f t="shared" si="3"/>
        <v>18.461538460877168</v>
      </c>
      <c r="I8" s="2">
        <f>Sheet2!$B$25/MEDIAN($H$2:H8)</f>
        <v>44.00006111129187</v>
      </c>
      <c r="J8" s="2">
        <f>Sheet2!$B$25/AVERAGE($H$2:H8)</f>
        <v>42.151608033639647</v>
      </c>
    </row>
    <row r="9" spans="1:10" x14ac:dyDescent="0.25">
      <c r="A9" s="12">
        <v>42602.015277777777</v>
      </c>
      <c r="B9">
        <v>98</v>
      </c>
      <c r="C9" s="12">
        <v>42602.050694444442</v>
      </c>
      <c r="D9">
        <v>110</v>
      </c>
      <c r="E9" s="11">
        <f t="shared" si="0"/>
        <v>3.5416666665696539E-2</v>
      </c>
      <c r="F9">
        <f t="shared" si="4"/>
        <v>13</v>
      </c>
      <c r="G9" s="2">
        <f t="shared" si="2"/>
        <v>0.25490196079129596</v>
      </c>
      <c r="H9" s="2">
        <f t="shared" si="3"/>
        <v>15.294117647477757</v>
      </c>
      <c r="I9" s="2">
        <f>Sheet2!$B$25/MEDIAN($H$2:H9)</f>
        <v>44.000030557362635</v>
      </c>
      <c r="J9" s="2">
        <f>Sheet2!$B$25/AVERAGE($H$2:H9)</f>
        <v>42.274334491595383</v>
      </c>
    </row>
    <row r="10" spans="1:10" x14ac:dyDescent="0.25">
      <c r="A10" s="12">
        <v>42602.962500000001</v>
      </c>
      <c r="B10">
        <v>111</v>
      </c>
      <c r="C10" s="12">
        <v>42603.000694444447</v>
      </c>
      <c r="D10">
        <v>128</v>
      </c>
      <c r="E10" s="11">
        <f t="shared" si="0"/>
        <v>3.8194444445252884E-2</v>
      </c>
      <c r="F10">
        <f t="shared" si="4"/>
        <v>18</v>
      </c>
      <c r="G10" s="2">
        <f t="shared" si="2"/>
        <v>0.32727272726580009</v>
      </c>
      <c r="H10" s="2">
        <f t="shared" si="3"/>
        <v>19.636363635948005</v>
      </c>
      <c r="I10" s="2">
        <f>Sheet2!$B$25/MEDIAN($H$2:H10)</f>
        <v>44.000000003475833</v>
      </c>
      <c r="J10" s="2">
        <f>Sheet2!$B$25/AVERAGE($H$2:H10)</f>
        <v>41.097357344532568</v>
      </c>
    </row>
    <row r="11" spans="1:10" x14ac:dyDescent="0.25">
      <c r="A11" s="12">
        <v>42609.036805555559</v>
      </c>
      <c r="B11">
        <v>129</v>
      </c>
      <c r="C11" s="12">
        <v>42609.072222222225</v>
      </c>
      <c r="D11">
        <v>148</v>
      </c>
      <c r="E11" s="11">
        <f t="shared" si="0"/>
        <v>3.5416666665696539E-2</v>
      </c>
      <c r="F11">
        <f t="shared" si="4"/>
        <v>20</v>
      </c>
      <c r="G11" s="2">
        <f t="shared" si="2"/>
        <v>0.39215686275583994</v>
      </c>
      <c r="H11" s="2">
        <f t="shared" si="3"/>
        <v>23.529411765350396</v>
      </c>
      <c r="I11" s="2">
        <f>Sheet2!$B$25/MEDIAN($H$2:H11)</f>
        <v>43.572815535082356</v>
      </c>
      <c r="J11" s="2">
        <f>Sheet2!$B$25/AVERAGE($H$2:H11)</f>
        <v>39.270694988976331</v>
      </c>
    </row>
    <row r="12" spans="1:10" x14ac:dyDescent="0.25">
      <c r="A12" s="12">
        <v>42609.845833333333</v>
      </c>
      <c r="B12">
        <v>149</v>
      </c>
      <c r="C12" s="12">
        <v>42609.877083333333</v>
      </c>
      <c r="D12">
        <v>161</v>
      </c>
      <c r="E12" s="11">
        <f t="shared" si="0"/>
        <v>3.125E-2</v>
      </c>
      <c r="F12">
        <f t="shared" si="4"/>
        <v>13</v>
      </c>
      <c r="G12" s="2">
        <f t="shared" si="2"/>
        <v>0.28888888888888886</v>
      </c>
      <c r="H12" s="2">
        <f t="shared" si="3"/>
        <v>17.333333333333332</v>
      </c>
      <c r="I12" s="2">
        <f>Sheet2!$B$25/MEDIAN($H$2:H12)</f>
        <v>43.153846152664094</v>
      </c>
      <c r="J12" s="2">
        <f>Sheet2!$B$25/AVERAGE($H$2:H12)</f>
        <v>39.159085949526023</v>
      </c>
    </row>
    <row r="13" spans="1:10" x14ac:dyDescent="0.25">
      <c r="A13" s="12">
        <v>42609.901388888888</v>
      </c>
      <c r="B13">
        <v>162</v>
      </c>
      <c r="C13" s="12">
        <v>42609.947222222225</v>
      </c>
      <c r="D13">
        <v>182</v>
      </c>
      <c r="E13" s="11">
        <f t="shared" si="0"/>
        <v>4.5833333337213844E-2</v>
      </c>
      <c r="F13">
        <f t="shared" si="4"/>
        <v>21</v>
      </c>
      <c r="G13" s="2">
        <f t="shared" si="2"/>
        <v>0.31818181815487911</v>
      </c>
      <c r="H13" s="2">
        <f t="shared" si="3"/>
        <v>19.090909089292747</v>
      </c>
      <c r="I13" s="2">
        <f>Sheet2!$B$25/MEDIAN($H$2:H13)</f>
        <v>40.45673076871131</v>
      </c>
      <c r="J13" s="2">
        <f>Sheet2!$B$25/AVERAGE($H$2:H13)</f>
        <v>38.730785326066794</v>
      </c>
    </row>
    <row r="14" spans="1:10" x14ac:dyDescent="0.25">
      <c r="A14" s="12">
        <v>42614.911111111112</v>
      </c>
      <c r="B14">
        <v>183</v>
      </c>
      <c r="C14" s="12">
        <v>42614.948611111111</v>
      </c>
      <c r="D14">
        <v>202</v>
      </c>
      <c r="E14" s="11">
        <f t="shared" si="0"/>
        <v>3.7499999998544808E-2</v>
      </c>
      <c r="F14">
        <f t="shared" si="4"/>
        <v>20</v>
      </c>
      <c r="G14" s="2">
        <f t="shared" ref="G14:G29" si="5">F14/(E14*24*60)</f>
        <v>0.37037037038474263</v>
      </c>
      <c r="H14" s="2">
        <f t="shared" ref="H14:H30" si="6">G14*60</f>
        <v>22.222222223084557</v>
      </c>
      <c r="I14" s="2">
        <f>Sheet2!$B$25/MEDIAN($H$2:H14)</f>
        <v>38.07692307692308</v>
      </c>
      <c r="J14" s="2">
        <f>Sheet2!$B$25/AVERAGE($H$2:H14)</f>
        <v>37.845586245570097</v>
      </c>
    </row>
    <row r="15" spans="1:10" x14ac:dyDescent="0.25">
      <c r="A15" s="12">
        <v>42623</v>
      </c>
      <c r="B15">
        <v>203</v>
      </c>
      <c r="C15" s="12">
        <v>42623.040277777778</v>
      </c>
      <c r="D15">
        <v>220</v>
      </c>
      <c r="E15" s="11">
        <f t="shared" si="0"/>
        <v>4.0277777778101154E-2</v>
      </c>
      <c r="F15">
        <f t="shared" si="4"/>
        <v>18</v>
      </c>
      <c r="G15" s="2">
        <f t="shared" si="5"/>
        <v>0.31034482758371523</v>
      </c>
      <c r="H15" s="2">
        <f t="shared" si="6"/>
        <v>18.620689655022915</v>
      </c>
      <c r="I15" s="2">
        <f>Sheet2!$B$25/MEDIAN($H$2:H15)</f>
        <v>36.876790831626842</v>
      </c>
      <c r="J15" s="2">
        <f>Sheet2!$B$25/AVERAGE($H$2:H15)</f>
        <v>37.663339231756595</v>
      </c>
    </row>
    <row r="16" spans="1:10" x14ac:dyDescent="0.25">
      <c r="A16" s="12">
        <v>42629.020833333336</v>
      </c>
      <c r="B16">
        <v>221</v>
      </c>
      <c r="C16" s="12">
        <v>42629.0625</v>
      </c>
      <c r="D16">
        <v>233</v>
      </c>
      <c r="E16" s="11">
        <f t="shared" si="0"/>
        <v>4.1666666664241347E-2</v>
      </c>
      <c r="F16">
        <f t="shared" si="4"/>
        <v>13</v>
      </c>
      <c r="G16" s="2">
        <f t="shared" si="5"/>
        <v>0.21666666667927834</v>
      </c>
      <c r="H16" s="2">
        <f t="shared" si="6"/>
        <v>13.0000000007567</v>
      </c>
      <c r="I16" s="2">
        <f>Sheet2!$B$25/MEDIAN($H$2:H16)</f>
        <v>38.07692307692308</v>
      </c>
      <c r="J16" s="2">
        <f>Sheet2!$B$25/AVERAGE($H$2:H16)</f>
        <v>38.322866433820813</v>
      </c>
    </row>
    <row r="17" spans="1:10" x14ac:dyDescent="0.25">
      <c r="A17" s="12">
        <v>42629.950694444444</v>
      </c>
      <c r="B17">
        <v>234</v>
      </c>
      <c r="C17" s="12">
        <v>42629.989583333336</v>
      </c>
      <c r="D17">
        <v>242</v>
      </c>
      <c r="E17" s="11">
        <f t="shared" si="0"/>
        <v>3.888888889196096E-2</v>
      </c>
      <c r="F17">
        <f t="shared" si="4"/>
        <v>9</v>
      </c>
      <c r="G17" s="2">
        <f t="shared" si="5"/>
        <v>0.16071428570158991</v>
      </c>
      <c r="H17" s="2">
        <f t="shared" si="6"/>
        <v>9.6428571420953944</v>
      </c>
      <c r="I17" s="2">
        <f>Sheet2!$B$25/MEDIAN($H$2:H17)</f>
        <v>40.45673076871131</v>
      </c>
      <c r="J17" s="2">
        <f>Sheet2!$B$25/AVERAGE($H$2:H17)</f>
        <v>39.406769303397112</v>
      </c>
    </row>
    <row r="18" spans="1:10" x14ac:dyDescent="0.25">
      <c r="A18" s="12">
        <v>42635.927777777775</v>
      </c>
      <c r="B18">
        <v>243</v>
      </c>
      <c r="C18" s="12">
        <v>42635.965277777781</v>
      </c>
      <c r="D18">
        <v>263</v>
      </c>
      <c r="E18" s="11">
        <f t="shared" si="0"/>
        <v>3.7500000005820766E-2</v>
      </c>
      <c r="F18">
        <f t="shared" si="4"/>
        <v>21</v>
      </c>
      <c r="G18" s="2">
        <f t="shared" si="5"/>
        <v>0.3888888888285254</v>
      </c>
      <c r="H18" s="2">
        <f t="shared" si="6"/>
        <v>23.333333329711525</v>
      </c>
      <c r="I18" s="2">
        <f>Sheet2!$B$25/MEDIAN($H$2:H18)</f>
        <v>38.07692307692308</v>
      </c>
      <c r="J18" s="2">
        <f>Sheet2!$B$25/AVERAGE($H$2:H18)</f>
        <v>38.515988266453427</v>
      </c>
    </row>
    <row r="19" spans="1:10" x14ac:dyDescent="0.25">
      <c r="A19" s="12">
        <v>42637.8125</v>
      </c>
      <c r="B19">
        <v>264</v>
      </c>
      <c r="C19" s="12">
        <v>42637.850694444445</v>
      </c>
      <c r="D19">
        <v>282</v>
      </c>
      <c r="E19" s="11">
        <f t="shared" si="0"/>
        <v>3.8194444445252884E-2</v>
      </c>
      <c r="F19">
        <f t="shared" si="4"/>
        <v>19</v>
      </c>
      <c r="G19" s="2">
        <f t="shared" si="5"/>
        <v>0.34545454544723342</v>
      </c>
      <c r="H19" s="2">
        <f t="shared" si="6"/>
        <v>20.727272726834006</v>
      </c>
      <c r="I19" s="2">
        <f>Sheet2!$B$25/MEDIAN($H$2:H19)</f>
        <v>36.876790831626842</v>
      </c>
      <c r="J19" s="2">
        <f>Sheet2!$B$25/AVERAGE($H$2:H19)</f>
        <v>38.072667963421026</v>
      </c>
    </row>
    <row r="20" spans="1:10" x14ac:dyDescent="0.25">
      <c r="A20" s="12">
        <v>42642.940972222219</v>
      </c>
      <c r="B20">
        <v>283</v>
      </c>
      <c r="C20" s="12">
        <v>42642.979166666664</v>
      </c>
      <c r="D20">
        <v>293</v>
      </c>
      <c r="E20" s="11">
        <f t="shared" si="0"/>
        <v>3.8194444445252884E-2</v>
      </c>
      <c r="F20">
        <f t="shared" si="4"/>
        <v>11</v>
      </c>
      <c r="G20" s="2">
        <f t="shared" si="5"/>
        <v>0.1999999999957667</v>
      </c>
      <c r="H20" s="2">
        <f t="shared" si="6"/>
        <v>11.999999999746002</v>
      </c>
      <c r="I20" s="2">
        <f>Sheet2!$B$25/MEDIAN($H$2:H20)</f>
        <v>38.07692307692308</v>
      </c>
      <c r="J20" s="2">
        <f>Sheet2!$B$25/AVERAGE($H$2:H20)</f>
        <v>38.699538720955225</v>
      </c>
    </row>
    <row r="21" spans="1:10" x14ac:dyDescent="0.25">
      <c r="A21" s="12">
        <v>42645.043749999997</v>
      </c>
      <c r="B21">
        <v>294</v>
      </c>
      <c r="C21" s="12">
        <v>42645.080555555556</v>
      </c>
      <c r="D21">
        <v>310</v>
      </c>
      <c r="E21" s="11">
        <f t="shared" si="0"/>
        <v>3.680555555911269E-2</v>
      </c>
      <c r="F21">
        <f t="shared" si="4"/>
        <v>17</v>
      </c>
      <c r="G21" s="2">
        <f t="shared" si="5"/>
        <v>0.32075471695013219</v>
      </c>
      <c r="H21" s="2">
        <f t="shared" si="6"/>
        <v>19.245283017007932</v>
      </c>
      <c r="I21" s="2">
        <f>Sheet2!$B$25/MEDIAN($H$2:H21)</f>
        <v>36.876790831626842</v>
      </c>
      <c r="J21" s="2">
        <f>Sheet2!$B$25/AVERAGE($H$2:H21)</f>
        <v>38.452558012755944</v>
      </c>
    </row>
    <row r="22" spans="1:10" x14ac:dyDescent="0.25">
      <c r="A22" s="12">
        <v>42650.046527777777</v>
      </c>
      <c r="B22">
        <v>311</v>
      </c>
      <c r="C22" s="12">
        <v>42650.083333333336</v>
      </c>
      <c r="D22">
        <v>335</v>
      </c>
      <c r="E22" s="11">
        <f t="shared" si="0"/>
        <v>3.680555555911269E-2</v>
      </c>
      <c r="F22">
        <f t="shared" si="4"/>
        <v>25</v>
      </c>
      <c r="G22" s="2">
        <f t="shared" si="5"/>
        <v>0.47169811316195909</v>
      </c>
      <c r="H22" s="2">
        <f t="shared" si="6"/>
        <v>28.301886789717546</v>
      </c>
      <c r="I22" s="2">
        <f>Sheet2!$B$25/MEDIAN($H$2:H22)</f>
        <v>35.750000001280569</v>
      </c>
      <c r="J22" s="2">
        <f>Sheet2!$B$25/AVERAGE($H$2:H22)</f>
        <v>37.299972855975227</v>
      </c>
    </row>
    <row r="23" spans="1:10" x14ac:dyDescent="0.25">
      <c r="A23" s="12">
        <v>42657.928472222222</v>
      </c>
      <c r="B23">
        <v>336</v>
      </c>
      <c r="C23" s="12">
        <v>42657.966666666667</v>
      </c>
      <c r="D23">
        <v>360</v>
      </c>
      <c r="E23" s="11">
        <f t="shared" si="0"/>
        <v>3.8194444445252884E-2</v>
      </c>
      <c r="F23">
        <f t="shared" si="4"/>
        <v>25</v>
      </c>
      <c r="G23" s="2">
        <f t="shared" si="5"/>
        <v>0.45454545453583345</v>
      </c>
      <c r="H23" s="2">
        <f t="shared" si="6"/>
        <v>27.272727272150007</v>
      </c>
      <c r="I23" s="2">
        <f>Sheet2!$B$25/MEDIAN($H$2:H23)</f>
        <v>35.596566524383462</v>
      </c>
      <c r="J23" s="2">
        <f>Sheet2!$B$25/AVERAGE($H$2:H23)</f>
        <v>36.404228298271732</v>
      </c>
    </row>
    <row r="24" spans="1:10" x14ac:dyDescent="0.25">
      <c r="A24" s="12">
        <v>42658.906944444447</v>
      </c>
      <c r="B24">
        <v>361</v>
      </c>
      <c r="C24" s="12">
        <v>42658.947916666664</v>
      </c>
      <c r="D24">
        <v>373</v>
      </c>
      <c r="E24" s="11">
        <f t="shared" si="0"/>
        <v>4.0972222217533272E-2</v>
      </c>
      <c r="F24">
        <f t="shared" si="4"/>
        <v>13</v>
      </c>
      <c r="G24" s="2">
        <f t="shared" si="5"/>
        <v>0.22033898307606353</v>
      </c>
      <c r="H24" s="2">
        <f t="shared" si="6"/>
        <v>13.220338984563812</v>
      </c>
      <c r="I24" s="2">
        <f>Sheet2!$B$25/MEDIAN($H$2:H24)</f>
        <v>35.750000001280569</v>
      </c>
      <c r="J24" s="2">
        <f>Sheet2!$B$25/AVERAGE($H$2:H24)</f>
        <v>36.837944770775955</v>
      </c>
    </row>
    <row r="25" spans="1:10" x14ac:dyDescent="0.25">
      <c r="A25" s="12">
        <v>42670.454861111109</v>
      </c>
      <c r="B25">
        <v>374</v>
      </c>
      <c r="C25" s="12">
        <v>42670.496527777781</v>
      </c>
      <c r="D25">
        <v>395</v>
      </c>
      <c r="E25" s="11">
        <f t="shared" si="0"/>
        <v>4.1666666671517305E-2</v>
      </c>
      <c r="F25">
        <f t="shared" si="4"/>
        <v>22</v>
      </c>
      <c r="G25" s="2">
        <f t="shared" si="5"/>
        <v>0.36666666662398106</v>
      </c>
      <c r="H25" s="2">
        <f t="shared" si="6"/>
        <v>21.999999997438863</v>
      </c>
      <c r="I25" s="2">
        <f>Sheet2!$B$25/MEDIAN($H$2:H25)</f>
        <v>35.596566524383462</v>
      </c>
      <c r="J25" s="2">
        <f>Sheet2!$B$25/AVERAGE($H$2:H25)</f>
        <v>36.491380817329073</v>
      </c>
    </row>
    <row r="26" spans="1:10" x14ac:dyDescent="0.25">
      <c r="A26" s="12">
        <v>42672.913194444445</v>
      </c>
      <c r="B26">
        <v>396</v>
      </c>
      <c r="C26" s="12">
        <v>42672.956944444442</v>
      </c>
      <c r="D26">
        <v>417</v>
      </c>
      <c r="E26" s="11">
        <f t="shared" si="0"/>
        <v>4.3749999997089617E-2</v>
      </c>
      <c r="F26">
        <f t="shared" si="4"/>
        <v>22</v>
      </c>
      <c r="G26" s="2">
        <f t="shared" si="5"/>
        <v>0.34920634922957949</v>
      </c>
      <c r="H26" s="2">
        <f t="shared" si="6"/>
        <v>20.952380953774771</v>
      </c>
      <c r="I26" s="2">
        <f>Sheet2!$B$25/MEDIAN($H$2:H26)</f>
        <v>35.444444444729015</v>
      </c>
      <c r="J26" s="2">
        <f>Sheet2!$B$25/AVERAGE($H$2:H26)</f>
        <v>36.261545663652527</v>
      </c>
    </row>
    <row r="27" spans="1:10" x14ac:dyDescent="0.25">
      <c r="A27" s="12">
        <v>42677.973611111112</v>
      </c>
      <c r="B27">
        <v>418</v>
      </c>
      <c r="C27" s="12">
        <v>42678.009027777778</v>
      </c>
      <c r="D27">
        <v>437</v>
      </c>
      <c r="E27" s="11">
        <f t="shared" si="0"/>
        <v>3.5416666665696539E-2</v>
      </c>
      <c r="F27">
        <f t="shared" si="4"/>
        <v>20</v>
      </c>
      <c r="G27" s="2">
        <f t="shared" si="5"/>
        <v>0.39215686275583994</v>
      </c>
      <c r="H27" s="2">
        <f t="shared" si="6"/>
        <v>23.529411765350396</v>
      </c>
      <c r="I27" s="2">
        <f>Sheet2!$B$25/MEDIAN($H$2:H27)</f>
        <v>35.002493767225019</v>
      </c>
      <c r="J27" s="2">
        <f>Sheet2!$B$25/AVERAGE($H$2:H27)</f>
        <v>35.857805085165204</v>
      </c>
    </row>
    <row r="28" spans="1:10" x14ac:dyDescent="0.25">
      <c r="A28" s="12">
        <v>42679.635416666664</v>
      </c>
      <c r="B28">
        <v>438</v>
      </c>
      <c r="C28" s="12">
        <v>42679.673611111109</v>
      </c>
      <c r="D28">
        <v>450</v>
      </c>
      <c r="E28" s="11">
        <f t="shared" si="0"/>
        <v>3.8194444445252884E-2</v>
      </c>
      <c r="F28">
        <f t="shared" si="4"/>
        <v>13</v>
      </c>
      <c r="G28" s="2">
        <f t="shared" si="5"/>
        <v>0.23636363635863339</v>
      </c>
      <c r="H28" s="2">
        <f t="shared" si="6"/>
        <v>14.181818181518004</v>
      </c>
      <c r="I28" s="2">
        <f>Sheet2!$B$25/MEDIAN($H$2:H28)</f>
        <v>35.444444444729015</v>
      </c>
      <c r="J28" s="2">
        <f>Sheet2!$B$25/AVERAGE($H$2:H28)</f>
        <v>36.165211673419613</v>
      </c>
    </row>
    <row r="29" spans="1:10" x14ac:dyDescent="0.25">
      <c r="A29" s="12">
        <v>42684.650694444441</v>
      </c>
      <c r="B29">
        <v>451</v>
      </c>
      <c r="C29" s="12">
        <v>42684.6875</v>
      </c>
      <c r="D29">
        <v>468</v>
      </c>
      <c r="E29" s="11">
        <f t="shared" si="0"/>
        <v>3.680555555911269E-2</v>
      </c>
      <c r="F29">
        <f t="shared" si="4"/>
        <v>18</v>
      </c>
      <c r="G29" s="2">
        <f t="shared" si="5"/>
        <v>0.33962264147661059</v>
      </c>
      <c r="H29" s="2">
        <f t="shared" si="6"/>
        <v>20.377358488596634</v>
      </c>
      <c r="I29" s="2">
        <f>Sheet2!$B$25/MEDIAN($H$2:H29)</f>
        <v>35.002493767225019</v>
      </c>
      <c r="J29" s="2">
        <f>Sheet2!$B$25/AVERAGE($H$2:H29)</f>
        <v>36.015242715592763</v>
      </c>
    </row>
    <row r="30" spans="1:10" x14ac:dyDescent="0.25">
      <c r="A30" s="12">
        <v>42686.552083333336</v>
      </c>
      <c r="B30">
        <v>469</v>
      </c>
      <c r="C30" s="12">
        <v>42686.593055555553</v>
      </c>
      <c r="D30">
        <v>484</v>
      </c>
      <c r="E30" s="11">
        <f t="shared" ref="E30" si="7">C30-A30</f>
        <v>4.0972222217533272E-2</v>
      </c>
      <c r="F30">
        <f>D30-B30+1</f>
        <v>16</v>
      </c>
      <c r="G30" s="2">
        <f t="shared" ref="G30" si="8">F30/(E30*24*60)</f>
        <v>0.27118644070900128</v>
      </c>
      <c r="H30" s="2">
        <f t="shared" si="6"/>
        <v>16.271186442540078</v>
      </c>
      <c r="I30" s="2">
        <f>Sheet2!$B$25/MEDIAN($H$2:H30)</f>
        <v>35.444444444729015</v>
      </c>
      <c r="J30" s="2">
        <f>Sheet2!$B$25/AVERAGE($H$2:H30)</f>
        <v>36.155006696182951</v>
      </c>
    </row>
    <row r="31" spans="1:10" x14ac:dyDescent="0.25">
      <c r="A31" s="12">
        <v>42691.597222222219</v>
      </c>
      <c r="B31">
        <v>485</v>
      </c>
      <c r="C31" s="12">
        <v>42691.635416666664</v>
      </c>
      <c r="D31">
        <v>497</v>
      </c>
      <c r="E31" s="11">
        <f t="shared" ref="E31" si="9">C31-A31</f>
        <v>3.8194444445252884E-2</v>
      </c>
      <c r="F31">
        <f>D31-B31+1</f>
        <v>13</v>
      </c>
      <c r="G31" s="2">
        <f t="shared" ref="G31" si="10">F31/(E31*24*60)</f>
        <v>0.23636363635863339</v>
      </c>
      <c r="H31" s="2">
        <f t="shared" ref="H31" si="11">G31*60</f>
        <v>14.181818181518004</v>
      </c>
      <c r="I31" s="2">
        <f>Sheet2!$B$25/MEDIAN($H$2:H31)</f>
        <v>35.596566524383462</v>
      </c>
      <c r="J31" s="2">
        <f>Sheet2!$B$25/AVERAGE($H$2:H31)</f>
        <v>36.425912960116513</v>
      </c>
    </row>
    <row r="32" spans="1:10" x14ac:dyDescent="0.25">
      <c r="A32" s="12">
        <v>42692.90902777778</v>
      </c>
      <c r="B32">
        <v>498</v>
      </c>
      <c r="C32" s="12">
        <v>42692.944444444445</v>
      </c>
      <c r="D32">
        <v>523</v>
      </c>
      <c r="E32" s="11">
        <f t="shared" ref="E32" si="12">C32-A32</f>
        <v>3.5416666665696539E-2</v>
      </c>
      <c r="F32">
        <f>D32-B32+1</f>
        <v>26</v>
      </c>
      <c r="G32" s="2">
        <f t="shared" ref="G32" si="13">F32/(E32*24*60)</f>
        <v>0.50980392158259191</v>
      </c>
      <c r="H32" s="2">
        <f t="shared" ref="H32" si="14">G32*60</f>
        <v>30.588235294955513</v>
      </c>
      <c r="I32" s="2">
        <f>Sheet2!$B$25/MEDIAN($H$2:H32)</f>
        <v>35.444444444729015</v>
      </c>
      <c r="J32" s="2">
        <f>Sheet2!$B$25/AVERAGE($H$2:H32)</f>
        <v>35.634832912420819</v>
      </c>
    </row>
    <row r="33" spans="1:10" x14ac:dyDescent="0.25">
      <c r="A33" s="12">
        <v>42693.822916666664</v>
      </c>
      <c r="B33">
        <v>524</v>
      </c>
      <c r="C33" s="12">
        <v>42693.864583333336</v>
      </c>
      <c r="D33">
        <v>543</v>
      </c>
      <c r="E33" s="11">
        <f t="shared" ref="E33" si="15">C33-A33</f>
        <v>4.1666666671517305E-2</v>
      </c>
      <c r="F33">
        <f>D33-B33+1</f>
        <v>20</v>
      </c>
      <c r="G33" s="2">
        <f t="shared" ref="G33" si="16">F33/(E33*24*60)</f>
        <v>0.33333333329452824</v>
      </c>
      <c r="H33" s="2">
        <f t="shared" ref="H33" si="17">G33*60</f>
        <v>19.999999997671694</v>
      </c>
      <c r="I33" s="2">
        <f>Sheet2!$B$25/MEDIAN($H$2:H33)</f>
        <v>35.002493767225019</v>
      </c>
      <c r="J33" s="2">
        <f>Sheet2!$B$25/AVERAGE($H$2:H33)</f>
        <v>35.546141488787519</v>
      </c>
    </row>
    <row r="34" spans="1:10" x14ac:dyDescent="0.25">
      <c r="A34" s="12">
        <v>42698.53125</v>
      </c>
      <c r="B34">
        <v>544</v>
      </c>
      <c r="C34" s="12">
        <v>42698.569444444445</v>
      </c>
      <c r="D34">
        <v>558</v>
      </c>
      <c r="E34" s="11">
        <f t="shared" ref="E34" si="18">C34-A34</f>
        <v>3.8194444445252884E-2</v>
      </c>
      <c r="F34">
        <f>D34-B34+1</f>
        <v>15</v>
      </c>
      <c r="G34" s="2">
        <f t="shared" ref="G34" si="19">F34/(E34*24*60)</f>
        <v>0.27272727272150005</v>
      </c>
      <c r="H34" s="2">
        <f t="shared" ref="H34" si="20">G34*60</f>
        <v>16.363636363290002</v>
      </c>
      <c r="I34" s="2">
        <f>Sheet2!$B$25/MEDIAN($H$2:H34)</f>
        <v>35.444444444729015</v>
      </c>
      <c r="J34" s="2">
        <f>Sheet2!$B$25/AVERAGE($H$2:H34)</f>
        <v>35.674451363055518</v>
      </c>
    </row>
    <row r="35" spans="1:10" x14ac:dyDescent="0.25">
      <c r="A35" s="12">
        <v>42700.052083333336</v>
      </c>
      <c r="B35">
        <v>559</v>
      </c>
      <c r="C35" s="12">
        <v>42700.09097222222</v>
      </c>
      <c r="D35">
        <v>581</v>
      </c>
      <c r="E35" s="11">
        <f t="shared" ref="E35" si="21">C35-A35</f>
        <v>3.8888888884685002E-2</v>
      </c>
      <c r="F35">
        <f>D35-B35+1</f>
        <v>23</v>
      </c>
      <c r="G35" s="2">
        <f t="shared" ref="G35" si="22">F35/(E35*24*60)</f>
        <v>0.41071428575868391</v>
      </c>
      <c r="H35" s="2">
        <f t="shared" ref="H35" si="23">G35*60</f>
        <v>24.642857145521035</v>
      </c>
      <c r="I35" s="2">
        <f>Sheet2!$B$25/MEDIAN($H$2:H35)</f>
        <v>35.002493767225019</v>
      </c>
      <c r="J35" s="2">
        <f>Sheet2!$B$25/AVERAGE($H$2:H35)</f>
        <v>35.32946884734956</v>
      </c>
    </row>
    <row r="36" spans="1:10" x14ac:dyDescent="0.25">
      <c r="A36" s="12">
        <v>42701.006944444445</v>
      </c>
      <c r="B36">
        <v>582</v>
      </c>
      <c r="C36" s="12">
        <v>42701.049305555556</v>
      </c>
      <c r="D36">
        <v>601</v>
      </c>
      <c r="E36" s="11">
        <f t="shared" ref="E36" si="24">C36-A36</f>
        <v>4.2361111110949423E-2</v>
      </c>
      <c r="F36">
        <f>D36-B36+1</f>
        <v>20</v>
      </c>
      <c r="G36" s="2">
        <f t="shared" ref="G36" si="25">F36/(E36*24*60)</f>
        <v>0.32786885246026781</v>
      </c>
      <c r="H36" s="2">
        <f t="shared" ref="H36" si="26">G36*60</f>
        <v>19.672131147616067</v>
      </c>
      <c r="I36" s="2">
        <f>Sheet2!$B$25/MEDIAN($H$2:H36)</f>
        <v>34.571428574355586</v>
      </c>
      <c r="J36" s="2">
        <f>Sheet2!$B$25/AVERAGE($H$2:H36)</f>
        <v>35.276011267520687</v>
      </c>
    </row>
    <row r="37" spans="1:10" x14ac:dyDescent="0.25">
      <c r="A37" s="12">
        <v>42705.744444444441</v>
      </c>
      <c r="B37">
        <v>602</v>
      </c>
      <c r="C37" s="12">
        <v>42705.779861111114</v>
      </c>
      <c r="D37">
        <v>618</v>
      </c>
      <c r="E37" s="11">
        <f t="shared" ref="E37" si="27">C37-A37</f>
        <v>3.5416666672972497E-2</v>
      </c>
      <c r="F37">
        <f>D37-B37+1</f>
        <v>17</v>
      </c>
      <c r="G37" s="2">
        <f t="shared" ref="G37" si="28">F37/(E37*24*60)</f>
        <v>0.33333333327398434</v>
      </c>
      <c r="H37" s="2">
        <f t="shared" ref="H37" si="29">G37*60</f>
        <v>19.999999996439062</v>
      </c>
      <c r="I37" s="2">
        <f>Sheet2!$B$25/MEDIAN($H$2:H37)</f>
        <v>34.432214768222991</v>
      </c>
      <c r="J37" s="2">
        <f>Sheet2!$B$25/AVERAGE($H$2:H37)</f>
        <v>35.208557502060501</v>
      </c>
    </row>
    <row r="38" spans="1:10" x14ac:dyDescent="0.25">
      <c r="A38" s="12">
        <v>42706.681250000001</v>
      </c>
      <c r="B38">
        <v>619</v>
      </c>
      <c r="C38" s="12">
        <v>42706.720833333333</v>
      </c>
      <c r="D38">
        <v>637</v>
      </c>
      <c r="E38" s="11">
        <f t="shared" ref="E38" si="30">C38-A38</f>
        <v>3.9583333331393078E-2</v>
      </c>
      <c r="F38">
        <f>D38-B38+1</f>
        <v>19</v>
      </c>
      <c r="G38" s="2">
        <f t="shared" ref="G38" si="31">F38/(E38*24*60)</f>
        <v>0.3333333333496723</v>
      </c>
      <c r="H38" s="2">
        <f t="shared" ref="H38" si="32">G38*60</f>
        <v>20.000000000980339</v>
      </c>
      <c r="I38" s="2">
        <f>Sheet2!$B$25/MEDIAN($H$2:H38)</f>
        <v>34.294117650373238</v>
      </c>
      <c r="J38" s="2">
        <f>Sheet2!$B$25/AVERAGE($H$2:H38)</f>
        <v>35.1449868841216</v>
      </c>
    </row>
    <row r="39" spans="1:10" x14ac:dyDescent="0.25">
      <c r="A39" s="12">
        <v>42707.941666666666</v>
      </c>
      <c r="B39">
        <v>638</v>
      </c>
      <c r="C39" s="12">
        <v>42707.970833333333</v>
      </c>
      <c r="D39">
        <v>660</v>
      </c>
      <c r="E39" s="11">
        <f t="shared" ref="E39" si="33">C39-A39</f>
        <v>2.9166666667151731E-2</v>
      </c>
      <c r="F39">
        <f>D39-B39+1</f>
        <v>23</v>
      </c>
      <c r="G39" s="2">
        <f t="shared" ref="G39" si="34">F39/(E39*24*60)</f>
        <v>0.54761904760994029</v>
      </c>
      <c r="H39" s="2">
        <f t="shared" ref="H39" si="35">G39*60</f>
        <v>32.857142856596418</v>
      </c>
      <c r="I39" s="2">
        <f>Sheet2!$B$25/MEDIAN($H$2:H39)</f>
        <v>33.949179462018705</v>
      </c>
      <c r="J39" s="2">
        <f>Sheet2!$B$25/AVERAGE($H$2:H39)</f>
        <v>34.465079562806608</v>
      </c>
    </row>
    <row r="40" spans="1:10" x14ac:dyDescent="0.25">
      <c r="A40" s="8"/>
      <c r="B40" s="10"/>
      <c r="C40" s="8"/>
      <c r="D40" s="10"/>
      <c r="E40" s="13"/>
      <c r="F40" s="10"/>
      <c r="G40" s="9"/>
      <c r="H40" s="9"/>
      <c r="I40" s="9"/>
      <c r="J40" s="9"/>
    </row>
    <row r="41" spans="1:10" x14ac:dyDescent="0.25">
      <c r="A41" s="8"/>
      <c r="B41" s="10"/>
      <c r="C41" s="8"/>
      <c r="D41" s="10"/>
      <c r="E41" s="13"/>
      <c r="F41" s="10"/>
      <c r="G41" s="9"/>
      <c r="H41" s="9"/>
      <c r="I41" s="9"/>
      <c r="J41" s="9"/>
    </row>
    <row r="42" spans="1:10" x14ac:dyDescent="0.25">
      <c r="A42" s="8"/>
      <c r="B42" s="10"/>
      <c r="C42" s="8"/>
      <c r="D42" s="10"/>
      <c r="E42" s="13"/>
      <c r="F42" s="10"/>
      <c r="G42" s="9"/>
      <c r="H42" s="9"/>
      <c r="I42" s="9"/>
      <c r="J42" s="9"/>
    </row>
    <row r="43" spans="1:10" x14ac:dyDescent="0.25">
      <c r="A43" s="8"/>
      <c r="B43" s="10"/>
      <c r="C43" s="8"/>
      <c r="D43" s="10"/>
      <c r="E43" s="13"/>
      <c r="F43" s="10"/>
      <c r="G43" s="9"/>
      <c r="H43" s="9"/>
      <c r="I43" s="9"/>
      <c r="J43" s="9"/>
    </row>
    <row r="44" spans="1:10" x14ac:dyDescent="0.25">
      <c r="A44" s="8"/>
      <c r="B44" s="10"/>
      <c r="C44" s="8"/>
      <c r="D44" s="10"/>
      <c r="E44" s="13"/>
      <c r="F44" s="10"/>
      <c r="G44" s="9"/>
      <c r="H44" s="9"/>
      <c r="I44" s="9"/>
      <c r="J44" s="9"/>
    </row>
    <row r="45" spans="1:10" x14ac:dyDescent="0.25">
      <c r="A45" s="8"/>
      <c r="B45" s="10"/>
      <c r="C45" s="8"/>
      <c r="D45" s="10"/>
      <c r="E45" s="13"/>
      <c r="F45" s="10"/>
      <c r="G45" s="9"/>
      <c r="H45" s="9"/>
      <c r="I45" s="9"/>
      <c r="J45" s="9"/>
    </row>
    <row r="46" spans="1:10" x14ac:dyDescent="0.25">
      <c r="A46" s="8"/>
      <c r="B46" s="10"/>
      <c r="C46" s="8"/>
      <c r="D46" s="10"/>
      <c r="E46" s="13"/>
      <c r="F46" s="10"/>
      <c r="G46" s="9"/>
      <c r="H46" s="9"/>
      <c r="I46" s="9"/>
      <c r="J46" s="9"/>
    </row>
    <row r="47" spans="1:10" x14ac:dyDescent="0.25">
      <c r="A47" s="8"/>
      <c r="B47" s="10"/>
      <c r="C47" s="8"/>
      <c r="D47" s="10"/>
      <c r="E47" s="13"/>
      <c r="F47" s="10"/>
      <c r="G47" s="9"/>
      <c r="H47" s="9"/>
      <c r="I47" s="9"/>
      <c r="J47" s="9"/>
    </row>
    <row r="48" spans="1:10" x14ac:dyDescent="0.25">
      <c r="A48" s="8"/>
      <c r="B48" s="10"/>
      <c r="C48" s="8"/>
      <c r="D48" s="10"/>
      <c r="E48" s="13"/>
      <c r="F48" s="10"/>
      <c r="G48" s="9"/>
      <c r="H48" s="9"/>
      <c r="I48" s="9"/>
      <c r="J48" s="9"/>
    </row>
    <row r="49" spans="1:15" x14ac:dyDescent="0.25">
      <c r="A49" s="8"/>
      <c r="B49" s="10"/>
      <c r="C49" s="8"/>
      <c r="D49" s="10"/>
      <c r="E49" s="13"/>
      <c r="F49" s="10"/>
      <c r="G49" s="9"/>
      <c r="H49" s="9"/>
      <c r="I49" s="9"/>
      <c r="J49" s="9"/>
    </row>
    <row r="50" spans="1:15" x14ac:dyDescent="0.25">
      <c r="A50" s="8"/>
      <c r="B50" s="10"/>
      <c r="C50" s="8"/>
      <c r="D50" s="10"/>
      <c r="E50" s="13"/>
      <c r="F50" s="10"/>
      <c r="G50" s="9"/>
      <c r="H50" s="9"/>
      <c r="I50" s="9"/>
      <c r="J50" s="9"/>
    </row>
    <row r="51" spans="1:15" x14ac:dyDescent="0.25">
      <c r="A51" s="8"/>
      <c r="B51" s="10"/>
      <c r="C51" s="8"/>
      <c r="D51" s="10"/>
      <c r="E51" s="13"/>
      <c r="F51" s="10"/>
      <c r="G51" s="9"/>
      <c r="H51" s="9"/>
      <c r="I51" s="9"/>
      <c r="J51" s="9"/>
      <c r="N51" s="11"/>
      <c r="O51" s="11"/>
    </row>
    <row r="52" spans="1:15" x14ac:dyDescent="0.25">
      <c r="A52" s="8"/>
      <c r="B52" s="10"/>
      <c r="C52" s="8"/>
      <c r="D52" s="10"/>
      <c r="E52" s="13"/>
      <c r="F52" s="10"/>
      <c r="G52" s="9"/>
      <c r="H52" s="9"/>
      <c r="I52" s="9"/>
      <c r="J52" s="9"/>
      <c r="L52" s="11"/>
      <c r="M52" s="11"/>
      <c r="N52" s="11"/>
      <c r="O52" s="11"/>
    </row>
    <row r="53" spans="1:15" x14ac:dyDescent="0.25">
      <c r="A53" s="8"/>
      <c r="B53" s="10"/>
      <c r="C53" s="8"/>
      <c r="D53" s="10"/>
      <c r="E53" s="13"/>
      <c r="F53" s="10"/>
      <c r="G53" s="9"/>
      <c r="H53" s="9"/>
      <c r="I53" s="9"/>
      <c r="J53" s="9"/>
    </row>
    <row r="54" spans="1:15" x14ac:dyDescent="0.25">
      <c r="A54" s="8"/>
      <c r="B54" s="10"/>
      <c r="C54" s="8"/>
      <c r="D54" s="10"/>
      <c r="E54" s="13"/>
      <c r="F54" s="10"/>
      <c r="G54" s="9"/>
      <c r="H54" s="9"/>
      <c r="I54" s="9"/>
      <c r="J54" s="9"/>
    </row>
    <row r="55" spans="1:15" x14ac:dyDescent="0.25">
      <c r="A55" s="8"/>
      <c r="B55" s="10"/>
      <c r="C55" s="8"/>
      <c r="D55" s="10"/>
      <c r="E55" s="13"/>
      <c r="F55" s="10"/>
      <c r="G55" s="9"/>
      <c r="H55" s="9"/>
      <c r="I55" s="9"/>
      <c r="J55" s="9"/>
    </row>
    <row r="56" spans="1:15" x14ac:dyDescent="0.25">
      <c r="A56" s="8"/>
      <c r="B56" s="10"/>
      <c r="C56" s="8"/>
      <c r="D56" s="10"/>
      <c r="E56" s="13"/>
      <c r="F56" s="10"/>
      <c r="G56" s="9"/>
      <c r="H56" s="9"/>
      <c r="I56" s="9"/>
      <c r="J56" s="9"/>
    </row>
    <row r="57" spans="1:15" x14ac:dyDescent="0.25">
      <c r="A57" s="8"/>
      <c r="B57" s="10"/>
      <c r="C57" s="8"/>
      <c r="D57" s="10"/>
      <c r="E57" s="13"/>
      <c r="F57" s="10"/>
      <c r="G57" s="9"/>
      <c r="H57" s="9"/>
      <c r="I57" s="9"/>
      <c r="J57" s="9"/>
    </row>
    <row r="58" spans="1:15" x14ac:dyDescent="0.25">
      <c r="A58" s="8"/>
      <c r="B58" s="10"/>
      <c r="C58" s="8"/>
      <c r="D58" s="10"/>
      <c r="E58" s="13"/>
      <c r="F58" s="10"/>
      <c r="G58" s="9"/>
      <c r="H58" s="9"/>
      <c r="I58" s="9"/>
      <c r="J58" s="9"/>
    </row>
    <row r="59" spans="1:15" x14ac:dyDescent="0.25">
      <c r="A59" s="8"/>
      <c r="B59" s="10"/>
      <c r="C59" s="8"/>
      <c r="D59" s="10"/>
      <c r="E59" s="13"/>
      <c r="F59" s="10"/>
      <c r="G59" s="9"/>
      <c r="H59" s="9"/>
      <c r="I59" s="9"/>
      <c r="J59" s="9"/>
    </row>
    <row r="60" spans="1:15" x14ac:dyDescent="0.25">
      <c r="A60" s="8"/>
      <c r="B60" s="10"/>
      <c r="C60" s="8"/>
      <c r="D60" s="10"/>
      <c r="E60" s="13"/>
      <c r="F60" s="10"/>
      <c r="G60" s="9"/>
      <c r="H60" s="9"/>
      <c r="I60" s="9"/>
      <c r="J60" s="9"/>
    </row>
    <row r="61" spans="1:15" x14ac:dyDescent="0.25">
      <c r="A61" s="8"/>
      <c r="B61" s="10"/>
      <c r="C61" s="8"/>
      <c r="D61" s="10"/>
      <c r="E61" s="13"/>
      <c r="F61" s="10"/>
      <c r="G61" s="9"/>
      <c r="H61" s="9"/>
      <c r="I61" s="9"/>
      <c r="J61" s="9"/>
    </row>
    <row r="62" spans="1:15" x14ac:dyDescent="0.25">
      <c r="A62" s="8"/>
      <c r="B62" s="10"/>
      <c r="C62" s="8"/>
      <c r="D62" s="10"/>
      <c r="E62" s="13"/>
      <c r="F62" s="10"/>
      <c r="G62" s="9"/>
      <c r="H62" s="9"/>
      <c r="I62" s="9"/>
      <c r="J62" s="9"/>
    </row>
    <row r="63" spans="1:15" x14ac:dyDescent="0.25">
      <c r="A63" s="8"/>
      <c r="B63" s="10"/>
      <c r="C63" s="8"/>
      <c r="D63" s="10"/>
      <c r="E63" s="13"/>
      <c r="F63" s="10"/>
      <c r="G63" s="9"/>
      <c r="H63" s="9"/>
      <c r="I63" s="9"/>
      <c r="J63" s="9"/>
    </row>
    <row r="64" spans="1:15" x14ac:dyDescent="0.25">
      <c r="A64" s="8"/>
      <c r="B64" s="10"/>
      <c r="C64" s="8"/>
      <c r="D64" s="10"/>
      <c r="E64" s="13"/>
      <c r="F64" s="10"/>
      <c r="G64" s="9"/>
      <c r="H64" s="9"/>
      <c r="I64" s="9"/>
      <c r="J64" s="9"/>
    </row>
    <row r="65" spans="1:10" x14ac:dyDescent="0.25">
      <c r="A65" s="8"/>
      <c r="B65" s="10"/>
      <c r="C65" s="8"/>
      <c r="D65" s="10"/>
      <c r="E65" s="13"/>
      <c r="F65" s="10"/>
      <c r="G65" s="9"/>
      <c r="H65" s="9"/>
      <c r="I65" s="9"/>
      <c r="J65" s="9"/>
    </row>
    <row r="66" spans="1:10" x14ac:dyDescent="0.25">
      <c r="A66" s="8"/>
      <c r="B66" s="10"/>
      <c r="C66" s="8"/>
      <c r="D66" s="10"/>
      <c r="E66" s="13"/>
      <c r="F66" s="10"/>
      <c r="G66" s="9"/>
      <c r="H66" s="9"/>
      <c r="I66" s="9"/>
      <c r="J66" s="9"/>
    </row>
    <row r="67" spans="1:10" x14ac:dyDescent="0.25">
      <c r="A67" s="8"/>
      <c r="B67" s="10"/>
      <c r="C67" s="8"/>
      <c r="D67" s="10"/>
      <c r="E67" s="13"/>
      <c r="F67" s="10"/>
      <c r="G67" s="9"/>
      <c r="H67" s="9"/>
      <c r="I67" s="9"/>
      <c r="J67" s="9"/>
    </row>
    <row r="68" spans="1:10" x14ac:dyDescent="0.25">
      <c r="A68" s="8"/>
      <c r="B68" s="10"/>
      <c r="C68" s="8"/>
      <c r="D68" s="10"/>
      <c r="E68" s="13"/>
      <c r="F68" s="10"/>
      <c r="G68" s="9"/>
      <c r="H68" s="9"/>
      <c r="I68" s="9"/>
      <c r="J68" s="9"/>
    </row>
    <row r="69" spans="1:10" x14ac:dyDescent="0.25">
      <c r="A69" s="8"/>
      <c r="B69" s="10"/>
      <c r="C69" s="8"/>
      <c r="D69" s="10"/>
      <c r="E69" s="13"/>
      <c r="F69" s="10"/>
      <c r="G69" s="9"/>
      <c r="H69" s="9"/>
      <c r="I69" s="9"/>
      <c r="J69" s="9"/>
    </row>
    <row r="70" spans="1:10" x14ac:dyDescent="0.25">
      <c r="A70" s="8"/>
      <c r="B70" s="10"/>
      <c r="C70" s="8"/>
      <c r="D70" s="10"/>
      <c r="E70" s="13"/>
      <c r="F70" s="10"/>
      <c r="G70" s="9"/>
      <c r="H70" s="9"/>
      <c r="I70" s="9"/>
      <c r="J70" s="9"/>
    </row>
    <row r="71" spans="1:10" x14ac:dyDescent="0.25">
      <c r="A71" s="8"/>
      <c r="B71" s="10"/>
      <c r="C71" s="8"/>
      <c r="D71" s="10"/>
      <c r="E71" s="13"/>
      <c r="F71" s="10"/>
      <c r="G71" s="9"/>
      <c r="H71" s="9"/>
      <c r="I71" s="9"/>
      <c r="J71" s="9"/>
    </row>
    <row r="72" spans="1:10" x14ac:dyDescent="0.25">
      <c r="A72" s="8"/>
      <c r="B72" s="10"/>
      <c r="C72" s="8"/>
      <c r="D72" s="10"/>
      <c r="E72" s="13"/>
      <c r="F72" s="10"/>
      <c r="G72" s="9"/>
      <c r="H72" s="9"/>
      <c r="I72" s="9"/>
      <c r="J72" s="9"/>
    </row>
    <row r="73" spans="1:10" x14ac:dyDescent="0.25">
      <c r="A73" s="8"/>
      <c r="B73" s="10"/>
      <c r="C73" s="8"/>
      <c r="D73" s="10"/>
      <c r="E73" s="13"/>
      <c r="F73" s="10"/>
      <c r="G73" s="9"/>
      <c r="H73" s="9"/>
      <c r="I73" s="9"/>
      <c r="J73" s="9"/>
    </row>
    <row r="74" spans="1:10" x14ac:dyDescent="0.25">
      <c r="A74" s="8"/>
      <c r="B74" s="10"/>
      <c r="C74" s="8"/>
      <c r="D74" s="10"/>
      <c r="E74" s="13"/>
      <c r="F74" s="10"/>
      <c r="G74" s="9"/>
      <c r="H74" s="9"/>
      <c r="I74" s="9"/>
      <c r="J74" s="9"/>
    </row>
    <row r="75" spans="1:10" x14ac:dyDescent="0.25">
      <c r="A75" s="8"/>
      <c r="B75" s="10"/>
      <c r="C75" s="8"/>
      <c r="D75" s="10"/>
      <c r="E75" s="13"/>
      <c r="F75" s="10"/>
      <c r="G75" s="9"/>
      <c r="H75" s="9"/>
      <c r="I75" s="9"/>
      <c r="J75" s="9"/>
    </row>
    <row r="76" spans="1:10" x14ac:dyDescent="0.25">
      <c r="A76" s="8"/>
      <c r="B76" s="10"/>
      <c r="C76" s="8"/>
      <c r="D76" s="10"/>
      <c r="E76" s="13"/>
      <c r="F76" s="10"/>
      <c r="G76" s="9"/>
      <c r="H76" s="9"/>
      <c r="I76" s="9"/>
      <c r="J76" s="9"/>
    </row>
    <row r="77" spans="1:10" x14ac:dyDescent="0.25">
      <c r="A77" s="8"/>
      <c r="B77" s="10"/>
      <c r="C77" s="8"/>
      <c r="D77" s="10"/>
      <c r="E77" s="13"/>
      <c r="F77" s="10"/>
      <c r="G77" s="9"/>
      <c r="H77" s="9"/>
      <c r="I77" s="9"/>
      <c r="J77" s="9"/>
    </row>
    <row r="78" spans="1:10" x14ac:dyDescent="0.25">
      <c r="A78" s="8"/>
      <c r="B78" s="10"/>
      <c r="C78" s="8"/>
      <c r="D78" s="10"/>
      <c r="E78" s="13"/>
      <c r="F78" s="10"/>
      <c r="G78" s="9"/>
      <c r="H78" s="9"/>
      <c r="I78" s="9"/>
      <c r="J78" s="9"/>
    </row>
    <row r="79" spans="1:10" x14ac:dyDescent="0.25">
      <c r="A79" s="8"/>
      <c r="B79" s="10"/>
      <c r="C79" s="8"/>
      <c r="D79" s="10"/>
      <c r="E79" s="13"/>
      <c r="F79" s="10"/>
      <c r="G79" s="9"/>
      <c r="H79" s="9"/>
      <c r="I79" s="9"/>
      <c r="J79" s="9"/>
    </row>
    <row r="80" spans="1:10" x14ac:dyDescent="0.25">
      <c r="A80" s="8"/>
      <c r="B80" s="10"/>
      <c r="C80" s="8"/>
      <c r="D80" s="10"/>
      <c r="E80" s="13"/>
      <c r="F80" s="10"/>
      <c r="G80" s="9"/>
      <c r="H80" s="9"/>
      <c r="I80" s="9"/>
      <c r="J80" s="9"/>
    </row>
    <row r="81" spans="1:10" x14ac:dyDescent="0.25">
      <c r="A81" s="8"/>
      <c r="B81" s="10"/>
      <c r="C81" s="8"/>
      <c r="D81" s="10"/>
      <c r="E81" s="13"/>
      <c r="F81" s="10"/>
      <c r="G81" s="9"/>
      <c r="H81" s="9"/>
      <c r="I81" s="9"/>
      <c r="J81" s="9"/>
    </row>
    <row r="82" spans="1:10" x14ac:dyDescent="0.25">
      <c r="A82" s="8"/>
      <c r="B82" s="6"/>
      <c r="C82" s="8"/>
      <c r="D82" s="6"/>
      <c r="E82" s="13"/>
      <c r="F82" s="6"/>
      <c r="G82" s="5"/>
      <c r="H82" s="5"/>
      <c r="I82" s="5"/>
      <c r="J82" s="5"/>
    </row>
    <row r="83" spans="1:10" x14ac:dyDescent="0.25">
      <c r="A83" s="7"/>
      <c r="B83" s="6"/>
      <c r="C83" s="7"/>
      <c r="D83" s="6"/>
      <c r="E83" s="14"/>
      <c r="F83" s="6"/>
      <c r="G83" s="5"/>
      <c r="H83" s="5"/>
      <c r="I83" s="5"/>
      <c r="J8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H40"/>
  <sheetViews>
    <sheetView workbookViewId="0">
      <selection activeCell="B34" sqref="B34"/>
    </sheetView>
  </sheetViews>
  <sheetFormatPr defaultRowHeight="15" x14ac:dyDescent="0.25"/>
  <cols>
    <col min="1" max="1" width="19.5703125" bestFit="1" customWidth="1"/>
  </cols>
  <sheetData>
    <row r="25" spans="1:2" x14ac:dyDescent="0.25">
      <c r="A25" t="s">
        <v>15</v>
      </c>
      <c r="B25">
        <v>660</v>
      </c>
    </row>
    <row r="26" spans="1:2" x14ac:dyDescent="0.25">
      <c r="A26" t="s">
        <v>20</v>
      </c>
      <c r="B26">
        <f>MAX(Sheet1!D2:D1000)</f>
        <v>660</v>
      </c>
    </row>
    <row r="27" spans="1:2" x14ac:dyDescent="0.25">
      <c r="A27" t="s">
        <v>21</v>
      </c>
      <c r="B27" s="4">
        <f>B26/B25*100</f>
        <v>100</v>
      </c>
    </row>
    <row r="28" spans="1:2" x14ac:dyDescent="0.25">
      <c r="A28" t="s">
        <v>16</v>
      </c>
      <c r="B28">
        <f>B25-B26</f>
        <v>0</v>
      </c>
    </row>
    <row r="29" spans="1:2" x14ac:dyDescent="0.25">
      <c r="A29" t="s">
        <v>14</v>
      </c>
      <c r="B29" s="4">
        <f>B28/B25*100</f>
        <v>0</v>
      </c>
    </row>
    <row r="30" spans="1:2" x14ac:dyDescent="0.25">
      <c r="A30" t="s">
        <v>13</v>
      </c>
      <c r="B30" s="4">
        <f>B25/H38</f>
        <v>33.949179462018705</v>
      </c>
    </row>
    <row r="31" spans="1:2" x14ac:dyDescent="0.25">
      <c r="A31" s="3" t="s">
        <v>12</v>
      </c>
      <c r="B31" s="4">
        <f>B25/H39</f>
        <v>34.465079562806608</v>
      </c>
    </row>
    <row r="32" spans="1:2" x14ac:dyDescent="0.25">
      <c r="A32" t="s">
        <v>11</v>
      </c>
      <c r="B32" s="2">
        <f>ABS(B30-B31)</f>
        <v>0.51590010078790272</v>
      </c>
    </row>
    <row r="33" spans="1:8" x14ac:dyDescent="0.25">
      <c r="A33" t="s">
        <v>10</v>
      </c>
      <c r="B33" s="2">
        <f>B28/H38</f>
        <v>0</v>
      </c>
    </row>
    <row r="34" spans="1:8" x14ac:dyDescent="0.25">
      <c r="A34" t="s">
        <v>9</v>
      </c>
      <c r="B34" s="2">
        <f>B28/H39</f>
        <v>0</v>
      </c>
    </row>
    <row r="35" spans="1:8" x14ac:dyDescent="0.25">
      <c r="E35" s="3" t="s">
        <v>8</v>
      </c>
      <c r="F35" t="s">
        <v>7</v>
      </c>
      <c r="G35" s="2" t="s">
        <v>6</v>
      </c>
      <c r="H35" s="2" t="s">
        <v>5</v>
      </c>
    </row>
    <row r="36" spans="1:8" x14ac:dyDescent="0.25">
      <c r="D36" t="s">
        <v>4</v>
      </c>
      <c r="E36" s="11">
        <f>MIN(Sheet1!E2:E1000)</f>
        <v>1.6666666670062114E-2</v>
      </c>
      <c r="F36" s="4">
        <f>MIN(Sheet1!F2:F1000)</f>
        <v>5</v>
      </c>
      <c r="G36" s="4">
        <f>MIN(Sheet1!G2:G1000)</f>
        <v>0.16071428570158991</v>
      </c>
      <c r="H36" s="4">
        <f>MIN(Sheet1!H2:H1000)</f>
        <v>9.6428571420953944</v>
      </c>
    </row>
    <row r="37" spans="1:8" x14ac:dyDescent="0.25">
      <c r="D37" t="s">
        <v>3</v>
      </c>
      <c r="E37" s="11">
        <f>MAX(Sheet1!E2:E1000)</f>
        <v>4.5833333337213844E-2</v>
      </c>
      <c r="F37" s="4">
        <f>MAX(Sheet1!F2:F1000)</f>
        <v>26</v>
      </c>
      <c r="G37" s="4">
        <f>MAX(Sheet1!G2:G1000)</f>
        <v>0.54761904760994029</v>
      </c>
      <c r="H37" s="4">
        <f>MAX(Sheet1!H2:H1000)</f>
        <v>32.857142856596418</v>
      </c>
    </row>
    <row r="38" spans="1:8" x14ac:dyDescent="0.25">
      <c r="D38" t="s">
        <v>2</v>
      </c>
      <c r="E38" s="11">
        <f>MEDIAN(Sheet1!E2:E1000)</f>
        <v>3.8194444445252884E-2</v>
      </c>
      <c r="F38" s="4">
        <f>MEDIAN(Sheet1!F2:F1000)</f>
        <v>18</v>
      </c>
      <c r="G38" s="4">
        <f>MEDIAN(Sheet1!G2:G1000)</f>
        <v>0.32401372210796614</v>
      </c>
      <c r="H38" s="4">
        <f>MEDIAN(Sheet1!H2:H1000)</f>
        <v>19.440823326477968</v>
      </c>
    </row>
    <row r="39" spans="1:8" x14ac:dyDescent="0.25">
      <c r="D39" t="s">
        <v>1</v>
      </c>
      <c r="E39" s="11">
        <f>AVERAGE(Sheet1!E2:E1000)</f>
        <v>3.7956874391583323E-2</v>
      </c>
      <c r="F39" s="4">
        <f>AVERAGE(Sheet1!F2:F1000)</f>
        <v>17.368421052631579</v>
      </c>
      <c r="G39" s="4">
        <f>AVERAGE(Sheet1!G2:G1000)</f>
        <v>0.31916363285784438</v>
      </c>
      <c r="H39" s="4">
        <f>AVERAGE(Sheet1!H2:H1000)</f>
        <v>19.149817971470657</v>
      </c>
    </row>
    <row r="40" spans="1:8" x14ac:dyDescent="0.25">
      <c r="D40" t="s">
        <v>0</v>
      </c>
      <c r="E40" s="3" t="str">
        <f>TEXT(SUM(Sheet1!E2:E1000), "d:h:mm:ss")</f>
        <v>1:10:37:00</v>
      </c>
      <c r="F40" s="4">
        <f>SUM(Sheet1!F2:F1000)</f>
        <v>660</v>
      </c>
      <c r="G40" s="4"/>
      <c r="H40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2016-10-14T12:14:36Z</cp:lastPrinted>
  <dcterms:created xsi:type="dcterms:W3CDTF">2016-07-09T14:33:06Z</dcterms:created>
  <dcterms:modified xsi:type="dcterms:W3CDTF">2016-12-04T04:18:46Z</dcterms:modified>
</cp:coreProperties>
</file>