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4" l="1"/>
  <c r="E38" i="4"/>
  <c r="F37" i="4"/>
  <c r="E37" i="4"/>
  <c r="F36" i="4"/>
  <c r="E36" i="4"/>
  <c r="G38" i="4" l="1"/>
  <c r="H38" i="4" s="1"/>
  <c r="J38" i="4" s="1"/>
  <c r="I38" i="4"/>
  <c r="G37" i="4"/>
  <c r="H37" i="4" s="1"/>
  <c r="J37" i="4"/>
  <c r="I37" i="4"/>
  <c r="G36" i="4"/>
  <c r="H36" i="4" s="1"/>
  <c r="J36" i="4"/>
  <c r="I36" i="4"/>
  <c r="F35" i="4"/>
  <c r="E35" i="4"/>
  <c r="F34" i="4"/>
  <c r="E34" i="4"/>
  <c r="F33" i="4"/>
  <c r="E33" i="4"/>
  <c r="F32" i="4"/>
  <c r="E32" i="4"/>
  <c r="F31" i="4"/>
  <c r="E31" i="4"/>
  <c r="G35" i="4" l="1"/>
  <c r="H35" i="4" s="1"/>
  <c r="J35" i="4" s="1"/>
  <c r="G34" i="4"/>
  <c r="H34" i="4" s="1"/>
  <c r="J34" i="4"/>
  <c r="I34" i="4"/>
  <c r="G33" i="4"/>
  <c r="H33" i="4" s="1"/>
  <c r="J33" i="4"/>
  <c r="I33" i="4"/>
  <c r="G32" i="4"/>
  <c r="H32" i="4" s="1"/>
  <c r="J32" i="4"/>
  <c r="I32" i="4"/>
  <c r="G31" i="4"/>
  <c r="H31" i="4" s="1"/>
  <c r="J31" i="4"/>
  <c r="I31" i="4"/>
  <c r="F30" i="4"/>
  <c r="E30" i="4"/>
  <c r="I35" i="4" l="1"/>
  <c r="G30" i="4"/>
  <c r="H30" i="4" s="1"/>
  <c r="I30" i="4"/>
  <c r="J30" i="4"/>
  <c r="F29" i="4"/>
  <c r="E29" i="4"/>
  <c r="F28" i="4"/>
  <c r="E28" i="4"/>
  <c r="G29" i="4" l="1"/>
  <c r="H29" i="4" s="1"/>
  <c r="I29" i="4"/>
  <c r="J29" i="4"/>
  <c r="G28" i="4"/>
  <c r="H28" i="4" s="1"/>
  <c r="J28" i="4" s="1"/>
  <c r="I28" i="4"/>
  <c r="F27" i="4"/>
  <c r="E27" i="4"/>
  <c r="G27" i="4" l="1"/>
  <c r="H27" i="4" s="1"/>
  <c r="J27" i="4"/>
  <c r="I27" i="4"/>
  <c r="F26" i="4"/>
  <c r="E26" i="4"/>
  <c r="G26" i="4" l="1"/>
  <c r="H26" i="4" s="1"/>
  <c r="J26" i="4"/>
  <c r="I26" i="4"/>
  <c r="F25" i="4"/>
  <c r="E25" i="4"/>
  <c r="G25" i="4" l="1"/>
  <c r="H25" i="4" s="1"/>
  <c r="J25" i="4"/>
  <c r="I25" i="4"/>
  <c r="F24" i="4" l="1"/>
  <c r="E24" i="4"/>
  <c r="G24" i="4" l="1"/>
  <c r="H24" i="4" s="1"/>
  <c r="J24" i="4"/>
  <c r="I24" i="4"/>
  <c r="F23" i="4"/>
  <c r="E23" i="4"/>
  <c r="G23" i="4" l="1"/>
  <c r="H23" i="4" s="1"/>
  <c r="J23" i="4"/>
  <c r="I23" i="4"/>
  <c r="F22" i="4"/>
  <c r="E22" i="4"/>
  <c r="G22" i="4" l="1"/>
  <c r="H22" i="4" s="1"/>
  <c r="J22" i="4"/>
  <c r="I22" i="4"/>
  <c r="F21" i="4"/>
  <c r="E21" i="4"/>
  <c r="G21" i="4" l="1"/>
  <c r="H21" i="4" s="1"/>
  <c r="J21" i="4"/>
  <c r="I21" i="4"/>
  <c r="F20" i="4"/>
  <c r="E20" i="4"/>
  <c r="G20" i="4" l="1"/>
  <c r="H20" i="4" s="1"/>
  <c r="J20" i="4" s="1"/>
  <c r="F19" i="4"/>
  <c r="E19" i="4"/>
  <c r="F18" i="4"/>
  <c r="E18" i="4"/>
  <c r="I20" i="4" l="1"/>
  <c r="G19" i="4"/>
  <c r="H19" i="4" s="1"/>
  <c r="J19" i="4"/>
  <c r="I19" i="4"/>
  <c r="G18" i="4"/>
  <c r="H18" i="4" s="1"/>
  <c r="J18" i="4" s="1"/>
  <c r="F17" i="4"/>
  <c r="E17" i="4"/>
  <c r="I18" i="4" l="1"/>
  <c r="G17" i="4"/>
  <c r="H17" i="4" s="1"/>
  <c r="I17" i="4" s="1"/>
  <c r="J17" i="4"/>
  <c r="F16" i="4"/>
  <c r="E16" i="4"/>
  <c r="G16" i="4" l="1"/>
  <c r="H16" i="4" s="1"/>
  <c r="J16" i="4" s="1"/>
  <c r="F15" i="4"/>
  <c r="E15" i="4"/>
  <c r="I16" i="4" l="1"/>
  <c r="G15" i="4"/>
  <c r="H15" i="4" s="1"/>
  <c r="J15" i="4"/>
  <c r="I15" i="4"/>
  <c r="F14" i="4"/>
  <c r="E14" i="4"/>
  <c r="G14" i="4" l="1"/>
  <c r="H14" i="4" s="1"/>
  <c r="J14" i="4"/>
  <c r="I14" i="4"/>
  <c r="F13" i="4"/>
  <c r="E13" i="4"/>
  <c r="G13" i="4" l="1"/>
  <c r="H13" i="4" s="1"/>
  <c r="J13" i="4" s="1"/>
  <c r="I13" i="4"/>
  <c r="F12" i="4"/>
  <c r="E12" i="4"/>
  <c r="G12" i="4" l="1"/>
  <c r="H12" i="4" s="1"/>
  <c r="J12" i="4"/>
  <c r="I12" i="4"/>
  <c r="F11" i="4"/>
  <c r="E11" i="4"/>
  <c r="F10" i="4"/>
  <c r="E10" i="4"/>
  <c r="F9" i="4"/>
  <c r="E9" i="4"/>
  <c r="G11" i="4" l="1"/>
  <c r="H11" i="4" s="1"/>
  <c r="J11" i="4" s="1"/>
  <c r="I11" i="4"/>
  <c r="G10" i="4"/>
  <c r="H10" i="4" s="1"/>
  <c r="J10" i="4"/>
  <c r="I10" i="4"/>
  <c r="G9" i="4"/>
  <c r="H9" i="4" s="1"/>
  <c r="J9" i="4"/>
  <c r="I9" i="4"/>
  <c r="F8" i="4"/>
  <c r="E8" i="4"/>
  <c r="F7" i="4"/>
  <c r="E7" i="4"/>
  <c r="F6" i="4"/>
  <c r="E6" i="4"/>
  <c r="F5" i="4"/>
  <c r="E5" i="4"/>
  <c r="F4" i="4"/>
  <c r="E4" i="4"/>
  <c r="G8" i="4" l="1"/>
  <c r="H8" i="4" s="1"/>
  <c r="J8" i="4"/>
  <c r="I8" i="4"/>
  <c r="G7" i="4"/>
  <c r="H7" i="4" s="1"/>
  <c r="I7" i="4" s="1"/>
  <c r="J7" i="4"/>
  <c r="G6" i="4"/>
  <c r="H6" i="4" s="1"/>
  <c r="J6" i="4"/>
  <c r="I6" i="4"/>
  <c r="G5" i="4"/>
  <c r="H5" i="4" s="1"/>
  <c r="J5" i="4"/>
  <c r="I5" i="4"/>
  <c r="G4" i="4"/>
  <c r="H4" i="4" s="1"/>
  <c r="J4" i="4"/>
  <c r="I4" i="4"/>
  <c r="F3" i="4" l="1"/>
  <c r="E3" i="4"/>
  <c r="G3" i="4" l="1"/>
  <c r="H3" i="4" s="1"/>
  <c r="J3" i="4"/>
  <c r="I3" i="4"/>
  <c r="B26" i="2"/>
  <c r="B27" i="2" s="1"/>
  <c r="B28" i="2" l="1"/>
  <c r="E2" i="4" l="1"/>
  <c r="E40" i="2" s="1"/>
  <c r="F2" i="4"/>
  <c r="F39" i="2" s="1"/>
  <c r="E36" i="2"/>
  <c r="F40" i="2" l="1"/>
  <c r="F36" i="2"/>
  <c r="F37" i="2"/>
  <c r="F38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<sst xmlns="http://schemas.openxmlformats.org/spreadsheetml/2006/main" count="34" uniqueCount="27">
  <si>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</si>
  <si>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</si>
  <si>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</si>
  <si>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</si>
  <si>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</si>
  <si>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</si>
  <si>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</si>
  <si>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</si>
  <si>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</si>
  <si>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</si>
  <si>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</si>
  <si>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</si>
  <si>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</si>
  <si>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</si>
  <si>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</si>
  <si>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</si>
  <si>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</si>
  <si>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</si>
  <si>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</si>
  <si>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</si>
  <si>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</si>
  <si>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</si>
  <si>
    <t>Linear algebra + Probabilities review</t>
  </si>
  <si>
    <t>Probabilities + numerical computation review</t>
  </si>
  <si>
    <t>Numerical computation review</t>
  </si>
  <si>
    <t xml:space="preserve">  </t>
  </si>
  <si>
    <t>Skipped all of the Confronting the Partition Function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</si>
</sst>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52.800000002374873</c:v>
                </c:pt>
                <c:pt idx="1">
                  <c:v>38.260869568681244</c:v>
                </c:pt>
                <c:pt idx="2">
                  <c:v>30.00000000349246</c:v>
                </c:pt>
                <c:pt idx="3">
                  <c:v>25.753424657583182</c:v>
                </c:pt>
                <c:pt idx="4">
                  <c:v>23.000000001629815</c:v>
                </c:pt>
                <c:pt idx="5">
                  <c:v>26.037735851416407</c:v>
                </c:pt>
                <c:pt idx="6">
                  <c:v>30.00000000349246</c:v>
                </c:pt>
                <c:pt idx="7">
                  <c:v>31.428571431755032</c:v>
                </c:pt>
                <c:pt idx="8">
                  <c:v>33.000000002793968</c:v>
                </c:pt>
                <c:pt idx="9">
                  <c:v>31.428571431755032</c:v>
                </c:pt>
                <c:pt idx="10">
                  <c:v>33.000000002793968</c:v>
                </c:pt>
                <c:pt idx="11">
                  <c:v>32.784313726060233</c:v>
                </c:pt>
                <c:pt idx="12">
                  <c:v>33.000000002793968</c:v>
                </c:pt>
                <c:pt idx="13">
                  <c:v>32.784313726060233</c:v>
                </c:pt>
                <c:pt idx="14">
                  <c:v>32.571428569832023</c:v>
                </c:pt>
                <c:pt idx="15">
                  <c:v>32.784313726060233</c:v>
                </c:pt>
                <c:pt idx="16">
                  <c:v>33.000000002793968</c:v>
                </c:pt>
                <c:pt idx="17">
                  <c:v>33.543529412567977</c:v>
                </c:pt>
                <c:pt idx="18">
                  <c:v>33.600000002654269</c:v>
                </c:pt>
                <c:pt idx="19">
                  <c:v>33.297297300022898</c:v>
                </c:pt>
                <c:pt idx="20">
                  <c:v>33.600000002654269</c:v>
                </c:pt>
                <c:pt idx="21">
                  <c:v>33.297297300022898</c:v>
                </c:pt>
                <c:pt idx="22">
                  <c:v>33.600000002654269</c:v>
                </c:pt>
                <c:pt idx="23">
                  <c:v>33.850746269351838</c:v>
                </c:pt>
                <c:pt idx="24">
                  <c:v>34.105263156571276</c:v>
                </c:pt>
                <c:pt idx="25">
                  <c:v>34.15256587922179</c:v>
                </c:pt>
                <c:pt idx="26">
                  <c:v>34.199999998323619</c:v>
                </c:pt>
                <c:pt idx="27">
                  <c:v>34.774398544720739</c:v>
                </c:pt>
                <c:pt idx="28">
                  <c:v>35.368421048808251</c:v>
                </c:pt>
                <c:pt idx="29">
                  <c:v>35.681415926571709</c:v>
                </c:pt>
                <c:pt idx="30">
                  <c:v>35.999999998603016</c:v>
                </c:pt>
                <c:pt idx="31">
                  <c:v>35.681415926571709</c:v>
                </c:pt>
                <c:pt idx="32">
                  <c:v>35.999999998603016</c:v>
                </c:pt>
                <c:pt idx="33">
                  <c:v>35.681415926571709</c:v>
                </c:pt>
                <c:pt idx="34">
                  <c:v>35.368421048808251</c:v>
                </c:pt>
                <c:pt idx="35">
                  <c:v>34.774398544720739</c:v>
                </c:pt>
                <c:pt idx="36">
                  <c:v>34.199999998323619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52.800000002374873</c:v>
                </c:pt>
                <c:pt idx="1">
                  <c:v>38.260869568681244</c:v>
                </c:pt>
                <c:pt idx="2">
                  <c:v>30.257879657396519</c:v>
                </c:pt>
                <c:pt idx="3">
                  <c:v>27.879621957960239</c:v>
                </c:pt>
                <c:pt idx="4">
                  <c:v>26.744800099074464</c:v>
                </c:pt>
                <c:pt idx="5">
                  <c:v>27.617283060313042</c:v>
                </c:pt>
                <c:pt idx="6">
                  <c:v>28.509862500725607</c:v>
                </c:pt>
                <c:pt idx="7">
                  <c:v>30.430957875787826</c:v>
                </c:pt>
                <c:pt idx="8">
                  <c:v>31.848581943310673</c:v>
                </c:pt>
                <c:pt idx="9">
                  <c:v>31.057724606368442</c:v>
                </c:pt>
                <c:pt idx="10">
                  <c:v>31.811158495826987</c:v>
                </c:pt>
                <c:pt idx="11">
                  <c:v>31.873156100812761</c:v>
                </c:pt>
                <c:pt idx="12">
                  <c:v>32.327581398834582</c:v>
                </c:pt>
                <c:pt idx="13">
                  <c:v>31.990697448542235</c:v>
                </c:pt>
                <c:pt idx="14">
                  <c:v>31.747664136877141</c:v>
                </c:pt>
                <c:pt idx="15">
                  <c:v>32.113470964460184</c:v>
                </c:pt>
                <c:pt idx="16">
                  <c:v>32.224172967566034</c:v>
                </c:pt>
                <c:pt idx="17">
                  <c:v>32.671073643692516</c:v>
                </c:pt>
                <c:pt idx="18">
                  <c:v>32.71868211211676</c:v>
                </c:pt>
                <c:pt idx="19">
                  <c:v>32.134984784912263</c:v>
                </c:pt>
                <c:pt idx="20">
                  <c:v>32.227647807773273</c:v>
                </c:pt>
                <c:pt idx="21">
                  <c:v>32.132718834276055</c:v>
                </c:pt>
                <c:pt idx="22">
                  <c:v>32.913032037368907</c:v>
                </c:pt>
                <c:pt idx="23">
                  <c:v>33.242862536848314</c:v>
                </c:pt>
                <c:pt idx="24">
                  <c:v>33.430435087085428</c:v>
                </c:pt>
                <c:pt idx="25">
                  <c:v>33.82532310042879</c:v>
                </c:pt>
                <c:pt idx="26">
                  <c:v>33.901170932992464</c:v>
                </c:pt>
                <c:pt idx="27">
                  <c:v>34.244699390342944</c:v>
                </c:pt>
                <c:pt idx="28">
                  <c:v>34.302372738967208</c:v>
                </c:pt>
                <c:pt idx="29">
                  <c:v>34.646417032030541</c:v>
                </c:pt>
                <c:pt idx="30">
                  <c:v>34.808707480002795</c:v>
                </c:pt>
                <c:pt idx="31">
                  <c:v>34.460720961959375</c:v>
                </c:pt>
                <c:pt idx="32">
                  <c:v>34.688616549240436</c:v>
                </c:pt>
                <c:pt idx="33">
                  <c:v>32.569753907558976</c:v>
                </c:pt>
                <c:pt idx="34">
                  <c:v>32.058538430264157</c:v>
                </c:pt>
                <c:pt idx="35">
                  <c:v>31.954516280309132</c:v>
                </c:pt>
                <c:pt idx="36">
                  <c:v>31.510269484556318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44576"/>
        <c:axId val="44892736"/>
      </c:lineChart>
      <c:catAx>
        <c:axId val="133144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4892736"/>
        <c:crosses val="autoZero"/>
        <c:auto val="1"/>
        <c:lblAlgn val="ctr"/>
        <c:lblOffset val="100"/>
        <c:noMultiLvlLbl val="0"/>
      </c:catAx>
      <c:valAx>
        <c:axId val="448927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3144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39" sqref="C39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2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2" x14ac:dyDescent="0.25">
      <c r="A2" s="12">
        <v>42770.729166666664</v>
      </c>
      <c r="B2">
        <v>-3</v>
      </c>
      <c r="C2" s="12">
        <v>42770.790277777778</v>
      </c>
      <c r="D2">
        <v>16</v>
      </c>
      <c r="E2" s="11">
        <f t="shared" ref="E2" si="0">C2-A2</f>
        <v>6.1111111113859806E-2</v>
      </c>
      <c r="F2">
        <f t="shared" ref="F2" si="1">D2-B2+1</f>
        <v>20</v>
      </c>
      <c r="G2" s="2">
        <f t="shared" ref="G2" si="2">F2/(E2*24*60)</f>
        <v>0.22727272726250486</v>
      </c>
      <c r="H2" s="2">
        <f t="shared" ref="H2" si="3">G2*60</f>
        <v>13.636363635750291</v>
      </c>
      <c r="I2" s="2">
        <f>Sheet2!$B$25/MEDIAN($H$2:H2)</f>
        <v>52.800000002374873</v>
      </c>
      <c r="J2" s="2">
        <f>Sheet2!$B$25/AVERAGE($H$2:H2)</f>
        <v>52.800000002374873</v>
      </c>
    </row>
    <row r="3" spans="1:12" x14ac:dyDescent="0.25">
      <c r="A3" s="12">
        <v>42770.798611111109</v>
      </c>
      <c r="B3">
        <v>17</v>
      </c>
      <c r="C3" s="12">
        <v>42770.8125</v>
      </c>
      <c r="D3">
        <v>24</v>
      </c>
      <c r="E3" s="11">
        <f t="shared" ref="E3" si="4">C3-A3</f>
        <v>1.3888888890505768E-2</v>
      </c>
      <c r="F3">
        <f t="shared" ref="F3" si="5">D3-B3+1</f>
        <v>8</v>
      </c>
      <c r="G3" s="2">
        <f t="shared" ref="G3" si="6">F3/(E3*24*60)</f>
        <v>0.39999999995343388</v>
      </c>
      <c r="H3" s="2">
        <f t="shared" ref="H3" si="7">G3*60</f>
        <v>23.999999997206032</v>
      </c>
      <c r="I3" s="2">
        <f>Sheet2!$B$25/MEDIAN($H$2:H3)</f>
        <v>38.260869568681244</v>
      </c>
      <c r="J3" s="2">
        <f>Sheet2!$B$25/AVERAGE($H$2:H3)</f>
        <v>38.260869568681244</v>
      </c>
    </row>
    <row r="4" spans="1:12" x14ac:dyDescent="0.25">
      <c r="A4" s="12">
        <v>42776.021527777775</v>
      </c>
      <c r="B4">
        <v>25</v>
      </c>
      <c r="C4" s="12">
        <v>42776.065972222219</v>
      </c>
      <c r="D4">
        <v>60</v>
      </c>
      <c r="E4" s="11">
        <f t="shared" ref="E4" si="8">C4-A4</f>
        <v>4.4444444443797693E-2</v>
      </c>
      <c r="F4">
        <f t="shared" ref="F4" si="9">D4-B4+1</f>
        <v>36</v>
      </c>
      <c r="G4" s="2">
        <f t="shared" ref="G4" si="10">F4/(E4*24*60)</f>
        <v>0.56250000000818545</v>
      </c>
      <c r="H4" s="2">
        <f t="shared" ref="H4" si="11">G4*60</f>
        <v>33.750000000491127</v>
      </c>
      <c r="I4" s="2">
        <f>Sheet2!$B$25/MEDIAN($H$2:H4)</f>
        <v>30.00000000349246</v>
      </c>
      <c r="J4" s="2">
        <f>Sheet2!$B$25/AVERAGE($H$2:H4)</f>
        <v>30.257879657396519</v>
      </c>
      <c r="L4" t="s">
        <v>22</v>
      </c>
    </row>
    <row r="5" spans="1:12" x14ac:dyDescent="0.25">
      <c r="A5" s="12">
        <v>42776.071527777778</v>
      </c>
      <c r="B5">
        <v>61</v>
      </c>
      <c r="C5" s="12">
        <v>42776.104166666664</v>
      </c>
      <c r="D5">
        <v>85</v>
      </c>
      <c r="E5" s="11">
        <f t="shared" ref="E5" si="12">C5-A5</f>
        <v>3.2638888886140194E-2</v>
      </c>
      <c r="F5">
        <f t="shared" ref="F5" si="13">D5-B5+1</f>
        <v>25</v>
      </c>
      <c r="G5" s="2">
        <f t="shared" ref="G5" si="14">F5/(E5*24*60)</f>
        <v>0.53191489366181666</v>
      </c>
      <c r="H5" s="2">
        <f t="shared" ref="H5" si="15">G5*60</f>
        <v>31.914893619708998</v>
      </c>
      <c r="I5" s="2">
        <f>Sheet2!$B$25/MEDIAN($H$2:H5)</f>
        <v>25.753424657583182</v>
      </c>
      <c r="J5" s="2">
        <f>Sheet2!$B$25/AVERAGE($H$2:H5)</f>
        <v>27.879621957960239</v>
      </c>
      <c r="L5" t="s">
        <v>23</v>
      </c>
    </row>
    <row r="6" spans="1:12" x14ac:dyDescent="0.25">
      <c r="A6" s="12">
        <v>42777.723611111112</v>
      </c>
      <c r="B6">
        <v>86</v>
      </c>
      <c r="C6" s="12">
        <v>42777.739583333336</v>
      </c>
      <c r="D6">
        <v>97</v>
      </c>
      <c r="E6" s="11">
        <f t="shared" ref="E6" si="16">C6-A6</f>
        <v>1.5972222223354038E-2</v>
      </c>
      <c r="F6">
        <f t="shared" ref="F6" si="17">D6-B6+1</f>
        <v>12</v>
      </c>
      <c r="G6" s="2">
        <f t="shared" ref="G6" si="18">F6/(E6*24*60)</f>
        <v>0.52173913039781139</v>
      </c>
      <c r="H6" s="2">
        <f t="shared" ref="H6" si="19">G6*60</f>
        <v>31.304347823868682</v>
      </c>
      <c r="I6" s="2">
        <f>Sheet2!$B$25/MEDIAN($H$2:H6)</f>
        <v>23.000000001629815</v>
      </c>
      <c r="J6" s="2">
        <f>Sheet2!$B$25/AVERAGE($H$2:H6)</f>
        <v>26.744800099074464</v>
      </c>
      <c r="L6" t="s">
        <v>24</v>
      </c>
    </row>
    <row r="7" spans="1:12" x14ac:dyDescent="0.25">
      <c r="A7" s="12">
        <v>42777.740972222222</v>
      </c>
      <c r="B7">
        <v>98</v>
      </c>
      <c r="C7" s="12">
        <v>42777.763888888891</v>
      </c>
      <c r="D7">
        <v>109</v>
      </c>
      <c r="E7" s="11">
        <f t="shared" ref="E7" si="20">C7-A7</f>
        <v>2.2916666668606922E-2</v>
      </c>
      <c r="F7">
        <f t="shared" ref="F7" si="21">D7-B7+1</f>
        <v>12</v>
      </c>
      <c r="G7" s="2">
        <f t="shared" ref="G7" si="22">F7/(E7*24*60)</f>
        <v>0.36363636360557611</v>
      </c>
      <c r="H7" s="2">
        <f t="shared" ref="H7" si="23">G7*60</f>
        <v>21.818181816334565</v>
      </c>
      <c r="I7" s="2">
        <f>Sheet2!$B$25/MEDIAN($H$2:H7)</f>
        <v>26.037735851416407</v>
      </c>
      <c r="J7" s="2">
        <f>Sheet2!$B$25/AVERAGE($H$2:H7)</f>
        <v>27.617283060313042</v>
      </c>
    </row>
    <row r="8" spans="1:12" x14ac:dyDescent="0.25">
      <c r="A8" s="12">
        <v>42777.770833333336</v>
      </c>
      <c r="B8">
        <v>110</v>
      </c>
      <c r="C8" s="12">
        <v>42777.80972222222</v>
      </c>
      <c r="D8">
        <v>128</v>
      </c>
      <c r="E8" s="11">
        <f t="shared" ref="E8" si="24">C8-A8</f>
        <v>3.8888888884685002E-2</v>
      </c>
      <c r="F8">
        <f t="shared" ref="F8" si="25">D8-B8+1</f>
        <v>19</v>
      </c>
      <c r="G8" s="2">
        <f t="shared" ref="G8" si="26">F8/(E8*24*60)</f>
        <v>0.33928571432239107</v>
      </c>
      <c r="H8" s="2">
        <f t="shared" ref="H8" si="27">G8*60</f>
        <v>20.357142859343465</v>
      </c>
      <c r="I8" s="2">
        <f>Sheet2!$B$25/MEDIAN($H$2:H8)</f>
        <v>30.00000000349246</v>
      </c>
      <c r="J8" s="2">
        <f>Sheet2!$B$25/AVERAGE($H$2:H8)</f>
        <v>28.509862500725607</v>
      </c>
    </row>
    <row r="9" spans="1:12" x14ac:dyDescent="0.25">
      <c r="A9" s="12">
        <v>42782.777777777781</v>
      </c>
      <c r="B9">
        <v>129</v>
      </c>
      <c r="C9" s="12">
        <v>42782.811111111114</v>
      </c>
      <c r="D9">
        <v>138</v>
      </c>
      <c r="E9" s="11">
        <f t="shared" ref="E9" si="28">C9-A9</f>
        <v>3.3333333332848269E-2</v>
      </c>
      <c r="F9">
        <f t="shared" ref="F9" si="29">D9-B9+1</f>
        <v>10</v>
      </c>
      <c r="G9" s="2">
        <f t="shared" ref="G9" si="30">F9/(E9*24*60)</f>
        <v>0.20833333333636497</v>
      </c>
      <c r="H9" s="2">
        <f t="shared" ref="H9" si="31">G9*60</f>
        <v>12.500000000181899</v>
      </c>
      <c r="I9" s="2">
        <f>Sheet2!$B$25/MEDIAN($H$2:H9)</f>
        <v>31.428571431755032</v>
      </c>
      <c r="J9" s="2">
        <f>Sheet2!$B$25/AVERAGE($H$2:H9)</f>
        <v>30.430957875787826</v>
      </c>
    </row>
    <row r="10" spans="1:12" x14ac:dyDescent="0.25">
      <c r="A10" s="12">
        <v>42783.053472222222</v>
      </c>
      <c r="B10">
        <v>139</v>
      </c>
      <c r="C10" s="12">
        <v>42783.091666666667</v>
      </c>
      <c r="D10">
        <v>151</v>
      </c>
      <c r="E10" s="11">
        <f t="shared" ref="E10" si="32">C10-A10</f>
        <v>3.8194444445252884E-2</v>
      </c>
      <c r="F10">
        <f t="shared" ref="F10" si="33">D10-B10+1</f>
        <v>13</v>
      </c>
      <c r="G10" s="2">
        <f t="shared" ref="G10" si="34">F10/(E10*24*60)</f>
        <v>0.23636363635863339</v>
      </c>
      <c r="H10" s="2">
        <f t="shared" ref="H10" si="35">G10*60</f>
        <v>14.181818181518004</v>
      </c>
      <c r="I10" s="2">
        <f>Sheet2!$B$25/MEDIAN($H$2:H10)</f>
        <v>33.000000002793968</v>
      </c>
      <c r="J10" s="2">
        <f>Sheet2!$B$25/AVERAGE($H$2:H10)</f>
        <v>31.848581943310673</v>
      </c>
    </row>
    <row r="11" spans="1:12" x14ac:dyDescent="0.25">
      <c r="A11" s="12">
        <v>42791.920138888891</v>
      </c>
      <c r="B11">
        <v>152</v>
      </c>
      <c r="C11" s="12">
        <v>42791.958333333336</v>
      </c>
      <c r="D11">
        <v>177</v>
      </c>
      <c r="E11" s="11">
        <f t="shared" ref="E11" si="36">C11-A11</f>
        <v>3.8194444445252884E-2</v>
      </c>
      <c r="F11">
        <f t="shared" ref="F11" si="37">D11-B11+1</f>
        <v>26</v>
      </c>
      <c r="G11" s="2">
        <f t="shared" ref="G11" si="38">F11/(E11*24*60)</f>
        <v>0.47272727271726678</v>
      </c>
      <c r="H11" s="2">
        <f t="shared" ref="H11" si="39">G11*60</f>
        <v>28.363636363036008</v>
      </c>
      <c r="I11" s="2">
        <f>Sheet2!$B$25/MEDIAN($H$2:H11)</f>
        <v>31.428571431755032</v>
      </c>
      <c r="J11" s="2">
        <f>Sheet2!$B$25/AVERAGE($H$2:H11)</f>
        <v>31.057724606368442</v>
      </c>
    </row>
    <row r="12" spans="1:12" x14ac:dyDescent="0.25">
      <c r="A12" s="12">
        <v>42797.481249999997</v>
      </c>
      <c r="B12">
        <v>178</v>
      </c>
      <c r="C12" s="12">
        <v>42797.520138888889</v>
      </c>
      <c r="D12">
        <v>193</v>
      </c>
      <c r="E12" s="11">
        <f t="shared" ref="E12" si="40">C12-A12</f>
        <v>3.888888889196096E-2</v>
      </c>
      <c r="F12">
        <f t="shared" ref="F12" si="41">D12-B12+1</f>
        <v>16</v>
      </c>
      <c r="G12" s="2">
        <f t="shared" ref="G12" si="42">F12/(E12*24*60)</f>
        <v>0.28571428569171542</v>
      </c>
      <c r="H12" s="2">
        <f t="shared" ref="H12" si="43">G12*60</f>
        <v>17.142857141502926</v>
      </c>
      <c r="I12" s="2">
        <f>Sheet2!$B$25/MEDIAN($H$2:H12)</f>
        <v>33.000000002793968</v>
      </c>
      <c r="J12" s="2">
        <f>Sheet2!$B$25/AVERAGE($H$2:H12)</f>
        <v>31.811158495826987</v>
      </c>
    </row>
    <row r="13" spans="1:12" x14ac:dyDescent="0.25">
      <c r="A13" s="12">
        <v>42803.439583333333</v>
      </c>
      <c r="B13">
        <v>194</v>
      </c>
      <c r="C13" s="12">
        <v>42803.479166666664</v>
      </c>
      <c r="D13">
        <v>214</v>
      </c>
      <c r="E13" s="11">
        <f t="shared" ref="E13" si="44">C13-A13</f>
        <v>3.9583333331393078E-2</v>
      </c>
      <c r="F13">
        <f t="shared" ref="F13" si="45">D13-B13+1</f>
        <v>21</v>
      </c>
      <c r="G13" s="2">
        <f t="shared" ref="G13" si="46">F13/(E13*24*60)</f>
        <v>0.36842105264963781</v>
      </c>
      <c r="H13" s="2">
        <f t="shared" ref="H13" si="47">G13*60</f>
        <v>22.105263158978268</v>
      </c>
      <c r="I13" s="2">
        <f>Sheet2!$B$25/MEDIAN($H$2:H13)</f>
        <v>32.784313726060233</v>
      </c>
      <c r="J13" s="2">
        <f>Sheet2!$B$25/AVERAGE($H$2:H13)</f>
        <v>31.873156100812761</v>
      </c>
    </row>
    <row r="14" spans="1:12" x14ac:dyDescent="0.25">
      <c r="A14" s="12">
        <v>42804.880555555559</v>
      </c>
      <c r="B14">
        <v>215</v>
      </c>
      <c r="C14" s="12">
        <v>42804.916666666664</v>
      </c>
      <c r="D14">
        <v>230</v>
      </c>
      <c r="E14" s="11">
        <f t="shared" ref="E14" si="48">C14-A14</f>
        <v>3.6111111105128657E-2</v>
      </c>
      <c r="F14">
        <f t="shared" ref="F14" si="49">D14-B14+1</f>
        <v>16</v>
      </c>
      <c r="G14" s="2">
        <f t="shared" ref="G14" si="50">F14/(E14*24*60)</f>
        <v>0.30769230774328243</v>
      </c>
      <c r="H14" s="2">
        <f t="shared" ref="H14" si="51">G14*60</f>
        <v>18.461538464596945</v>
      </c>
      <c r="I14" s="2">
        <f>Sheet2!$B$25/MEDIAN($H$2:H14)</f>
        <v>33.000000002793968</v>
      </c>
      <c r="J14" s="2">
        <f>Sheet2!$B$25/AVERAGE($H$2:H14)</f>
        <v>32.327581398834582</v>
      </c>
    </row>
    <row r="15" spans="1:12" x14ac:dyDescent="0.25">
      <c r="A15" s="12">
        <v>42805.743750000001</v>
      </c>
      <c r="B15">
        <v>231</v>
      </c>
      <c r="C15" s="12">
        <v>42805.78125</v>
      </c>
      <c r="D15">
        <v>253</v>
      </c>
      <c r="E15" s="11">
        <f t="shared" ref="E15" si="52">C15-A15</f>
        <v>3.7499999998544808E-2</v>
      </c>
      <c r="F15">
        <f t="shared" ref="F15" si="53">D15-B15+1</f>
        <v>23</v>
      </c>
      <c r="G15" s="2">
        <f t="shared" ref="G15" si="54">F15/(E15*24*60)</f>
        <v>0.42592592594245404</v>
      </c>
      <c r="H15" s="2">
        <f t="shared" ref="H15" si="55">G15*60</f>
        <v>25.555555556547244</v>
      </c>
      <c r="I15" s="2">
        <f>Sheet2!$B$25/MEDIAN($H$2:H15)</f>
        <v>32.784313726060233</v>
      </c>
      <c r="J15" s="2">
        <f>Sheet2!$B$25/AVERAGE($H$2:H15)</f>
        <v>31.990697448542235</v>
      </c>
    </row>
    <row r="16" spans="1:12" x14ac:dyDescent="0.25">
      <c r="A16" s="12">
        <v>42810.823611111111</v>
      </c>
      <c r="B16">
        <v>254</v>
      </c>
      <c r="C16" s="12">
        <v>42810.861805555556</v>
      </c>
      <c r="D16">
        <v>276</v>
      </c>
      <c r="E16" s="11">
        <f t="shared" ref="E16" si="56">C16-A16</f>
        <v>3.8194444445252884E-2</v>
      </c>
      <c r="F16">
        <f t="shared" ref="F16" si="57">D16-B16+1</f>
        <v>23</v>
      </c>
      <c r="G16" s="2">
        <f t="shared" ref="G16" si="58">F16/(E16*24*60)</f>
        <v>0.41818181817296679</v>
      </c>
      <c r="H16" s="2">
        <f t="shared" ref="H16" si="59">G16*60</f>
        <v>25.090909090378009</v>
      </c>
      <c r="I16" s="2">
        <f>Sheet2!$B$25/MEDIAN($H$2:H16)</f>
        <v>32.571428569832023</v>
      </c>
      <c r="J16" s="2">
        <f>Sheet2!$B$25/AVERAGE($H$2:H16)</f>
        <v>31.747664136877141</v>
      </c>
    </row>
    <row r="17" spans="1:10" x14ac:dyDescent="0.25">
      <c r="A17" s="12">
        <v>42811.919444444444</v>
      </c>
      <c r="B17">
        <v>277</v>
      </c>
      <c r="C17" s="12">
        <v>42811.957638888889</v>
      </c>
      <c r="D17">
        <v>293</v>
      </c>
      <c r="E17" s="11">
        <f t="shared" ref="E17" si="60">C17-A17</f>
        <v>3.8194444445252884E-2</v>
      </c>
      <c r="F17">
        <f t="shared" ref="F17" si="61">D17-B17+1</f>
        <v>17</v>
      </c>
      <c r="G17" s="2">
        <f t="shared" ref="G17" si="62">F17/(E17*24*60)</f>
        <v>0.30909090908436676</v>
      </c>
      <c r="H17" s="2">
        <f t="shared" ref="H17" si="63">G17*60</f>
        <v>18.545454545062007</v>
      </c>
      <c r="I17" s="2">
        <f>Sheet2!$B$25/MEDIAN($H$2:H17)</f>
        <v>32.784313726060233</v>
      </c>
      <c r="J17" s="2">
        <f>Sheet2!$B$25/AVERAGE($H$2:H17)</f>
        <v>32.113470964460184</v>
      </c>
    </row>
    <row r="18" spans="1:10" x14ac:dyDescent="0.25">
      <c r="A18" s="12">
        <v>42817.649305555555</v>
      </c>
      <c r="B18">
        <v>294</v>
      </c>
      <c r="C18" s="12">
        <v>42817.686805555553</v>
      </c>
      <c r="D18">
        <v>312</v>
      </c>
      <c r="E18" s="11">
        <f t="shared" ref="E18" si="64">C18-A18</f>
        <v>3.7499999998544808E-2</v>
      </c>
      <c r="F18">
        <f t="shared" ref="F18" si="65">D18-B18+1</f>
        <v>19</v>
      </c>
      <c r="G18" s="2">
        <f t="shared" ref="G18" si="66">F18/(E18*24*60)</f>
        <v>0.35185185186550549</v>
      </c>
      <c r="H18" s="2">
        <f t="shared" ref="H18" si="67">G18*60</f>
        <v>21.111111111930331</v>
      </c>
      <c r="I18" s="2">
        <f>Sheet2!$B$25/MEDIAN($H$2:H18)</f>
        <v>33.000000002793968</v>
      </c>
      <c r="J18" s="2">
        <f>Sheet2!$B$25/AVERAGE($H$2:H18)</f>
        <v>32.224172967566034</v>
      </c>
    </row>
    <row r="19" spans="1:10" x14ac:dyDescent="0.25">
      <c r="A19" s="12">
        <v>42818.690972222219</v>
      </c>
      <c r="B19">
        <v>313</v>
      </c>
      <c r="C19" s="12">
        <v>42818.730555555558</v>
      </c>
      <c r="D19">
        <v>328</v>
      </c>
      <c r="E19" s="11">
        <f t="shared" ref="E19" si="68">C19-A19</f>
        <v>3.9583333338669036E-2</v>
      </c>
      <c r="F19">
        <f t="shared" ref="F19" si="69">D19-B19+1</f>
        <v>16</v>
      </c>
      <c r="G19" s="2">
        <f t="shared" ref="G19" si="70">F19/(E19*24*60)</f>
        <v>0.28070175434812722</v>
      </c>
      <c r="H19" s="2">
        <f t="shared" ref="H19" si="71">G19*60</f>
        <v>16.842105260887632</v>
      </c>
      <c r="I19" s="2">
        <f>Sheet2!$B$25/MEDIAN($H$2:H19)</f>
        <v>33.543529412567977</v>
      </c>
      <c r="J19" s="2">
        <f>Sheet2!$B$25/AVERAGE($H$2:H19)</f>
        <v>32.671073643692516</v>
      </c>
    </row>
    <row r="20" spans="1:10" x14ac:dyDescent="0.25">
      <c r="A20" s="12">
        <v>42819.774305555555</v>
      </c>
      <c r="B20">
        <v>329</v>
      </c>
      <c r="C20" s="12">
        <v>42819.813194444447</v>
      </c>
      <c r="D20">
        <v>348</v>
      </c>
      <c r="E20" s="11">
        <f t="shared" ref="E20" si="72">C20-A20</f>
        <v>3.888888889196096E-2</v>
      </c>
      <c r="F20">
        <f t="shared" ref="F20" si="73">D20-B20+1</f>
        <v>20</v>
      </c>
      <c r="G20" s="2">
        <f t="shared" ref="G20" si="74">F20/(E20*24*60)</f>
        <v>0.35714285711464422</v>
      </c>
      <c r="H20" s="2">
        <f t="shared" ref="H20" si="75">G20*60</f>
        <v>21.428571426878655</v>
      </c>
      <c r="I20" s="2">
        <f>Sheet2!$B$25/MEDIAN($H$2:H20)</f>
        <v>33.600000002654269</v>
      </c>
      <c r="J20" s="2">
        <f>Sheet2!$B$25/AVERAGE($H$2:H20)</f>
        <v>32.71868211211676</v>
      </c>
    </row>
    <row r="21" spans="1:10" x14ac:dyDescent="0.25">
      <c r="A21" s="12">
        <v>42824.899305555555</v>
      </c>
      <c r="B21">
        <v>349</v>
      </c>
      <c r="C21" s="12">
        <v>42824.936805555553</v>
      </c>
      <c r="D21">
        <v>375</v>
      </c>
      <c r="E21" s="11">
        <f t="shared" ref="E21" si="76">C21-A21</f>
        <v>3.7499999998544808E-2</v>
      </c>
      <c r="F21">
        <f t="shared" ref="F21" si="77">D21-B21+1</f>
        <v>27</v>
      </c>
      <c r="G21" s="2">
        <f t="shared" ref="G21" si="78">F21/(E21*24*60)</f>
        <v>0.50000000001940259</v>
      </c>
      <c r="H21" s="2">
        <f t="shared" ref="H21" si="79">G21*60</f>
        <v>30.000000001164157</v>
      </c>
      <c r="I21" s="2">
        <f>Sheet2!$B$25/MEDIAN($H$2:H21)</f>
        <v>33.297297300022898</v>
      </c>
      <c r="J21" s="2">
        <f>Sheet2!$B$25/AVERAGE($H$2:H21)</f>
        <v>32.134984784912263</v>
      </c>
    </row>
    <row r="22" spans="1:10" x14ac:dyDescent="0.25">
      <c r="A22" s="12">
        <v>42825.805555555555</v>
      </c>
      <c r="B22">
        <v>376</v>
      </c>
      <c r="C22" s="12">
        <v>42825.845138888886</v>
      </c>
      <c r="D22">
        <v>395</v>
      </c>
      <c r="E22" s="11">
        <f t="shared" ref="E22" si="80">C22-A22</f>
        <v>3.9583333331393078E-2</v>
      </c>
      <c r="F22">
        <f t="shared" ref="F22" si="81">D22-B22+1</f>
        <v>20</v>
      </c>
      <c r="G22" s="2">
        <f t="shared" ref="G22" si="82">F22/(E22*24*60)</f>
        <v>0.35087719299965509</v>
      </c>
      <c r="H22" s="2">
        <f t="shared" ref="H22" si="83">G22*60</f>
        <v>21.052631579979305</v>
      </c>
      <c r="I22" s="2">
        <f>Sheet2!$B$25/MEDIAN($H$2:H22)</f>
        <v>33.600000002654269</v>
      </c>
      <c r="J22" s="2">
        <f>Sheet2!$B$25/AVERAGE($H$2:H22)</f>
        <v>32.227647807773273</v>
      </c>
    </row>
    <row r="23" spans="1:10" x14ac:dyDescent="0.25">
      <c r="A23" s="12">
        <v>42831.844444444447</v>
      </c>
      <c r="B23">
        <v>396</v>
      </c>
      <c r="C23" s="12">
        <v>42831.884722222225</v>
      </c>
      <c r="D23">
        <v>418</v>
      </c>
      <c r="E23" s="11">
        <f t="shared" ref="E23" si="84">C23-A23</f>
        <v>4.0277777778101154E-2</v>
      </c>
      <c r="F23">
        <f t="shared" ref="F23" si="85">D23-B23+1</f>
        <v>23</v>
      </c>
      <c r="G23" s="2">
        <f t="shared" ref="G23" si="86">F23/(E23*24*60)</f>
        <v>0.39655172413474726</v>
      </c>
      <c r="H23" s="2">
        <f t="shared" ref="H23" si="87">G23*60</f>
        <v>23.793103448084835</v>
      </c>
      <c r="I23" s="2">
        <f>Sheet2!$B$25/MEDIAN($H$2:H23)</f>
        <v>33.297297300022898</v>
      </c>
      <c r="J23" s="2">
        <f>Sheet2!$B$25/AVERAGE($H$2:H23)</f>
        <v>32.132718834276055</v>
      </c>
    </row>
    <row r="24" spans="1:10" x14ac:dyDescent="0.25">
      <c r="A24" s="12">
        <v>42832.536111111112</v>
      </c>
      <c r="B24">
        <v>419</v>
      </c>
      <c r="C24" s="12">
        <v>42832.572916666664</v>
      </c>
      <c r="D24">
        <v>427</v>
      </c>
      <c r="E24" s="11">
        <f t="shared" ref="E24" si="88">C24-A24</f>
        <v>3.6805555551836733E-2</v>
      </c>
      <c r="F24">
        <f t="shared" ref="F24" si="89">D24-B24+1</f>
        <v>9</v>
      </c>
      <c r="G24" s="2">
        <f t="shared" ref="G24" si="90">F24/(E24*24*60)</f>
        <v>0.16981132077187466</v>
      </c>
      <c r="H24" s="2">
        <f t="shared" ref="H24" si="91">G24*60</f>
        <v>10.18867924631248</v>
      </c>
      <c r="I24" s="2">
        <f>Sheet2!$B$25/MEDIAN($H$2:H24)</f>
        <v>33.600000002654269</v>
      </c>
      <c r="J24" s="2">
        <f>Sheet2!$B$25/AVERAGE($H$2:H24)</f>
        <v>32.913032037368907</v>
      </c>
    </row>
    <row r="25" spans="1:10" x14ac:dyDescent="0.25">
      <c r="A25" s="12">
        <v>42833.722916666666</v>
      </c>
      <c r="B25">
        <v>428</v>
      </c>
      <c r="C25" s="12">
        <v>42833.760416666664</v>
      </c>
      <c r="D25">
        <v>442</v>
      </c>
      <c r="E25" s="11">
        <f t="shared" ref="E25" si="92">C25-A25</f>
        <v>3.7499999998544808E-2</v>
      </c>
      <c r="F25">
        <f t="shared" ref="F25" si="93">D25-B25+1</f>
        <v>15</v>
      </c>
      <c r="G25" s="2">
        <f t="shared" ref="G25" si="94">F25/(E25*24*60)</f>
        <v>0.277777777788557</v>
      </c>
      <c r="H25" s="2">
        <f t="shared" ref="H25" si="95">G25*60</f>
        <v>16.666666667313422</v>
      </c>
      <c r="I25" s="2">
        <f>Sheet2!$B$25/MEDIAN($H$2:H25)</f>
        <v>33.850746269351838</v>
      </c>
      <c r="J25" s="2">
        <f>Sheet2!$B$25/AVERAGE($H$2:H25)</f>
        <v>33.242862536848314</v>
      </c>
    </row>
    <row r="26" spans="1:10" x14ac:dyDescent="0.25">
      <c r="A26" s="12">
        <v>42838.854166666664</v>
      </c>
      <c r="B26">
        <v>443</v>
      </c>
      <c r="C26" s="12">
        <v>42838.894444444442</v>
      </c>
      <c r="D26">
        <v>460</v>
      </c>
      <c r="E26" s="11">
        <f t="shared" ref="E26" si="96">C26-A26</f>
        <v>4.0277777778101154E-2</v>
      </c>
      <c r="F26">
        <f t="shared" ref="F26" si="97">D26-B26+1</f>
        <v>18</v>
      </c>
      <c r="G26" s="2">
        <f t="shared" ref="G26" si="98">F26/(E26*24*60)</f>
        <v>0.31034482758371523</v>
      </c>
      <c r="H26" s="2">
        <f t="shared" ref="H26" si="99">G26*60</f>
        <v>18.620689655022915</v>
      </c>
      <c r="I26" s="2">
        <f>Sheet2!$B$25/MEDIAN($H$2:H26)</f>
        <v>34.105263156571276</v>
      </c>
      <c r="J26" s="2">
        <f>Sheet2!$B$25/AVERAGE($H$2:H26)</f>
        <v>33.430435087085428</v>
      </c>
    </row>
    <row r="27" spans="1:10" x14ac:dyDescent="0.25">
      <c r="A27" s="12">
        <v>42839.848611111112</v>
      </c>
      <c r="B27">
        <v>461</v>
      </c>
      <c r="C27" s="12">
        <v>42839.884722222225</v>
      </c>
      <c r="D27">
        <v>473</v>
      </c>
      <c r="E27" s="11">
        <f t="shared" ref="E27" si="100">C27-A27</f>
        <v>3.6111111112404615E-2</v>
      </c>
      <c r="F27">
        <f t="shared" ref="F27" si="101">D27-B27+1</f>
        <v>13</v>
      </c>
      <c r="G27" s="2">
        <f t="shared" ref="G27" si="102">F27/(E27*24*60)</f>
        <v>0.24999999999104497</v>
      </c>
      <c r="H27" s="2">
        <f t="shared" ref="H27" si="103">G27*60</f>
        <v>14.999999999462698</v>
      </c>
      <c r="I27" s="2">
        <f>Sheet2!$B$25/MEDIAN($H$2:H27)</f>
        <v>34.15256587922179</v>
      </c>
      <c r="J27" s="2">
        <f>Sheet2!$B$25/AVERAGE($H$2:H27)</f>
        <v>33.82532310042879</v>
      </c>
    </row>
    <row r="28" spans="1:10" x14ac:dyDescent="0.25">
      <c r="A28" s="12">
        <v>42840.962500000001</v>
      </c>
      <c r="B28">
        <v>474</v>
      </c>
      <c r="C28" s="12">
        <v>42841</v>
      </c>
      <c r="D28">
        <v>491</v>
      </c>
      <c r="E28" s="11">
        <f t="shared" ref="E28" si="104">C28-A28</f>
        <v>3.7499999998544808E-2</v>
      </c>
      <c r="F28">
        <f t="shared" ref="F28" si="105">D28-B28+1</f>
        <v>18</v>
      </c>
      <c r="G28" s="2">
        <f t="shared" ref="G28" si="106">F28/(E28*24*60)</f>
        <v>0.33333333334626836</v>
      </c>
      <c r="H28" s="2">
        <f t="shared" ref="H28" si="107">G28*60</f>
        <v>20.000000000776101</v>
      </c>
      <c r="I28" s="2">
        <f>Sheet2!$B$25/MEDIAN($H$2:H28)</f>
        <v>34.199999998323619</v>
      </c>
      <c r="J28" s="2">
        <f>Sheet2!$B$25/AVERAGE($H$2:H28)</f>
        <v>33.901170932992464</v>
      </c>
    </row>
    <row r="29" spans="1:10" x14ac:dyDescent="0.25">
      <c r="A29" s="12">
        <v>42845.845138888886</v>
      </c>
      <c r="B29">
        <v>492</v>
      </c>
      <c r="C29" s="12">
        <v>42845.883333333331</v>
      </c>
      <c r="D29">
        <v>505</v>
      </c>
      <c r="E29" s="11">
        <f t="shared" ref="E29" si="108">C29-A29</f>
        <v>3.8194444445252884E-2</v>
      </c>
      <c r="F29">
        <f t="shared" ref="F29" si="109">D29-B29+1</f>
        <v>14</v>
      </c>
      <c r="G29" s="2">
        <f t="shared" ref="G29" si="110">F29/(E29*24*60)</f>
        <v>0.25454545454006672</v>
      </c>
      <c r="H29" s="2">
        <f t="shared" ref="H29" si="111">G29*60</f>
        <v>15.272727272404003</v>
      </c>
      <c r="I29" s="2">
        <f>Sheet2!$B$25/MEDIAN($H$2:H29)</f>
        <v>34.774398544720739</v>
      </c>
      <c r="J29" s="2">
        <f>Sheet2!$B$25/AVERAGE($H$2:H29)</f>
        <v>34.244699390342944</v>
      </c>
    </row>
    <row r="30" spans="1:10" x14ac:dyDescent="0.25">
      <c r="A30" s="12">
        <v>42846.878472222219</v>
      </c>
      <c r="B30">
        <v>506</v>
      </c>
      <c r="C30" s="12">
        <v>42846.915972222225</v>
      </c>
      <c r="D30">
        <v>523</v>
      </c>
      <c r="E30" s="11">
        <f t="shared" ref="E30" si="112">C30-A30</f>
        <v>3.7500000005820766E-2</v>
      </c>
      <c r="F30">
        <f t="shared" ref="F30" si="113">D30-B30+1</f>
        <v>18</v>
      </c>
      <c r="G30" s="2">
        <f t="shared" ref="G30" si="114">F30/(E30*24*60)</f>
        <v>0.3333333332815932</v>
      </c>
      <c r="H30" s="2">
        <f t="shared" ref="H30" si="115">G30*60</f>
        <v>19.999999996895593</v>
      </c>
      <c r="I30" s="2">
        <f>Sheet2!$B$25/MEDIAN($H$2:H30)</f>
        <v>35.368421048808251</v>
      </c>
      <c r="J30" s="2">
        <f>Sheet2!$B$25/AVERAGE($H$2:H30)</f>
        <v>34.302372738967208</v>
      </c>
    </row>
    <row r="31" spans="1:10" x14ac:dyDescent="0.25">
      <c r="A31" s="12">
        <v>42852.929166666669</v>
      </c>
      <c r="B31">
        <v>524</v>
      </c>
      <c r="C31" s="12">
        <v>42852.96875</v>
      </c>
      <c r="D31">
        <v>537</v>
      </c>
      <c r="E31" s="11">
        <f t="shared" ref="E31" si="116">C31-A31</f>
        <v>3.9583333331393078E-2</v>
      </c>
      <c r="F31">
        <f t="shared" ref="F31" si="117">D31-B31+1</f>
        <v>14</v>
      </c>
      <c r="G31" s="2">
        <f t="shared" ref="G31" si="118">F31/(E31*24*60)</f>
        <v>0.24561403509975854</v>
      </c>
      <c r="H31" s="2">
        <f t="shared" ref="H31" si="119">G31*60</f>
        <v>14.736842105985513</v>
      </c>
      <c r="I31" s="2">
        <f>Sheet2!$B$25/MEDIAN($H$2:H31)</f>
        <v>35.681415926571709</v>
      </c>
      <c r="J31" s="2">
        <f>Sheet2!$B$25/AVERAGE($H$2:H31)</f>
        <v>34.646417032030541</v>
      </c>
    </row>
    <row r="32" spans="1:10" x14ac:dyDescent="0.25">
      <c r="A32" s="12">
        <v>42854.907638888886</v>
      </c>
      <c r="B32">
        <v>538</v>
      </c>
      <c r="C32" s="12">
        <v>42854.945138888892</v>
      </c>
      <c r="D32">
        <v>553</v>
      </c>
      <c r="E32" s="11">
        <f t="shared" ref="E32" si="120">C32-A32</f>
        <v>3.7500000005820766E-2</v>
      </c>
      <c r="F32">
        <f t="shared" ref="F32" si="121">D32-B32+1</f>
        <v>16</v>
      </c>
      <c r="G32" s="2">
        <f t="shared" ref="G32" si="122">F32/(E32*24*60)</f>
        <v>0.29629629625030507</v>
      </c>
      <c r="H32" s="2">
        <f t="shared" ref="H32" si="123">G32*60</f>
        <v>17.777777775018304</v>
      </c>
      <c r="I32" s="2">
        <f>Sheet2!$B$25/MEDIAN($H$2:H32)</f>
        <v>35.999999998603016</v>
      </c>
      <c r="J32" s="2">
        <f>Sheet2!$B$25/AVERAGE($H$2:H32)</f>
        <v>34.808707480002795</v>
      </c>
    </row>
    <row r="33" spans="1:12" x14ac:dyDescent="0.25">
      <c r="A33" s="12">
        <v>42859.918055555558</v>
      </c>
      <c r="B33">
        <v>554</v>
      </c>
      <c r="C33" s="12">
        <v>42859.957638888889</v>
      </c>
      <c r="D33">
        <v>579</v>
      </c>
      <c r="E33" s="11">
        <f t="shared" ref="E33" si="124">C33-A33</f>
        <v>3.9583333331393078E-2</v>
      </c>
      <c r="F33">
        <f t="shared" ref="F33" si="125">D33-B33+1</f>
        <v>26</v>
      </c>
      <c r="G33" s="2">
        <f t="shared" ref="G33" si="126">F33/(E33*24*60)</f>
        <v>0.45614035089955163</v>
      </c>
      <c r="H33" s="2">
        <f t="shared" ref="H33" si="127">G33*60</f>
        <v>27.368421053973098</v>
      </c>
      <c r="I33" s="2">
        <f>Sheet2!$B$25/MEDIAN($H$2:H33)</f>
        <v>35.681415926571709</v>
      </c>
      <c r="J33" s="2">
        <f>Sheet2!$B$25/AVERAGE($H$2:H33)</f>
        <v>34.460720961959375</v>
      </c>
    </row>
    <row r="34" spans="1:12" x14ac:dyDescent="0.25">
      <c r="A34" s="12">
        <v>42860.918055555558</v>
      </c>
      <c r="B34">
        <v>580</v>
      </c>
      <c r="C34" s="12">
        <v>42860.956250000003</v>
      </c>
      <c r="D34">
        <v>594</v>
      </c>
      <c r="E34" s="11">
        <f t="shared" ref="E34" si="128">C34-A34</f>
        <v>3.8194444445252884E-2</v>
      </c>
      <c r="F34">
        <f t="shared" ref="F34" si="129">D34-B34+1</f>
        <v>15</v>
      </c>
      <c r="G34" s="2">
        <f t="shared" ref="G34" si="130">F34/(E34*24*60)</f>
        <v>0.27272727272150005</v>
      </c>
      <c r="H34" s="2">
        <f t="shared" ref="H34" si="131">G34*60</f>
        <v>16.363636363290002</v>
      </c>
      <c r="I34" s="2">
        <f>Sheet2!$B$25/MEDIAN($H$2:H34)</f>
        <v>35.999999998603016</v>
      </c>
      <c r="J34" s="2">
        <f>Sheet2!$B$25/AVERAGE($H$2:H34)</f>
        <v>34.688616549240436</v>
      </c>
    </row>
    <row r="35" spans="1:12" x14ac:dyDescent="0.25">
      <c r="A35" s="12">
        <v>42861.972222222219</v>
      </c>
      <c r="B35">
        <v>595</v>
      </c>
      <c r="C35" s="12">
        <v>42862.009722222225</v>
      </c>
      <c r="D35">
        <v>654</v>
      </c>
      <c r="E35" s="11">
        <f t="shared" ref="E35" si="132">C35-A35</f>
        <v>3.7500000005820766E-2</v>
      </c>
      <c r="F35">
        <f t="shared" ref="F35" si="133">D35-B35+1</f>
        <v>60</v>
      </c>
      <c r="G35" s="2">
        <f t="shared" ref="G35" si="134">F35/(E35*24*60)</f>
        <v>1.111111110938644</v>
      </c>
      <c r="H35" s="2">
        <f t="shared" ref="H35" si="135">G35*60</f>
        <v>66.66666665631864</v>
      </c>
      <c r="I35" s="2">
        <f>Sheet2!$B$25/MEDIAN($H$2:H35)</f>
        <v>35.681415926571709</v>
      </c>
      <c r="J35" s="2">
        <f>Sheet2!$B$25/AVERAGE($H$2:H35)</f>
        <v>32.569753907558976</v>
      </c>
      <c r="L35" t="s">
        <v>26</v>
      </c>
    </row>
    <row r="36" spans="1:12" x14ac:dyDescent="0.25">
      <c r="A36" s="12">
        <v>42866.886111111111</v>
      </c>
      <c r="B36">
        <v>655</v>
      </c>
      <c r="C36" s="12">
        <v>42866.923611111109</v>
      </c>
      <c r="D36">
        <v>685</v>
      </c>
      <c r="E36" s="11">
        <f t="shared" ref="E36" si="136">C36-A36</f>
        <v>3.7499999998544808E-2</v>
      </c>
      <c r="F36">
        <f t="shared" ref="F36" si="137">D36-B36+1</f>
        <v>31</v>
      </c>
      <c r="G36" s="2">
        <f t="shared" ref="G36" si="138">F36/(E36*24*60)</f>
        <v>0.57407407409635103</v>
      </c>
      <c r="H36" s="2">
        <f t="shared" ref="H36" si="139">G36*60</f>
        <v>34.444444445781059</v>
      </c>
      <c r="I36" s="2">
        <f>Sheet2!$B$25/MEDIAN($H$2:H36)</f>
        <v>35.368421048808251</v>
      </c>
      <c r="J36" s="2">
        <f>Sheet2!$B$25/AVERAGE($H$2:H36)</f>
        <v>32.058538430264157</v>
      </c>
    </row>
    <row r="37" spans="1:12" x14ac:dyDescent="0.25">
      <c r="A37" s="12">
        <v>42868.6875</v>
      </c>
      <c r="B37">
        <v>686</v>
      </c>
      <c r="C37" s="12">
        <v>42868.725694444445</v>
      </c>
      <c r="D37">
        <v>708</v>
      </c>
      <c r="E37" s="11">
        <f t="shared" ref="E37" si="140">C37-A37</f>
        <v>3.8194444445252884E-2</v>
      </c>
      <c r="F37">
        <f t="shared" ref="F37" si="141">D37-B37+1</f>
        <v>23</v>
      </c>
      <c r="G37" s="2">
        <f t="shared" ref="G37" si="142">F37/(E37*24*60)</f>
        <v>0.41818181817296679</v>
      </c>
      <c r="H37" s="2">
        <f t="shared" ref="H37" si="143">G37*60</f>
        <v>25.090909090378009</v>
      </c>
      <c r="I37" s="2">
        <f>Sheet2!$B$25/MEDIAN($H$2:H37)</f>
        <v>34.774398544720739</v>
      </c>
      <c r="J37" s="2">
        <f>Sheet2!$B$25/AVERAGE($H$2:H37)</f>
        <v>31.954516280309132</v>
      </c>
    </row>
    <row r="38" spans="1:12" x14ac:dyDescent="0.25">
      <c r="A38" s="12">
        <v>42868.770833333336</v>
      </c>
      <c r="B38">
        <v>709</v>
      </c>
      <c r="C38" s="12">
        <v>42868.785416666666</v>
      </c>
      <c r="D38">
        <v>720</v>
      </c>
      <c r="E38" s="11">
        <f t="shared" ref="E38" si="144">C38-A38</f>
        <v>1.4583333329937886E-2</v>
      </c>
      <c r="F38">
        <f t="shared" ref="F38" si="145">D38-B38+1</f>
        <v>12</v>
      </c>
      <c r="G38" s="2">
        <f t="shared" ref="G38" si="146">F38/(E38*24*60)</f>
        <v>0.57142857156161753</v>
      </c>
      <c r="H38" s="2">
        <f t="shared" ref="H38" si="147">G38*60</f>
        <v>34.285714293697055</v>
      </c>
      <c r="I38" s="2">
        <f>Sheet2!$B$25/MEDIAN($H$2:H38)</f>
        <v>34.199999998323619</v>
      </c>
      <c r="J38" s="2">
        <f>Sheet2!$B$25/AVERAGE($H$2:H38)</f>
        <v>31.510269484556318</v>
      </c>
    </row>
    <row r="39" spans="1:12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2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2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2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2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2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2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2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2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2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1"/>
  <sheetViews>
    <sheetView topLeftCell="A6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720</v>
      </c>
    </row>
    <row r="26" spans="1:2" x14ac:dyDescent="0.25">
      <c r="A26" t="s">
        <v>20</v>
      </c>
      <c r="B26">
        <f>MAX(Sheet1!D2:D1000)</f>
        <v>720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34.199999998323619</v>
      </c>
    </row>
    <row r="31" spans="1:2" x14ac:dyDescent="0.25">
      <c r="A31" s="3" t="s">
        <v>12</v>
      </c>
      <c r="B31" s="4">
        <f>B25/H39</f>
        <v>31.510269484556318</v>
      </c>
    </row>
    <row r="32" spans="1:2" x14ac:dyDescent="0.25">
      <c r="A32" t="s">
        <v>11</v>
      </c>
      <c r="B32" s="2">
        <f>ABS(B30-B31)</f>
        <v>2.6897305137673015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1.3888888890505768E-2</v>
      </c>
      <c r="F36" s="4">
        <f>MIN(Sheet1!F2:F1000)</f>
        <v>8</v>
      </c>
      <c r="G36" s="4">
        <f>MIN(Sheet1!G2:G1000)</f>
        <v>0.16981132077187466</v>
      </c>
      <c r="H36" s="4">
        <f>MIN(Sheet1!H2:H1000)</f>
        <v>10.18867924631248</v>
      </c>
    </row>
    <row r="37" spans="1:8" x14ac:dyDescent="0.25">
      <c r="D37" t="s">
        <v>3</v>
      </c>
      <c r="E37" s="11">
        <f>MAX(Sheet1!E2:E1000)</f>
        <v>6.1111111113859806E-2</v>
      </c>
      <c r="F37" s="4">
        <f>MAX(Sheet1!F2:F1000)</f>
        <v>60</v>
      </c>
      <c r="G37" s="4">
        <f>MAX(Sheet1!G2:G1000)</f>
        <v>1.111111110938644</v>
      </c>
      <c r="H37" s="4">
        <f>MAX(Sheet1!H2:H1000)</f>
        <v>66.66666665631864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18</v>
      </c>
      <c r="G38" s="4">
        <f>MEDIAN(Sheet1!G2:G1000)</f>
        <v>0.35087719299965509</v>
      </c>
      <c r="H38" s="4">
        <f>MEDIAN(Sheet1!H2:H1000)</f>
        <v>21.052631579979305</v>
      </c>
    </row>
    <row r="39" spans="1:8" x14ac:dyDescent="0.25">
      <c r="D39" t="s">
        <v>1</v>
      </c>
      <c r="E39" s="11">
        <f>AVERAGE(Sheet1!E2:E1000)</f>
        <v>3.6430180180350609E-2</v>
      </c>
      <c r="F39" s="4">
        <f>AVERAGE(Sheet1!F2:F1000)</f>
        <v>19.567567567567568</v>
      </c>
      <c r="G39" s="4">
        <f>AVERAGE(Sheet1!G2:G1000)</f>
        <v>0.38082822509281905</v>
      </c>
      <c r="H39" s="4">
        <f>AVERAGE(Sheet1!H2:H1000)</f>
        <v>22.849693505569142</v>
      </c>
    </row>
    <row r="40" spans="1:8" x14ac:dyDescent="0.25">
      <c r="D40" t="s">
        <v>0</v>
      </c>
      <c r="E40" s="3" t="str">
        <f>TEXT(SUM(Sheet1!E2:E1000), "d:h:mm:ss")</f>
        <v>1:8:21:00</v>
      </c>
      <c r="F40" s="4">
        <f>SUM(Sheet1!F2:F1000)</f>
        <v>724</v>
      </c>
      <c r="G40" s="4"/>
      <c r="H40" s="4"/>
    </row>
    <row r="41" spans="1:8" x14ac:dyDescent="0.25">
      <c r="A41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2017-05-13T22:51:45Z</dcterms:modified>
</cp:coreProperties>
</file>