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27555" windowHeight="12180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1" i="4" l="1"/>
  <c r="E11" i="4"/>
  <c r="G11" i="4" l="1"/>
  <c r="H11" i="4" s="1"/>
  <c r="F10" i="4"/>
  <c r="E10" i="4"/>
  <c r="G10" i="4" l="1"/>
  <c r="H10" i="4" s="1"/>
  <c r="F9" i="4"/>
  <c r="E9" i="4"/>
  <c r="G9" i="4" l="1"/>
  <c r="H9" i="4" s="1"/>
  <c r="F8" i="4" l="1"/>
  <c r="E8" i="4"/>
  <c r="G8" i="4" l="1"/>
  <c r="H8" i="4" s="1"/>
  <c r="J8" i="4"/>
  <c r="I8" i="4"/>
  <c r="I11" i="4" l="1"/>
  <c r="J11" i="4"/>
  <c r="J10" i="4"/>
  <c r="I9" i="4"/>
  <c r="I10" i="4"/>
  <c r="J9" i="4"/>
  <c r="B26" i="2"/>
  <c r="B28" i="2" l="1"/>
  <c r="B27" i="2"/>
  <c r="F38" i="2"/>
  <c r="E2" i="4"/>
  <c r="F2" i="4"/>
  <c r="E3" i="4"/>
  <c r="F3" i="4"/>
  <c r="E4" i="4"/>
  <c r="F4" i="4"/>
  <c r="E5" i="4"/>
  <c r="F5" i="4"/>
  <c r="E6" i="4"/>
  <c r="F6" i="4"/>
  <c r="E7" i="4"/>
  <c r="F7" i="4"/>
  <c r="G4" i="4" l="1"/>
  <c r="H4" i="4" s="1"/>
  <c r="G7" i="4"/>
  <c r="H7" i="4" s="1"/>
  <c r="G6" i="4"/>
  <c r="H6" i="4" s="1"/>
  <c r="E40" i="2"/>
  <c r="G5" i="4"/>
  <c r="H5" i="4" s="1"/>
  <c r="E36" i="2"/>
  <c r="G2" i="4"/>
  <c r="E38" i="2"/>
  <c r="E37" i="2"/>
  <c r="E39" i="2"/>
  <c r="F36" i="2"/>
  <c r="F39" i="2"/>
  <c r="F37" i="2"/>
  <c r="F40" i="2"/>
  <c r="B29" i="2"/>
  <c r="G3" i="4"/>
  <c r="G36" i="2" s="1"/>
  <c r="H2" i="4"/>
  <c r="G39" i="2" l="1"/>
  <c r="G37" i="2"/>
  <c r="G38" i="2"/>
  <c r="J2" i="4"/>
  <c r="I2" i="4"/>
  <c r="H3" i="4"/>
  <c r="I4" i="4" s="1"/>
  <c r="H36" i="2" l="1"/>
  <c r="H38" i="2"/>
  <c r="B33" i="2" s="1"/>
  <c r="H39" i="2"/>
  <c r="B34" i="2" s="1"/>
  <c r="H37" i="2"/>
  <c r="J5" i="4"/>
  <c r="I7" i="4"/>
  <c r="I6" i="4"/>
  <c r="J4" i="4"/>
  <c r="I3" i="4"/>
  <c r="J7" i="4"/>
  <c r="J6" i="4"/>
  <c r="I5" i="4"/>
  <c r="J3" i="4"/>
  <c r="B31" i="2" l="1"/>
  <c r="B30" i="2"/>
  <c r="B32" i="2" s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<sst xmlns="http://schemas.openxmlformats.org/spreadsheetml/2006/main" count="29" uniqueCount="22">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</sst>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Sheet1!$I$2:$I$50</c:f>
              <c:numCache>
                <c:formatCode>0.000</c:formatCode>
                <c:ptCount val="49"/>
                <c:pt idx="0">
                  <c:v>28.014705883657474</c:v>
                </c:pt>
                <c:pt idx="1">
                  <c:v>22.023139952501069</c:v>
                </c:pt>
                <c:pt idx="2">
                  <c:v>28.014705883657474</c:v>
                </c:pt>
                <c:pt idx="3">
                  <c:v>29.765644379441479</c:v>
                </c:pt>
                <c:pt idx="4">
                  <c:v>28.014705883657474</c:v>
                </c:pt>
                <c:pt idx="5">
                  <c:v>27.608715103422238</c:v>
                </c:pt>
                <c:pt idx="6">
                  <c:v>27.214323512016563</c:v>
                </c:pt>
                <c:pt idx="7">
                  <c:v>27.214323512016563</c:v>
                </c:pt>
                <c:pt idx="8">
                  <c:v>27.214323512016563</c:v>
                </c:pt>
                <c:pt idx="9">
                  <c:v>24.078081708100932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Sheet1!$J$2:$J$50</c:f>
              <c:numCache>
                <c:formatCode>0.000</c:formatCode>
                <c:ptCount val="49"/>
                <c:pt idx="0">
                  <c:v>28.014705883657474</c:v>
                </c:pt>
                <c:pt idx="1">
                  <c:v>22.023139952501069</c:v>
                </c:pt>
                <c:pt idx="2">
                  <c:v>24.52792112046528</c:v>
                </c:pt>
                <c:pt idx="3">
                  <c:v>28.432865291494632</c:v>
                </c:pt>
                <c:pt idx="4">
                  <c:v>28.180504638446902</c:v>
                </c:pt>
                <c:pt idx="5">
                  <c:v>28.014738307086873</c:v>
                </c:pt>
                <c:pt idx="6">
                  <c:v>26.872358431247367</c:v>
                </c:pt>
                <c:pt idx="7">
                  <c:v>25.560399092402946</c:v>
                </c:pt>
                <c:pt idx="8">
                  <c:v>24.885258759934352</c:v>
                </c:pt>
                <c:pt idx="9">
                  <c:v>23.375320307368177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59520"/>
        <c:axId val="119394240"/>
      </c:lineChart>
      <c:catAx>
        <c:axId val="1324595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119394240"/>
        <c:crosses val="autoZero"/>
        <c:auto val="1"/>
        <c:lblAlgn val="ctr"/>
        <c:lblOffset val="100"/>
        <c:noMultiLvlLbl val="0"/>
      </c:catAx>
      <c:valAx>
        <c:axId val="11939424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324595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41644.416666666664</v>
      </c>
      <c r="B2">
        <v>1</v>
      </c>
      <c r="C2" s="12">
        <v>41644.46875</v>
      </c>
      <c r="D2">
        <v>17</v>
      </c>
      <c r="E2" s="11">
        <f t="shared" ref="E2:E7" si="0">C2-A2</f>
        <v>5.2083333335758653E-2</v>
      </c>
      <c r="F2">
        <f t="shared" ref="F2:F7" si="1">D2-B2+1</f>
        <v>17</v>
      </c>
      <c r="G2" s="2">
        <f t="shared" ref="G2:G7" si="2">F2/(E2*24*60)</f>
        <v>0.22666666665611168</v>
      </c>
      <c r="H2" s="2">
        <f t="shared" ref="H2:H7" si="3">G2*60</f>
        <v>13.599999999366702</v>
      </c>
      <c r="I2" s="2">
        <f>Sheet2!$B$25/MEDIAN($H$2:H2)</f>
        <v>28.014705883657474</v>
      </c>
      <c r="J2" s="2">
        <f>Sheet2!$B$25/AVERAGE($H$2:H2)</f>
        <v>28.014705883657474</v>
      </c>
    </row>
    <row r="3" spans="1:10" x14ac:dyDescent="0.25">
      <c r="A3" s="12">
        <v>41645.416666608799</v>
      </c>
      <c r="B3">
        <v>18</v>
      </c>
      <c r="C3" s="12">
        <v>41645.458333333336</v>
      </c>
      <c r="D3">
        <v>38</v>
      </c>
      <c r="E3" s="11">
        <f t="shared" si="0"/>
        <v>4.1666724537208211E-2</v>
      </c>
      <c r="F3">
        <f t="shared" si="1"/>
        <v>21</v>
      </c>
      <c r="G3" s="2">
        <f t="shared" si="2"/>
        <v>0.34999951388812617</v>
      </c>
      <c r="H3" s="2">
        <f t="shared" si="3"/>
        <v>20.99997083328757</v>
      </c>
      <c r="I3" s="2">
        <f>Sheet2!$B$25/MEDIAN($H$2:H3)</f>
        <v>22.023139952501069</v>
      </c>
      <c r="J3" s="2">
        <f>Sheet2!$B$25/AVERAGE($H$2:H3)</f>
        <v>22.023139952501069</v>
      </c>
    </row>
    <row r="4" spans="1:10" x14ac:dyDescent="0.25">
      <c r="A4" s="12">
        <v>41646.416666608799</v>
      </c>
      <c r="B4">
        <v>39</v>
      </c>
      <c r="C4" s="12">
        <v>41646.458333333336</v>
      </c>
      <c r="D4">
        <v>50</v>
      </c>
      <c r="E4" s="11">
        <f t="shared" si="0"/>
        <v>4.1666724537208211E-2</v>
      </c>
      <c r="F4">
        <f t="shared" si="1"/>
        <v>12</v>
      </c>
      <c r="G4" s="2">
        <f t="shared" si="2"/>
        <v>0.19999972222178639</v>
      </c>
      <c r="H4" s="2">
        <f t="shared" si="3"/>
        <v>11.999983333307183</v>
      </c>
      <c r="I4" s="2">
        <f>Sheet2!$B$25/MEDIAN($H$2:H4)</f>
        <v>28.014705883657474</v>
      </c>
      <c r="J4" s="2">
        <f>Sheet2!$B$25/AVERAGE($H$2:H4)</f>
        <v>24.52792112046528</v>
      </c>
    </row>
    <row r="5" spans="1:10" x14ac:dyDescent="0.25">
      <c r="A5" s="12">
        <v>41647.416666608799</v>
      </c>
      <c r="B5">
        <v>51</v>
      </c>
      <c r="C5" s="12">
        <v>41647.458333333336</v>
      </c>
      <c r="D5">
        <v>57</v>
      </c>
      <c r="E5" s="11">
        <f t="shared" si="0"/>
        <v>4.1666724537208211E-2</v>
      </c>
      <c r="F5">
        <f t="shared" si="1"/>
        <v>7</v>
      </c>
      <c r="G5" s="2">
        <f>F5/(E5*24*60)</f>
        <v>0.11666650462937539</v>
      </c>
      <c r="H5" s="2">
        <f t="shared" si="3"/>
        <v>6.9999902777625236</v>
      </c>
      <c r="I5" s="2">
        <f>Sheet2!$B$25/MEDIAN($H$2:H5)</f>
        <v>29.765644379441479</v>
      </c>
      <c r="J5" s="2">
        <f>Sheet2!$B$25/AVERAGE($H$2:H5)</f>
        <v>28.432865291494632</v>
      </c>
    </row>
    <row r="6" spans="1:10" x14ac:dyDescent="0.25">
      <c r="A6" s="12">
        <v>41648.416666608799</v>
      </c>
      <c r="B6">
        <v>58</v>
      </c>
      <c r="C6" s="12">
        <v>41648.458333333336</v>
      </c>
      <c r="D6">
        <v>71</v>
      </c>
      <c r="E6" s="11">
        <f t="shared" si="0"/>
        <v>4.1666724537208211E-2</v>
      </c>
      <c r="F6">
        <f t="shared" si="1"/>
        <v>14</v>
      </c>
      <c r="G6" s="2">
        <f t="shared" si="2"/>
        <v>0.23333300925875078</v>
      </c>
      <c r="H6" s="2">
        <f>G6*60</f>
        <v>13.999980555525047</v>
      </c>
      <c r="I6" s="2">
        <f>Sheet2!$B$25/MEDIAN($H$2:H6)</f>
        <v>28.014705883657474</v>
      </c>
      <c r="J6" s="2">
        <f>Sheet2!$B$25/AVERAGE($H$2:H6)</f>
        <v>28.180504638446902</v>
      </c>
    </row>
    <row r="7" spans="1:10" x14ac:dyDescent="0.25">
      <c r="A7" s="12">
        <v>41649.416666608799</v>
      </c>
      <c r="B7">
        <v>72</v>
      </c>
      <c r="C7" s="12">
        <v>41649.458333333336</v>
      </c>
      <c r="D7">
        <v>85</v>
      </c>
      <c r="E7" s="11">
        <f t="shared" si="0"/>
        <v>4.1666724537208211E-2</v>
      </c>
      <c r="F7">
        <f t="shared" si="1"/>
        <v>14</v>
      </c>
      <c r="G7" s="2">
        <f t="shared" si="2"/>
        <v>0.23333300925875078</v>
      </c>
      <c r="H7" s="2">
        <f t="shared" si="3"/>
        <v>13.999980555525047</v>
      </c>
      <c r="I7" s="2">
        <f>Sheet2!$B$25/MEDIAN($H$2:H7)</f>
        <v>27.608715103422238</v>
      </c>
      <c r="J7" s="2">
        <f>Sheet2!$B$25/AVERAGE($H$2:H7)</f>
        <v>28.014738307086873</v>
      </c>
    </row>
    <row r="8" spans="1:10" x14ac:dyDescent="0.25">
      <c r="A8" s="12">
        <v>42566.048611111109</v>
      </c>
      <c r="B8">
        <v>86</v>
      </c>
      <c r="C8" s="12">
        <v>42566.084027777775</v>
      </c>
      <c r="D8">
        <v>100</v>
      </c>
      <c r="E8" s="11">
        <f t="shared" ref="E8" si="4">C8-A8</f>
        <v>3.5416666665696539E-2</v>
      </c>
      <c r="F8">
        <f t="shared" ref="F8" si="5">D8-B8+1</f>
        <v>15</v>
      </c>
      <c r="G8" s="2">
        <f t="shared" ref="G8" si="6">F8/(E8*24*60)</f>
        <v>0.29411764706687993</v>
      </c>
      <c r="H8" s="2">
        <f t="shared" ref="H8" si="7">G8*60</f>
        <v>17.647058824012795</v>
      </c>
      <c r="I8" s="2">
        <f>Sheet2!$B$25/MEDIAN($H$2:H8)</f>
        <v>27.214323512016563</v>
      </c>
      <c r="J8" s="2">
        <f>Sheet2!$B$25/AVERAGE($H$2:H8)</f>
        <v>26.872358431247367</v>
      </c>
    </row>
    <row r="9" spans="1:10" x14ac:dyDescent="0.25">
      <c r="A9" s="12">
        <v>42574.961111111108</v>
      </c>
      <c r="B9">
        <v>101</v>
      </c>
      <c r="C9" s="12">
        <v>42574.998611111114</v>
      </c>
      <c r="D9">
        <v>118</v>
      </c>
      <c r="E9" s="11">
        <f t="shared" ref="E9" si="8">C9-A9</f>
        <v>3.7500000005820766E-2</v>
      </c>
      <c r="F9">
        <f t="shared" ref="F9" si="9">D9-B9+1</f>
        <v>18</v>
      </c>
      <c r="G9" s="2">
        <f t="shared" ref="G9" si="10">F9/(E9*24*60)</f>
        <v>0.3333333332815932</v>
      </c>
      <c r="H9" s="2">
        <f>G9*60</f>
        <v>19.999999996895593</v>
      </c>
      <c r="I9" s="2">
        <f>Sheet2!$B$25/MEDIAN($H$2:H9)</f>
        <v>27.214323512016563</v>
      </c>
      <c r="J9" s="2">
        <f>Sheet2!$B$25/AVERAGE($H$2:H9)</f>
        <v>25.560399092402946</v>
      </c>
    </row>
    <row r="10" spans="1:10" x14ac:dyDescent="0.25">
      <c r="A10" s="12">
        <v>42580.045138888891</v>
      </c>
      <c r="B10">
        <v>119</v>
      </c>
      <c r="C10" s="12">
        <v>42580.083333333336</v>
      </c>
      <c r="D10">
        <v>135</v>
      </c>
      <c r="E10" s="11">
        <f t="shared" ref="E10" si="11">C10-A10</f>
        <v>3.8194444445252884E-2</v>
      </c>
      <c r="F10">
        <f t="shared" ref="F10" si="12">D10-B10+1</f>
        <v>17</v>
      </c>
      <c r="G10" s="2">
        <f t="shared" ref="G10" si="13">F10/(E10*24*60)</f>
        <v>0.30909090908436676</v>
      </c>
      <c r="H10" s="2">
        <f t="shared" ref="H10" si="14">G10*60</f>
        <v>18.545454545062007</v>
      </c>
      <c r="I10" s="2">
        <f>Sheet2!$B$25/MEDIAN($H$2:H10)</f>
        <v>27.214323512016563</v>
      </c>
      <c r="J10" s="2">
        <f>Sheet2!$B$25/AVERAGE($H$2:H10)</f>
        <v>24.885258759934352</v>
      </c>
    </row>
    <row r="11" spans="1:10" x14ac:dyDescent="0.25">
      <c r="A11" s="12">
        <v>42609.98541666667</v>
      </c>
      <c r="B11">
        <v>136</v>
      </c>
      <c r="C11" s="12">
        <v>42610.020138888889</v>
      </c>
      <c r="D11">
        <v>156</v>
      </c>
      <c r="E11" s="11">
        <f t="shared" ref="E11" si="15">C11-A11</f>
        <v>3.4722222218988463E-2</v>
      </c>
      <c r="F11">
        <f t="shared" ref="F11" si="16">D11-B11+1</f>
        <v>21</v>
      </c>
      <c r="G11" s="2">
        <f t="shared" ref="G11" si="17">F11/(E11*24*60)</f>
        <v>0.42000000003911553</v>
      </c>
      <c r="H11" s="2">
        <f t="shared" ref="H11" si="18">G11*60</f>
        <v>25.200000002346933</v>
      </c>
      <c r="I11" s="2">
        <f>Sheet2!$B$25/MEDIAN($H$2:H11)</f>
        <v>24.078081708100932</v>
      </c>
      <c r="J11" s="2">
        <f>Sheet2!$B$25/AVERAGE($H$2:H11)</f>
        <v>23.375320307368177</v>
      </c>
    </row>
    <row r="12" spans="1:10" x14ac:dyDescent="0.25">
      <c r="A12" s="12"/>
      <c r="B12" s="10"/>
      <c r="C12" s="12"/>
      <c r="D12" s="10"/>
      <c r="I12" s="2"/>
      <c r="J12" s="2"/>
    </row>
    <row r="13" spans="1:10" x14ac:dyDescent="0.25">
      <c r="A13" s="12"/>
      <c r="B13" s="10"/>
      <c r="C13" s="12"/>
      <c r="D13" s="10"/>
      <c r="I13" s="2"/>
      <c r="J13" s="2"/>
    </row>
    <row r="14" spans="1:10" x14ac:dyDescent="0.25">
      <c r="A14" s="12"/>
      <c r="B14" s="10"/>
      <c r="C14" s="12"/>
      <c r="D14" s="10"/>
      <c r="I14" s="2"/>
      <c r="J14" s="2"/>
    </row>
    <row r="15" spans="1:10" x14ac:dyDescent="0.25">
      <c r="A15" s="12"/>
      <c r="B15" s="10"/>
      <c r="C15" s="12"/>
      <c r="D15" s="10"/>
      <c r="I15" s="2"/>
      <c r="J15" s="2"/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workbookViewId="0">
      <selection activeCell="Q9" sqref="Q9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>
        <v>381</v>
      </c>
    </row>
    <row r="26" spans="1:2" x14ac:dyDescent="0.25">
      <c r="A26" t="s">
        <v>20</v>
      </c>
      <c r="B26">
        <f>MAX(Sheet1!D2:D1000)</f>
        <v>156</v>
      </c>
    </row>
    <row r="27" spans="1:2" x14ac:dyDescent="0.25">
      <c r="A27" t="s">
        <v>21</v>
      </c>
      <c r="B27" s="4">
        <f>B26/B25*100</f>
        <v>40.944881889763778</v>
      </c>
    </row>
    <row r="28" spans="1:2" x14ac:dyDescent="0.25">
      <c r="A28" t="s">
        <v>16</v>
      </c>
      <c r="B28">
        <f>B25-B26</f>
        <v>225</v>
      </c>
    </row>
    <row r="29" spans="1:2" x14ac:dyDescent="0.25">
      <c r="A29" t="s">
        <v>14</v>
      </c>
      <c r="B29" s="4">
        <f>B28/B25*100</f>
        <v>59.055118110236215</v>
      </c>
    </row>
    <row r="30" spans="1:2" x14ac:dyDescent="0.25">
      <c r="A30" t="s">
        <v>13</v>
      </c>
      <c r="B30" s="4">
        <f>B25/H38</f>
        <v>24.078081708100932</v>
      </c>
    </row>
    <row r="31" spans="1:2" x14ac:dyDescent="0.25">
      <c r="A31" s="3" t="s">
        <v>12</v>
      </c>
      <c r="B31" s="4">
        <f>B25/H39</f>
        <v>23.375320307368177</v>
      </c>
    </row>
    <row r="32" spans="1:2" x14ac:dyDescent="0.25">
      <c r="A32" t="s">
        <v>11</v>
      </c>
      <c r="B32" s="2">
        <f>ABS(B30-B31)</f>
        <v>0.70276140073275428</v>
      </c>
    </row>
    <row r="33" spans="1:8" x14ac:dyDescent="0.25">
      <c r="A33" t="s">
        <v>10</v>
      </c>
      <c r="B33" s="2">
        <f>B28/H38</f>
        <v>14.219339591398187</v>
      </c>
    </row>
    <row r="34" spans="1:8" x14ac:dyDescent="0.25">
      <c r="A34" t="s">
        <v>9</v>
      </c>
      <c r="B34" s="2">
        <f>B28/H39</f>
        <v>13.804323016162311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3.4722222218988463E-2</v>
      </c>
      <c r="F36" s="4">
        <f>MIN(Sheet1!F2:F1000)</f>
        <v>7</v>
      </c>
      <c r="G36" s="4">
        <f>MIN(Sheet1!G2:G1000)</f>
        <v>0.11666650462937539</v>
      </c>
      <c r="H36" s="4">
        <f>MIN(Sheet1!H2:H1000)</f>
        <v>6.9999902777625236</v>
      </c>
    </row>
    <row r="37" spans="1:8" x14ac:dyDescent="0.25">
      <c r="D37" t="s">
        <v>3</v>
      </c>
      <c r="E37" s="11">
        <f>MAX(Sheet1!E2:E1000)</f>
        <v>5.2083333335758653E-2</v>
      </c>
      <c r="F37" s="4">
        <f>MAX(Sheet1!F2:F1000)</f>
        <v>21</v>
      </c>
      <c r="G37" s="4">
        <f>MAX(Sheet1!G2:G1000)</f>
        <v>0.42000000003911553</v>
      </c>
      <c r="H37" s="4">
        <f>MAX(Sheet1!H2:H1000)</f>
        <v>25.200000002346933</v>
      </c>
    </row>
    <row r="38" spans="1:8" x14ac:dyDescent="0.25">
      <c r="D38" t="s">
        <v>2</v>
      </c>
      <c r="E38" s="11">
        <f>MEDIAN(Sheet1!E2:E1000)</f>
        <v>4.1666724537208211E-2</v>
      </c>
      <c r="F38" s="4">
        <f>MEDIAN(Sheet1!F2:F1000)</f>
        <v>16</v>
      </c>
      <c r="G38" s="4">
        <f>MEDIAN(Sheet1!G2:G1000)</f>
        <v>0.26372532816281535</v>
      </c>
      <c r="H38" s="4">
        <f>MEDIAN(Sheet1!H2:H1000)</f>
        <v>15.823519689768922</v>
      </c>
    </row>
    <row r="39" spans="1:8" x14ac:dyDescent="0.25">
      <c r="D39" t="s">
        <v>1</v>
      </c>
      <c r="E39" s="11">
        <f>AVERAGE(Sheet1!E2:E1000)</f>
        <v>4.0625028935755834E-2</v>
      </c>
      <c r="F39" s="4">
        <f>AVERAGE(Sheet1!F2:F1000)</f>
        <v>15.6</v>
      </c>
      <c r="G39" s="4">
        <f>AVERAGE(Sheet1!G2:G1000)</f>
        <v>0.27165403153848561</v>
      </c>
      <c r="H39" s="4">
        <f>AVERAGE(Sheet1!H2:H1000)</f>
        <v>16.299241892309141</v>
      </c>
    </row>
    <row r="40" spans="1:8" x14ac:dyDescent="0.25">
      <c r="D40" t="s">
        <v>0</v>
      </c>
      <c r="E40" s="3" t="str">
        <f>TEXT(SUM(Sheet1!E2:E1000), "d:h:mm:ss")</f>
        <v>0:9:45:00</v>
      </c>
      <c r="F40" s="4">
        <f>SUM(Sheet1!F2:F1000)</f>
        <v>156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2016-08-28T04:29:53Z</dcterms:modified>
</cp:coreProperties>
</file>