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87"/>
  </bookViews>
  <sheets>
    <sheet name="60" sheetId="1" r:id="rId1"/>
    <sheet name="60 (2)" sheetId="2" r:id="rId2"/>
    <sheet name="รายการตัด Debtor" sheetId="3" r:id="rId3"/>
  </sheets>
  <definedNames>
    <definedName name="_xlnm._FilterDatabase" localSheetId="0" hidden="1">'60'!$C$1:$C$522</definedName>
    <definedName name="_xlnm._FilterDatabase" localSheetId="1" hidden="1">'60 (2)'!$E$2:$E$46</definedName>
    <definedName name="_xlnm._FilterDatabase" localSheetId="2" hidden="1">'รายการตัด Debtor'!$E$2:$E$113</definedName>
    <definedName name="_xlnm.Print_Area" localSheetId="2">'รายการตัด Debtor'!$C$101:$I$113</definedName>
    <definedName name="_xlnm.Print_Titles" localSheetId="0">'60'!$1:$1</definedName>
    <definedName name="_xlnm.Print_Titles" localSheetId="1">'60 (2)'!$2:$2</definedName>
    <definedName name="_xlnm.Print_Titles" localSheetId="2">'รายการตัด Debtor'!$2:$2</definedName>
  </definedNames>
  <calcPr calcId="144525"/>
</workbook>
</file>

<file path=xl/comments1.xml><?xml version="1.0" encoding="utf-8"?>
<comments xmlns="http://schemas.openxmlformats.org/spreadsheetml/2006/main">
  <authors>
    <author>hp</author>
  </authors>
  <commentList>
    <comment ref="D42" authorId="0">
      <text>
        <r>
          <rPr>
            <b/>
            <sz val="9"/>
            <rFont val="Tahoma"/>
            <charset val="134"/>
          </rPr>
          <t>hp: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ประจำเดือน ธันวาคม
</t>
        </r>
        <r>
          <rPr>
            <sz val="9"/>
            <rFont val="Tahoma"/>
            <charset val="134"/>
          </rPr>
          <t xml:space="preserve"> 2559</t>
        </r>
      </text>
    </comment>
    <comment ref="D77" authorId="0">
      <text>
        <r>
          <rPr>
            <b/>
            <sz val="9"/>
            <rFont val="Tahoma"/>
            <charset val="134"/>
          </rPr>
          <t>hp: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ประจำเดือน ธันวาคม
</t>
        </r>
        <r>
          <rPr>
            <sz val="9"/>
            <rFont val="Tahoma"/>
            <charset val="134"/>
          </rPr>
          <t xml:space="preserve"> 2559</t>
        </r>
      </text>
    </comment>
    <comment ref="D108" authorId="0">
      <text>
        <r>
          <rPr>
            <b/>
            <sz val="9"/>
            <rFont val="Tahoma"/>
            <charset val="134"/>
          </rPr>
          <t>hp: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ประจำเดือน ธันวาคม
</t>
        </r>
        <r>
          <rPr>
            <sz val="9"/>
            <rFont val="Tahoma"/>
            <charset val="134"/>
          </rPr>
          <t xml:space="preserve"> 2559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F43" authorId="0">
      <text>
        <r>
          <rPr>
            <b/>
            <sz val="9"/>
            <rFont val="Tahoma"/>
            <charset val="134"/>
          </rPr>
          <t>hp: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ประจำเดือน ธันวาคม
</t>
        </r>
        <r>
          <rPr>
            <sz val="9"/>
            <rFont val="Tahoma"/>
            <charset val="134"/>
          </rPr>
          <t xml:space="preserve"> 2559</t>
        </r>
      </text>
    </comment>
    <comment ref="F80" authorId="0">
      <text>
        <r>
          <rPr>
            <b/>
            <sz val="9"/>
            <rFont val="Tahoma"/>
            <charset val="134"/>
          </rPr>
          <t>hp: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ประจำเดือน ธันวาคม
</t>
        </r>
        <r>
          <rPr>
            <sz val="9"/>
            <rFont val="Tahoma"/>
            <charset val="134"/>
          </rPr>
          <t xml:space="preserve"> 2559</t>
        </r>
      </text>
    </comment>
    <comment ref="F113" authorId="0">
      <text>
        <r>
          <rPr>
            <b/>
            <sz val="9"/>
            <rFont val="Tahoma"/>
            <charset val="134"/>
          </rPr>
          <t>hp: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ประจำเดือน ธันวาคม
</t>
        </r>
        <r>
          <rPr>
            <sz val="9"/>
            <rFont val="Tahoma"/>
            <charset val="134"/>
          </rPr>
          <t xml:space="preserve"> 2559</t>
        </r>
      </text>
    </comment>
  </commentList>
</comments>
</file>

<file path=xl/comments3.xml><?xml version="1.0" encoding="utf-8"?>
<comments xmlns="http://schemas.openxmlformats.org/spreadsheetml/2006/main">
  <authors>
    <author>hp</author>
  </authors>
  <commentList>
    <comment ref="F110" authorId="0">
      <text>
        <r>
          <rPr>
            <b/>
            <sz val="9"/>
            <rFont val="Tahoma"/>
            <charset val="134"/>
          </rPr>
          <t>hp: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ประจำเดือน เม.ย-ส.ค. 59</t>
        </r>
      </text>
    </comment>
    <comment ref="F123" authorId="0">
      <text/>
    </comment>
  </commentList>
</comments>
</file>

<file path=xl/sharedStrings.xml><?xml version="1.0" encoding="utf-8"?>
<sst xmlns="http://schemas.openxmlformats.org/spreadsheetml/2006/main" count="1406">
  <si>
    <t>วันที่</t>
  </si>
  <si>
    <t>เลขที่ IV</t>
  </si>
  <si>
    <t>ชื่อลูกค้า</t>
  </si>
  <si>
    <t>รายละเอียดสินค้า</t>
  </si>
  <si>
    <t>Total with Vat</t>
  </si>
  <si>
    <t>สถานะ</t>
  </si>
  <si>
    <t>หัก ณ ที่จ่าย</t>
  </si>
  <si>
    <t>GD-IV01/001</t>
  </si>
  <si>
    <t>โรงพยาบาลอ่างทอง</t>
  </si>
  <si>
    <t>ค่าเครื่องเอกซเรยย์ CS8100SC</t>
  </si>
  <si>
    <t>ได้แล้ว</t>
  </si>
  <si>
    <t>GD-IV01/002</t>
  </si>
  <si>
    <t>โรงพยาบาลนราธิวาสราชนครินทร์</t>
  </si>
  <si>
    <t>ค่าตรวจด้วยเครื่องเอกซเรย์คอมพิวเตอร์แบบถ่ายต่อเนื่อง (พ.ย. 59)</t>
  </si>
  <si>
    <t>ได้แล้ว 12/4/2017</t>
  </si>
  <si>
    <t>GD-IV01/003</t>
  </si>
  <si>
    <t>โรงพยาบาลชลบุรี</t>
  </si>
  <si>
    <t>ค่าบำรุงรักษาเครื่องเอกซเรย์ฟัน ครั้งที่1</t>
  </si>
  <si>
    <t>ได้แล้ว 16/6/2017</t>
  </si>
  <si>
    <t>GD-IV01/004</t>
  </si>
  <si>
    <t>โรงพยาบาลบ้านบึง</t>
  </si>
  <si>
    <t>ได้แล้ว 5/5/2017</t>
  </si>
  <si>
    <t>GD-IV01/005</t>
  </si>
  <si>
    <t>โรงพยาบาลบางบัวทอง</t>
  </si>
  <si>
    <t>ซองกันน้ำลาย เบอร์0,2</t>
  </si>
  <si>
    <t>ได้แล้ว 26/4/2017</t>
  </si>
  <si>
    <t>GD-IV01/006</t>
  </si>
  <si>
    <t>บริษัท เอซีซี เมดิคอล โซลูชั่น จำกัด</t>
  </si>
  <si>
    <t>เครื่อง Carestream รุ่น CS2200</t>
  </si>
  <si>
    <t xml:space="preserve"> </t>
  </si>
  <si>
    <t>GD-IV01/007</t>
  </si>
  <si>
    <t>บริษัท ไทยโอริกซ์ลีสซิ่ง จำกัด</t>
  </si>
  <si>
    <t>เครื่องเอกซเรย์ รุ่น RVG5200 (แอ็ดวานซ์ คลินิก)</t>
  </si>
  <si>
    <t>GD-IV01/008</t>
  </si>
  <si>
    <t>เครื่องเอกซเรย์ รุ่น CS8100SC (ภาสุขการแพทย์)</t>
  </si>
  <si>
    <t>GD-IV01/009</t>
  </si>
  <si>
    <t>มูลนิธิพัฒนาโรงพยาบาลนครปฐม</t>
  </si>
  <si>
    <t>ค่าแพทย์อ่านฟิล์ม เดือนเมษายน 2559</t>
  </si>
  <si>
    <t>รับแล้ว 6/1/2017</t>
  </si>
  <si>
    <t>GD-IV01/010</t>
  </si>
  <si>
    <t>ค่าแพทย์อ่านฟิล์ม เดือนพฤษภาคม 2559</t>
  </si>
  <si>
    <t>GD-IV01/011</t>
  </si>
  <si>
    <t>ค่าแพทย์อ่านฟิล์ม เดือนมิถุนายน 2559</t>
  </si>
  <si>
    <t>GD-IV01/012</t>
  </si>
  <si>
    <t>ค่าแพทย์อ่านฟิล์ม เดือนกรกฏาคม 2559</t>
  </si>
  <si>
    <t>GD-IV01/013</t>
  </si>
  <si>
    <t>ค่าแพทย์อ่านฟิล์ม เดือนสิงหาคม 2559</t>
  </si>
  <si>
    <t>GD-IV01/014</t>
  </si>
  <si>
    <t>ค่าแพทย์อ่านฟิล์ม เดือนกันยายน 2559</t>
  </si>
  <si>
    <t>GD-IV01/015</t>
  </si>
  <si>
    <t>ค่าแพทย์อ่านฟิล์ม เดือนตุลาคม 2559</t>
  </si>
  <si>
    <t>GD-IV01/016</t>
  </si>
  <si>
    <t>โรงพยาบาลพระนั่งเกล้า</t>
  </si>
  <si>
    <t>กระบอกฉีด Syring+Extention Tube</t>
  </si>
  <si>
    <t>ได้แล้ว 19/10/2017</t>
  </si>
  <si>
    <t>GD-IV01/017</t>
  </si>
  <si>
    <t>โรงพยาบาลสมิติเวช ศรีราชา</t>
  </si>
  <si>
    <t>Plate Size2  4 pcs.</t>
  </si>
  <si>
    <t>ได้แล้ว 25/3/2017</t>
  </si>
  <si>
    <t>GD-IV01/018</t>
  </si>
  <si>
    <t>โรงพยาบาลมิชชั่นภูเก็ต</t>
  </si>
  <si>
    <t>ซองกันน้ำลาย เบอร์ 2</t>
  </si>
  <si>
    <t>ได้แล้ว 12/5/2017</t>
  </si>
  <si>
    <t>GD-IV01/019</t>
  </si>
  <si>
    <t>โรงพยาบาล พระสมุทรเจดีย์สวาทยานนท์</t>
  </si>
  <si>
    <t xml:space="preserve">ค่าตรวจผู้ป่วยด้วยเครื่องเอกซเรย์คอมพิวเตอร์
เดือน สิงหาคม 2559  
</t>
  </si>
  <si>
    <t>GD-IV01/020</t>
  </si>
  <si>
    <t xml:space="preserve">ค่าตรวจผู้ป่วยด้วยเครื่องเอกซเรย์คอมพิวเตอร์
เดือน กันยายน 2559  
</t>
  </si>
  <si>
    <t>GD-IV01/021</t>
  </si>
  <si>
    <t>ทพญ.ดร. เศวดีภ์ เติมสุขนิรันดร</t>
  </si>
  <si>
    <t>Plate Size0  2 pcs. / Size 2 2pcs.</t>
  </si>
  <si>
    <t>GD-IV01/022</t>
  </si>
  <si>
    <t>โรงพยาบาลสามง่าม</t>
  </si>
  <si>
    <t>ค่ารักษาพยาบาลผู้ป่วยนอก 26-31 ธันวาคม 2559</t>
  </si>
  <si>
    <t>ได้แล้ว 17/3/2017</t>
  </si>
  <si>
    <t>GD-IV01/023</t>
  </si>
  <si>
    <t>ค่าตรวจด้วยเครื่องเอกซเรย์คอมพิวเตอร์แบบถ่ายต่อเนื่อง (ธ.ค. 59)</t>
  </si>
  <si>
    <t>GD-IV01/024</t>
  </si>
  <si>
    <t>คลินิกทันตกรรมเอ็ม-สไมล์ 101</t>
  </si>
  <si>
    <t>ค่ามัดจำเครื่องเอกซเรย์ภายนอกช่องปาก ระบบดิจิตอล</t>
  </si>
  <si>
    <t>GD-IV01/025</t>
  </si>
  <si>
    <t>คุณฐานัตถ์ จึงไทคูณ</t>
  </si>
  <si>
    <t>ได้แล้ว 14/1/2017</t>
  </si>
  <si>
    <t>GD-IV01/026</t>
  </si>
  <si>
    <t>โรงพยาบาลสมุทรปราการ</t>
  </si>
  <si>
    <t>ค่าตรวจผู้ป่วยด้วยเครื่องเอกซเรย์คอมพิวเตอร์ (พ.ย. 59)</t>
  </si>
  <si>
    <t>GD-IV01/027</t>
  </si>
  <si>
    <t>ได้แล้ว 25/5/2017</t>
  </si>
  <si>
    <t>GD-IV01/028</t>
  </si>
  <si>
    <t>GE Healthcare</t>
  </si>
  <si>
    <t>DynaWell L-Spine Compression device</t>
  </si>
  <si>
    <t>ได้แล้ว 25/4/2017</t>
  </si>
  <si>
    <t>GD-IV01/029</t>
  </si>
  <si>
    <t>บริษัท พิจิตร พร็อพเพอร์ตี้แอนด์เรียลเอสเตท จำกัด</t>
  </si>
  <si>
    <t>Contrast media "Ultravist 300"</t>
  </si>
  <si>
    <t>ได้แล้ว 23/2/2017</t>
  </si>
  <si>
    <t>GD-IV01/030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</si>
  <si>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(ชำระงวดที่  28/36)</t>
    </r>
  </si>
  <si>
    <t>CS9000C 3D, CS7600</t>
  </si>
  <si>
    <t>GD-IV01/031</t>
  </si>
  <si>
    <t>โรงพยาบาลบางจาก</t>
  </si>
  <si>
    <t>ค่าตรวจด้วยเครื่องเอกซเรย์ (พ.ย.59)</t>
  </si>
  <si>
    <t>GD-IV01/032</t>
  </si>
  <si>
    <t>โรงพยาบาลพุทธมณฑล</t>
  </si>
  <si>
    <t>ได้รับแล้ว 8/8/2017</t>
  </si>
  <si>
    <t>GD-IV01/033</t>
  </si>
  <si>
    <t>โรงพยาบาลบางบ่อ (บัตรทอง)</t>
  </si>
  <si>
    <t>ค่าตรวจผู้ป่วยด้วยเครื่องเอกซเรย์คอมพิวเตอร์ (ส.ค..59)</t>
  </si>
  <si>
    <t>ได้แล้ว 20/4/2016</t>
  </si>
  <si>
    <t>GD-IV01/034</t>
  </si>
  <si>
    <t>โรงพยาบาลบางบ่อ (ประกันสังคม)</t>
  </si>
  <si>
    <t>ได้แล้ว 20/4/2017</t>
  </si>
  <si>
    <t>GD-IV01/035</t>
  </si>
  <si>
    <t>ค่าตรวจผู้ป่วยด้วยเครื่องเอกซเรย์คอมพิวเตอร์ (ก.ย.59)</t>
  </si>
  <si>
    <t>GD-IV01/036</t>
  </si>
  <si>
    <t>GD-IV01/037</t>
  </si>
  <si>
    <t>บริษัท เอมเด็นท์ จำกัด (สำนักงานใหญ่)</t>
  </si>
  <si>
    <t>microapplicator</t>
  </si>
  <si>
    <t>GD-IV01/038</t>
  </si>
  <si>
    <t>โรงพยาบาลบางใหญ่</t>
  </si>
  <si>
    <t>ค่าบริการเปลี่ยนอะไหล่ เครื่อง CS7600</t>
  </si>
  <si>
    <t>GD-IV01/039</t>
  </si>
  <si>
    <t>National Healthcare Systems</t>
  </si>
  <si>
    <t>Maintenance Fee for Medical Equipment</t>
  </si>
  <si>
    <t>ได้แล้ว 30/3/2017</t>
  </si>
  <si>
    <t>GD-IV01/040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</si>
  <si>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20/36)</t>
    </r>
  </si>
  <si>
    <t>เครื่องเอ็กซเรย์ภายนอกช่องปาก  CS8000C</t>
  </si>
  <si>
    <t>GD-IV01/041</t>
  </si>
  <si>
    <t>ทพ.สุทธิพงษ์ ศาสตรหนโรจน์ (สุดารัตน์ จักษุคลินิก)</t>
  </si>
  <si>
    <r>
      <rPr>
        <sz val="18"/>
        <rFont val="AngsanaUPC"/>
        <charset val="134"/>
      </rPr>
      <t xml:space="preserve">  รุ่น CS7200 งวดที่ </t>
    </r>
    <r>
      <rPr>
        <b/>
        <sz val="18"/>
        <rFont val="AngsanaUPC"/>
        <charset val="134"/>
      </rPr>
      <t>(ชำระงวดที่ 9-10/12)</t>
    </r>
  </si>
  <si>
    <t>GD-IV01/042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</si>
  <si>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21-22/36)</t>
    </r>
  </si>
  <si>
    <r>
      <rPr>
        <sz val="18"/>
        <rFont val="AngsanaUPC"/>
        <charset val="134"/>
      </rPr>
      <t>CS8000C</t>
    </r>
    <r>
      <rPr>
        <b/>
        <sz val="18"/>
        <rFont val="AngsanaUPC"/>
        <charset val="134"/>
      </rPr>
      <t xml:space="preserve"> </t>
    </r>
  </si>
  <si>
    <t>GD-IV01/043</t>
  </si>
  <si>
    <t>โรงพยาบาลค่ายประจักษ์ (งวดที่ 20)</t>
  </si>
  <si>
    <t>เครื่องแปลงสัญญาณภาพ CS7600(ประจำเดือน ม.ค. 60)</t>
  </si>
  <si>
    <t>GD-IV02/001</t>
  </si>
  <si>
    <t>เครื่องเอกซเรย์ภายนอกช่องปาก CS9000C 3D (The Dent Dental Clinic)</t>
  </si>
  <si>
    <t>ได้แล้ว 22/2/2017</t>
  </si>
  <si>
    <t>GD-IV02/002</t>
  </si>
  <si>
    <t>โรงพยาบาลวังน้อย</t>
  </si>
  <si>
    <t>Imaging Plate Size 0,2</t>
  </si>
  <si>
    <t>ได้แล้ว 28/12/2017</t>
  </si>
  <si>
    <t>GD-IV02/003</t>
  </si>
  <si>
    <t>บริษัท ธนวิธาน จำกัด</t>
  </si>
  <si>
    <t xml:space="preserve">ซองกันน้ำลาย เบอร์ 2 </t>
  </si>
  <si>
    <t>ได้แล้ว 28/2/2017</t>
  </si>
  <si>
    <t>GD-IV02/004</t>
  </si>
  <si>
    <t>โรงพยาบาลเซนต์เมรี่</t>
  </si>
  <si>
    <t xml:space="preserve">ค่ามัดจำเครื่องเอกซเรย์ฟันทั้งปากและกะโหลกศีรษะ </t>
  </si>
  <si>
    <t>GD-IV02/005</t>
  </si>
  <si>
    <t>โรงพยาบาลบางบ่อ (ไม่ทราบสิทธิ)</t>
  </si>
  <si>
    <t>GD-IV02/006</t>
  </si>
  <si>
    <t>โรงพยาบาลบางบ่อ (บัตรทองนอกเขต)</t>
  </si>
  <si>
    <t>ได้แล้ว 22/5/2017</t>
  </si>
  <si>
    <t>GD-IV02/007</t>
  </si>
  <si>
    <t>โรงพยาบาลบางบ่อ (บัตรต่างด้าว)</t>
  </si>
  <si>
    <t>GD-IV02/008</t>
  </si>
  <si>
    <t>โรงพยาบาลบางบ่อ (สิทธิเบิกจ่ายตรง)</t>
  </si>
  <si>
    <t>GD-IV02/009</t>
  </si>
  <si>
    <t>โรงพยาบาลบางบ่อ (สิทธิ พ.ร.บ.)</t>
  </si>
  <si>
    <t>GD-IV02/010</t>
  </si>
  <si>
    <t>ได้แล้ว 11/10/2017</t>
  </si>
  <si>
    <t>GD-IV02/011</t>
  </si>
  <si>
    <t>ค่าตรวจผู้ป่วยด้วยเครื่องเอกซเรย์คอมพิวเตอร์ (ต.ค..59)</t>
  </si>
  <si>
    <t>ได้แล้ว 24/3/2017</t>
  </si>
  <si>
    <t>GD-IV02/012</t>
  </si>
  <si>
    <t>GD-IV02/013</t>
  </si>
  <si>
    <t>GD-IV02/014</t>
  </si>
  <si>
    <t>GD-IV02/015</t>
  </si>
  <si>
    <t>GD-IV02/016</t>
  </si>
  <si>
    <t>โรงพยาบาลบางบ่อ (สิทธิชำระเงินเอง)</t>
  </si>
  <si>
    <t>GD-IV02/017</t>
  </si>
  <si>
    <t>ค่าตรวจผู้ป่วยด้วยเครื่องเอกซเรย์คอมพิวเตอร์ (พ.ย.59)</t>
  </si>
  <si>
    <t>GD-IV02/018</t>
  </si>
  <si>
    <t>GD-IV02/019</t>
  </si>
  <si>
    <t>GD-IV02/020</t>
  </si>
  <si>
    <t>ค่าตรวจผู้ป่วยด้วยเครื่องเอกซเรย์คอมพิวเตอร์ (ม.ค..60)</t>
  </si>
  <si>
    <t>ได้แล้ว 4/8/2017</t>
  </si>
  <si>
    <t>GD-IV02/021</t>
  </si>
  <si>
    <t>GD-IV02/022</t>
  </si>
  <si>
    <t>GD-IV02/023</t>
  </si>
  <si>
    <t>GD-IV02/024</t>
  </si>
  <si>
    <t>GD-IV02/025</t>
  </si>
  <si>
    <t>ค่ารักษาพยาบาลผู้ป่วยนอก 1-31 มกราคม 2560</t>
  </si>
  <si>
    <t>ได้แล้ว 19/7/2017</t>
  </si>
  <si>
    <t>GD-IV02/026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</si>
  <si>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23/36)</t>
    </r>
  </si>
  <si>
    <t>GD-IV02/027</t>
  </si>
  <si>
    <t>โรงพยาบาลอรัญประเทศ</t>
  </si>
  <si>
    <t>เครื่อง CS 8100SC</t>
  </si>
  <si>
    <t>GD-IV02/028</t>
  </si>
  <si>
    <t>เครื่องเอกซเรย์ภายนอกช่องปาก CS8100SC (M-Smile 101 Clinic)</t>
  </si>
  <si>
    <t>GD-IV02/029</t>
  </si>
  <si>
    <t>โรงพยาบาลเจ้าพระยายมราช</t>
  </si>
  <si>
    <t>Imaging Plate Size 2</t>
  </si>
  <si>
    <t>ได้แล้ว 14/2/2018</t>
  </si>
  <si>
    <t>GD-IV02/030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</si>
  <si>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21/36)</t>
    </r>
  </si>
  <si>
    <t>ได้แล้ว 8/2/2017</t>
  </si>
  <si>
    <t>GD-IV02/031</t>
  </si>
  <si>
    <t>บริษัท สไมล์แกลอรี่ จำกัด</t>
  </si>
  <si>
    <t>ได้แล้ว 7/7/2017</t>
  </si>
  <si>
    <t>GD-IV02/032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</si>
  <si>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(ชำระงวดที่  29/36)</t>
    </r>
  </si>
  <si>
    <t>ได้แล้ว 17/2/2017</t>
  </si>
  <si>
    <t>GD-IV02/033</t>
  </si>
  <si>
    <r>
      <rPr>
        <sz val="18"/>
        <rFont val="AngsanaUPC"/>
        <charset val="134"/>
      </rPr>
      <t xml:space="preserve">  รุ่น CS7200 งวดที่ </t>
    </r>
    <r>
      <rPr>
        <b/>
        <sz val="18"/>
        <rFont val="AngsanaUPC"/>
        <charset val="134"/>
      </rPr>
      <t>(ชำระงวดที่ 11/12)</t>
    </r>
  </si>
  <si>
    <t>GD-IV02/034</t>
  </si>
  <si>
    <t>บริษัท โรงพยาบาลเสรีรักษ์ จำกัด</t>
  </si>
  <si>
    <t>ได้แล้ว 28/4/2017</t>
  </si>
  <si>
    <t>GD-IV02/035</t>
  </si>
  <si>
    <t>โรงพยาบาลค่ายประจักษ์ (งวดที่ 21)</t>
  </si>
  <si>
    <t>เครื่องแปลงสัญญาณภาพ CS7600(ประจำเดือน ก.พ. 60)</t>
  </si>
  <si>
    <t>GD-IV60-03/001</t>
  </si>
  <si>
    <t>เครื่องแปลงสัญญาณภาพรังสีในช่องปากระบบดิจิตอล</t>
  </si>
  <si>
    <t>ได้แล้ว 2/10/2017</t>
  </si>
  <si>
    <t>GD-IV60-03/002</t>
  </si>
  <si>
    <t>ค่าแพทย์อ่านฟิล์ม เดือนพฤศจิกายน  2559</t>
  </si>
  <si>
    <t>ได้แล้ว 1/3/2017</t>
  </si>
  <si>
    <t>GD-IV60-03/003</t>
  </si>
  <si>
    <t>ค่าแพทย์อ่านฟิล์ม เดือนธันวาคม  2559</t>
  </si>
  <si>
    <t>GD-IV60-03/004</t>
  </si>
  <si>
    <t>โรงพยาบาลโพธิ์ทอง</t>
  </si>
  <si>
    <t>GD-IV60-03/005</t>
  </si>
  <si>
    <t>โรงพยาบาลสมเด็จ</t>
  </si>
  <si>
    <t>เครื่องเอกซเรย์ฟัน CS2200</t>
  </si>
  <si>
    <t>ได้แล้ว 8/5/2017</t>
  </si>
  <si>
    <t>GD-IV60-03/006</t>
  </si>
  <si>
    <t>โรงพยาบาลหนองฉาง</t>
  </si>
  <si>
    <t>GD-IV60-03/007</t>
  </si>
  <si>
    <t>ค่าตรวจผู้ป่วยด้วยเครื่องเอกซเรย์คอมพิวเตอร์ (ธ.ค. 59)</t>
  </si>
  <si>
    <t>ได้แล้ว 15/3/2017</t>
  </si>
  <si>
    <t>GD-IV60-03/008</t>
  </si>
  <si>
    <t>GD-IV60-03/009</t>
  </si>
  <si>
    <t>โรงพยาบาลพิจิตร(ส่งตรวจรพ.เอกชน)</t>
  </si>
  <si>
    <t>GD-IV60-03/010</t>
  </si>
  <si>
    <t>โรงพยาบาลพิจิตร(ปก/ธค/59)</t>
  </si>
  <si>
    <t>GD-IV60-03/011</t>
  </si>
  <si>
    <t>โรงพยาบาลพิจิตร(อปท/ธค/59)</t>
  </si>
  <si>
    <t>GD-IV60-03/012</t>
  </si>
  <si>
    <t>โรงพยาบาลพิจิตร(ขร/ธค/59)</t>
  </si>
  <si>
    <t>GD-IV60-03/013</t>
  </si>
  <si>
    <t>โรงพยาบาลพิจิตร(บท/ธค/59)</t>
  </si>
  <si>
    <t>GD-IV60-03/014</t>
  </si>
  <si>
    <t>โรงพยาบาลอัมพวา</t>
  </si>
  <si>
    <t>เครื่องเอกซเรย์ฟัน CS2200,CS7600</t>
  </si>
  <si>
    <t>GD-IV60-03/015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</si>
  <si>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22/30)</t>
    </r>
  </si>
  <si>
    <t>ได้แล้ว 8/3/2017</t>
  </si>
  <si>
    <t>GD-IV60-03/016</t>
  </si>
  <si>
    <t>ได้แล้ว 27/4/2017</t>
  </si>
  <si>
    <t>GD-IV60-03/017</t>
  </si>
  <si>
    <t>โรงพยาบาลเกษตรวิสัย</t>
  </si>
  <si>
    <t>GD-IV60-03/018</t>
  </si>
  <si>
    <t>ค่ารักษาพยาบาลผู้ป่วยนอก 1-28 กุมภาพันธ์ 2560</t>
  </si>
  <si>
    <t>GD-IV60-03/019</t>
  </si>
  <si>
    <t>ค่าตรวจด้วยเครื่องเอกซเรย์ (ธ.ค.59)</t>
  </si>
  <si>
    <t>GD-IV60-03/020</t>
  </si>
  <si>
    <t>โรงพยาบาลบางกรวย</t>
  </si>
  <si>
    <t>ซองกันน้ำลาย Size 0,2</t>
  </si>
  <si>
    <t>ได้แล้ว 30/6/2017</t>
  </si>
  <si>
    <t>GD-IV60-03/021</t>
  </si>
  <si>
    <t>บริษัท ดิ ออร่า เด็นทัล จำกัด</t>
  </si>
  <si>
    <t>มัดจำ Sensor เอกซเรย์ภายในช่องปาก</t>
  </si>
  <si>
    <t xml:space="preserve">ได้แล้ว </t>
  </si>
  <si>
    <t>GD-IV60-03/022</t>
  </si>
  <si>
    <t>ค่าตรวจด้วยเครื่องเอกซเรย์ (ม.ค.60)</t>
  </si>
  <si>
    <t>ได้แล้ว 20/3/2017</t>
  </si>
  <si>
    <t>GD-IV60-03/023</t>
  </si>
  <si>
    <t>โรงพยาบาลโพทะเล</t>
  </si>
  <si>
    <t>ได้แล้ว 16/3/2017</t>
  </si>
  <si>
    <t>GD-IV60-03/024</t>
  </si>
  <si>
    <t>คลินิกทันตกรรมซีสไมล์</t>
  </si>
  <si>
    <t>ค่ามัดจำเครื่องเอกซเรย์ รุ่น CS8100SC</t>
  </si>
  <si>
    <t>ได้แล้ว (โอนเงิน)</t>
  </si>
  <si>
    <t>GD-IV60-03/025</t>
  </si>
  <si>
    <t>บริษัท โรงพยาบาลไทยนครินทร์ จำกัด (มหาชน)</t>
  </si>
  <si>
    <t>ค่าบริการตรวจเครื่อง CS7600  ครั้งที่ 1</t>
  </si>
  <si>
    <t>GD-IV60-03/026</t>
  </si>
  <si>
    <t>โรงพยาบาลมะการักษ์</t>
  </si>
  <si>
    <t>Imaging Plate, ซองกันน้ำลาย</t>
  </si>
  <si>
    <t>ได้แล้ว 26/6/2017</t>
  </si>
  <si>
    <t>GD-IV60-03/027</t>
  </si>
  <si>
    <t>GD-IV60-03/028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</si>
  <si>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(ชำระงวดที่  30/36)</t>
    </r>
  </si>
  <si>
    <t>GD-IV60-03/029</t>
  </si>
  <si>
    <r>
      <rPr>
        <sz val="18"/>
        <rFont val="AngsanaUPC"/>
        <charset val="134"/>
      </rPr>
      <t xml:space="preserve">  รุ่น CS7200 งวดที่ </t>
    </r>
    <r>
      <rPr>
        <b/>
        <sz val="18"/>
        <rFont val="AngsanaUPC"/>
        <charset val="134"/>
      </rPr>
      <t>(ชำระงวดที่ 12/12)</t>
    </r>
  </si>
  <si>
    <t>GD-IV60-03/030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</si>
  <si>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24/36)</t>
    </r>
  </si>
  <si>
    <t>ได้แล้ว 28/3/2017</t>
  </si>
  <si>
    <t>GD-IV60-03/031</t>
  </si>
  <si>
    <t>โรงพยาบาลค่ายประจักษ์ (งวดที่ 22 )</t>
  </si>
  <si>
    <t>เครื่องแปลงสัญญาณภาพ CS7600 (ประจำเดือน มี.ค 60)</t>
  </si>
  <si>
    <t>GD-IV60-04/001</t>
  </si>
  <si>
    <t>ได้แล้ว 22/12/2017</t>
  </si>
  <si>
    <t>GD-IV60-04/002</t>
  </si>
  <si>
    <t>ค่าตรวจผู้ป่วยด้วยเครื่องเอกซเรย์คอมพิวเตอร์ (พ.ย..59)</t>
  </si>
  <si>
    <t>ได้แล้ว 18/10/2017</t>
  </si>
  <si>
    <t>GD-IV60-04/003</t>
  </si>
  <si>
    <t>GD-IV60-04/004</t>
  </si>
  <si>
    <t>โรงพยาบาลบางบ่อ (สิทธิบัตรทอง)</t>
  </si>
  <si>
    <t>ค่าตรวจผู้ป่วยด้วยเครื่องเอกซเรย์คอมพิวเตอร์ (ธ.ค.59)</t>
  </si>
  <si>
    <t>GD-IV60-04/005</t>
  </si>
  <si>
    <t>โรงพยาบาลบางบ่อ (สิทธิบัตรต่างด้าว)</t>
  </si>
  <si>
    <t>GD-IV60-04/006</t>
  </si>
  <si>
    <t>GD-IV60-04/007</t>
  </si>
  <si>
    <t>GD-IV60-04/008</t>
  </si>
  <si>
    <t>GD-IV60-04/009</t>
  </si>
  <si>
    <t>โรงพยาบาลบางบ่อ (สิทธิบัตรทองนอกเขต)</t>
  </si>
  <si>
    <t>GD-IV60-04/010</t>
  </si>
  <si>
    <t>ค่าตรวจผู้ป่วยด้วยเครื่องเอกซเรย์คอมพิวเตอร์ (ก.พ.60)</t>
  </si>
  <si>
    <t>ได้แล้ว 21/8/2017</t>
  </si>
  <si>
    <t>GD-IV60-04/011</t>
  </si>
  <si>
    <t>GD-IV60-04/012</t>
  </si>
  <si>
    <t>GD-IV60-04/013</t>
  </si>
  <si>
    <t>GD-IV60-04/014</t>
  </si>
  <si>
    <t>GD-IV60-04/015</t>
  </si>
  <si>
    <t>โรงพยาบาลบางบ่อ (ชำระเงินเอง)</t>
  </si>
  <si>
    <t>GD-IV60-04/016</t>
  </si>
  <si>
    <t>โรงพยาบาลบางบ่อ (สิทธิผู้พิการ)</t>
  </si>
  <si>
    <t>GD-IV60-04/017</t>
  </si>
  <si>
    <t>คลินิกทันตกรรมเดนทัลอิมเมจ(สาขาลาดพร้าว)</t>
  </si>
  <si>
    <t>ได้แล้ว 31/5/2017</t>
  </si>
  <si>
    <t>GD-IV60-04/018</t>
  </si>
  <si>
    <t>โรงพยาบาลขอนแก่น</t>
  </si>
  <si>
    <t>ได้แล้ว 7/11/2017</t>
  </si>
  <si>
    <t>GD-IV60-04/019</t>
  </si>
  <si>
    <t>ค่าตรวจผู้ป่วยด้วยเครื่องเอซเรย์ (พ.ย.59)</t>
  </si>
  <si>
    <t>ได้แล้ว 10/4/2017</t>
  </si>
  <si>
    <t>GD-IV60-04/020</t>
  </si>
  <si>
    <t>ค่าตรวจผู้ป่วยด้วยเครื่องเอกซเรย์คอมพิวเตอร์ (มี.ค.60)</t>
  </si>
  <si>
    <t>GD-IV60-04/021</t>
  </si>
  <si>
    <t>GD-IV60-04/022</t>
  </si>
  <si>
    <t>GD-IV60-04/023</t>
  </si>
  <si>
    <t>GD-IV60-04/024</t>
  </si>
  <si>
    <t>GD-IV60-04/025</t>
  </si>
  <si>
    <t>GD-IV60-04/026</t>
  </si>
  <si>
    <t>GD-IV60-04/027</t>
  </si>
  <si>
    <t>โรงพยาบาลบางบ่อ (เบิกจ่ายตรง)</t>
  </si>
  <si>
    <t>GD-IV60-04/028</t>
  </si>
  <si>
    <t>GD-IV60-04/029</t>
  </si>
  <si>
    <t xml:space="preserve">ค่าตรวจผู้ป่วยด้วยเครื่องเอกซเรย์คอมพิวเตอร์(ม.ค.60)  
</t>
  </si>
  <si>
    <t>ได้แล้ว 19/4/2017</t>
  </si>
  <si>
    <t>GD-IV60-04/030</t>
  </si>
  <si>
    <t>โรงพยาบาลพิจิตร(ปก/มค/59)</t>
  </si>
  <si>
    <t>ค่าตรวจผู้ป่วยด้วยเครื่องเอกซเรย์คอมพิวเตอร์ (ม.ค. 60)</t>
  </si>
  <si>
    <t>GD-IV60-04/031</t>
  </si>
  <si>
    <t>โรงพยาบาลพิจิตร(ปก/มค/60)</t>
  </si>
  <si>
    <t>GD-IV60-04/032</t>
  </si>
  <si>
    <t>โรงพยาบาลพิจิตร(บท/มค/59)</t>
  </si>
  <si>
    <t>GD-IV60-04/033</t>
  </si>
  <si>
    <t>โรงพยาบาลพิจิตร(ขร/มค/59)</t>
  </si>
  <si>
    <t>GD-IV60-04/034</t>
  </si>
  <si>
    <t>โรงพยาบาลพิจิตร(อปท/มค/59)</t>
  </si>
  <si>
    <t>GD-IV60-04/035</t>
  </si>
  <si>
    <t>โรงพยาบาลพิจิตร(อปท/มค/60)</t>
  </si>
  <si>
    <t>GD-IV60-04/036</t>
  </si>
  <si>
    <t>โรงพยาบาลพิจิตร(บท/มค/60)</t>
  </si>
  <si>
    <t>GD-IV60-04/037</t>
  </si>
  <si>
    <t xml:space="preserve">ซองกันน้ำลาย เบอร์ 0,2 </t>
  </si>
  <si>
    <t>GD-IV60-04/038</t>
  </si>
  <si>
    <t>ค่ารักษาพยาบาลผู้ป่วยนอก 1-31 มีนาคม 2560</t>
  </si>
  <si>
    <t>GD-IV60-04/039</t>
  </si>
  <si>
    <t>ค่าตรวจด้วยเครื่องเอกซเรย์ (ก.พ.60)</t>
  </si>
  <si>
    <t>GD-IV60-04/040</t>
  </si>
  <si>
    <t>ได้แล้ว 1/5/2017</t>
  </si>
  <si>
    <t>GD-IV60-04/041</t>
  </si>
  <si>
    <t>ซองกันน้ำลาย เบอร์2</t>
  </si>
  <si>
    <t>ได้แล้ว 9/2/2018</t>
  </si>
  <si>
    <t>GD-IV60-04/042</t>
  </si>
  <si>
    <t>ได้แล้ว 10/8/2017</t>
  </si>
  <si>
    <t>GD-IV60-04/043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</si>
  <si>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23/30)</t>
    </r>
  </si>
  <si>
    <t>ได้แล้ว 8/4/2017</t>
  </si>
  <si>
    <t>GD-IV60-04/044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</si>
  <si>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(ชำระงวดที่  31/36)</t>
    </r>
  </si>
  <si>
    <t>ได้แล้ว 17/4/2017</t>
  </si>
  <si>
    <t>26//4/2017</t>
  </si>
  <si>
    <t>GD-IV60-04/045</t>
  </si>
  <si>
    <t>โรงพยาบาลโพธิ์ประทับช้าง</t>
  </si>
  <si>
    <t>GD-IV60-04/046</t>
  </si>
  <si>
    <t>โรงพยาบาลวังทรายพูน</t>
  </si>
  <si>
    <t>GD-IV60-04/047</t>
  </si>
  <si>
    <t>คลินิกเดนทอลไวส์</t>
  </si>
  <si>
    <t>ได้แล้ว 4/5/2017</t>
  </si>
  <si>
    <t>เงินสด</t>
  </si>
  <si>
    <t>GD-IV60-04/048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</si>
  <si>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25/36)</t>
    </r>
  </si>
  <si>
    <t>GD-IV60-04/049</t>
  </si>
  <si>
    <t>โรงพยาบาลค่ายประจักษ์ (งวดที่ 23 )</t>
  </si>
  <si>
    <t>เครื่องแปลงสัญญาณภาพ CS7600 (ประจำเดือน เม.ย. 60)</t>
  </si>
  <si>
    <t xml:space="preserve">ได้แล้ว 25/5/2017 </t>
  </si>
  <si>
    <t>GD-IV60-05/001</t>
  </si>
  <si>
    <t>โรงพยาบาลบางมูลนาก</t>
  </si>
  <si>
    <t>ซฮงกันน้ำลาย เบอร์ 0,2</t>
  </si>
  <si>
    <t>GD-IV60-05/002</t>
  </si>
  <si>
    <t>GD-IV60-05/003</t>
  </si>
  <si>
    <t>โรงพยาบาลน่าน</t>
  </si>
  <si>
    <t>Imaging Plate,ซองกันน้ำลาย</t>
  </si>
  <si>
    <t>ได้แล้ว 21/6/2017</t>
  </si>
  <si>
    <t>GD-IV60-05/004</t>
  </si>
  <si>
    <t>GD-IV60-05/005</t>
  </si>
  <si>
    <t>เครื่องเอกซเรย์ฟันแบบติดรถเข็น</t>
  </si>
  <si>
    <t>ได้แล้ว 25/7/2017</t>
  </si>
  <si>
    <t>GD-IV60-05/006</t>
  </si>
  <si>
    <t>โรงพยาบาลบางคล้า</t>
  </si>
  <si>
    <t>CS7600</t>
  </si>
  <si>
    <t>ได้แล้ว 12/7/2017</t>
  </si>
  <si>
    <t>GD-IV60-05/007</t>
  </si>
  <si>
    <t>ค่าตรวจด้วยเครื่องเอกซเรย์ (มี.ค.60)</t>
  </si>
  <si>
    <t>ได้แล้ว 9/5/2017</t>
  </si>
  <si>
    <t>GD-IV60-05/008</t>
  </si>
  <si>
    <t>ค่าบำรุงรักษาเครื่องเอกซเรย์ฟัน ครั้งที่2</t>
  </si>
  <si>
    <t>GD-IV60-05/009</t>
  </si>
  <si>
    <t>ค่ารักษาพยาบาลผู้ป่วยนอก 1-30 เมษายน 2560</t>
  </si>
  <si>
    <t>ได้แล้ว 21/11/2017</t>
  </si>
  <si>
    <t>GD-IV60-05/010</t>
  </si>
  <si>
    <t>ลูกค้ายกเลิกการสั่ง แต่ร้หลังปิดงบไปแล้ว</t>
  </si>
  <si>
    <t>GD-IV60-05/011</t>
  </si>
  <si>
    <t>โรงพยาบาลพิจิตร(ข้าราชการ)</t>
  </si>
  <si>
    <t>ค่าตรวจผู้ป่วยด้วยเครื่องเอกซเรย์คอมพิวเตอร์ (ม.ค.60)</t>
  </si>
  <si>
    <t>ได้แล้ว 26/5/2017</t>
  </si>
  <si>
    <t>GD-IV60-05/012</t>
  </si>
  <si>
    <t>โรงพยาบาลพิจิตร(บัตรทอง)</t>
  </si>
  <si>
    <t>GD-IV60-05/013</t>
  </si>
  <si>
    <t>GD-IV60-05/014</t>
  </si>
  <si>
    <t>โรงพยาบาลพิจิตร(อปท)</t>
  </si>
  <si>
    <t>GD-IV60-05/015</t>
  </si>
  <si>
    <t>โรงพยาบาลพิจิตร(พรบ)</t>
  </si>
  <si>
    <t>GD-IV60-05/016</t>
  </si>
  <si>
    <t>GD-IV60-05/017</t>
  </si>
  <si>
    <t>GD-IV60-05/018</t>
  </si>
  <si>
    <t>GD-IV60-05/019</t>
  </si>
  <si>
    <t>GD-IV60-05/020</t>
  </si>
  <si>
    <t>ค่าตรวจผู้ป่วยด้วยเครื่องเอกซเรย์คอมพิวเตอร์ (เม.ย.60)</t>
  </si>
  <si>
    <t>ได้แล้ว 14/3/2018</t>
  </si>
  <si>
    <t>GD-IV60-05/021</t>
  </si>
  <si>
    <t>GD-IV60-05/022</t>
  </si>
  <si>
    <t>GD-IV60-05/023</t>
  </si>
  <si>
    <t>โรงพยาบาลบางบ่อ (พ.ร.บ.)</t>
  </si>
  <si>
    <t>ได้แล้ว 18/4/2018</t>
  </si>
  <si>
    <t>GD-IV60-05/024</t>
  </si>
  <si>
    <t>ทำใบลดหนี้ยกเลิกInv.</t>
  </si>
  <si>
    <t>GD-IV60-05/025</t>
  </si>
  <si>
    <t>GD-IV60-05/026</t>
  </si>
  <si>
    <t>ซองกันน้ำลาย เบอร์ 0</t>
  </si>
  <si>
    <t>ได้แล้ว 9/10/2017</t>
  </si>
  <si>
    <t>GD-IV60-05/027</t>
  </si>
  <si>
    <t>GD-IV60-05/028</t>
  </si>
  <si>
    <t>โรงพยาบาลบึงนาราง</t>
  </si>
  <si>
    <t>ได้แล้ว 11/5/2017</t>
  </si>
  <si>
    <t>GD-IV60-05/029</t>
  </si>
  <si>
    <t>ได้แล้ว 29/5/2017</t>
  </si>
  <si>
    <t>GD-IV60-05/030</t>
  </si>
  <si>
    <t xml:space="preserve">เครื่องเอกซเรย์ฟันทั้งปากและกะโหลกศีรษะ </t>
  </si>
  <si>
    <t>ได้แล้ว 22/6/2017</t>
  </si>
  <si>
    <t>GD-IV60-05/031</t>
  </si>
  <si>
    <t>เครื่องเอกซเรย์ภายนอกช่องปาก CS8100SC</t>
  </si>
  <si>
    <t>GD-IV60-05/032</t>
  </si>
  <si>
    <t>โรงพยาบาลวังโป่ง</t>
  </si>
  <si>
    <t>GD-IV60-05/033</t>
  </si>
  <si>
    <t>GD-IV60-05/034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</si>
  <si>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26/36)</t>
    </r>
  </si>
  <si>
    <t>ได้แล้ว 28/5/2017</t>
  </si>
  <si>
    <t>25/5/20017</t>
  </si>
  <si>
    <t>GD-IV60-05/035</t>
  </si>
  <si>
    <t>โรงพยาบาลวชิรบารมี</t>
  </si>
  <si>
    <t>ได้แล้ว 8/6/2017</t>
  </si>
  <si>
    <t>24/5/20017</t>
  </si>
  <si>
    <t>GD-IV60-05/036</t>
  </si>
  <si>
    <t>บริษัท สิริกร อิมเพรสชั่น จำกัด (Absolute Dental Clinic)</t>
  </si>
  <si>
    <t>ค่าอะไหล่และค่าบริการ</t>
  </si>
  <si>
    <t>ได้แล้ว 5/6/2017</t>
  </si>
  <si>
    <t>GD-IV60-05/037</t>
  </si>
  <si>
    <t>GD-IV60-05/038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</si>
  <si>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24/30)</t>
    </r>
  </si>
  <si>
    <t>GD-IV60-05/039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</si>
  <si>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(ชำระงวดที่  32/36)</t>
    </r>
  </si>
  <si>
    <t>ได้แล้ว 18/5/2017</t>
  </si>
  <si>
    <t>GD-IV60-05/040</t>
  </si>
  <si>
    <t>โรงพยาบาลค่ายประจักษ์ (งวดที่ 24 )</t>
  </si>
  <si>
    <t>เครื่องแปลงสัญญาณภาพ CS7600 (ประจำเดือน พ.ค. 60)</t>
  </si>
  <si>
    <t>GD-IV60-06/001</t>
  </si>
  <si>
    <t>ค่าตรวจด้วยเครื่องเอกซเรย์คอมพิวเตอร์แบบถ่ายต่อเนื่อง (ม.ค.60)</t>
  </si>
  <si>
    <t>GD-IV60-06/002</t>
  </si>
  <si>
    <t>ค่าตรวจด้วยเครื่องเอกซเรย์คอมพิวเตอร์แบบถ่ายต่อเนื่อง (ก.พ.60)</t>
  </si>
  <si>
    <t>GD-IV60-06/003</t>
  </si>
  <si>
    <t>GD-IV60-06/004</t>
  </si>
  <si>
    <t>ได้แล้ว 6/6/2017</t>
  </si>
  <si>
    <t>GD-IV60-06/005</t>
  </si>
  <si>
    <t>ได้แล้ว 6/6/2018</t>
  </si>
  <si>
    <t>GD-IV60-06/006</t>
  </si>
  <si>
    <t>ได้แล้ว 6/6/2019</t>
  </si>
  <si>
    <t>GD-IV60-06/007</t>
  </si>
  <si>
    <t>โรงพยาบาลปลาปาก</t>
  </si>
  <si>
    <t>ค่าตรวจเช็คสภาพเครื่อง</t>
  </si>
  <si>
    <t>ได้แล้ว 17/8/2017</t>
  </si>
  <si>
    <t>GD-IV60-06/008</t>
  </si>
  <si>
    <t>โรงพยาบาลพิจิตร(ประกันสังคม)</t>
  </si>
  <si>
    <t>ได้แล้ว 20/6/2017</t>
  </si>
  <si>
    <t>GD-IV60-06/009</t>
  </si>
  <si>
    <t>GD-IV60-06/010</t>
  </si>
  <si>
    <t>GD-IV60-06/011</t>
  </si>
  <si>
    <t>GD-IV60-06/012</t>
  </si>
  <si>
    <t>ค่าตรวจผู้ป่วยด้วยเครื่องเอซเรย์ (ต.ค.59)</t>
  </si>
  <si>
    <t>ได้แล้ว 15/6/2017</t>
  </si>
  <si>
    <t>GD-IV60-06/013</t>
  </si>
  <si>
    <t>ค่าตรวจผู้ป่วยด้วยเครื่องเอซเรย์ (ธ.ค.59)</t>
  </si>
  <si>
    <t>GD-IV60-06/014</t>
  </si>
  <si>
    <t>ค่ารักษาพยาบาลผู้ป่วยนอก พ.ค. 2560</t>
  </si>
  <si>
    <t>GD-IV60-06/015</t>
  </si>
  <si>
    <t>โรงพยาบาลบางบ่อ(บัตรทอง)</t>
  </si>
  <si>
    <t>ค่าตรวจผู้ป่วยด้วยเครื่องเอกซเรย์คอมพิวเตอร์ (พ.ค.60)</t>
  </si>
  <si>
    <t>GD-IV60-06/016</t>
  </si>
  <si>
    <t>โรงพยาบาลบางบ่อ(บัตรต่าวด้าว)</t>
  </si>
  <si>
    <t>GD-IV60-06/017</t>
  </si>
  <si>
    <t>โรงพยาบาลบางบ่อ(ประกันสังคม)</t>
  </si>
  <si>
    <t>GD-IV60-06/018</t>
  </si>
  <si>
    <t>โรงพยาบาลบางบ่อ(พ.ร.บ.)</t>
  </si>
  <si>
    <t>GD-IV60-06/019</t>
  </si>
  <si>
    <t>โรงพยาบาลบางบ่อ(ไม่ทราบสิทธิ)</t>
  </si>
  <si>
    <t>GD-IV60-06/020</t>
  </si>
  <si>
    <t>โรงพยาบาลบางบ่อ(ชำระเงินเอง)</t>
  </si>
  <si>
    <t>GD-IV60-06/021</t>
  </si>
  <si>
    <t>โรงพยาบาลบางบ่อ(เบิกจ่ายตรง)</t>
  </si>
  <si>
    <t>GD-IV60-06/022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</si>
  <si>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25/30)</t>
    </r>
  </si>
  <si>
    <t>GD-IV60-06/023</t>
  </si>
  <si>
    <t>ค่าอะไหล่เครื่อง CS7600</t>
  </si>
  <si>
    <t>ได้แล้ว 28/11/2017</t>
  </si>
  <si>
    <t>GD-IV60-06/024</t>
  </si>
  <si>
    <t xml:space="preserve">คลินิกทันตกรรมบีไบรท์  </t>
  </si>
  <si>
    <t>Imaging  Plate / ซองกันน้ำลายเบอร์ 2</t>
  </si>
  <si>
    <t>ได้แล้ว 11/2/2018</t>
  </si>
  <si>
    <t>GD-IV60-06/025</t>
  </si>
  <si>
    <t>บริษัท ดิ ออร่า เด็นทัล จำกัด (ชำระงวดที่ 1/6)</t>
  </si>
  <si>
    <t>Sensor เอกซเรย์ภายในช่องปาก</t>
  </si>
  <si>
    <t>GD-IV60-06/026</t>
  </si>
  <si>
    <t>ค่าตรวจผู้ป่วยด้วยเครื่องเอซเรย์ (มี.ค.60)</t>
  </si>
  <si>
    <t>GD-IV60-06/027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</si>
  <si>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(ชำระงวดที่  33/36)</t>
    </r>
  </si>
  <si>
    <t>GD-IV60-06/028</t>
  </si>
  <si>
    <t>GD-IV60-06/029</t>
  </si>
  <si>
    <t>GD-IV60-06/030</t>
  </si>
  <si>
    <t>ค่ามัดจำเครื่อง CS8100SC</t>
  </si>
  <si>
    <t>GD-IV60-06/031</t>
  </si>
  <si>
    <t>Denta Kids เด็นต้า คิดส์</t>
  </si>
  <si>
    <t>ได้แล้ว 14/6/2017</t>
  </si>
  <si>
    <t>GD-IV60-06/032</t>
  </si>
  <si>
    <t>Syringe 200 Set.</t>
  </si>
  <si>
    <t>ได้แล้ว 27/4/2018</t>
  </si>
  <si>
    <t>GD-IV60-06/033</t>
  </si>
  <si>
    <t>Carestream Health (Thailand) Co.,LTD</t>
  </si>
  <si>
    <t>Support Fund to GD4 : TDA Show 2017</t>
  </si>
  <si>
    <t>ได้แล้ว 25/8/2017</t>
  </si>
  <si>
    <t>GD-IV60-06/034</t>
  </si>
  <si>
    <t>GD-IV60-06/035</t>
  </si>
  <si>
    <t>GD-IV60-06/036</t>
  </si>
  <si>
    <t>GD-IV60-06/037</t>
  </si>
  <si>
    <t>โรงพยาบาลพิจิตร(พรบ.)</t>
  </si>
  <si>
    <t>GD-IV60-06/038</t>
  </si>
  <si>
    <t>GD-IV60-06/039</t>
  </si>
  <si>
    <t>GD-IV60-06/040</t>
  </si>
  <si>
    <t>GD-IV60-06/041</t>
  </si>
  <si>
    <t>GD-IV60-06/042</t>
  </si>
  <si>
    <t>ค่าตรวจด้วยเครื่องเอกซเรย์ (เม.ษ.60)</t>
  </si>
  <si>
    <t>GD-IV60-06/043</t>
  </si>
  <si>
    <t xml:space="preserve"> Doctor Marc Schiffmann</t>
  </si>
  <si>
    <t>Hygienic Shealth 1000 pcs.</t>
  </si>
  <si>
    <t>GD-IV60-06/044</t>
  </si>
  <si>
    <t>ได้แล้ว 29/6/2017</t>
  </si>
  <si>
    <t>GD-IV60-06/045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</si>
  <si>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27/36)</t>
    </r>
  </si>
  <si>
    <t>ได้แล้ว 28/6/2017</t>
  </si>
  <si>
    <t>GD-IV60-06/046</t>
  </si>
  <si>
    <t>โรงพยาบาลค่ายประจักษ์ (งวดที่ 25 )</t>
  </si>
  <si>
    <t>เครื่องแปลงสัญญาณภาพ CS7600 (ประจำเดือน มิ.ย. 60)</t>
  </si>
  <si>
    <t>GD-IV60-07/001</t>
  </si>
  <si>
    <t>บริษัท โรงพยาบาลจุฬารัตน์ จำกัด(มหาชน)</t>
  </si>
  <si>
    <t>Imaging Plate Size 0,1 (โปรในงานประชุม)</t>
  </si>
  <si>
    <t>GD-IV60-07/002</t>
  </si>
  <si>
    <t>ทพ.ญ. สโรจินต์ หงส์ชัยมงคล</t>
  </si>
  <si>
    <t>Imaging Plate Size 2 (โปรในงานประชุม)</t>
  </si>
  <si>
    <t>ได้แล้ว 14/12/2017</t>
  </si>
  <si>
    <t>GD-IV60-07/003</t>
  </si>
  <si>
    <t>CS8100SC+CS7200</t>
  </si>
  <si>
    <t>ได้แล้ว 3/7/2017</t>
  </si>
  <si>
    <t>GD-IV60-07/004</t>
  </si>
  <si>
    <t>ค่าตรวจด้วยเครื่องเอกซเรย์คอมพิวเตอร์แบบถ่ายต่อเนื่อง (มี.ค.60)</t>
  </si>
  <si>
    <t>GD-IV60-07/005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</si>
  <si>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26/30)</t>
    </r>
  </si>
  <si>
    <t>ได้แล้ว 8/7/2017</t>
  </si>
  <si>
    <t>GD-IV60-07/006</t>
  </si>
  <si>
    <t>ได้แล้ว 1/11/2017</t>
  </si>
  <si>
    <t>GD-IV60-07/007</t>
  </si>
  <si>
    <t>ค่าบริการตรวจเครื่อง CS7600  ครั้งที่ 2</t>
  </si>
  <si>
    <t>ได้แล้ว 31/8/2017</t>
  </si>
  <si>
    <t>GD-IV60-07/008</t>
  </si>
  <si>
    <t>ค่ารักษาพยาบาลผู้ป่วยนอก 1-30 มิถุนายน 2560</t>
  </si>
  <si>
    <t>GD-IV60-07/009</t>
  </si>
  <si>
    <t>The Dent Dental Clinic</t>
  </si>
  <si>
    <t>ได้แล้ว 20/7/2017</t>
  </si>
  <si>
    <t>GD-IV60-07/010</t>
  </si>
  <si>
    <t>โรงพยาบาลเอกชล 1</t>
  </si>
  <si>
    <t>ซองกันน้ำลายเบอร์2 / Plate เบอร์ 2</t>
  </si>
  <si>
    <t>ได้แล้ว 6/7/2017</t>
  </si>
  <si>
    <t>GD-IV60-07/011</t>
  </si>
  <si>
    <t>ค่าตรวจผู้ป่วยด้วยเครื่องเอกซเรย์คอมพิวเตอร์ (มิ.ย.60)</t>
  </si>
  <si>
    <t>ได้แล้ว 24/1/2018</t>
  </si>
  <si>
    <t>GD-IV60-07/012</t>
  </si>
  <si>
    <t>GD-IV60-07/013</t>
  </si>
  <si>
    <t>โรงพยาบาลบางบ่อ(บัตรต่างด้าว)</t>
  </si>
  <si>
    <t>GD-IV60-07/014</t>
  </si>
  <si>
    <t>GD-IV60-07/015</t>
  </si>
  <si>
    <t>GD-IV60-07/016</t>
  </si>
  <si>
    <t>GD-IV60-07/017</t>
  </si>
  <si>
    <t>GD-IV60-07/018</t>
  </si>
  <si>
    <t>GD-IV60-07/019</t>
  </si>
  <si>
    <t>GD-IV60-07/020</t>
  </si>
  <si>
    <t>ค่าแพทย์อ่านฟิล์ม เดือนมกราคม  2560</t>
  </si>
  <si>
    <t>ได้แล้ว 21/7/2017</t>
  </si>
  <si>
    <t>GD-IV60-07/021</t>
  </si>
  <si>
    <t>ค่าแพทย์อ่านฟิล์ม เดือนกุมภาพันธ์  2560</t>
  </si>
  <si>
    <t>GD-IV60-07/022</t>
  </si>
  <si>
    <t>ค่าแพทย์อ่านฟิล์ม เดือนมีนาคม  2560</t>
  </si>
  <si>
    <t>GD-IV60-07/023</t>
  </si>
  <si>
    <t>ค่าแพทย์อ่านฟิล์ม เดือนเมษายน  2560</t>
  </si>
  <si>
    <t>GD-IV60-07/024</t>
  </si>
  <si>
    <t xml:space="preserve">บริษัท ทันตราธันวา กรุ๊ป จำกัด </t>
  </si>
  <si>
    <t>ค่าตรวจแช็คเครื่องเอกซเรย์</t>
  </si>
  <si>
    <t>ได้แล้ว 22/9/2017</t>
  </si>
  <si>
    <t>GD-IV60-07/025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</si>
  <si>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(ชำระงวดที่  34/36)</t>
    </r>
  </si>
  <si>
    <t>ได้แล้ว 18/7/2017</t>
  </si>
  <si>
    <t>GD-IV60-07/026</t>
  </si>
  <si>
    <t>GD-IV60-07/027</t>
  </si>
  <si>
    <t>ค่าตรวจด้วยเครื่องเอกซเรย์ (มี.ค60)</t>
  </si>
  <si>
    <t>ได้แล้ว7/8/2017</t>
  </si>
  <si>
    <t>GD-IV60-07/028</t>
  </si>
  <si>
    <t>พ.ท.ทพ.กมลศักดิ์  จิรรัตนโชติกุล</t>
  </si>
  <si>
    <t>ค่าซ่อมเครื่องเอกซเรย์ Panoramic</t>
  </si>
  <si>
    <t>ได้แล้ว 13/11/2017</t>
  </si>
  <si>
    <t>GD-IV60-07/029</t>
  </si>
  <si>
    <t>ได้แล้ว 7/8/2017</t>
  </si>
  <si>
    <t>GD-IV60-07/030</t>
  </si>
  <si>
    <t>GD-IV60-07/031</t>
  </si>
  <si>
    <t>ได้แล้ง 7/8/2017</t>
  </si>
  <si>
    <t>GD-IV60-07/032</t>
  </si>
  <si>
    <t>ได้แล้ว 3/10/2017</t>
  </si>
  <si>
    <t>GD-IV60-07/033</t>
  </si>
  <si>
    <t>ได้แล้ว 15/8/2017</t>
  </si>
  <si>
    <t>GD-IV60-07/034</t>
  </si>
  <si>
    <t>GD-IV60-07/035</t>
  </si>
  <si>
    <t>GD-IV60-07/036</t>
  </si>
  <si>
    <t>GD-IV60-07/037</t>
  </si>
  <si>
    <t>GD-IV60-07/038</t>
  </si>
  <si>
    <t>GD-IV60-07/039</t>
  </si>
  <si>
    <t>GD-IV60-07/040</t>
  </si>
  <si>
    <t>GD-IV60-07/041</t>
  </si>
  <si>
    <t>โรงพยาบาลอู่ทอง</t>
  </si>
  <si>
    <t>ได้แล้ว 9/5/2018</t>
  </si>
  <si>
    <t>GD-IV60-07/042</t>
  </si>
  <si>
    <t>บริษัท ดิ ออร่า เด็นทัล จำกัด (ชำระงวดที่ 2/6)</t>
  </si>
  <si>
    <t>ได้แล้ว 31/7/2017</t>
  </si>
  <si>
    <t>GD-IV60-07/043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</si>
  <si>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28/36)</t>
    </r>
  </si>
  <si>
    <t>GD-IV60-07/044</t>
  </si>
  <si>
    <t>โรงพยาบาลค่ายประจักษ์ (งวดที่ 26 )</t>
  </si>
  <si>
    <t>เครื่องแปลงสัญญาณภาพ CS7600 (ประจำเดือน ก.ค. 60)</t>
  </si>
  <si>
    <t>ได้แล้ว 29/8/2017</t>
  </si>
  <si>
    <t>GD-IV60-08/001</t>
  </si>
  <si>
    <t>ได้แล้ว 15/3/2018</t>
  </si>
  <si>
    <t>GD-IV60-08/002</t>
  </si>
  <si>
    <t>โรงพยาบาลบ้านแหลม</t>
  </si>
  <si>
    <t>Micro Applicator</t>
  </si>
  <si>
    <t>ได้แล้ว 8/3/2018</t>
  </si>
  <si>
    <t>GD-IV60-08/003</t>
  </si>
  <si>
    <t>ได้แล้ว 22/2/2018</t>
  </si>
  <si>
    <t>3/8//2017</t>
  </si>
  <si>
    <t>GD-IV60-08/004</t>
  </si>
  <si>
    <t>ค่าบำรุงรักษาเครื่องเอกซเรย์ฟัน ครั้งที่3</t>
  </si>
  <si>
    <t>ได้แล้ว 8/12/2017</t>
  </si>
  <si>
    <t>GD-IV60-08/005</t>
  </si>
  <si>
    <t>true</t>
  </si>
  <si>
    <t>GD-IV60-08/006</t>
  </si>
  <si>
    <t>บริษัท ฮิตาชิ แคปปิตอล (ประเทศไทย)จำกัด</t>
  </si>
  <si>
    <t>เครื่องเอกซเรย์ภายนอกช่องปากระบบ3มิติ</t>
  </si>
  <si>
    <t>GD-IV60-08/007</t>
  </si>
  <si>
    <t>ค่าตรวจด้วยเครื่องเอกซเรย์คอมพิวเตอร์แบบถ่ายต่อเนื่อง (เม.ย.60)</t>
  </si>
  <si>
    <t>GD-IV60-08/008</t>
  </si>
  <si>
    <t>ได้แล้ว 9/8/2017</t>
  </si>
  <si>
    <t>GD-IV60-08/009</t>
  </si>
  <si>
    <t>โรงพยาบาลองครักษ์</t>
  </si>
  <si>
    <t>ได้แล้ว 19/1/2018</t>
  </si>
  <si>
    <t>GD-IV60-08/010</t>
  </si>
  <si>
    <t>ค่าตรวจผู้ป่วยด้วยเครื่องเอกซเรย์คอมพิวเตอร์ (ก.ค.60)</t>
  </si>
  <si>
    <t>GD-IV60-08/011</t>
  </si>
  <si>
    <t>GD-IV60-08/012</t>
  </si>
  <si>
    <t>GD-IV60-08/013</t>
  </si>
  <si>
    <t>โรงพยาบาลบางบ่อ(ผู้พิการ)</t>
  </si>
  <si>
    <t>GD-IV60-08/014</t>
  </si>
  <si>
    <t>บริษัท ไทย จีแอล จำกัด</t>
  </si>
  <si>
    <t>ค่า Sale Commission</t>
  </si>
  <si>
    <t>GD-IV60-08/015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</si>
  <si>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27/30)</t>
    </r>
  </si>
  <si>
    <t>ได้แล้ว 8/8/2017</t>
  </si>
  <si>
    <t>GD-IV60-08/016</t>
  </si>
  <si>
    <t>โรงพยาบาลเสรีรักษ์</t>
  </si>
  <si>
    <t>Plate Size 2 (7200)</t>
  </si>
  <si>
    <t>ได้แล้ว 31/10/2017</t>
  </si>
  <si>
    <t>GD-IV60-08/017</t>
  </si>
  <si>
    <t>โรงพยาบาลวังเจ้า</t>
  </si>
  <si>
    <t>ได้แล้ว 25/7/2018</t>
  </si>
  <si>
    <t>GD-IV60-08/018</t>
  </si>
  <si>
    <t>ค่ารักษาพยาบาลผู้ป่วยนอก 1-31 กรกฎาคม 2560</t>
  </si>
  <si>
    <t>GD-IV60-08/019</t>
  </si>
  <si>
    <t>GD-IV60-08/020</t>
  </si>
  <si>
    <t>ค่าตรวจด้วยเครื่องเอกซเรย์ (พ.ค.60)</t>
  </si>
  <si>
    <t>GD-IV60-08/021</t>
  </si>
  <si>
    <t>ค่าตรวจด้วยเครื่องเอกซเรย์ (มิ.ย.60)</t>
  </si>
  <si>
    <t>GD-IV60-08/022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</si>
  <si>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(ชำระงวดที่  35/36)</t>
    </r>
  </si>
  <si>
    <t>GD-IV60-08/023</t>
  </si>
  <si>
    <t>ค่าตรวจผู้ป่วยด้วยเครื่องเอซเรย์ (ก.พ.60)</t>
  </si>
  <si>
    <t>GD-IV60-08/024</t>
  </si>
  <si>
    <t>ค่าตรวจด้วยเครื่องเอกซเรย์คอมพิวเตอร์แบบถ่ายต่อเนื่อง (พ.ค.60)</t>
  </si>
  <si>
    <t>ได้แล้ว 22/8/2017</t>
  </si>
  <si>
    <t>GD-IV60-08/025</t>
  </si>
  <si>
    <t>ได้แล้ว 15/10/2018</t>
  </si>
  <si>
    <t>GD-IV60-08/026</t>
  </si>
  <si>
    <t>ซองกันน้ำลาย เบอร์ 0, 4</t>
  </si>
  <si>
    <t>GD-IV60-08/027</t>
  </si>
  <si>
    <t>GD-IV60-08/028</t>
  </si>
  <si>
    <t>GD-IV60-08/029</t>
  </si>
  <si>
    <t>GD-IV60-08/030</t>
  </si>
  <si>
    <t>GD-IV60-08/031</t>
  </si>
  <si>
    <t>GD-IV60-08/032</t>
  </si>
  <si>
    <t>GD-IV60-08/033</t>
  </si>
  <si>
    <t>GD-IV60-08/034</t>
  </si>
  <si>
    <t>GD-IV60-08/035</t>
  </si>
  <si>
    <t>GD-IV60-08/036</t>
  </si>
  <si>
    <t>GD-IV60-08/037</t>
  </si>
  <si>
    <t>GD-IV60-08/038</t>
  </si>
  <si>
    <t>GD-IV60-08/039</t>
  </si>
  <si>
    <t>GD-IV60-08/040</t>
  </si>
  <si>
    <t>GD-IV60-08/041</t>
  </si>
  <si>
    <t>GD-IV60-08/042</t>
  </si>
  <si>
    <t>บริษัท ศินะ เมด จำกัด</t>
  </si>
  <si>
    <t>Imaging Plate Size 2,4</t>
  </si>
  <si>
    <t>ได้แล้ว 28/7/2017</t>
  </si>
  <si>
    <t>GD-IV60-08/043</t>
  </si>
  <si>
    <t>ได้แล้ว 6/9/2017</t>
  </si>
  <si>
    <t>GD-IV60-08/044</t>
  </si>
  <si>
    <t>GD-IV60-08/045</t>
  </si>
  <si>
    <t>บริษัท เอสซี เดนทอล อิควิปเม้นท์ แอนด์ เซอร์วิส จำกัด</t>
  </si>
  <si>
    <t>เครื่อง CS7600</t>
  </si>
  <si>
    <t>GD-IV60-08/046</t>
  </si>
  <si>
    <t>บริษัท ดิ ออร่า เด็นทัล จำกัด (ชำระงวดที่ 3/6)</t>
  </si>
  <si>
    <t>GD-IV60-08/047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</si>
  <si>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29/36)</t>
    </r>
  </si>
  <si>
    <t>ได้แล้ว 28/8/2017</t>
  </si>
  <si>
    <t>GD-IV60-08/048</t>
  </si>
  <si>
    <t>โรงพยาบาลค่ายประจักษ์ (งวดที่ 27 )</t>
  </si>
  <si>
    <t>เครื่องแปลงสัญญาณภาพ CS7600 (ประจำเดือน ส.ค. 60)</t>
  </si>
  <si>
    <t>ได้แล้ว 26/9/2018</t>
  </si>
  <si>
    <t>GD-IV60-09/001</t>
  </si>
  <si>
    <t>ค่าตรวจผู้ป่วยด้วยเครื่องเอกซเรย์ (เม.ย.60)</t>
  </si>
  <si>
    <t>GD-IV60-09/002</t>
  </si>
  <si>
    <t>GD-IV60-09/003</t>
  </si>
  <si>
    <t>Maintenance fee for Medical Equipment</t>
  </si>
  <si>
    <t>GD-IV60-09/004</t>
  </si>
  <si>
    <t>ได้แล้ว 11/9/2017</t>
  </si>
  <si>
    <t>GD-IV60-09/005</t>
  </si>
  <si>
    <t>ค่าตรวจด้วยเครื่องเอกซเรย์ (เม.ย.60)</t>
  </si>
  <si>
    <t>GD-IV60-09/006</t>
  </si>
  <si>
    <t>GD-IV60-09/007</t>
  </si>
  <si>
    <t>ค่าตรวจผู้ป่วยด้วยเครื่องเอกซเรย์คอมพิวเตอร์ (ส.ค..60)</t>
  </si>
  <si>
    <t>GD-IV60-09/008</t>
  </si>
  <si>
    <t>GD-IV60-09/009</t>
  </si>
  <si>
    <t>GD-IV60-09/010</t>
  </si>
  <si>
    <t>โรงพยาบาลบางบ่อ (พรบ.)</t>
  </si>
  <si>
    <t>GD-IV60-09/011</t>
  </si>
  <si>
    <t>โรงพยาบาลบางบ่อ (กองทุนทดแทน)</t>
  </si>
  <si>
    <t>GD-IV60-09/012</t>
  </si>
  <si>
    <t>ได้แล้ว 13/2/2018</t>
  </si>
  <si>
    <t>GD-IV60-09/013</t>
  </si>
  <si>
    <t>โรงพยาบาลสมเด็จพระยุพราชตะพานหิน</t>
  </si>
  <si>
    <t>เครื่อง CS7200</t>
  </si>
  <si>
    <t>GD-IV60-09/014</t>
  </si>
  <si>
    <t>บริษัท วีอาร์เมด จำกัด</t>
  </si>
  <si>
    <t>เครื่อง CS2200</t>
  </si>
  <si>
    <t>ได้แล้ว 16/9/2017</t>
  </si>
  <si>
    <t>GD-IV60-09/015</t>
  </si>
  <si>
    <t>บริษัท เดนทอลไวส์ จำกัด</t>
  </si>
  <si>
    <t xml:space="preserve">Imaging Plate CS7200 </t>
  </si>
  <si>
    <t>ได้แล้ว 19/9/2017</t>
  </si>
  <si>
    <t>GD-IV60-09/016</t>
  </si>
  <si>
    <t>เสื้อตะกั่วกันรังสี + ปลอกคอกันรังสี</t>
  </si>
  <si>
    <t>ได้แล้ว 18/9/2017</t>
  </si>
  <si>
    <t>GD-IV60-09/017</t>
  </si>
  <si>
    <t>ได้แล้ว 13/9/2017</t>
  </si>
  <si>
    <t>GD-IV60-09/018</t>
  </si>
  <si>
    <t>GD-IV60-09/019</t>
  </si>
  <si>
    <t>ได้แล้ว 31/7/2018</t>
  </si>
  <si>
    <t>GD-IV60-09/020</t>
  </si>
  <si>
    <t>ได้แล้ว 20/9/2017</t>
  </si>
  <si>
    <t>GD-IV60-09/021</t>
  </si>
  <si>
    <t>สำนักงานสาธารสุขจังหวัดเพชรบูรณ์</t>
  </si>
  <si>
    <t xml:space="preserve"> เครื่องเอ็กซเรย์ทั่วไป แบบตั้งพื้น</t>
  </si>
  <si>
    <t>GD-IV60-09/022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</si>
  <si>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(ชำระงวดที่  36/36)</t>
    </r>
  </si>
  <si>
    <t>GD-IV60-09/023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</si>
  <si>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28/30)</t>
    </r>
  </si>
  <si>
    <t>ได้แล้ว 8/9/2017</t>
  </si>
  <si>
    <t>GD-IV60-09/024</t>
  </si>
  <si>
    <t>บริษัท ต้นน้ำ ต้นข้าว จำกัด</t>
  </si>
  <si>
    <t>ค่าบริการซ่อมเครื่อง CS9000C 3D</t>
  </si>
  <si>
    <t>GD-IV60-09/025</t>
  </si>
  <si>
    <t>GD-IV60-09/026</t>
  </si>
  <si>
    <t>GD-IV60-09/027</t>
  </si>
  <si>
    <t>GD-IV60-09/028</t>
  </si>
  <si>
    <t>GD-IV60-09/029</t>
  </si>
  <si>
    <t>GD-IV60-09/030</t>
  </si>
  <si>
    <t>โรงพยาบาลค่ายประจักษ์ (งวดที่ 28 )</t>
  </si>
  <si>
    <t>เครื่องแปลงสัญญาณภาพ CS7600 (ประจำเดือน ก.ย. 60)</t>
  </si>
  <si>
    <t>ได้แล้ว 24/11/2018</t>
  </si>
  <si>
    <t>GD-IV60-10/001</t>
  </si>
  <si>
    <t>โรงพยาบาลสามพราน (ไร่ขิง)</t>
  </si>
  <si>
    <t>เครื่อง CS8100SC</t>
  </si>
  <si>
    <t>ได้แล้ว 29/9/2017</t>
  </si>
  <si>
    <t>GD-IV60-10/002</t>
  </si>
  <si>
    <t>โรงพยาบาลสมเด็จพระสังฆราช(วาสนะมหาเถระ)</t>
  </si>
  <si>
    <t>ได้แล้ว 23/11/2017</t>
  </si>
  <si>
    <t>GD-IV60-10/003</t>
  </si>
  <si>
    <t>ค่าตรวจด้วยเครื่องเอกซเรย์คอมพิวเตอร์แบบถ่ายต่อเนื่อง (มิ.ย.60)</t>
  </si>
  <si>
    <t>ได้แล้ว 10/10/2017</t>
  </si>
  <si>
    <t>GD-IV60-10/004</t>
  </si>
  <si>
    <t>บริษัท ดิ ออร่า เด็นทัล จำกัด (ชำระงวดที่ 4/6)</t>
  </si>
  <si>
    <t>ได้แล้ว 30/9/2017</t>
  </si>
  <si>
    <t>GD-IV60-10/005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</si>
  <si>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30/36)</t>
    </r>
  </si>
  <si>
    <t>ได้แล้ว 28/9/2017</t>
  </si>
  <si>
    <t>GD-IV60-10/006</t>
  </si>
  <si>
    <t>เครื่องCS2200</t>
  </si>
  <si>
    <t>ได้แล้ว 2/11/2017</t>
  </si>
  <si>
    <t>GD-IV60-10/007</t>
  </si>
  <si>
    <t>GD-IV60-10/008</t>
  </si>
  <si>
    <t>Micro Applicator S,M,L</t>
  </si>
  <si>
    <t>GD-IV60-10/009</t>
  </si>
  <si>
    <t>GD-IV60-10/010</t>
  </si>
  <si>
    <t>บริษัท บางปะกงเวชชกิจ จำกัด</t>
  </si>
  <si>
    <t>ซองกันน้ำลาย</t>
  </si>
  <si>
    <t>ได้แล้ว 30/11/2017</t>
  </si>
  <si>
    <t>GD-IV60-10/011</t>
  </si>
  <si>
    <t>ค่าตรวจผู้ป่วยด้วยเครื่องเอกซเรย์คอมพิวเตอร์ (ก.ย.60)</t>
  </si>
  <si>
    <t>GD-IV60-10/012</t>
  </si>
  <si>
    <t>โรงพยาบาลบางบ่อ(บัตรทองนอกเขต)</t>
  </si>
  <si>
    <t>GD-IV60-10/013</t>
  </si>
  <si>
    <t>GD-IV60-10/014</t>
  </si>
  <si>
    <t>GD-IV60-10/015</t>
  </si>
  <si>
    <t>GD-IV60-10/016</t>
  </si>
  <si>
    <t>GD-IV60-10/017</t>
  </si>
  <si>
    <t>GD-IV60-10/018</t>
  </si>
  <si>
    <t>GD-IV60-10/019</t>
  </si>
  <si>
    <t>GD-IV60-10/020</t>
  </si>
  <si>
    <t>GD-IV60-10/021</t>
  </si>
  <si>
    <t>GD-IV60-10/022</t>
  </si>
  <si>
    <t>Imaging Plate Size 0</t>
  </si>
  <si>
    <t>GD-IV60-10/023</t>
  </si>
  <si>
    <t>ค่ารักษาพยาบาลผู้ป่วยนอก ก.ย. 2560</t>
  </si>
  <si>
    <t>GD-IV60-10/024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</si>
  <si>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29/30)</t>
    </r>
  </si>
  <si>
    <t>ได้แล้ว 8/10/2017</t>
  </si>
  <si>
    <t>GD-IV60-10/025</t>
  </si>
  <si>
    <t>ได้แล้ว 8/11/2017</t>
  </si>
  <si>
    <t>GD-IV60-10/026</t>
  </si>
  <si>
    <t>GD-IV60-10/027</t>
  </si>
  <si>
    <t>GD-IV60-10/028</t>
  </si>
  <si>
    <t>GD-IV60-10/029</t>
  </si>
  <si>
    <t>GD-IV60-10/030</t>
  </si>
  <si>
    <t>GD-IV60-10/031</t>
  </si>
  <si>
    <t>GD-IV60-10/032</t>
  </si>
  <si>
    <t>GD-IV60-10/033</t>
  </si>
  <si>
    <t>ได้แล้ว 12/10/2017</t>
  </si>
  <si>
    <t>GD-IV60-10/034</t>
  </si>
  <si>
    <t>ค่าตรวจด้วยเครื่องเอกซเรย์ (ก.ค.60)</t>
  </si>
  <si>
    <t>ได้แล้ว 25/10/2017</t>
  </si>
  <si>
    <t>GD-IV60-10/035</t>
  </si>
  <si>
    <t>GD-IV60-10/036</t>
  </si>
  <si>
    <t>ซองกันน้ำลาย เบอร์ 2 (2 กล่อง)</t>
  </si>
  <si>
    <t>ได้แล้ว 20/11/2017</t>
  </si>
  <si>
    <t>GD-IV60-10/037</t>
  </si>
  <si>
    <t>ค่าแพทย์อ่านฟิล์ม เดือนพฤษภาคม  2560</t>
  </si>
  <si>
    <t>ได้แล้ว 20/10/2017</t>
  </si>
  <si>
    <t>GD-IV60-10/038</t>
  </si>
  <si>
    <t>ค่าตรวจด้วยเครื่องเอกซเรย์ (ส.ค.60)</t>
  </si>
  <si>
    <t>GD-IV60-10/039</t>
  </si>
  <si>
    <t>นาถยา ภู่วโรดม</t>
  </si>
  <si>
    <t>ได้แล้ว 27/10/2017</t>
  </si>
  <si>
    <t>GD-IV60-10/040</t>
  </si>
  <si>
    <t>บริษัท ดิ ออร่า เด็นทัล จำกัด (ชำระงวดที่ 5/6)</t>
  </si>
  <si>
    <t>GD-IV60-10/041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</si>
  <si>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31/36)</t>
    </r>
  </si>
  <si>
    <t>ได้แล้ว 28/10/2017</t>
  </si>
  <si>
    <t>GD-IV60-10/042</t>
  </si>
  <si>
    <t>โรงพยาบาลค่ายประจักษ์ (งวดที่ 29 )</t>
  </si>
  <si>
    <t>เครื่องแปลงสัญญาณภาพ CS7600 (ประจำเดือน ต.ค. 60)</t>
  </si>
  <si>
    <t>ได้แล้ว 19/2/2018</t>
  </si>
  <si>
    <t>GD-IV60-11/001</t>
  </si>
  <si>
    <t>ค่าตรวจด้วยเครื่องเอกซเรย์คอมพิวเตอร์แบบถ่ายต่อเนื่อง (ก.ค.60)</t>
  </si>
  <si>
    <t>ได้แล้ว 14/11/2017</t>
  </si>
  <si>
    <t>GD-IV60-11/002</t>
  </si>
  <si>
    <t>ค่าตรวจผู้ป่วยด้วยเครื่องเอกซเรย์คอมพิวเตอร์ (มี.ค.60)3-2/2560</t>
  </si>
  <si>
    <t>ได้แล้ว 20/12/2017</t>
  </si>
  <si>
    <t>GD-IV60-11/003</t>
  </si>
  <si>
    <t>ค่าตรวจผู้ป่วยด้วยเครื่องเอกซเรย์คอมพิวเตอร์ (มี.ค.60)3-3/2560</t>
  </si>
  <si>
    <t>ได้แล้ว 5/2/2018</t>
  </si>
  <si>
    <t>GD-IV60-11/004</t>
  </si>
  <si>
    <t>ค่าตรวจผู้ป่วยด้วยเครื่องเอกซเรย์คอมพิวเตอร์ (มี.ค.60)3-4/2560</t>
  </si>
  <si>
    <t>GD-IV60-11/005</t>
  </si>
  <si>
    <t>ค่าตรวจผู้ป่วยด้วยเครื่องเอกซเรย์คอมพิวเตอร์ (มี.ค.60)3-5/2560</t>
  </si>
  <si>
    <t>ได้แล้ว 27/11/2017</t>
  </si>
  <si>
    <t>GD-IV60-11/006</t>
  </si>
  <si>
    <t>ค่าตรวจผู้ป่วยด้วยเครื่องเอกซเรย์คอมพิวเตอร์ (เม.ย.60)4-2/2560</t>
  </si>
  <si>
    <t>GD-IV60-11/007</t>
  </si>
  <si>
    <t>ค่าตรวจผู้ป่วยด้วยเครื่องเอกซเรย์คอมพิวเตอร์ (เม.ย.60)4-3/2560</t>
  </si>
  <si>
    <t>GD-IV60-11/008</t>
  </si>
  <si>
    <t>ค่าตรวจผู้ป่วยด้วยเครื่องเอกซเรย์คอมพิวเตอร์ (เม.ย.60)4-4/2560</t>
  </si>
  <si>
    <t>GD-IV60-11/009</t>
  </si>
  <si>
    <t>ค่าตรวจผู้ป่วยด้วยเครื่องเอกซเรย์คอมพิวเตอร์ (เม.ย.60)4-5/2560</t>
  </si>
  <si>
    <t>GD-IV60-11/010</t>
  </si>
  <si>
    <t>ค่าตรวจผู้ป่วยด้วยเครื่องเอกซเรย์คอมพิวเตอร์ (เม.ย.60)4-6/2560</t>
  </si>
  <si>
    <t>GD-IV60-11/011</t>
  </si>
  <si>
    <t>ค่าตรวจผู้ป่วยด้วยเครื่องเอกซเรย์คอมพิวเตอร์ (เม.ย.60)4-8/2560</t>
  </si>
  <si>
    <t>GD-IV60-11/012</t>
  </si>
  <si>
    <t>ค่าตรวจผู้ป่วยด้วยเครื่องเอกซเรย์คอมพิวเตอร์ (พ.ค.60)5-3/2560</t>
  </si>
  <si>
    <t>GD-IV60-11/013</t>
  </si>
  <si>
    <t>ค่าตรวจผู้ป่วยด้วยเครื่องเอกซเรย์คอมพิวเตอร์ (พ.ค.60)5-6/2560</t>
  </si>
  <si>
    <t>GD-IV60-11/014</t>
  </si>
  <si>
    <t>ค่าตรวจผู้ป่วยด้วยเครื่องเอกซเรย์คอมพิวเตอร์ (พ.ค.60)5-7/2560</t>
  </si>
  <si>
    <t>GD-IV60-11/015</t>
  </si>
  <si>
    <t>ค่าตรวจผู้ป่วยด้วยเครื่องเอกซเรย์คอมพิวเตอร์ (พ.ค.60)5-9/2560</t>
  </si>
  <si>
    <t>GD-IV60-11/016</t>
  </si>
  <si>
    <t>ค่าตรวจผู้ป่วยด้วยเครื่องเอกซเรย์คอมพิวเตอร์ (มิ.ย.60)6-5/2560</t>
  </si>
  <si>
    <t>GD-IV60-11/017</t>
  </si>
  <si>
    <t>ค่าตรวจผู้ป่วยด้วยเครื่องเอกซเรย์คอมพิวเตอร์ (ก.ค.60)7-6/2560</t>
  </si>
  <si>
    <t>ได้แล้ว 25/1/2018</t>
  </si>
  <si>
    <t>GD-IV60-11/018</t>
  </si>
  <si>
    <t>ค่าตรวจผู้ป่วยด้วยเครื่องเอกซเรย์คอมพิวเตอร์ (ก.ค.60)7-11/2560</t>
  </si>
  <si>
    <t>GD-IV60-11/019</t>
  </si>
  <si>
    <t>Imaging Plate #2 , ซองกันน้ำลาย #2</t>
  </si>
  <si>
    <t>ได้แล้ว 30/5/2018</t>
  </si>
  <si>
    <t>GD-IV60-11/020</t>
  </si>
  <si>
    <t xml:space="preserve">Imaging Plate #2 </t>
  </si>
  <si>
    <t>ได้แล้ว 7/5/2018</t>
  </si>
  <si>
    <t>GD-IV60-11/021</t>
  </si>
  <si>
    <t>โรงพยาบาลบึงสามพัน</t>
  </si>
  <si>
    <t>GD-IV60-11/022</t>
  </si>
  <si>
    <t>โรงพยาบาลอุ้มผาง</t>
  </si>
  <si>
    <t>ซองกันน้ำลาย เบอร์ 0,2</t>
  </si>
  <si>
    <t>GD-IV60-11/023</t>
  </si>
  <si>
    <t>GD-IV60-11/024</t>
  </si>
  <si>
    <t>GD-IV60-11/025</t>
  </si>
  <si>
    <r>
      <rPr>
        <sz val="18"/>
        <rFont val="AngsanaUPC"/>
        <charset val="134"/>
      </rPr>
      <t xml:space="preserve">Denta Kids เด็นต้า คิดส์  </t>
    </r>
    <r>
      <rPr>
        <b/>
        <sz val="18"/>
        <rFont val="AngsanaUPC"/>
        <charset val="134"/>
      </rPr>
      <t>(ชำระงวดสุดท้าย)</t>
    </r>
  </si>
  <si>
    <t>GD-IV60-11/026</t>
  </si>
  <si>
    <t>ได้แล้ว 3/11/2017</t>
  </si>
  <si>
    <t>GD-IV60-11/027</t>
  </si>
  <si>
    <t>GD-IV60-11/028</t>
  </si>
  <si>
    <t>GD-IV60-11/029</t>
  </si>
  <si>
    <t>GD-IV60-11/030</t>
  </si>
  <si>
    <t>GD-IV60-11/031</t>
  </si>
  <si>
    <t>GD-IV60-11/032</t>
  </si>
  <si>
    <t>ค่ารักษาพยาบาลผู้ป่วยนอก 1-31 ตุลาคม 2560</t>
  </si>
  <si>
    <t>GD-IV60-11/033</t>
  </si>
  <si>
    <t>ค่าตรวจผู้ป่วยด้วยเครื่องเอกซเรย์คอมพิวเตอร์ (ต.ค.60)</t>
  </si>
  <si>
    <t>GD-IV60-11/034</t>
  </si>
  <si>
    <t>GD-IV60-11/035</t>
  </si>
  <si>
    <t>GD-IV60-11/036</t>
  </si>
  <si>
    <t>โรงพยาบาลบางบ่อ(พรบ.)</t>
  </si>
  <si>
    <t>GD-IV60-11/037</t>
  </si>
  <si>
    <t>Micro Applicator Size M</t>
  </si>
  <si>
    <t>GD-IV60-11/038</t>
  </si>
  <si>
    <t>ค่าตรวจผู้ป่วยด้วยเครื่องเอกซเรย์คอมพิวเตอร์ (ก.ค.60(2))</t>
  </si>
  <si>
    <t>GD-IV60-11/039</t>
  </si>
  <si>
    <t>โรงพยาบาลดงเจริญ</t>
  </si>
  <si>
    <t>ได้แล้ว 10/11/2017</t>
  </si>
  <si>
    <t>GD-IV60-11/040</t>
  </si>
  <si>
    <t>GD-IV60-11/041</t>
  </si>
  <si>
    <t>ค่าตรวจผู้ป่วยด้วยเครื่องเอกซเรย์คอมพิวเตอร์ (ส.ค.60)</t>
  </si>
  <si>
    <t>GD-IV60-11/042</t>
  </si>
  <si>
    <t>GD-IV60-11/043</t>
  </si>
  <si>
    <t>ได้แล้ว 16/5/2018</t>
  </si>
  <si>
    <t>GD-IV60-11/044</t>
  </si>
  <si>
    <t>ค่าตรวจด้วยเครื่องเอกซเรย์ (ก.ย.60)</t>
  </si>
  <si>
    <t>ได้แล้ว 22/11/2017</t>
  </si>
  <si>
    <t>GD-IV60-11/045</t>
  </si>
  <si>
    <t>ค่าแพทย์อ่านฟิล์ม เดือนมิถุนายน  2560</t>
  </si>
  <si>
    <t>ได้แล้ว 16/11/2017</t>
  </si>
  <si>
    <t>GD-IV60-11/046</t>
  </si>
  <si>
    <t>ค่าแพทย์อ่านฟิล์ม เดือนกรกฎาคม  2560</t>
  </si>
  <si>
    <t>GD-IV60-11/047</t>
  </si>
  <si>
    <t>GD-IV60-11/048</t>
  </si>
  <si>
    <t>Imaging Plate size 2,4 / ซองกันน้ำลาย เบอร์2,4</t>
  </si>
  <si>
    <t>ได้แล้ว 27/12/2018</t>
  </si>
  <si>
    <t>GD-IV60-11/049</t>
  </si>
  <si>
    <t>ทพญ.ดร. เศวดีภ์ เติมสุขนิรันดร (งวดที่ 1/4)</t>
  </si>
  <si>
    <t xml:space="preserve">เครื่อง CS8100SC/CS7600/CS2200 </t>
  </si>
  <si>
    <t>ได้แล้ว 18/12/2017</t>
  </si>
  <si>
    <t>GD-IV60-11/050</t>
  </si>
  <si>
    <t>ได้แล้ว 30/11,26/12/2017</t>
  </si>
  <si>
    <t>GD-IV60-11/051</t>
  </si>
  <si>
    <t>GD-IV60-11/052</t>
  </si>
  <si>
    <t>GD-IV60-11/053</t>
  </si>
  <si>
    <t>GD-IV60-11/054</t>
  </si>
  <si>
    <t>ซองกันน้ำลาย Size  2</t>
  </si>
  <si>
    <t>ได้แล้ว 6/3/2018</t>
  </si>
  <si>
    <t>GD-IV60-11/055</t>
  </si>
  <si>
    <r>
      <rPr>
        <sz val="18"/>
        <rFont val="AngsanaUPC"/>
        <charset val="134"/>
      </rPr>
      <t xml:space="preserve">ศูนย์ทันตกรรมอิมเพรส </t>
    </r>
    <r>
      <rPr>
        <b/>
        <sz val="18"/>
        <rFont val="AngsanaUPC"/>
        <charset val="134"/>
      </rPr>
      <t>(ชำระงวดที่ 30/30)</t>
    </r>
  </si>
  <si>
    <t>GD-IV60-11/056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</si>
  <si>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32/36)</t>
    </r>
  </si>
  <si>
    <t>GD-IV60-11/057</t>
  </si>
  <si>
    <t>บริษัท ดิ ออร่า เด็นทัล จำกัด (ชำระงวดที่ 6/6)</t>
  </si>
  <si>
    <t>GD-IV60-11/058</t>
  </si>
  <si>
    <t>โรงพยาบาลค่ายประจักษ์ (งวดที่ 30 )</t>
  </si>
  <si>
    <t>เครื่องแปลงสัญญาณภาพ CS7600 (ประจำเดือน พ.ย. 60)</t>
  </si>
  <si>
    <t>GD-IV60-12/001</t>
  </si>
  <si>
    <t>ค่าตรวจผู้ป่วยด้วยเครื่องเอกซเรย์คอมพิวเตอร์ (เม.ย.60(2))</t>
  </si>
  <si>
    <t>ได้แล้ว 1/12/2017</t>
  </si>
  <si>
    <t>GD-IV60-12/002</t>
  </si>
  <si>
    <t>GD-IV60-12/003</t>
  </si>
  <si>
    <t>ค่าตรวจผู้ป่วยด้วยเครื่องเอกซเรย์คอมพิวเตอร์ (ส.ค.60(2))</t>
  </si>
  <si>
    <t>GD-IV60-12/004</t>
  </si>
  <si>
    <t>GD-IV60-12/005</t>
  </si>
  <si>
    <t>GD-IV60-12/006</t>
  </si>
  <si>
    <t>GD-IV60-12/007</t>
  </si>
  <si>
    <t>GD-IV60-12/008</t>
  </si>
  <si>
    <t>GD-IV60-12/009</t>
  </si>
  <si>
    <t>GD-IV60-12/010</t>
  </si>
  <si>
    <t>GD-IV60-12/011</t>
  </si>
  <si>
    <t>ค่าตรวจผู้ป่วยด้วยเครื่องเอกซเรย์คอมพิวเตอร์ (เม.ย.60)4-7/2560</t>
  </si>
  <si>
    <t>GD-IV60-12/012</t>
  </si>
  <si>
    <t>ค่าตรวจผู้ป่วยด้วยเครื่องเอกซเรย์คอมพิวเตอร์ (พ.ค.60)5-2/2560</t>
  </si>
  <si>
    <t>GD-IV60-12/013</t>
  </si>
  <si>
    <t>ค่าตรวจผู้ป่วยด้วยเครื่องเอกซเรย์คอมพิวเตอร์ (พ.ค.60)5-4/2560</t>
  </si>
  <si>
    <t>GD-IV60-12/014</t>
  </si>
  <si>
    <t>ค่าตรวจผู้ป่วยด้วยเครื่องเอกซเรย์คอมพิวเตอร์ (พ.ค.60)5-5/2560</t>
  </si>
  <si>
    <t>GD-IV60-12/015</t>
  </si>
  <si>
    <t>ค่าตรวจผู้ป่วยด้วยเครื่องเอกซเรย์คอมพิวเตอร์ (พ.ค.60)5-8/2560</t>
  </si>
  <si>
    <t>GD-IV60-12/016</t>
  </si>
  <si>
    <t>ค่าตรวจผู้ป่วยด้วยเครื่องเอกซเรย์คอมพิวเตอร์ (มิ.ย.60)6-2/2560</t>
  </si>
  <si>
    <t>GD-IV60-12/017</t>
  </si>
  <si>
    <t>ค่าตรวจผู้ป่วยด้วยเครื่องเอกซเรย์คอมพิวเตอร์ (มิ.ย.60)6-3/2560</t>
  </si>
  <si>
    <t>GD-IV60-12/018</t>
  </si>
  <si>
    <t>ค่าตรวจผู้ป่วยด้วยเครื่องเอกซเรย์คอมพิวเตอร์ (มิ.ย.60)6-4/2560</t>
  </si>
  <si>
    <t>GD-IV60-12/019</t>
  </si>
  <si>
    <t>ค่าตรวจผู้ป่วยด้วยเครื่องเอกซเรย์คอมพิวเตอร์ (ก.ค.60)7-1/2560</t>
  </si>
  <si>
    <t>GD-IV60-12/020</t>
  </si>
  <si>
    <t>ค่าตรวจผู้ป่วยด้วยเครื่องเอกซเรย์คอมพิวเตอร์ (ก.ค.60)7-3/2560</t>
  </si>
  <si>
    <t>GD-IV60-12/021</t>
  </si>
  <si>
    <t>ค่าตรวจผู้ป่วยด้วยเครื่องเอกซเรย์คอมพิวเตอร์ (ก.ค.60)7-5/2560</t>
  </si>
  <si>
    <t>GD-IV60-12/022</t>
  </si>
  <si>
    <t>ค่าตรวจผู้ป่วยด้วยเครื่องเอกซเรย์คอมพิวเตอร์ (ก.ค.60)7-7/2560</t>
  </si>
  <si>
    <t>GD-IV60-12/023</t>
  </si>
  <si>
    <t>ค่าตรวจด้วยเครื่องเอกซเรย์ (มิย.60)</t>
  </si>
  <si>
    <t>ได้แล้ว 24/11/2017</t>
  </si>
  <si>
    <t>GD-IV60-12/024</t>
  </si>
  <si>
    <t>GD-IV60-12/025</t>
  </si>
  <si>
    <t>GD-IV60-12/026</t>
  </si>
  <si>
    <t>โรงพยาบาลนครปฐม</t>
  </si>
  <si>
    <t>ค่าแพทย์อ่านฟิล์ม เดือนสิงหาคม  2560</t>
  </si>
  <si>
    <t>ได้แล้ว 4/12/2017</t>
  </si>
  <si>
    <t>GD-IV60-12/027</t>
  </si>
  <si>
    <t>Micro Appicator</t>
  </si>
  <si>
    <t>GD-IV60-12/028</t>
  </si>
  <si>
    <t>ค่าบริการซ่อมเครื่องCS7600</t>
  </si>
  <si>
    <t>ได้แล้ว 8/5/2018</t>
  </si>
  <si>
    <t>GD-IV60-12/029</t>
  </si>
  <si>
    <t>โรงพยาบาสมุทรปราการ</t>
  </si>
  <si>
    <t>ได้แล้ว 25/12/2017</t>
  </si>
  <si>
    <t>GD-IV60-12/030</t>
  </si>
  <si>
    <t>GD-IV60-12/031</t>
  </si>
  <si>
    <t>ค่าตรวจด้วยเครื่องเอกซเรย์คอมพิวเตอร์แบบถ่ายต่อเนื่อง (ส.ค.60)</t>
  </si>
  <si>
    <t>ได้แล้ว 12/12/2017</t>
  </si>
  <si>
    <t>GD-IV60-12/032</t>
  </si>
  <si>
    <t>GD-IV60-12/033</t>
  </si>
  <si>
    <t>GD-IV60-12/034</t>
  </si>
  <si>
    <t>ได้แล้ว 6/12/2017</t>
  </si>
  <si>
    <t>GD-IV60-12/035</t>
  </si>
  <si>
    <t>ค่าตรวจผู้ป่วยด้วยเครื่องเอกซเรย์คอมพิวเตอร์ (พ.ย.60)</t>
  </si>
  <si>
    <t>GD-IV60-12/036</t>
  </si>
  <si>
    <t>GD-IV60-12/037</t>
  </si>
  <si>
    <t>ได้แล้ว 7/6/2018</t>
  </si>
  <si>
    <t>GD-IV60-12/038</t>
  </si>
  <si>
    <t>โรงพยาบาลบางบ่อ (พรบ)</t>
  </si>
  <si>
    <t>GD-IV60-12/039</t>
  </si>
  <si>
    <t>ได้แล้ว 15/1/2018</t>
  </si>
  <si>
    <t>GD-IV60-12/040</t>
  </si>
  <si>
    <t>ค่ารักษาพยาบาลผู้ป่วยนอก พ.ย. 2560</t>
  </si>
  <si>
    <t>ได้แล้ว 20/2/2018</t>
  </si>
  <si>
    <t>GD-IV60-12/041</t>
  </si>
  <si>
    <t>GD-IV60-12/042</t>
  </si>
  <si>
    <t xml:space="preserve">ศูนย์ทันตกรรมอิมเพรส </t>
  </si>
  <si>
    <t>motor board</t>
  </si>
  <si>
    <t>ได้แล้ว 6/2/2018</t>
  </si>
  <si>
    <t>GD-IV60-12/043</t>
  </si>
  <si>
    <t>สาธารณสุขจังหวัดยะลา (รพ.สมเด็จพระยุพราชยะหา)</t>
  </si>
  <si>
    <t>เครื่องเอ็กซเรย์ทั้งปากและกะโหลกศีรษะ(CS8100SC 3D)</t>
  </si>
  <si>
    <t>GD-IV60-12/044</t>
  </si>
  <si>
    <t>ได้แล้ว 31/5/2018</t>
  </si>
  <si>
    <t>GD-IV60-12/045</t>
  </si>
  <si>
    <t>Imaging Plate size 2</t>
  </si>
  <si>
    <t>GD-IV60-12/046</t>
  </si>
  <si>
    <t>กิติกุลทันตแพทย์คลินิก</t>
  </si>
  <si>
    <t>RVG5200 (งวดที่ 1/3)</t>
  </si>
  <si>
    <t>GD-IV60-12/047</t>
  </si>
  <si>
    <t>GD-IV60-12/048</t>
  </si>
  <si>
    <t>ได้แล้ว 4/1/2018</t>
  </si>
  <si>
    <t>GD-IV60-12/049</t>
  </si>
  <si>
    <t xml:space="preserve">imaging Plate #0,2/ซองกันน้ำลาย #0,2 /micro app </t>
  </si>
  <si>
    <t>จ่ายแล้ว 14/12/2017</t>
  </si>
  <si>
    <t>GD-IV60-12/050</t>
  </si>
  <si>
    <t>คลินิกฟันสวย (อุบลฯ)</t>
  </si>
  <si>
    <t>เสื้อตะกั่ว</t>
  </si>
  <si>
    <t>จ่ายเงินแล้ว 13/12/2017</t>
  </si>
  <si>
    <t>GD-IV60-12/051</t>
  </si>
  <si>
    <t>GD-IV60-12/052</t>
  </si>
  <si>
    <t>GD-IV60-12/053</t>
  </si>
  <si>
    <t>Computer พร้อม window 10 pro 64 bit</t>
  </si>
  <si>
    <t>ได้แล้ว 26/2/2017</t>
  </si>
  <si>
    <t>GD-IV60-12/054</t>
  </si>
  <si>
    <r>
      <rPr>
        <sz val="18"/>
        <rFont val="AngsanaUPC"/>
        <charset val="134"/>
      </rPr>
      <t xml:space="preserve">คลินิกทันตกรรมบีไบรท์  </t>
    </r>
    <r>
      <rPr>
        <b/>
        <sz val="18"/>
        <rFont val="AngsanaUPC"/>
        <charset val="134"/>
      </rPr>
      <t>(ชำระงวดที่ 33/36)</t>
    </r>
  </si>
  <si>
    <t>GD-IV60-12/055</t>
  </si>
  <si>
    <t>โรงพยาบาลค่ายประจักษ์ (งวดที่ 31 )</t>
  </si>
  <si>
    <t>เครื่องแปลงสัญญาณภาพ CS7600 (ประจำเดือน ธ.ค. 60)</t>
  </si>
  <si>
    <t>ได้แล้ว 12/3/2018</t>
  </si>
  <si>
    <t>Office</t>
  </si>
  <si>
    <t>ลำดับที่</t>
  </si>
  <si>
    <t>ว/ด/ป</t>
  </si>
  <si>
    <t>Brfore Vat</t>
  </si>
  <si>
    <t>Vat 7%</t>
  </si>
  <si>
    <t>/</t>
  </si>
  <si>
    <t>(โอนเงิน)</t>
  </si>
  <si>
    <t>-</t>
  </si>
  <si>
    <t>รวม</t>
  </si>
  <si>
    <t>ส่งใบเสร็จให้รพ.แล้ว</t>
  </si>
  <si>
    <t>1</t>
  </si>
  <si>
    <t>2</t>
  </si>
  <si>
    <t>3</t>
  </si>
  <si>
    <t>4</t>
  </si>
  <si>
    <t>5</t>
  </si>
  <si>
    <t>รพ.โอนเข้าบัญชีแล้ว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</si>
  <si>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</si>
  <si>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</si>
  <si>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</si>
  <si>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</si>
  <si>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</si>
  <si>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</si>
  <si>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</si>
  <si>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</si>
  <si>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</si>
  <si>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</si>
  <si>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</si>
  <si>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</si>
  <si>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</si>
  <si>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</si>
  <si>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</si>
  <si>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</si>
  <si>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</si>
  <si>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</si>
  <si>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</si>
  <si>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</si>
  <si>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</si>
  <si>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</si>
  <si>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</si>
  <si>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</si>
  <si>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</si>
  <si>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(เช็ค3ใบ)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</si>
  <si>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</si>
  <si>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</si>
  <si>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</si>
  <si>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</si>
  <si>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</si>
  <si>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</si>
  <si>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</si>
  <si>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</si>
  <si>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</si>
  <si>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</si>
  <si>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 xml:space="preserve"> (รูดบัตร)</t>
  </si>
  <si>
    <t>41</t>
  </si>
  <si>
    <t>42</t>
  </si>
  <si>
    <t>43</t>
  </si>
  <si>
    <t>(โอนตังก่อนส่งของ)</t>
  </si>
  <si>
    <t>44</t>
  </si>
  <si>
    <t>45</t>
  </si>
  <si>
    <t>46</t>
  </si>
  <si>
    <t>ส่งใบเสร็จให้รพ.แล้ว 7/3/2018</t>
  </si>
  <si>
    <t>โอนเงินเข้าธนาคารกรุงเทพ</t>
  </si>
  <si>
    <t>(โอนเงิน) คลินิกเดนทอลอิมเมจ</t>
  </si>
  <si>
    <t>โอนเงินเข้าธนาคารกรุงเทพวันที่9/8/2017 10.33น.</t>
  </si>
  <si>
    <t>(เงินสด)</t>
  </si>
  <si>
    <t>47</t>
  </si>
  <si>
    <t>48</t>
  </si>
  <si>
    <t>เงินโอนเข้าบัญชี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</si>
  <si>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</si>
  <si>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</si>
  <si>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</si>
  <si>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</si>
  <si>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</si>
  <si>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</si>
  <si>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</si>
  <si>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</si>
  <si>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</si>
  <si>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</si>
  <si>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ส่งใบเสร็จให้สาธารณสุขแล้ว (โอนเงิน)</t>
  </si>
  <si>
    <t>โอนเงิน</t>
  </si>
  <si>
    <t>รูดบัตรงานประชุม</t>
  </si>
  <si>
    <t>ส่งใบเสร็จให้แล้ว</t>
  </si>
  <si>
    <t>1%</t>
  </si>
  <si>
    <t>ยอดหน้าเช็ค</t>
  </si>
  <si>
    <t xml:space="preserve">  Maintenance 8000 C</t>
  </si>
  <si>
    <t>รพ.สต.ตะพง</t>
  </si>
  <si>
    <t>อุปกรณ์ภาพถ่ายรังสี (26.14.23.04)</t>
  </si>
  <si>
    <t>คลินิกทันตกรรมสไมล์โซไซตี้ สาขาอารีย์</t>
  </si>
  <si>
    <t xml:space="preserve">หัวหลอดเอกซเรย์ </t>
  </si>
  <si>
    <t>โรงพยาบาลบ้านโป่ง</t>
  </si>
  <si>
    <t>เครื่องถ่ายภาพรังสีระบบดิจิตอลในช่องปาก</t>
  </si>
  <si>
    <t xml:space="preserve"> Imaging  Plate + ซอง Size 2 </t>
  </si>
  <si>
    <t>โรงพยาบาลค่ายประจักษ์</t>
  </si>
  <si>
    <t>Imaging  Plate</t>
  </si>
  <si>
    <t>โรงพยาบาลบุรีรัมย์</t>
  </si>
  <si>
    <t xml:space="preserve">เครื่องสวนหัวใจระนาบเดียว    </t>
  </si>
  <si>
    <t>งวดที่ 23/23</t>
  </si>
  <si>
    <t>งวดที่ 16/36</t>
  </si>
  <si>
    <t>คลองเตยทันตแพทย์</t>
  </si>
  <si>
    <t>งวดที่ 15/18</t>
  </si>
  <si>
    <t>คลินิกทันตกรรมบีไบรท์</t>
  </si>
  <si>
    <t>CS8000C งวดที่ 10/36</t>
  </si>
  <si>
    <t>ศูนย์ทันตกรรมอิมเพรส</t>
  </si>
  <si>
    <t>งวดที่ 8/36</t>
  </si>
  <si>
    <t>CS7600 ประจำเดือน ม.ค.59</t>
  </si>
  <si>
    <t>Total</t>
  </si>
  <si>
    <t>คลินิก Perfect smile</t>
  </si>
  <si>
    <t>เครื่องเอกซเรย์ฟัน</t>
  </si>
  <si>
    <t>บริษัท เอมเด็นท์ จำกัด</t>
  </si>
  <si>
    <t>Micro apphcator</t>
  </si>
  <si>
    <t>คลินิคทันตกรรมสนามบินสหพัฒน์</t>
  </si>
  <si>
    <t>รพ.เอกชล 1</t>
  </si>
  <si>
    <t xml:space="preserve"> ซองกันน้ำลาย CS7600</t>
  </si>
  <si>
    <t>Plate Size0  2 pcs.</t>
  </si>
  <si>
    <t>maintenance Kodak 8000c</t>
  </si>
  <si>
    <t>Plate Size2  1 pcs.</t>
  </si>
  <si>
    <t>งวดที่ 9/36</t>
  </si>
  <si>
    <t>รุ่น CS8000C 2 เครื่อง</t>
  </si>
  <si>
    <t>โรงพยาบาลกาฬสินธุ์</t>
  </si>
  <si>
    <t xml:space="preserve">ซองกันน้ำลาย </t>
  </si>
  <si>
    <t>CS7600 ประจำเดือน ก.พ.59</t>
  </si>
  <si>
    <t>งวดที่ 17/36</t>
  </si>
  <si>
    <t>งวดที่ 16/18</t>
  </si>
  <si>
    <t>CS8000C งวดที่ 11/36</t>
  </si>
  <si>
    <t>GD-IV03/001</t>
  </si>
  <si>
    <t>Imaging Plate Size2</t>
  </si>
  <si>
    <t>GD-IV03/002</t>
  </si>
  <si>
    <t>Miceo apphcator</t>
  </si>
  <si>
    <t>GD-IV03/003</t>
  </si>
  <si>
    <t>Dental cusp Clinic</t>
  </si>
  <si>
    <t>GD-IV03/004</t>
  </si>
  <si>
    <t>GD-IV03/005</t>
  </si>
  <si>
    <t>GD-IV03/006</t>
  </si>
  <si>
    <t>ทพ.สุทธิพงษ์ ศาสตรหนโรจน์(สุดารัตน์ จักษุคลินิก)</t>
  </si>
  <si>
    <t xml:space="preserve">  รุ่น CS7200 งวดที่ (มัดจำ)</t>
  </si>
  <si>
    <t>GD-IV03/007</t>
  </si>
  <si>
    <r>
      <rPr>
        <sz val="18"/>
        <color rgb="FFFF0000"/>
        <rFont val="AngsanaUPC"/>
        <charset val="134"/>
      </rPr>
      <t xml:space="preserve"> </t>
    </r>
    <r>
      <rPr>
        <sz val="18"/>
        <rFont val="AngsanaUPC"/>
        <charset val="134"/>
      </rPr>
      <t>คลินิกทันตกรรมสนามบิน</t>
    </r>
  </si>
  <si>
    <t>GD-IV03/008</t>
  </si>
  <si>
    <t>GD-IV03/009</t>
  </si>
  <si>
    <t>Imaging Plate Size2,0</t>
  </si>
  <si>
    <t>GD-IV03/010</t>
  </si>
  <si>
    <t>GD-IV03/011</t>
  </si>
  <si>
    <t>ทพ.เอกลักษณ์  วีรเธียรภิญโญ(คลีนิกทันตกรรม ออลสไมล์)</t>
  </si>
  <si>
    <t>GD-IV03/012</t>
  </si>
  <si>
    <t>Plate Size # 2</t>
  </si>
  <si>
    <t>GD-IV03/013</t>
  </si>
  <si>
    <t>Imaging Plate Size2 ซอง 0,2</t>
  </si>
  <si>
    <t>GD-IV03/014</t>
  </si>
  <si>
    <t>CS7600 ประจำเดือน มี.ค.59</t>
  </si>
  <si>
    <t>GD-IV03/015</t>
  </si>
  <si>
    <t>งวดที่ 18/36</t>
  </si>
  <si>
    <t>GD-IV03/016</t>
  </si>
  <si>
    <t>งวดที่ 17/18</t>
  </si>
  <si>
    <t>GD-IV03/017</t>
  </si>
  <si>
    <t>CS8000C งวดที่ 12/36</t>
  </si>
  <si>
    <t>GD-IV04/001</t>
  </si>
  <si>
    <t>GD-IV04/002</t>
  </si>
  <si>
    <t>บอร์ดเอกซเรย์ (Power Board)</t>
  </si>
  <si>
    <t>GD-IV04/003</t>
  </si>
  <si>
    <t>เครื่องฉายแสง</t>
  </si>
  <si>
    <t>GD-IV04/004</t>
  </si>
  <si>
    <t>ระบบดิจิตอล แบบ 3 มิติ</t>
  </si>
  <si>
    <t>GD-IV04/005</t>
  </si>
  <si>
    <t>โรงพยาบาลนราธิวาสฯ</t>
  </si>
  <si>
    <t>ค่าเช่าเครื่องเอกซเรย์คอมพิวเตอร์</t>
  </si>
  <si>
    <t>GD-IV04/006</t>
  </si>
  <si>
    <t>Syring 150 Set.</t>
  </si>
  <si>
    <t>GD-IV04/007</t>
  </si>
  <si>
    <t>โรงพยาบาลเทพารักษ์</t>
  </si>
  <si>
    <t>GD-IV04/008</t>
  </si>
  <si>
    <t>CS7600 ประจำเดือน เม.ย.59</t>
  </si>
  <si>
    <t>GD-IV04/009</t>
  </si>
  <si>
    <t>งวดที่ 19/36</t>
  </si>
  <si>
    <t>GD-IV04/010</t>
  </si>
  <si>
    <t>งวดที่ 18/18</t>
  </si>
  <si>
    <t>GD-IV04/011</t>
  </si>
  <si>
    <t>CS8000C งวดที่ 13/36</t>
  </si>
  <si>
    <t>GD-IV05/001</t>
  </si>
  <si>
    <t>GD-IV05/002</t>
  </si>
  <si>
    <t>งวดที่ 20/36</t>
  </si>
  <si>
    <t>GD-IV05/003</t>
  </si>
  <si>
    <t>CS8000C งวดที่ 14/36</t>
  </si>
  <si>
    <t>GD-IV05/004</t>
  </si>
  <si>
    <t>GD-IV05/005</t>
  </si>
  <si>
    <t>โรงพยาบาลค่ายประจักษ์ อุดรธานี</t>
  </si>
  <si>
    <t>GD-IV05/006</t>
  </si>
  <si>
    <t>CS7600 ประจำเดือน พ.ค.59</t>
  </si>
  <si>
    <t>GD-IV06/001</t>
  </si>
  <si>
    <t>ค่าบำรุงรักษา</t>
  </si>
  <si>
    <t>GD-IV06/002</t>
  </si>
  <si>
    <t>Plate Size # 0,2</t>
  </si>
  <si>
    <t>GD-IV06/003</t>
  </si>
  <si>
    <t>คลินิกนาเกลือทันตแพทย์</t>
  </si>
  <si>
    <t>เก็บเช็คแล้ว</t>
  </si>
  <si>
    <t>GD-IV06/004</t>
  </si>
  <si>
    <t>ซองกันน้ำลาย เบอร์ 2 (500pcs. / 3box)</t>
  </si>
  <si>
    <t>ลว13/06/2016</t>
  </si>
  <si>
    <t>แผ่นรับภาพรังสีในช่องปาก</t>
  </si>
  <si>
    <t>GD-IV06/005</t>
  </si>
  <si>
    <t>Support Fund to GD4 : TDA Show 2016</t>
  </si>
  <si>
    <t>GD-IV06/006</t>
  </si>
  <si>
    <t>ค่าอ่านฟิล์ม (ตุลา58-มีนา59)</t>
  </si>
  <si>
    <t>GD-IV06/007</t>
  </si>
  <si>
    <t>ป้ายยา ( 8 กระปุก )</t>
  </si>
  <si>
    <t>CASH</t>
  </si>
  <si>
    <t>GD-IV06/008</t>
  </si>
  <si>
    <t>Imaging Plate Size # 0 (4 ชิ้น)</t>
  </si>
  <si>
    <t>GD-IV06/009</t>
  </si>
  <si>
    <t>งวดที่ 21/36</t>
  </si>
  <si>
    <t>GD-IV06/010</t>
  </si>
  <si>
    <t>CS8000C งวดที่ 15/36</t>
  </si>
  <si>
    <t>GD-IV06/011</t>
  </si>
  <si>
    <t>CS7600 ประจำเดือน มิ.ย.59</t>
  </si>
  <si>
    <t>GD-IV07/001</t>
  </si>
  <si>
    <t>โรงพยาบาลบางกรวย นนทบุรี</t>
  </si>
  <si>
    <t>เครื่องเอกซ์เรย์ฟันพาโนรามิก ระบบดิจิตอล</t>
  </si>
  <si>
    <t>GD-IV07/002</t>
  </si>
  <si>
    <t>โรงพยาบาลบางบัวทอง นนทบุรี</t>
  </si>
  <si>
    <t>GD-IV07/003</t>
  </si>
  <si>
    <r>
      <rPr>
        <sz val="14"/>
        <rFont val="AngsanaUPC"/>
        <charset val="134"/>
      </rPr>
      <t>ค่าเช่าเครื่องเอกซเรย์คอมพิวเตอร์แบบถ่ายต่อเนื่อง</t>
    </r>
    <r>
      <rPr>
        <sz val="14"/>
        <color indexed="60"/>
        <rFont val="AngsanaUPC"/>
        <charset val="134"/>
      </rPr>
      <t xml:space="preserve"> </t>
    </r>
    <r>
      <rPr>
        <b/>
        <sz val="14"/>
        <color indexed="60"/>
        <rFont val="AngsanaUPC"/>
        <charset val="134"/>
      </rPr>
      <t>(เม.ย. 59)</t>
    </r>
  </si>
  <si>
    <t>ลว 11/7/2016</t>
  </si>
  <si>
    <t>GD-IV07/004</t>
  </si>
  <si>
    <r>
      <rPr>
        <sz val="14"/>
        <rFont val="AngsanaUPC"/>
        <charset val="134"/>
      </rPr>
      <t xml:space="preserve">ค่าเช่าเครื่องเอกซเรย์คอมพิวเตอร์แบบถ่ายต่อเนื่อง </t>
    </r>
    <r>
      <rPr>
        <b/>
        <sz val="14"/>
        <color indexed="56"/>
        <rFont val="AngsanaUPC"/>
        <charset val="134"/>
      </rPr>
      <t>(พ.ค. 59)</t>
    </r>
  </si>
  <si>
    <t>GD-IV07/005</t>
  </si>
  <si>
    <t>ลว 12/7/2016</t>
  </si>
  <si>
    <t>GD-IV07/006</t>
  </si>
  <si>
    <t>คลินิก ทันตกรรมบ้านหมอฟัน</t>
  </si>
  <si>
    <r>
      <rPr>
        <sz val="14"/>
        <rFont val="AngsanaUPC"/>
        <charset val="134"/>
      </rPr>
      <t xml:space="preserve">Sensor Digital Radiography System รุ่น RVG 5200 </t>
    </r>
    <r>
      <rPr>
        <sz val="15"/>
        <rFont val="AngsanaUPC"/>
        <charset val="134"/>
      </rPr>
      <t>Size#1</t>
    </r>
  </si>
  <si>
    <t>ผ่อนชำระ x 3 งวด</t>
  </si>
  <si>
    <t>GD-IV07/007</t>
  </si>
  <si>
    <t>บริษัท เด็นตัล วิชั่น จำกัด</t>
  </si>
  <si>
    <t>เสื้อตะกั่วกันรังสี (ผู้ใหญ่) แบบไม่มีคอ</t>
  </si>
  <si>
    <t>ลว 22/7/2016</t>
  </si>
  <si>
    <t>GD-IV07/008</t>
  </si>
  <si>
    <t>CS9000C 3D, CS7600 (งวดชำระ 22/ 36)</t>
  </si>
  <si>
    <t>ลว 29/7/2016</t>
  </si>
  <si>
    <t>GD-IV07/009</t>
  </si>
  <si>
    <t>CS8000C (งวดที่ 16/36)</t>
  </si>
  <si>
    <t>GD-IV07/010</t>
  </si>
  <si>
    <t>เครื่องแปลงสัญญาณภาพ CS7600 ประจำเดือน ก.ค.59</t>
  </si>
  <si>
    <t>GD-IV08/001</t>
  </si>
  <si>
    <t>เด็นทอล อิมเมจ คลินิก</t>
  </si>
  <si>
    <t>Imaging Plate Size # 2 (1 กล่อง)</t>
  </si>
  <si>
    <t>GD-IV08/002</t>
  </si>
  <si>
    <t>GD-IV08/003</t>
  </si>
  <si>
    <t>ค่าเช่าเครื่องเอกซเรย์คอมพิวเตอร์แบบถ่ายต่อเนื่อง (มิ.ย. 59)</t>
  </si>
  <si>
    <t>ลว 22/8/2016</t>
  </si>
  <si>
    <t>GD-IV08/004</t>
  </si>
  <si>
    <t>Sensor Digital Radiography System รุ่น RVG 5200 Size#1</t>
  </si>
  <si>
    <t>ผ่อนชำระงวดที่ 2</t>
  </si>
  <si>
    <t>GD-IV08/005</t>
  </si>
  <si>
    <t>เครื่องเอ็กซเรย์ภายนอกช่องปาก (งวดที่ 10-15/36) CS8000C</t>
  </si>
  <si>
    <t>ผ่อนชำระ จำนวน 36 งวด</t>
  </si>
  <si>
    <t>GD-IV08/006</t>
  </si>
  <si>
    <t>CS9000C 3D, CS7600 (งวดชำระ 23/ 36)</t>
  </si>
  <si>
    <t>ลว 30/8/2016</t>
  </si>
  <si>
    <t>GD-IV08/007</t>
  </si>
  <si>
    <t>CS8000C (งวดที่ 17/36)</t>
  </si>
  <si>
    <t>GD-IV08/008</t>
  </si>
  <si>
    <t>เครื่องแปลงสัญญาณภาพ CS7600 ประจำเดือน ส.ค.59</t>
  </si>
  <si>
    <t>GD-IV08/009</t>
  </si>
  <si>
    <t xml:space="preserve">  รุ่น CS7200 งวดที่ (1-5/12)</t>
  </si>
  <si>
    <t>GD-IV08/010</t>
  </si>
  <si>
    <t>บริษัท ฮิตาชิ แคปปิตอล (ประเทศไทย) จำกัด</t>
  </si>
  <si>
    <t>ค่าเครื่อง CT นราธิวาส</t>
  </si>
  <si>
    <t>GD-IV08/011</t>
  </si>
  <si>
    <t>CS8100SC, CS2200, CS7200</t>
  </si>
  <si>
    <t>GD-IV09/001</t>
  </si>
  <si>
    <t>GD-IV09/002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</si>
</sst>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58">
    <font>
      <sz val="11"/>
      <color theme="1"/>
      <name val="Calibri"/>
      <charset val="222"/>
      <scheme val="minor"/>
    </font>
    <font>
      <sz val="11"/>
      <name val="Calibri"/>
      <charset val="222"/>
      <scheme val="minor"/>
    </font>
    <font>
      <sz val="11"/>
      <color rgb="FFFF0000"/>
      <name val="Calibri"/>
      <charset val="222"/>
      <scheme val="minor"/>
    </font>
    <font>
      <sz val="12"/>
      <color theme="1"/>
      <name val="Calibri"/>
      <charset val="222"/>
      <scheme val="minor"/>
    </font>
    <font>
      <b/>
      <sz val="20"/>
      <color theme="1"/>
      <name val="AngsanaUPC"/>
      <charset val="134"/>
    </font>
    <font>
      <sz val="20"/>
      <color theme="1"/>
      <name val="AngsanaUPC"/>
      <charset val="134"/>
    </font>
    <font>
      <sz val="20"/>
      <name val="AngsanaUPC"/>
      <charset val="134"/>
    </font>
    <font>
      <sz val="18"/>
      <color theme="1"/>
      <name val="AngsanaUPC"/>
      <charset val="134"/>
    </font>
    <font>
      <sz val="18"/>
      <name val="AngsanaUPC"/>
      <charset val="134"/>
    </font>
    <font>
      <b/>
      <sz val="20"/>
      <name val="AngsanaUPC"/>
      <charset val="134"/>
    </font>
    <font>
      <sz val="16"/>
      <name val="AngsanaUPC"/>
      <charset val="134"/>
    </font>
    <font>
      <sz val="18"/>
      <color rgb="FFFF0000"/>
      <name val="AngsanaUPC"/>
      <charset val="134"/>
    </font>
    <font>
      <sz val="17"/>
      <name val="AngsanaUPC"/>
      <charset val="134"/>
    </font>
    <font>
      <sz val="12"/>
      <name val="Calibri"/>
      <charset val="222"/>
      <scheme val="minor"/>
    </font>
    <font>
      <sz val="12"/>
      <color rgb="FFFF0000"/>
      <name val="Calibri"/>
      <charset val="222"/>
      <scheme val="minor"/>
    </font>
    <font>
      <b/>
      <sz val="18"/>
      <name val="AngsanaUPC"/>
      <charset val="134"/>
    </font>
    <font>
      <sz val="14"/>
      <name val="AngsanaUPC"/>
      <charset val="134"/>
    </font>
    <font>
      <sz val="15"/>
      <name val="AngsanaUPC"/>
      <charset val="134"/>
    </font>
    <font>
      <sz val="9"/>
      <color rgb="FFFF0000"/>
      <name val="Calibri"/>
      <charset val="222"/>
      <scheme val="minor"/>
    </font>
    <font>
      <b/>
      <sz val="11"/>
      <color rgb="FFFF0000"/>
      <name val="Calibri"/>
      <charset val="134"/>
      <scheme val="minor"/>
    </font>
    <font>
      <b/>
      <sz val="16"/>
      <color theme="5" tint="-0.249977111117893"/>
      <name val="Calibri"/>
      <charset val="134"/>
      <scheme val="minor"/>
    </font>
    <font>
      <b/>
      <sz val="12"/>
      <color theme="5" tint="-0.249977111117893"/>
      <name val="Calibri"/>
      <charset val="134"/>
      <scheme val="minor"/>
    </font>
    <font>
      <sz val="13"/>
      <color rgb="FFFF0000"/>
      <name val="Calibri"/>
      <charset val="222"/>
      <scheme val="minor"/>
    </font>
    <font>
      <b/>
      <u val="double"/>
      <sz val="20"/>
      <color theme="1"/>
      <name val="Angsana New"/>
      <charset val="134"/>
    </font>
    <font>
      <sz val="18"/>
      <color theme="1"/>
      <name val="Angsana New"/>
      <charset val="134"/>
    </font>
    <font>
      <sz val="16"/>
      <color theme="1"/>
      <name val="Angsana New"/>
      <charset val="134"/>
    </font>
    <font>
      <sz val="12"/>
      <name val="AngsanaUPC"/>
      <charset val="134"/>
    </font>
    <font>
      <sz val="16"/>
      <color theme="1"/>
      <name val="AngsanaUPC"/>
      <charset val="134"/>
    </font>
    <font>
      <sz val="14"/>
      <color rgb="FFFF0000"/>
      <name val="Calibri"/>
      <charset val="222"/>
      <scheme val="minor"/>
    </font>
    <font>
      <sz val="13"/>
      <color rgb="FFFF0000"/>
      <name val="Calibri"/>
      <charset val="134"/>
      <scheme val="minor"/>
    </font>
    <font>
      <sz val="18"/>
      <name val="Angsana New"/>
      <charset val="134"/>
    </font>
    <font>
      <sz val="20"/>
      <color theme="1"/>
      <name val="Angsana New"/>
      <charset val="134"/>
    </font>
    <font>
      <sz val="14"/>
      <color theme="1"/>
      <name val="Angsana New"/>
      <charset val="134"/>
    </font>
    <font>
      <sz val="16"/>
      <name val="Angsana New"/>
      <charset val="134"/>
    </font>
    <font>
      <sz val="1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4"/>
      <color indexed="60"/>
      <name val="AngsanaUPC"/>
      <charset val="134"/>
    </font>
    <font>
      <b/>
      <sz val="14"/>
      <color indexed="60"/>
      <name val="AngsanaUPC"/>
      <charset val="134"/>
    </font>
    <font>
      <b/>
      <sz val="14"/>
      <color indexed="56"/>
      <name val="AngsanaUPC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7" fillId="21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44" fillId="25" borderId="27" applyNumberFormat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5" fillId="30" borderId="32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28" applyNumberFormat="0" applyFill="0" applyAlignment="0" applyProtection="0">
      <alignment vertical="center"/>
    </xf>
    <xf numFmtId="0" fontId="41" fillId="0" borderId="3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0" fillId="29" borderId="30" applyNumberFormat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0" fillId="24" borderId="26" applyNumberForma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8" fillId="24" borderId="30" applyNumberFormat="0" applyAlignment="0" applyProtection="0">
      <alignment vertical="center"/>
    </xf>
    <xf numFmtId="0" fontId="47" fillId="0" borderId="29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</cellStyleXfs>
  <cellXfs count="173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2" borderId="0" xfId="0" applyFont="1" applyFill="1"/>
    <xf numFmtId="0" fontId="0" fillId="0" borderId="1" xfId="0" applyBorder="1"/>
    <xf numFmtId="4" fontId="0" fillId="0" borderId="0" xfId="0" applyNumberFormat="1"/>
    <xf numFmtId="4" fontId="0" fillId="0" borderId="2" xfId="0" applyNumberFormat="1" applyBorder="1"/>
    <xf numFmtId="0" fontId="3" fillId="0" borderId="0" xfId="0" applyFont="1"/>
    <xf numFmtId="0" fontId="4" fillId="3" borderId="3" xfId="0" applyFont="1" applyFill="1" applyBorder="1" applyAlignment="1">
      <alignment horizontal="center"/>
    </xf>
    <xf numFmtId="4" fontId="4" fillId="3" borderId="3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58" fontId="7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4" fontId="8" fillId="0" borderId="5" xfId="0" applyNumberFormat="1" applyFont="1" applyFill="1" applyBorder="1" applyAlignment="1">
      <alignment horizontal="center"/>
    </xf>
    <xf numFmtId="4" fontId="7" fillId="0" borderId="5" xfId="0" applyNumberFormat="1" applyFont="1" applyFill="1" applyBorder="1" applyAlignment="1">
      <alignment horizontal="center"/>
    </xf>
    <xf numFmtId="4" fontId="7" fillId="0" borderId="4" xfId="0" applyNumberFormat="1" applyFont="1" applyFill="1" applyBorder="1" applyAlignment="1">
      <alignment horizontal="center"/>
    </xf>
    <xf numFmtId="58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4" fontId="8" fillId="0" borderId="6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58" fontId="5" fillId="4" borderId="8" xfId="0" applyNumberFormat="1" applyFont="1" applyFill="1" applyBorder="1" applyAlignment="1">
      <alignment horizontal="center"/>
    </xf>
    <xf numFmtId="58" fontId="6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4" fontId="4" fillId="4" borderId="8" xfId="0" applyNumberFormat="1" applyFont="1" applyFill="1" applyBorder="1" applyAlignment="1">
      <alignment horizontal="center"/>
    </xf>
    <xf numFmtId="4" fontId="9" fillId="4" borderId="8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58" fontId="5" fillId="0" borderId="6" xfId="0" applyNumberFormat="1" applyFont="1" applyFill="1" applyBorder="1" applyAlignment="1">
      <alignment horizontal="center"/>
    </xf>
    <xf numFmtId="58" fontId="6" fillId="0" borderId="7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4" fontId="6" fillId="0" borderId="7" xfId="0" applyNumberFormat="1" applyFont="1" applyFill="1" applyBorder="1" applyAlignment="1">
      <alignment horizontal="center"/>
    </xf>
    <xf numFmtId="4" fontId="6" fillId="0" borderId="6" xfId="0" applyNumberFormat="1" applyFont="1" applyFill="1" applyBorder="1" applyAlignment="1">
      <alignment horizontal="center"/>
    </xf>
    <xf numFmtId="4" fontId="5" fillId="0" borderId="7" xfId="0" applyNumberFormat="1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58" fontId="7" fillId="0" borderId="9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4" fontId="8" fillId="0" borderId="9" xfId="0" applyNumberFormat="1" applyFont="1" applyFill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4" fontId="8" fillId="0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4" fontId="7" fillId="0" borderId="6" xfId="0" applyNumberFormat="1" applyFont="1" applyFill="1" applyBorder="1" applyAlignment="1">
      <alignment horizontal="center"/>
    </xf>
    <xf numFmtId="4" fontId="7" fillId="0" borderId="7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58" fontId="5" fillId="4" borderId="10" xfId="0" applyNumberFormat="1" applyFont="1" applyFill="1" applyBorder="1" applyAlignment="1">
      <alignment horizontal="center"/>
    </xf>
    <xf numFmtId="58" fontId="6" fillId="4" borderId="10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4" fontId="4" fillId="4" borderId="10" xfId="0" applyNumberFormat="1" applyFont="1" applyFill="1" applyBorder="1" applyAlignment="1">
      <alignment horizontal="center"/>
    </xf>
    <xf numFmtId="4" fontId="9" fillId="4" borderId="10" xfId="0" applyNumberFormat="1" applyFont="1" applyFill="1" applyBorder="1" applyAlignment="1">
      <alignment horizontal="center"/>
    </xf>
    <xf numFmtId="58" fontId="5" fillId="0" borderId="7" xfId="0" applyNumberFormat="1" applyFont="1" applyFill="1" applyBorder="1" applyAlignment="1">
      <alignment horizontal="center"/>
    </xf>
    <xf numFmtId="58" fontId="7" fillId="0" borderId="11" xfId="0" applyNumberFormat="1" applyFont="1" applyFill="1" applyBorder="1" applyAlignment="1">
      <alignment horizontal="center"/>
    </xf>
    <xf numFmtId="58" fontId="7" fillId="0" borderId="12" xfId="0" applyNumberFormat="1" applyFont="1" applyFill="1" applyBorder="1" applyAlignment="1">
      <alignment horizontal="center"/>
    </xf>
    <xf numFmtId="58" fontId="8" fillId="0" borderId="12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58" fontId="7" fillId="0" borderId="13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58" fontId="5" fillId="0" borderId="15" xfId="0" applyNumberFormat="1" applyFont="1" applyFill="1" applyBorder="1" applyAlignment="1">
      <alignment horizontal="center"/>
    </xf>
    <xf numFmtId="58" fontId="6" fillId="0" borderId="14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4" fontId="4" fillId="0" borderId="14" xfId="0" applyNumberFormat="1" applyFont="1" applyFill="1" applyBorder="1" applyAlignment="1">
      <alignment horizontal="center"/>
    </xf>
    <xf numFmtId="4" fontId="9" fillId="0" borderId="14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4" fontId="8" fillId="5" borderId="5" xfId="0" applyNumberFormat="1" applyFont="1" applyFill="1" applyBorder="1" applyAlignment="1">
      <alignment horizontal="center"/>
    </xf>
    <xf numFmtId="4" fontId="4" fillId="6" borderId="3" xfId="0" applyNumberFormat="1" applyFont="1" applyFill="1" applyBorder="1" applyAlignment="1">
      <alignment horizontal="center"/>
    </xf>
    <xf numFmtId="4" fontId="4" fillId="7" borderId="3" xfId="0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4" fontId="5" fillId="0" borderId="14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4" fontId="13" fillId="5" borderId="0" xfId="0" applyNumberFormat="1" applyFont="1" applyFill="1" applyBorder="1"/>
    <xf numFmtId="0" fontId="5" fillId="4" borderId="16" xfId="0" applyFont="1" applyFill="1" applyBorder="1" applyAlignment="1">
      <alignment horizontal="center"/>
    </xf>
    <xf numFmtId="58" fontId="5" fillId="4" borderId="17" xfId="0" applyNumberFormat="1" applyFont="1" applyFill="1" applyBorder="1" applyAlignment="1">
      <alignment horizontal="center"/>
    </xf>
    <xf numFmtId="58" fontId="5" fillId="4" borderId="18" xfId="0" applyNumberFormat="1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4" fontId="4" fillId="4" borderId="19" xfId="0" applyNumberFormat="1" applyFont="1" applyFill="1" applyBorder="1" applyAlignment="1">
      <alignment horizontal="center"/>
    </xf>
    <xf numFmtId="58" fontId="5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4" fontId="4" fillId="0" borderId="7" xfId="0" applyNumberFormat="1" applyFont="1" applyFill="1" applyBorder="1" applyAlignment="1">
      <alignment horizontal="center"/>
    </xf>
    <xf numFmtId="4" fontId="9" fillId="0" borderId="7" xfId="0" applyNumberFormat="1" applyFont="1" applyFill="1" applyBorder="1" applyAlignment="1">
      <alignment horizontal="center"/>
    </xf>
    <xf numFmtId="4" fontId="8" fillId="2" borderId="5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58" fontId="5" fillId="0" borderId="0" xfId="0" applyNumberFormat="1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58" fontId="7" fillId="6" borderId="12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4" fontId="8" fillId="6" borderId="6" xfId="0" applyNumberFormat="1" applyFont="1" applyFill="1" applyBorder="1" applyAlignment="1">
      <alignment horizontal="center"/>
    </xf>
    <xf numFmtId="4" fontId="8" fillId="6" borderId="5" xfId="0" applyNumberFormat="1" applyFont="1" applyFill="1" applyBorder="1" applyAlignment="1">
      <alignment horizontal="center"/>
    </xf>
    <xf numFmtId="4" fontId="7" fillId="6" borderId="5" xfId="0" applyNumberFormat="1" applyFont="1" applyFill="1" applyBorder="1" applyAlignment="1">
      <alignment horizontal="center"/>
    </xf>
    <xf numFmtId="4" fontId="15" fillId="0" borderId="6" xfId="0" applyNumberFormat="1" applyFont="1" applyFill="1" applyBorder="1" applyAlignment="1">
      <alignment horizontal="center"/>
    </xf>
    <xf numFmtId="4" fontId="16" fillId="0" borderId="6" xfId="0" applyNumberFormat="1" applyFont="1" applyFill="1" applyBorder="1" applyAlignment="1">
      <alignment horizontal="center"/>
    </xf>
    <xf numFmtId="4" fontId="16" fillId="0" borderId="5" xfId="0" applyNumberFormat="1" applyFont="1" applyFill="1" applyBorder="1" applyAlignment="1">
      <alignment horizontal="center"/>
    </xf>
    <xf numFmtId="4" fontId="15" fillId="0" borderId="5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4" fontId="15" fillId="2" borderId="6" xfId="0" applyNumberFormat="1" applyFont="1" applyFill="1" applyBorder="1" applyAlignment="1">
      <alignment horizontal="center"/>
    </xf>
    <xf numFmtId="4" fontId="7" fillId="2" borderId="5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15" fillId="0" borderId="7" xfId="0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4" fontId="13" fillId="2" borderId="0" xfId="0" applyNumberFormat="1" applyFont="1" applyFill="1" applyBorder="1"/>
    <xf numFmtId="0" fontId="2" fillId="6" borderId="0" xfId="0" applyFont="1" applyFill="1"/>
    <xf numFmtId="4" fontId="13" fillId="6" borderId="0" xfId="0" applyNumberFormat="1" applyFont="1" applyFill="1" applyBorder="1"/>
    <xf numFmtId="0" fontId="18" fillId="6" borderId="0" xfId="0" applyFont="1" applyFill="1"/>
    <xf numFmtId="0" fontId="14" fillId="6" borderId="0" xfId="0" applyFont="1" applyFill="1" applyBorder="1"/>
    <xf numFmtId="0" fontId="19" fillId="0" borderId="0" xfId="0" applyFont="1" applyFill="1"/>
    <xf numFmtId="4" fontId="20" fillId="0" borderId="0" xfId="0" applyNumberFormat="1" applyFont="1" applyFill="1" applyAlignment="1"/>
    <xf numFmtId="4" fontId="4" fillId="0" borderId="2" xfId="0" applyNumberFormat="1" applyFont="1" applyFill="1" applyBorder="1" applyAlignment="1">
      <alignment horizontal="center"/>
    </xf>
    <xf numFmtId="4" fontId="21" fillId="0" borderId="0" xfId="0" applyNumberFormat="1" applyFont="1" applyFill="1" applyAlignment="1">
      <alignment horizontal="center"/>
    </xf>
    <xf numFmtId="4" fontId="20" fillId="0" borderId="0" xfId="0" applyNumberFormat="1" applyFont="1" applyFill="1" applyAlignment="1">
      <alignment horizontal="center"/>
    </xf>
    <xf numFmtId="4" fontId="20" fillId="8" borderId="0" xfId="0" applyNumberFormat="1" applyFont="1" applyFill="1" applyAlignment="1">
      <alignment horizontal="center"/>
    </xf>
    <xf numFmtId="4" fontId="21" fillId="0" borderId="0" xfId="0" applyNumberFormat="1" applyFont="1" applyFill="1" applyAlignment="1"/>
    <xf numFmtId="0" fontId="22" fillId="0" borderId="0" xfId="0" applyFont="1"/>
    <xf numFmtId="0" fontId="0" fillId="3" borderId="0" xfId="0" applyFill="1" applyAlignment="1">
      <alignment horizontal="center"/>
    </xf>
    <xf numFmtId="0" fontId="23" fillId="0" borderId="21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4" fontId="10" fillId="0" borderId="5" xfId="0" applyNumberFormat="1" applyFont="1" applyFill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58" fontId="7" fillId="0" borderId="22" xfId="0" applyNumberFormat="1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7" fillId="0" borderId="4" xfId="0" applyFont="1" applyFill="1" applyBorder="1" applyAlignment="1">
      <alignment horizontal="center"/>
    </xf>
    <xf numFmtId="0" fontId="24" fillId="0" borderId="5" xfId="0" applyFont="1" applyBorder="1" applyAlignment="1">
      <alignment horizontal="center" vertical="center"/>
    </xf>
    <xf numFmtId="4" fontId="26" fillId="0" borderId="5" xfId="0" applyNumberFormat="1" applyFont="1" applyFill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2" fillId="0" borderId="0" xfId="0" applyFont="1" applyFill="1"/>
    <xf numFmtId="4" fontId="4" fillId="3" borderId="0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58" fontId="7" fillId="0" borderId="24" xfId="0" applyNumberFormat="1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" fontId="10" fillId="0" borderId="23" xfId="0" applyNumberFormat="1" applyFont="1" applyFill="1" applyBorder="1" applyAlignment="1">
      <alignment horizontal="center"/>
    </xf>
    <xf numFmtId="4" fontId="15" fillId="0" borderId="23" xfId="0" applyNumberFormat="1" applyFont="1" applyFill="1" applyBorder="1" applyAlignment="1">
      <alignment horizontal="center"/>
    </xf>
    <xf numFmtId="4" fontId="7" fillId="0" borderId="23" xfId="0" applyNumberFormat="1" applyFont="1" applyFill="1" applyBorder="1" applyAlignment="1">
      <alignment horizontal="center"/>
    </xf>
    <xf numFmtId="4" fontId="27" fillId="0" borderId="6" xfId="0" applyNumberFormat="1" applyFont="1" applyFill="1" applyBorder="1" applyAlignment="1">
      <alignment horizontal="center"/>
    </xf>
    <xf numFmtId="0" fontId="22" fillId="2" borderId="0" xfId="0" applyFont="1" applyFill="1"/>
    <xf numFmtId="4" fontId="12" fillId="0" borderId="5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58" fontId="7" fillId="9" borderId="12" xfId="0" applyNumberFormat="1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 vertical="center"/>
    </xf>
    <xf numFmtId="4" fontId="15" fillId="9" borderId="6" xfId="0" applyNumberFormat="1" applyFont="1" applyFill="1" applyBorder="1" applyAlignment="1">
      <alignment horizontal="center"/>
    </xf>
    <xf numFmtId="4" fontId="7" fillId="9" borderId="5" xfId="0" applyNumberFormat="1" applyFont="1" applyFill="1" applyBorder="1" applyAlignment="1">
      <alignment horizontal="center"/>
    </xf>
    <xf numFmtId="0" fontId="28" fillId="10" borderId="0" xfId="0" applyFont="1" applyFill="1"/>
    <xf numFmtId="0" fontId="29" fillId="0" borderId="0" xfId="0" applyFont="1" applyFill="1"/>
    <xf numFmtId="58" fontId="22" fillId="0" borderId="0" xfId="0" applyNumberFormat="1" applyFont="1" applyFill="1"/>
    <xf numFmtId="0" fontId="22" fillId="11" borderId="0" xfId="0" applyFont="1" applyFill="1"/>
    <xf numFmtId="4" fontId="30" fillId="0" borderId="6" xfId="0" applyNumberFormat="1" applyFont="1" applyFill="1" applyBorder="1" applyAlignment="1">
      <alignment horizontal="center"/>
    </xf>
    <xf numFmtId="0" fontId="14" fillId="0" borderId="0" xfId="0" applyFont="1"/>
    <xf numFmtId="0" fontId="24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" fillId="0" borderId="0" xfId="0" applyFont="1"/>
    <xf numFmtId="0" fontId="0" fillId="11" borderId="0" xfId="0" applyFill="1"/>
    <xf numFmtId="0" fontId="28" fillId="0" borderId="0" xfId="0" applyFont="1" applyFill="1"/>
    <xf numFmtId="0" fontId="32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center"/>
    </xf>
    <xf numFmtId="0" fontId="0" fillId="0" borderId="0" xfId="0" applyNumberFormat="1"/>
    <xf numFmtId="0" fontId="24" fillId="9" borderId="5" xfId="0" applyFont="1" applyFill="1" applyBorder="1" applyAlignment="1">
      <alignment horizontal="center" vertical="center"/>
    </xf>
    <xf numFmtId="0" fontId="34" fillId="9" borderId="0" xfId="0" applyFont="1" applyFill="1"/>
    <xf numFmtId="0" fontId="0" fillId="3" borderId="0" xfId="0" applyFill="1" applyAlignment="1" quotePrefix="1">
      <alignment horizontal="center"/>
    </xf>
    <xf numFmtId="0" fontId="7" fillId="0" borderId="6" xfId="0" applyFont="1" applyFill="1" applyBorder="1" applyAlignment="1" quotePrefix="1">
      <alignment horizontal="center"/>
    </xf>
    <xf numFmtId="0" fontId="7" fillId="0" borderId="5" xfId="0" applyFont="1" applyFill="1" applyBorder="1" applyAlignment="1" quotePrefix="1">
      <alignment horizontal="center"/>
    </xf>
    <xf numFmtId="0" fontId="7" fillId="9" borderId="5" xfId="0" applyFont="1" applyFill="1" applyBorder="1" applyAlignment="1" quotePrefix="1">
      <alignment horizontal="center"/>
    </xf>
    <xf numFmtId="4" fontId="4" fillId="6" borderId="3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186121</xdr:colOff>
      <xdr:row>42</xdr:row>
      <xdr:rowOff>335280</xdr:rowOff>
    </xdr:from>
    <xdr:ext cx="97144" cy="231715"/>
    <xdr:sp>
      <xdr:nvSpPr>
        <xdr:cNvPr id="2" name="TextBox 1"/>
        <xdr:cNvSpPr txBox="1"/>
      </xdr:nvSpPr>
      <xdr:spPr>
        <a:xfrm>
          <a:off x="9321165" y="14548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</xdr:row>
      <xdr:rowOff>335280</xdr:rowOff>
    </xdr:from>
    <xdr:ext cx="97144" cy="231715"/>
    <xdr:sp>
      <xdr:nvSpPr>
        <xdr:cNvPr id="6" name="TextBox 5"/>
        <xdr:cNvSpPr txBox="1"/>
      </xdr:nvSpPr>
      <xdr:spPr>
        <a:xfrm>
          <a:off x="9321165" y="549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14</xdr:row>
      <xdr:rowOff>335280</xdr:rowOff>
    </xdr:from>
    <xdr:ext cx="97144" cy="231715"/>
    <xdr:sp>
      <xdr:nvSpPr>
        <xdr:cNvPr id="7" name="TextBox 6"/>
        <xdr:cNvSpPr txBox="1"/>
      </xdr:nvSpPr>
      <xdr:spPr>
        <a:xfrm>
          <a:off x="9321165" y="5160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29</xdr:row>
      <xdr:rowOff>335280</xdr:rowOff>
    </xdr:from>
    <xdr:ext cx="97144" cy="231715"/>
    <xdr:sp>
      <xdr:nvSpPr>
        <xdr:cNvPr id="8" name="TextBox 7"/>
        <xdr:cNvSpPr txBox="1"/>
      </xdr:nvSpPr>
      <xdr:spPr>
        <a:xfrm>
          <a:off x="9321165" y="10189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</xdr:row>
      <xdr:rowOff>335280</xdr:rowOff>
    </xdr:from>
    <xdr:ext cx="97144" cy="231715"/>
    <xdr:sp>
      <xdr:nvSpPr>
        <xdr:cNvPr id="16" name="TextBox 15"/>
        <xdr:cNvSpPr txBox="1"/>
      </xdr:nvSpPr>
      <xdr:spPr>
        <a:xfrm>
          <a:off x="9321165" y="1421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109</xdr:row>
      <xdr:rowOff>335280</xdr:rowOff>
    </xdr:from>
    <xdr:ext cx="97144" cy="231715"/>
    <xdr:sp>
      <xdr:nvSpPr>
        <xdr:cNvPr id="32" name="TextBox 31"/>
        <xdr:cNvSpPr txBox="1"/>
      </xdr:nvSpPr>
      <xdr:spPr>
        <a:xfrm>
          <a:off x="9321165" y="37012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109</xdr:row>
      <xdr:rowOff>0</xdr:rowOff>
    </xdr:from>
    <xdr:ext cx="97144" cy="231715"/>
    <xdr:sp>
      <xdr:nvSpPr>
        <xdr:cNvPr id="33" name="TextBox 32"/>
        <xdr:cNvSpPr txBox="1"/>
      </xdr:nvSpPr>
      <xdr:spPr>
        <a:xfrm>
          <a:off x="9321165" y="36676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109</xdr:row>
      <xdr:rowOff>335280</xdr:rowOff>
    </xdr:from>
    <xdr:ext cx="97144" cy="231715"/>
    <xdr:sp>
      <xdr:nvSpPr>
        <xdr:cNvPr id="37" name="TextBox 36"/>
        <xdr:cNvSpPr txBox="1"/>
      </xdr:nvSpPr>
      <xdr:spPr>
        <a:xfrm>
          <a:off x="9321165" y="37012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107</xdr:row>
      <xdr:rowOff>335280</xdr:rowOff>
    </xdr:from>
    <xdr:ext cx="97144" cy="231715"/>
    <xdr:sp>
      <xdr:nvSpPr>
        <xdr:cNvPr id="38" name="TextBox 37"/>
        <xdr:cNvSpPr txBox="1"/>
      </xdr:nvSpPr>
      <xdr:spPr>
        <a:xfrm>
          <a:off x="9321165" y="36341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74</xdr:row>
      <xdr:rowOff>335280</xdr:rowOff>
    </xdr:from>
    <xdr:ext cx="97144" cy="231715"/>
    <xdr:sp>
      <xdr:nvSpPr>
        <xdr:cNvPr id="39" name="TextBox 38"/>
        <xdr:cNvSpPr txBox="1"/>
      </xdr:nvSpPr>
      <xdr:spPr>
        <a:xfrm>
          <a:off x="9321165" y="2527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76</xdr:row>
      <xdr:rowOff>335280</xdr:rowOff>
    </xdr:from>
    <xdr:ext cx="97144" cy="231715"/>
    <xdr:sp>
      <xdr:nvSpPr>
        <xdr:cNvPr id="40" name="TextBox 39"/>
        <xdr:cNvSpPr txBox="1"/>
      </xdr:nvSpPr>
      <xdr:spPr>
        <a:xfrm>
          <a:off x="9321165" y="2594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75</xdr:row>
      <xdr:rowOff>335280</xdr:rowOff>
    </xdr:from>
    <xdr:ext cx="97144" cy="231715"/>
    <xdr:sp>
      <xdr:nvSpPr>
        <xdr:cNvPr id="41" name="TextBox 40"/>
        <xdr:cNvSpPr txBox="1"/>
      </xdr:nvSpPr>
      <xdr:spPr>
        <a:xfrm>
          <a:off x="9321165" y="2561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76</xdr:row>
      <xdr:rowOff>335280</xdr:rowOff>
    </xdr:from>
    <xdr:ext cx="97144" cy="231715"/>
    <xdr:sp>
      <xdr:nvSpPr>
        <xdr:cNvPr id="42" name="TextBox 41"/>
        <xdr:cNvSpPr txBox="1"/>
      </xdr:nvSpPr>
      <xdr:spPr>
        <a:xfrm>
          <a:off x="9321165" y="2594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77</xdr:row>
      <xdr:rowOff>335280</xdr:rowOff>
    </xdr:from>
    <xdr:ext cx="97144" cy="231715"/>
    <xdr:sp>
      <xdr:nvSpPr>
        <xdr:cNvPr id="43" name="TextBox 42"/>
        <xdr:cNvSpPr txBox="1"/>
      </xdr:nvSpPr>
      <xdr:spPr>
        <a:xfrm>
          <a:off x="9321165" y="2628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78</xdr:row>
      <xdr:rowOff>335280</xdr:rowOff>
    </xdr:from>
    <xdr:ext cx="97144" cy="231715"/>
    <xdr:sp>
      <xdr:nvSpPr>
        <xdr:cNvPr id="44" name="TextBox 43"/>
        <xdr:cNvSpPr txBox="1"/>
      </xdr:nvSpPr>
      <xdr:spPr>
        <a:xfrm>
          <a:off x="9321165" y="2661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77</xdr:row>
      <xdr:rowOff>335280</xdr:rowOff>
    </xdr:from>
    <xdr:ext cx="97144" cy="231715"/>
    <xdr:sp>
      <xdr:nvSpPr>
        <xdr:cNvPr id="45" name="TextBox 44"/>
        <xdr:cNvSpPr txBox="1"/>
      </xdr:nvSpPr>
      <xdr:spPr>
        <a:xfrm>
          <a:off x="9321165" y="2628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78</xdr:row>
      <xdr:rowOff>335280</xdr:rowOff>
    </xdr:from>
    <xdr:ext cx="97144" cy="231715"/>
    <xdr:sp>
      <xdr:nvSpPr>
        <xdr:cNvPr id="46" name="TextBox 45"/>
        <xdr:cNvSpPr txBox="1"/>
      </xdr:nvSpPr>
      <xdr:spPr>
        <a:xfrm>
          <a:off x="9321165" y="2661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68</xdr:row>
      <xdr:rowOff>335280</xdr:rowOff>
    </xdr:from>
    <xdr:ext cx="97144" cy="231715"/>
    <xdr:sp>
      <xdr:nvSpPr>
        <xdr:cNvPr id="47" name="TextBox 46"/>
        <xdr:cNvSpPr txBox="1"/>
      </xdr:nvSpPr>
      <xdr:spPr>
        <a:xfrm>
          <a:off x="9321165" y="23265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69</xdr:row>
      <xdr:rowOff>335280</xdr:rowOff>
    </xdr:from>
    <xdr:ext cx="97144" cy="231715"/>
    <xdr:sp>
      <xdr:nvSpPr>
        <xdr:cNvPr id="48" name="TextBox 47"/>
        <xdr:cNvSpPr txBox="1"/>
      </xdr:nvSpPr>
      <xdr:spPr>
        <a:xfrm>
          <a:off x="9321165" y="23601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68</xdr:row>
      <xdr:rowOff>335280</xdr:rowOff>
    </xdr:from>
    <xdr:ext cx="97144" cy="231715"/>
    <xdr:sp>
      <xdr:nvSpPr>
        <xdr:cNvPr id="49" name="TextBox 48"/>
        <xdr:cNvSpPr txBox="1"/>
      </xdr:nvSpPr>
      <xdr:spPr>
        <a:xfrm>
          <a:off x="9321165" y="23265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69</xdr:row>
      <xdr:rowOff>335280</xdr:rowOff>
    </xdr:from>
    <xdr:ext cx="97144" cy="231715"/>
    <xdr:sp>
      <xdr:nvSpPr>
        <xdr:cNvPr id="50" name="TextBox 49"/>
        <xdr:cNvSpPr txBox="1"/>
      </xdr:nvSpPr>
      <xdr:spPr>
        <a:xfrm>
          <a:off x="9321165" y="23601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77</xdr:row>
      <xdr:rowOff>335280</xdr:rowOff>
    </xdr:from>
    <xdr:ext cx="97144" cy="231715"/>
    <xdr:sp>
      <xdr:nvSpPr>
        <xdr:cNvPr id="51" name="TextBox 50"/>
        <xdr:cNvSpPr txBox="1"/>
      </xdr:nvSpPr>
      <xdr:spPr>
        <a:xfrm>
          <a:off x="9321165" y="2628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77</xdr:row>
      <xdr:rowOff>335280</xdr:rowOff>
    </xdr:from>
    <xdr:ext cx="97144" cy="231715"/>
    <xdr:sp>
      <xdr:nvSpPr>
        <xdr:cNvPr id="52" name="TextBox 51"/>
        <xdr:cNvSpPr txBox="1"/>
      </xdr:nvSpPr>
      <xdr:spPr>
        <a:xfrm>
          <a:off x="9321165" y="2628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93</xdr:row>
      <xdr:rowOff>335280</xdr:rowOff>
    </xdr:from>
    <xdr:ext cx="97144" cy="231715"/>
    <xdr:sp>
      <xdr:nvSpPr>
        <xdr:cNvPr id="56" name="TextBox 55"/>
        <xdr:cNvSpPr txBox="1"/>
      </xdr:nvSpPr>
      <xdr:spPr>
        <a:xfrm>
          <a:off x="9321165" y="31647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93</xdr:row>
      <xdr:rowOff>335280</xdr:rowOff>
    </xdr:from>
    <xdr:ext cx="97144" cy="231715"/>
    <xdr:sp>
      <xdr:nvSpPr>
        <xdr:cNvPr id="57" name="TextBox 56"/>
        <xdr:cNvSpPr txBox="1"/>
      </xdr:nvSpPr>
      <xdr:spPr>
        <a:xfrm>
          <a:off x="9321165" y="31647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0</xdr:rowOff>
    </xdr:from>
    <xdr:ext cx="97144" cy="231715"/>
    <xdr:sp>
      <xdr:nvSpPr>
        <xdr:cNvPr id="74" name="TextBox 73"/>
        <xdr:cNvSpPr txBox="1"/>
      </xdr:nvSpPr>
      <xdr:spPr>
        <a:xfrm>
          <a:off x="9321165" y="53105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124</xdr:row>
      <xdr:rowOff>329871</xdr:rowOff>
    </xdr:from>
    <xdr:ext cx="97144" cy="231715"/>
    <xdr:sp>
      <xdr:nvSpPr>
        <xdr:cNvPr id="75" name="TextBox 74"/>
        <xdr:cNvSpPr txBox="1"/>
      </xdr:nvSpPr>
      <xdr:spPr>
        <a:xfrm>
          <a:off x="9321165" y="420357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124</xdr:row>
      <xdr:rowOff>329871</xdr:rowOff>
    </xdr:from>
    <xdr:ext cx="97144" cy="231715"/>
    <xdr:sp>
      <xdr:nvSpPr>
        <xdr:cNvPr id="76" name="TextBox 75"/>
        <xdr:cNvSpPr txBox="1"/>
      </xdr:nvSpPr>
      <xdr:spPr>
        <a:xfrm>
          <a:off x="9321165" y="420357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107</xdr:row>
      <xdr:rowOff>335280</xdr:rowOff>
    </xdr:from>
    <xdr:ext cx="97144" cy="231715"/>
    <xdr:sp>
      <xdr:nvSpPr>
        <xdr:cNvPr id="77" name="TextBox 76"/>
        <xdr:cNvSpPr txBox="1"/>
      </xdr:nvSpPr>
      <xdr:spPr>
        <a:xfrm>
          <a:off x="9321165" y="36341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107</xdr:row>
      <xdr:rowOff>0</xdr:rowOff>
    </xdr:from>
    <xdr:ext cx="97144" cy="231715"/>
    <xdr:sp>
      <xdr:nvSpPr>
        <xdr:cNvPr id="78" name="TextBox 77"/>
        <xdr:cNvSpPr txBox="1"/>
      </xdr:nvSpPr>
      <xdr:spPr>
        <a:xfrm>
          <a:off x="9321165" y="3600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108</xdr:row>
      <xdr:rowOff>335280</xdr:rowOff>
    </xdr:from>
    <xdr:ext cx="97144" cy="231715"/>
    <xdr:sp>
      <xdr:nvSpPr>
        <xdr:cNvPr id="79" name="TextBox 78"/>
        <xdr:cNvSpPr txBox="1"/>
      </xdr:nvSpPr>
      <xdr:spPr>
        <a:xfrm>
          <a:off x="9321165" y="36676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107</xdr:row>
      <xdr:rowOff>335280</xdr:rowOff>
    </xdr:from>
    <xdr:ext cx="97144" cy="231715"/>
    <xdr:sp>
      <xdr:nvSpPr>
        <xdr:cNvPr id="80" name="TextBox 79"/>
        <xdr:cNvSpPr txBox="1"/>
      </xdr:nvSpPr>
      <xdr:spPr>
        <a:xfrm>
          <a:off x="9321165" y="36341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105</xdr:row>
      <xdr:rowOff>335280</xdr:rowOff>
    </xdr:from>
    <xdr:ext cx="97144" cy="231715"/>
    <xdr:sp>
      <xdr:nvSpPr>
        <xdr:cNvPr id="81" name="TextBox 80"/>
        <xdr:cNvSpPr txBox="1"/>
      </xdr:nvSpPr>
      <xdr:spPr>
        <a:xfrm>
          <a:off x="9321165" y="3567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156</xdr:row>
      <xdr:rowOff>335280</xdr:rowOff>
    </xdr:from>
    <xdr:ext cx="97144" cy="231715"/>
    <xdr:sp>
      <xdr:nvSpPr>
        <xdr:cNvPr id="82" name="TextBox 81"/>
        <xdr:cNvSpPr txBox="1"/>
      </xdr:nvSpPr>
      <xdr:spPr>
        <a:xfrm>
          <a:off x="9321165" y="52770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156</xdr:row>
      <xdr:rowOff>335280</xdr:rowOff>
    </xdr:from>
    <xdr:ext cx="97144" cy="231715"/>
    <xdr:sp>
      <xdr:nvSpPr>
        <xdr:cNvPr id="83" name="TextBox 82"/>
        <xdr:cNvSpPr txBox="1"/>
      </xdr:nvSpPr>
      <xdr:spPr>
        <a:xfrm>
          <a:off x="9321165" y="52770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0</xdr:rowOff>
    </xdr:from>
    <xdr:ext cx="97144" cy="231715"/>
    <xdr:sp>
      <xdr:nvSpPr>
        <xdr:cNvPr id="87" name="TextBox 86"/>
        <xdr:cNvSpPr txBox="1"/>
      </xdr:nvSpPr>
      <xdr:spPr>
        <a:xfrm>
          <a:off x="9321165" y="53105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0</xdr:rowOff>
    </xdr:from>
    <xdr:ext cx="97144" cy="231715"/>
    <xdr:sp>
      <xdr:nvSpPr>
        <xdr:cNvPr id="88" name="TextBox 87"/>
        <xdr:cNvSpPr txBox="1"/>
      </xdr:nvSpPr>
      <xdr:spPr>
        <a:xfrm>
          <a:off x="9321165" y="53105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0</xdr:rowOff>
    </xdr:from>
    <xdr:ext cx="97144" cy="231715"/>
    <xdr:sp>
      <xdr:nvSpPr>
        <xdr:cNvPr id="89" name="TextBox 88"/>
        <xdr:cNvSpPr txBox="1"/>
      </xdr:nvSpPr>
      <xdr:spPr>
        <a:xfrm>
          <a:off x="9321165" y="53105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335280</xdr:rowOff>
    </xdr:from>
    <xdr:ext cx="97144" cy="231715"/>
    <xdr:sp>
      <xdr:nvSpPr>
        <xdr:cNvPr id="90" name="TextBox 89"/>
        <xdr:cNvSpPr txBox="1"/>
      </xdr:nvSpPr>
      <xdr:spPr>
        <a:xfrm>
          <a:off x="9321165" y="5344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0</xdr:rowOff>
    </xdr:from>
    <xdr:ext cx="97144" cy="231715"/>
    <xdr:sp>
      <xdr:nvSpPr>
        <xdr:cNvPr id="91" name="TextBox 90"/>
        <xdr:cNvSpPr txBox="1"/>
      </xdr:nvSpPr>
      <xdr:spPr>
        <a:xfrm>
          <a:off x="9321165" y="53105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156</xdr:row>
      <xdr:rowOff>335280</xdr:rowOff>
    </xdr:from>
    <xdr:ext cx="97144" cy="231715"/>
    <xdr:sp>
      <xdr:nvSpPr>
        <xdr:cNvPr id="92" name="TextBox 91"/>
        <xdr:cNvSpPr txBox="1"/>
      </xdr:nvSpPr>
      <xdr:spPr>
        <a:xfrm>
          <a:off x="9321165" y="52770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173</xdr:row>
      <xdr:rowOff>329871</xdr:rowOff>
    </xdr:from>
    <xdr:ext cx="97144" cy="231715"/>
    <xdr:sp>
      <xdr:nvSpPr>
        <xdr:cNvPr id="104" name="TextBox 103"/>
        <xdr:cNvSpPr txBox="1"/>
      </xdr:nvSpPr>
      <xdr:spPr>
        <a:xfrm>
          <a:off x="9321165" y="58464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173</xdr:row>
      <xdr:rowOff>329871</xdr:rowOff>
    </xdr:from>
    <xdr:ext cx="97144" cy="231715"/>
    <xdr:sp>
      <xdr:nvSpPr>
        <xdr:cNvPr id="105" name="TextBox 104"/>
        <xdr:cNvSpPr txBox="1"/>
      </xdr:nvSpPr>
      <xdr:spPr>
        <a:xfrm>
          <a:off x="9321165" y="58464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152</xdr:row>
      <xdr:rowOff>335280</xdr:rowOff>
    </xdr:from>
    <xdr:ext cx="97144" cy="231715"/>
    <xdr:sp>
      <xdr:nvSpPr>
        <xdr:cNvPr id="117" name="TextBox 116"/>
        <xdr:cNvSpPr txBox="1"/>
      </xdr:nvSpPr>
      <xdr:spPr>
        <a:xfrm>
          <a:off x="9321165" y="51429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152</xdr:row>
      <xdr:rowOff>335280</xdr:rowOff>
    </xdr:from>
    <xdr:ext cx="97144" cy="231715"/>
    <xdr:sp>
      <xdr:nvSpPr>
        <xdr:cNvPr id="118" name="TextBox 117"/>
        <xdr:cNvSpPr txBox="1"/>
      </xdr:nvSpPr>
      <xdr:spPr>
        <a:xfrm>
          <a:off x="9321165" y="51429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152</xdr:row>
      <xdr:rowOff>335280</xdr:rowOff>
    </xdr:from>
    <xdr:ext cx="97144" cy="231715"/>
    <xdr:sp>
      <xdr:nvSpPr>
        <xdr:cNvPr id="119" name="TextBox 118"/>
        <xdr:cNvSpPr txBox="1"/>
      </xdr:nvSpPr>
      <xdr:spPr>
        <a:xfrm>
          <a:off x="9321165" y="51429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152</xdr:row>
      <xdr:rowOff>335280</xdr:rowOff>
    </xdr:from>
    <xdr:ext cx="97144" cy="231715"/>
    <xdr:sp>
      <xdr:nvSpPr>
        <xdr:cNvPr id="120" name="TextBox 119"/>
        <xdr:cNvSpPr txBox="1"/>
      </xdr:nvSpPr>
      <xdr:spPr>
        <a:xfrm>
          <a:off x="9321165" y="51429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152</xdr:row>
      <xdr:rowOff>335280</xdr:rowOff>
    </xdr:from>
    <xdr:ext cx="97144" cy="231715"/>
    <xdr:sp>
      <xdr:nvSpPr>
        <xdr:cNvPr id="121" name="TextBox 120"/>
        <xdr:cNvSpPr txBox="1"/>
      </xdr:nvSpPr>
      <xdr:spPr>
        <a:xfrm>
          <a:off x="9321165" y="51429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152</xdr:row>
      <xdr:rowOff>335280</xdr:rowOff>
    </xdr:from>
    <xdr:ext cx="97144" cy="231715"/>
    <xdr:sp>
      <xdr:nvSpPr>
        <xdr:cNvPr id="122" name="TextBox 121"/>
        <xdr:cNvSpPr txBox="1"/>
      </xdr:nvSpPr>
      <xdr:spPr>
        <a:xfrm>
          <a:off x="9321165" y="51429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329871</xdr:rowOff>
    </xdr:from>
    <xdr:ext cx="97144" cy="231715"/>
    <xdr:sp>
      <xdr:nvSpPr>
        <xdr:cNvPr id="123" name="TextBox 122"/>
        <xdr:cNvSpPr txBox="1"/>
      </xdr:nvSpPr>
      <xdr:spPr>
        <a:xfrm>
          <a:off x="9321165" y="534352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0</xdr:rowOff>
    </xdr:from>
    <xdr:ext cx="97144" cy="231715"/>
    <xdr:sp>
      <xdr:nvSpPr>
        <xdr:cNvPr id="124" name="TextBox 123"/>
        <xdr:cNvSpPr txBox="1"/>
      </xdr:nvSpPr>
      <xdr:spPr>
        <a:xfrm>
          <a:off x="9321165" y="53105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329871</xdr:rowOff>
    </xdr:from>
    <xdr:ext cx="97144" cy="231715"/>
    <xdr:sp>
      <xdr:nvSpPr>
        <xdr:cNvPr id="125" name="TextBox 124"/>
        <xdr:cNvSpPr txBox="1"/>
      </xdr:nvSpPr>
      <xdr:spPr>
        <a:xfrm>
          <a:off x="9321165" y="534352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157</xdr:row>
      <xdr:rowOff>0</xdr:rowOff>
    </xdr:from>
    <xdr:ext cx="97144" cy="231715"/>
    <xdr:sp>
      <xdr:nvSpPr>
        <xdr:cNvPr id="126" name="TextBox 125"/>
        <xdr:cNvSpPr txBox="1"/>
      </xdr:nvSpPr>
      <xdr:spPr>
        <a:xfrm>
          <a:off x="9321165" y="52770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335280</xdr:rowOff>
    </xdr:from>
    <xdr:ext cx="97144" cy="231715"/>
    <xdr:sp>
      <xdr:nvSpPr>
        <xdr:cNvPr id="127" name="TextBox 126"/>
        <xdr:cNvSpPr txBox="1"/>
      </xdr:nvSpPr>
      <xdr:spPr>
        <a:xfrm>
          <a:off x="9321165" y="5344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0</xdr:rowOff>
    </xdr:from>
    <xdr:ext cx="97144" cy="231715"/>
    <xdr:sp>
      <xdr:nvSpPr>
        <xdr:cNvPr id="128" name="TextBox 127"/>
        <xdr:cNvSpPr txBox="1"/>
      </xdr:nvSpPr>
      <xdr:spPr>
        <a:xfrm>
          <a:off x="9321165" y="53105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158</xdr:row>
      <xdr:rowOff>335280</xdr:rowOff>
    </xdr:from>
    <xdr:ext cx="97144" cy="231715"/>
    <xdr:sp>
      <xdr:nvSpPr>
        <xdr:cNvPr id="129" name="TextBox 128"/>
        <xdr:cNvSpPr txBox="1"/>
      </xdr:nvSpPr>
      <xdr:spPr>
        <a:xfrm>
          <a:off x="9321165" y="5344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157</xdr:row>
      <xdr:rowOff>0</xdr:rowOff>
    </xdr:from>
    <xdr:ext cx="97144" cy="231715"/>
    <xdr:sp>
      <xdr:nvSpPr>
        <xdr:cNvPr id="130" name="TextBox 129"/>
        <xdr:cNvSpPr txBox="1"/>
      </xdr:nvSpPr>
      <xdr:spPr>
        <a:xfrm>
          <a:off x="9321165" y="52770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157</xdr:row>
      <xdr:rowOff>0</xdr:rowOff>
    </xdr:from>
    <xdr:ext cx="97144" cy="231715"/>
    <xdr:sp>
      <xdr:nvSpPr>
        <xdr:cNvPr id="131" name="TextBox 130"/>
        <xdr:cNvSpPr txBox="1"/>
      </xdr:nvSpPr>
      <xdr:spPr>
        <a:xfrm>
          <a:off x="9321165" y="52770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157</xdr:row>
      <xdr:rowOff>0</xdr:rowOff>
    </xdr:from>
    <xdr:ext cx="97144" cy="231715"/>
    <xdr:sp>
      <xdr:nvSpPr>
        <xdr:cNvPr id="132" name="TextBox 131"/>
        <xdr:cNvSpPr txBox="1"/>
      </xdr:nvSpPr>
      <xdr:spPr>
        <a:xfrm>
          <a:off x="9321165" y="52770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157</xdr:row>
      <xdr:rowOff>335280</xdr:rowOff>
    </xdr:from>
    <xdr:ext cx="97144" cy="231715"/>
    <xdr:sp>
      <xdr:nvSpPr>
        <xdr:cNvPr id="133" name="TextBox 132"/>
        <xdr:cNvSpPr txBox="1"/>
      </xdr:nvSpPr>
      <xdr:spPr>
        <a:xfrm>
          <a:off x="9321165" y="53105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157</xdr:row>
      <xdr:rowOff>0</xdr:rowOff>
    </xdr:from>
    <xdr:ext cx="97144" cy="231715"/>
    <xdr:sp>
      <xdr:nvSpPr>
        <xdr:cNvPr id="134" name="TextBox 133"/>
        <xdr:cNvSpPr txBox="1"/>
      </xdr:nvSpPr>
      <xdr:spPr>
        <a:xfrm>
          <a:off x="9321165" y="52770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172</xdr:row>
      <xdr:rowOff>329871</xdr:rowOff>
    </xdr:from>
    <xdr:ext cx="97144" cy="231715"/>
    <xdr:sp>
      <xdr:nvSpPr>
        <xdr:cNvPr id="135" name="TextBox 134"/>
        <xdr:cNvSpPr txBox="1"/>
      </xdr:nvSpPr>
      <xdr:spPr>
        <a:xfrm>
          <a:off x="9321165" y="58129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172</xdr:row>
      <xdr:rowOff>329871</xdr:rowOff>
    </xdr:from>
    <xdr:ext cx="97144" cy="231715"/>
    <xdr:sp>
      <xdr:nvSpPr>
        <xdr:cNvPr id="136" name="TextBox 135"/>
        <xdr:cNvSpPr txBox="1"/>
      </xdr:nvSpPr>
      <xdr:spPr>
        <a:xfrm>
          <a:off x="9321165" y="58129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213</xdr:row>
      <xdr:rowOff>329871</xdr:rowOff>
    </xdr:from>
    <xdr:ext cx="97144" cy="231715"/>
    <xdr:sp>
      <xdr:nvSpPr>
        <xdr:cNvPr id="148" name="TextBox 147"/>
        <xdr:cNvSpPr txBox="1"/>
      </xdr:nvSpPr>
      <xdr:spPr>
        <a:xfrm>
          <a:off x="9321165" y="71875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213</xdr:row>
      <xdr:rowOff>329871</xdr:rowOff>
    </xdr:from>
    <xdr:ext cx="97144" cy="231715"/>
    <xdr:sp>
      <xdr:nvSpPr>
        <xdr:cNvPr id="149" name="TextBox 148"/>
        <xdr:cNvSpPr txBox="1"/>
      </xdr:nvSpPr>
      <xdr:spPr>
        <a:xfrm>
          <a:off x="9321165" y="71875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244</xdr:row>
      <xdr:rowOff>0</xdr:rowOff>
    </xdr:from>
    <xdr:ext cx="97144" cy="231715"/>
    <xdr:sp>
      <xdr:nvSpPr>
        <xdr:cNvPr id="150" name="TextBox 149"/>
        <xdr:cNvSpPr txBox="1"/>
      </xdr:nvSpPr>
      <xdr:spPr>
        <a:xfrm>
          <a:off x="9321165" y="8193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244</xdr:row>
      <xdr:rowOff>0</xdr:rowOff>
    </xdr:from>
    <xdr:ext cx="97144" cy="231715"/>
    <xdr:sp>
      <xdr:nvSpPr>
        <xdr:cNvPr id="151" name="TextBox 150"/>
        <xdr:cNvSpPr txBox="1"/>
      </xdr:nvSpPr>
      <xdr:spPr>
        <a:xfrm>
          <a:off x="9321165" y="8193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244</xdr:row>
      <xdr:rowOff>0</xdr:rowOff>
    </xdr:from>
    <xdr:ext cx="97144" cy="231715"/>
    <xdr:sp>
      <xdr:nvSpPr>
        <xdr:cNvPr id="160" name="TextBox 159"/>
        <xdr:cNvSpPr txBox="1"/>
      </xdr:nvSpPr>
      <xdr:spPr>
        <a:xfrm>
          <a:off x="9321165" y="8193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212</xdr:row>
      <xdr:rowOff>329871</xdr:rowOff>
    </xdr:from>
    <xdr:ext cx="97144" cy="231715"/>
    <xdr:sp>
      <xdr:nvSpPr>
        <xdr:cNvPr id="161" name="TextBox 160"/>
        <xdr:cNvSpPr txBox="1"/>
      </xdr:nvSpPr>
      <xdr:spPr>
        <a:xfrm>
          <a:off x="9321165" y="715403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212</xdr:row>
      <xdr:rowOff>329871</xdr:rowOff>
    </xdr:from>
    <xdr:ext cx="97144" cy="231715"/>
    <xdr:sp>
      <xdr:nvSpPr>
        <xdr:cNvPr id="162" name="TextBox 161"/>
        <xdr:cNvSpPr txBox="1"/>
      </xdr:nvSpPr>
      <xdr:spPr>
        <a:xfrm>
          <a:off x="9321165" y="715403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192</xdr:row>
      <xdr:rowOff>0</xdr:rowOff>
    </xdr:from>
    <xdr:ext cx="97144" cy="231715"/>
    <xdr:sp>
      <xdr:nvSpPr>
        <xdr:cNvPr id="163" name="TextBox 162"/>
        <xdr:cNvSpPr txBox="1"/>
      </xdr:nvSpPr>
      <xdr:spPr>
        <a:xfrm>
          <a:off x="9321165" y="64505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192</xdr:row>
      <xdr:rowOff>0</xdr:rowOff>
    </xdr:from>
    <xdr:ext cx="97144" cy="231715"/>
    <xdr:sp>
      <xdr:nvSpPr>
        <xdr:cNvPr id="164" name="TextBox 163"/>
        <xdr:cNvSpPr txBox="1"/>
      </xdr:nvSpPr>
      <xdr:spPr>
        <a:xfrm>
          <a:off x="9321165" y="64505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192</xdr:row>
      <xdr:rowOff>0</xdr:rowOff>
    </xdr:from>
    <xdr:ext cx="97144" cy="231715"/>
    <xdr:sp>
      <xdr:nvSpPr>
        <xdr:cNvPr id="165" name="TextBox 164"/>
        <xdr:cNvSpPr txBox="1"/>
      </xdr:nvSpPr>
      <xdr:spPr>
        <a:xfrm>
          <a:off x="9321165" y="64505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192</xdr:row>
      <xdr:rowOff>0</xdr:rowOff>
    </xdr:from>
    <xdr:ext cx="97144" cy="231715"/>
    <xdr:sp>
      <xdr:nvSpPr>
        <xdr:cNvPr id="166" name="TextBox 165"/>
        <xdr:cNvSpPr txBox="1"/>
      </xdr:nvSpPr>
      <xdr:spPr>
        <a:xfrm>
          <a:off x="9321165" y="64505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192</xdr:row>
      <xdr:rowOff>335280</xdr:rowOff>
    </xdr:from>
    <xdr:ext cx="97144" cy="231715"/>
    <xdr:sp>
      <xdr:nvSpPr>
        <xdr:cNvPr id="167" name="TextBox 166"/>
        <xdr:cNvSpPr txBox="1"/>
      </xdr:nvSpPr>
      <xdr:spPr>
        <a:xfrm>
          <a:off x="9321165" y="64840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192</xdr:row>
      <xdr:rowOff>0</xdr:rowOff>
    </xdr:from>
    <xdr:ext cx="97144" cy="231715"/>
    <xdr:sp>
      <xdr:nvSpPr>
        <xdr:cNvPr id="168" name="TextBox 167"/>
        <xdr:cNvSpPr txBox="1"/>
      </xdr:nvSpPr>
      <xdr:spPr>
        <a:xfrm>
          <a:off x="9321165" y="64505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196</xdr:row>
      <xdr:rowOff>335280</xdr:rowOff>
    </xdr:from>
    <xdr:ext cx="97144" cy="231715"/>
    <xdr:sp>
      <xdr:nvSpPr>
        <xdr:cNvPr id="169" name="TextBox 168"/>
        <xdr:cNvSpPr txBox="1"/>
      </xdr:nvSpPr>
      <xdr:spPr>
        <a:xfrm>
          <a:off x="9321165" y="66181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196</xdr:row>
      <xdr:rowOff>335280</xdr:rowOff>
    </xdr:from>
    <xdr:ext cx="97144" cy="231715"/>
    <xdr:sp>
      <xdr:nvSpPr>
        <xdr:cNvPr id="170" name="TextBox 169"/>
        <xdr:cNvSpPr txBox="1"/>
      </xdr:nvSpPr>
      <xdr:spPr>
        <a:xfrm>
          <a:off x="9321165" y="66181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196</xdr:row>
      <xdr:rowOff>335280</xdr:rowOff>
    </xdr:from>
    <xdr:ext cx="97144" cy="231715"/>
    <xdr:sp>
      <xdr:nvSpPr>
        <xdr:cNvPr id="171" name="TextBox 170"/>
        <xdr:cNvSpPr txBox="1"/>
      </xdr:nvSpPr>
      <xdr:spPr>
        <a:xfrm>
          <a:off x="9321165" y="66181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198</xdr:row>
      <xdr:rowOff>329871</xdr:rowOff>
    </xdr:from>
    <xdr:ext cx="97144" cy="231715"/>
    <xdr:sp>
      <xdr:nvSpPr>
        <xdr:cNvPr id="172" name="TextBox 171"/>
        <xdr:cNvSpPr txBox="1"/>
      </xdr:nvSpPr>
      <xdr:spPr>
        <a:xfrm>
          <a:off x="9321165" y="66846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198</xdr:row>
      <xdr:rowOff>0</xdr:rowOff>
    </xdr:from>
    <xdr:ext cx="97144" cy="231715"/>
    <xdr:sp>
      <xdr:nvSpPr>
        <xdr:cNvPr id="173" name="TextBox 172"/>
        <xdr:cNvSpPr txBox="1"/>
      </xdr:nvSpPr>
      <xdr:spPr>
        <a:xfrm>
          <a:off x="9321165" y="66516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198</xdr:row>
      <xdr:rowOff>329871</xdr:rowOff>
    </xdr:from>
    <xdr:ext cx="97144" cy="231715"/>
    <xdr:sp>
      <xdr:nvSpPr>
        <xdr:cNvPr id="174" name="TextBox 173"/>
        <xdr:cNvSpPr txBox="1"/>
      </xdr:nvSpPr>
      <xdr:spPr>
        <a:xfrm>
          <a:off x="9321165" y="66846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198</xdr:row>
      <xdr:rowOff>335280</xdr:rowOff>
    </xdr:from>
    <xdr:ext cx="97144" cy="231715"/>
    <xdr:sp>
      <xdr:nvSpPr>
        <xdr:cNvPr id="175" name="TextBox 174"/>
        <xdr:cNvSpPr txBox="1"/>
      </xdr:nvSpPr>
      <xdr:spPr>
        <a:xfrm>
          <a:off x="9321165" y="6685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198</xdr:row>
      <xdr:rowOff>0</xdr:rowOff>
    </xdr:from>
    <xdr:ext cx="97144" cy="231715"/>
    <xdr:sp>
      <xdr:nvSpPr>
        <xdr:cNvPr id="176" name="TextBox 175"/>
        <xdr:cNvSpPr txBox="1"/>
      </xdr:nvSpPr>
      <xdr:spPr>
        <a:xfrm>
          <a:off x="9321165" y="66516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198</xdr:row>
      <xdr:rowOff>335280</xdr:rowOff>
    </xdr:from>
    <xdr:ext cx="97144" cy="231715"/>
    <xdr:sp>
      <xdr:nvSpPr>
        <xdr:cNvPr id="177" name="TextBox 176"/>
        <xdr:cNvSpPr txBox="1"/>
      </xdr:nvSpPr>
      <xdr:spPr>
        <a:xfrm>
          <a:off x="9321165" y="6685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197</xdr:row>
      <xdr:rowOff>335280</xdr:rowOff>
    </xdr:from>
    <xdr:ext cx="97144" cy="231715"/>
    <xdr:sp>
      <xdr:nvSpPr>
        <xdr:cNvPr id="178" name="TextBox 177"/>
        <xdr:cNvSpPr txBox="1"/>
      </xdr:nvSpPr>
      <xdr:spPr>
        <a:xfrm>
          <a:off x="9321165" y="66516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220</xdr:row>
      <xdr:rowOff>335280</xdr:rowOff>
    </xdr:from>
    <xdr:ext cx="97144" cy="231715"/>
    <xdr:sp>
      <xdr:nvSpPr>
        <xdr:cNvPr id="179" name="TextBox 178"/>
        <xdr:cNvSpPr txBox="1"/>
      </xdr:nvSpPr>
      <xdr:spPr>
        <a:xfrm>
          <a:off x="9321165" y="7422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220</xdr:row>
      <xdr:rowOff>335280</xdr:rowOff>
    </xdr:from>
    <xdr:ext cx="97144" cy="231715"/>
    <xdr:sp>
      <xdr:nvSpPr>
        <xdr:cNvPr id="180" name="TextBox 179"/>
        <xdr:cNvSpPr txBox="1"/>
      </xdr:nvSpPr>
      <xdr:spPr>
        <a:xfrm>
          <a:off x="9321165" y="7422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220</xdr:row>
      <xdr:rowOff>335280</xdr:rowOff>
    </xdr:from>
    <xdr:ext cx="97144" cy="231715"/>
    <xdr:sp>
      <xdr:nvSpPr>
        <xdr:cNvPr id="181" name="TextBox 180"/>
        <xdr:cNvSpPr txBox="1"/>
      </xdr:nvSpPr>
      <xdr:spPr>
        <a:xfrm>
          <a:off x="9321165" y="7422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259</xdr:row>
      <xdr:rowOff>329871</xdr:rowOff>
    </xdr:from>
    <xdr:ext cx="97144" cy="231715"/>
    <xdr:sp>
      <xdr:nvSpPr>
        <xdr:cNvPr id="193" name="TextBox 192"/>
        <xdr:cNvSpPr txBox="1"/>
      </xdr:nvSpPr>
      <xdr:spPr>
        <a:xfrm>
          <a:off x="9321165" y="872985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259</xdr:row>
      <xdr:rowOff>329871</xdr:rowOff>
    </xdr:from>
    <xdr:ext cx="97144" cy="231715"/>
    <xdr:sp>
      <xdr:nvSpPr>
        <xdr:cNvPr id="194" name="TextBox 193"/>
        <xdr:cNvSpPr txBox="1"/>
      </xdr:nvSpPr>
      <xdr:spPr>
        <a:xfrm>
          <a:off x="9321165" y="872985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268</xdr:row>
      <xdr:rowOff>339396</xdr:rowOff>
    </xdr:from>
    <xdr:ext cx="97144" cy="231715"/>
    <xdr:sp>
      <xdr:nvSpPr>
        <xdr:cNvPr id="195" name="TextBox 194"/>
        <xdr:cNvSpPr txBox="1"/>
      </xdr:nvSpPr>
      <xdr:spPr>
        <a:xfrm>
          <a:off x="9321165" y="903255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268</xdr:row>
      <xdr:rowOff>339396</xdr:rowOff>
    </xdr:from>
    <xdr:ext cx="97144" cy="231715"/>
    <xdr:sp>
      <xdr:nvSpPr>
        <xdr:cNvPr id="196" name="TextBox 195"/>
        <xdr:cNvSpPr txBox="1"/>
      </xdr:nvSpPr>
      <xdr:spPr>
        <a:xfrm>
          <a:off x="9321165" y="903255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268</xdr:row>
      <xdr:rowOff>339396</xdr:rowOff>
    </xdr:from>
    <xdr:ext cx="97144" cy="231715"/>
    <xdr:sp>
      <xdr:nvSpPr>
        <xdr:cNvPr id="205" name="TextBox 204"/>
        <xdr:cNvSpPr txBox="1"/>
      </xdr:nvSpPr>
      <xdr:spPr>
        <a:xfrm>
          <a:off x="9321165" y="903255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258</xdr:row>
      <xdr:rowOff>329871</xdr:rowOff>
    </xdr:from>
    <xdr:ext cx="97144" cy="231715"/>
    <xdr:sp>
      <xdr:nvSpPr>
        <xdr:cNvPr id="206" name="TextBox 205"/>
        <xdr:cNvSpPr txBox="1"/>
      </xdr:nvSpPr>
      <xdr:spPr>
        <a:xfrm>
          <a:off x="9321165" y="869632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258</xdr:row>
      <xdr:rowOff>329871</xdr:rowOff>
    </xdr:from>
    <xdr:ext cx="97144" cy="231715"/>
    <xdr:sp>
      <xdr:nvSpPr>
        <xdr:cNvPr id="207" name="TextBox 206"/>
        <xdr:cNvSpPr txBox="1"/>
      </xdr:nvSpPr>
      <xdr:spPr>
        <a:xfrm>
          <a:off x="9321165" y="869632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266</xdr:row>
      <xdr:rowOff>335280</xdr:rowOff>
    </xdr:from>
    <xdr:ext cx="97144" cy="231715"/>
    <xdr:sp>
      <xdr:nvSpPr>
        <xdr:cNvPr id="208" name="TextBox 207"/>
        <xdr:cNvSpPr txBox="1"/>
      </xdr:nvSpPr>
      <xdr:spPr>
        <a:xfrm>
          <a:off x="9321165" y="89651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266</xdr:row>
      <xdr:rowOff>335280</xdr:rowOff>
    </xdr:from>
    <xdr:ext cx="97144" cy="231715"/>
    <xdr:sp>
      <xdr:nvSpPr>
        <xdr:cNvPr id="209" name="TextBox 208"/>
        <xdr:cNvSpPr txBox="1"/>
      </xdr:nvSpPr>
      <xdr:spPr>
        <a:xfrm>
          <a:off x="9321165" y="89651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266</xdr:row>
      <xdr:rowOff>335280</xdr:rowOff>
    </xdr:from>
    <xdr:ext cx="97144" cy="231715"/>
    <xdr:sp>
      <xdr:nvSpPr>
        <xdr:cNvPr id="210" name="TextBox 209"/>
        <xdr:cNvSpPr txBox="1"/>
      </xdr:nvSpPr>
      <xdr:spPr>
        <a:xfrm>
          <a:off x="9321165" y="89651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225</xdr:row>
      <xdr:rowOff>0</xdr:rowOff>
    </xdr:from>
    <xdr:ext cx="97144" cy="231715"/>
    <xdr:sp>
      <xdr:nvSpPr>
        <xdr:cNvPr id="211" name="TextBox 210"/>
        <xdr:cNvSpPr txBox="1"/>
      </xdr:nvSpPr>
      <xdr:spPr>
        <a:xfrm>
          <a:off x="9321165" y="7556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225</xdr:row>
      <xdr:rowOff>0</xdr:rowOff>
    </xdr:from>
    <xdr:ext cx="97144" cy="231715"/>
    <xdr:sp>
      <xdr:nvSpPr>
        <xdr:cNvPr id="212" name="TextBox 211"/>
        <xdr:cNvSpPr txBox="1"/>
      </xdr:nvSpPr>
      <xdr:spPr>
        <a:xfrm>
          <a:off x="9321165" y="7556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225</xdr:row>
      <xdr:rowOff>0</xdr:rowOff>
    </xdr:from>
    <xdr:ext cx="97144" cy="231715"/>
    <xdr:sp>
      <xdr:nvSpPr>
        <xdr:cNvPr id="213" name="TextBox 212"/>
        <xdr:cNvSpPr txBox="1"/>
      </xdr:nvSpPr>
      <xdr:spPr>
        <a:xfrm>
          <a:off x="9321165" y="7556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243</xdr:row>
      <xdr:rowOff>0</xdr:rowOff>
    </xdr:from>
    <xdr:ext cx="97144" cy="231715"/>
    <xdr:sp>
      <xdr:nvSpPr>
        <xdr:cNvPr id="214" name="TextBox 213"/>
        <xdr:cNvSpPr txBox="1"/>
      </xdr:nvSpPr>
      <xdr:spPr>
        <a:xfrm>
          <a:off x="9321165" y="8160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243</xdr:row>
      <xdr:rowOff>0</xdr:rowOff>
    </xdr:from>
    <xdr:ext cx="97144" cy="231715"/>
    <xdr:sp>
      <xdr:nvSpPr>
        <xdr:cNvPr id="215" name="TextBox 214"/>
        <xdr:cNvSpPr txBox="1"/>
      </xdr:nvSpPr>
      <xdr:spPr>
        <a:xfrm>
          <a:off x="9321165" y="8160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243</xdr:row>
      <xdr:rowOff>0</xdr:rowOff>
    </xdr:from>
    <xdr:ext cx="97144" cy="231715"/>
    <xdr:sp>
      <xdr:nvSpPr>
        <xdr:cNvPr id="216" name="TextBox 215"/>
        <xdr:cNvSpPr txBox="1"/>
      </xdr:nvSpPr>
      <xdr:spPr>
        <a:xfrm>
          <a:off x="9321165" y="8160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243</xdr:row>
      <xdr:rowOff>0</xdr:rowOff>
    </xdr:from>
    <xdr:ext cx="97144" cy="231715"/>
    <xdr:sp>
      <xdr:nvSpPr>
        <xdr:cNvPr id="217" name="TextBox 216"/>
        <xdr:cNvSpPr txBox="1"/>
      </xdr:nvSpPr>
      <xdr:spPr>
        <a:xfrm>
          <a:off x="9321165" y="8160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243</xdr:row>
      <xdr:rowOff>335280</xdr:rowOff>
    </xdr:from>
    <xdr:ext cx="97144" cy="231715"/>
    <xdr:sp>
      <xdr:nvSpPr>
        <xdr:cNvPr id="218" name="TextBox 217"/>
        <xdr:cNvSpPr txBox="1"/>
      </xdr:nvSpPr>
      <xdr:spPr>
        <a:xfrm>
          <a:off x="9321165" y="8193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243</xdr:row>
      <xdr:rowOff>0</xdr:rowOff>
    </xdr:from>
    <xdr:ext cx="97144" cy="231715"/>
    <xdr:sp>
      <xdr:nvSpPr>
        <xdr:cNvPr id="219" name="TextBox 218"/>
        <xdr:cNvSpPr txBox="1"/>
      </xdr:nvSpPr>
      <xdr:spPr>
        <a:xfrm>
          <a:off x="9321165" y="8160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244</xdr:row>
      <xdr:rowOff>329871</xdr:rowOff>
    </xdr:from>
    <xdr:ext cx="97144" cy="231715"/>
    <xdr:sp>
      <xdr:nvSpPr>
        <xdr:cNvPr id="220" name="TextBox 219"/>
        <xdr:cNvSpPr txBox="1"/>
      </xdr:nvSpPr>
      <xdr:spPr>
        <a:xfrm>
          <a:off x="9321165" y="822693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244</xdr:row>
      <xdr:rowOff>0</xdr:rowOff>
    </xdr:from>
    <xdr:ext cx="97144" cy="231715"/>
    <xdr:sp>
      <xdr:nvSpPr>
        <xdr:cNvPr id="221" name="TextBox 220"/>
        <xdr:cNvSpPr txBox="1"/>
      </xdr:nvSpPr>
      <xdr:spPr>
        <a:xfrm>
          <a:off x="9321165" y="8193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244</xdr:row>
      <xdr:rowOff>329871</xdr:rowOff>
    </xdr:from>
    <xdr:ext cx="97144" cy="231715"/>
    <xdr:sp>
      <xdr:nvSpPr>
        <xdr:cNvPr id="222" name="TextBox 221"/>
        <xdr:cNvSpPr txBox="1"/>
      </xdr:nvSpPr>
      <xdr:spPr>
        <a:xfrm>
          <a:off x="9321165" y="822693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244</xdr:row>
      <xdr:rowOff>335280</xdr:rowOff>
    </xdr:from>
    <xdr:ext cx="97144" cy="231715"/>
    <xdr:sp>
      <xdr:nvSpPr>
        <xdr:cNvPr id="223" name="TextBox 222"/>
        <xdr:cNvSpPr txBox="1"/>
      </xdr:nvSpPr>
      <xdr:spPr>
        <a:xfrm>
          <a:off x="9321165" y="8227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244</xdr:row>
      <xdr:rowOff>0</xdr:rowOff>
    </xdr:from>
    <xdr:ext cx="97144" cy="231715"/>
    <xdr:sp>
      <xdr:nvSpPr>
        <xdr:cNvPr id="224" name="TextBox 223"/>
        <xdr:cNvSpPr txBox="1"/>
      </xdr:nvSpPr>
      <xdr:spPr>
        <a:xfrm>
          <a:off x="9321165" y="8193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244</xdr:row>
      <xdr:rowOff>335280</xdr:rowOff>
    </xdr:from>
    <xdr:ext cx="97144" cy="231715"/>
    <xdr:sp>
      <xdr:nvSpPr>
        <xdr:cNvPr id="225" name="TextBox 224"/>
        <xdr:cNvSpPr txBox="1"/>
      </xdr:nvSpPr>
      <xdr:spPr>
        <a:xfrm>
          <a:off x="9321165" y="8227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243</xdr:row>
      <xdr:rowOff>335280</xdr:rowOff>
    </xdr:from>
    <xdr:ext cx="97144" cy="231715"/>
    <xdr:sp>
      <xdr:nvSpPr>
        <xdr:cNvPr id="226" name="TextBox 225"/>
        <xdr:cNvSpPr txBox="1"/>
      </xdr:nvSpPr>
      <xdr:spPr>
        <a:xfrm>
          <a:off x="9321165" y="8193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249</xdr:row>
      <xdr:rowOff>335280</xdr:rowOff>
    </xdr:from>
    <xdr:ext cx="97144" cy="231715"/>
    <xdr:sp>
      <xdr:nvSpPr>
        <xdr:cNvPr id="227" name="TextBox 226"/>
        <xdr:cNvSpPr txBox="1"/>
      </xdr:nvSpPr>
      <xdr:spPr>
        <a:xfrm>
          <a:off x="9321165" y="8395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249</xdr:row>
      <xdr:rowOff>335280</xdr:rowOff>
    </xdr:from>
    <xdr:ext cx="97144" cy="231715"/>
    <xdr:sp>
      <xdr:nvSpPr>
        <xdr:cNvPr id="228" name="TextBox 227"/>
        <xdr:cNvSpPr txBox="1"/>
      </xdr:nvSpPr>
      <xdr:spPr>
        <a:xfrm>
          <a:off x="9321165" y="8395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249</xdr:row>
      <xdr:rowOff>335280</xdr:rowOff>
    </xdr:from>
    <xdr:ext cx="97144" cy="231715"/>
    <xdr:sp>
      <xdr:nvSpPr>
        <xdr:cNvPr id="229" name="TextBox 228"/>
        <xdr:cNvSpPr txBox="1"/>
      </xdr:nvSpPr>
      <xdr:spPr>
        <a:xfrm>
          <a:off x="9321165" y="8395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288</xdr:row>
      <xdr:rowOff>329871</xdr:rowOff>
    </xdr:from>
    <xdr:ext cx="97144" cy="231715"/>
    <xdr:sp>
      <xdr:nvSpPr>
        <xdr:cNvPr id="230" name="TextBox 229"/>
        <xdr:cNvSpPr txBox="1"/>
      </xdr:nvSpPr>
      <xdr:spPr>
        <a:xfrm>
          <a:off x="9321165" y="970521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288</xdr:row>
      <xdr:rowOff>0</xdr:rowOff>
    </xdr:from>
    <xdr:ext cx="97144" cy="231715"/>
    <xdr:sp>
      <xdr:nvSpPr>
        <xdr:cNvPr id="231" name="TextBox 230"/>
        <xdr:cNvSpPr txBox="1"/>
      </xdr:nvSpPr>
      <xdr:spPr>
        <a:xfrm>
          <a:off x="9321165" y="9672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288</xdr:row>
      <xdr:rowOff>329871</xdr:rowOff>
    </xdr:from>
    <xdr:ext cx="97144" cy="231715"/>
    <xdr:sp>
      <xdr:nvSpPr>
        <xdr:cNvPr id="232" name="TextBox 231"/>
        <xdr:cNvSpPr txBox="1"/>
      </xdr:nvSpPr>
      <xdr:spPr>
        <a:xfrm>
          <a:off x="9321165" y="970521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287</xdr:row>
      <xdr:rowOff>0</xdr:rowOff>
    </xdr:from>
    <xdr:ext cx="97144" cy="231715"/>
    <xdr:sp>
      <xdr:nvSpPr>
        <xdr:cNvPr id="233" name="TextBox 232"/>
        <xdr:cNvSpPr txBox="1"/>
      </xdr:nvSpPr>
      <xdr:spPr>
        <a:xfrm>
          <a:off x="9321165" y="9638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288</xdr:row>
      <xdr:rowOff>335280</xdr:rowOff>
    </xdr:from>
    <xdr:ext cx="97144" cy="231715"/>
    <xdr:sp>
      <xdr:nvSpPr>
        <xdr:cNvPr id="234" name="TextBox 233"/>
        <xdr:cNvSpPr txBox="1"/>
      </xdr:nvSpPr>
      <xdr:spPr>
        <a:xfrm>
          <a:off x="9321165" y="9705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288</xdr:row>
      <xdr:rowOff>0</xdr:rowOff>
    </xdr:from>
    <xdr:ext cx="97144" cy="231715"/>
    <xdr:sp>
      <xdr:nvSpPr>
        <xdr:cNvPr id="235" name="TextBox 234"/>
        <xdr:cNvSpPr txBox="1"/>
      </xdr:nvSpPr>
      <xdr:spPr>
        <a:xfrm>
          <a:off x="9321165" y="9672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288</xdr:row>
      <xdr:rowOff>335280</xdr:rowOff>
    </xdr:from>
    <xdr:ext cx="97144" cy="231715"/>
    <xdr:sp>
      <xdr:nvSpPr>
        <xdr:cNvPr id="236" name="TextBox 235"/>
        <xdr:cNvSpPr txBox="1"/>
      </xdr:nvSpPr>
      <xdr:spPr>
        <a:xfrm>
          <a:off x="9321165" y="9705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287</xdr:row>
      <xdr:rowOff>0</xdr:rowOff>
    </xdr:from>
    <xdr:ext cx="97144" cy="231715"/>
    <xdr:sp>
      <xdr:nvSpPr>
        <xdr:cNvPr id="237" name="TextBox 236"/>
        <xdr:cNvSpPr txBox="1"/>
      </xdr:nvSpPr>
      <xdr:spPr>
        <a:xfrm>
          <a:off x="9321165" y="9638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287</xdr:row>
      <xdr:rowOff>0</xdr:rowOff>
    </xdr:from>
    <xdr:ext cx="97144" cy="231715"/>
    <xdr:sp>
      <xdr:nvSpPr>
        <xdr:cNvPr id="238" name="TextBox 237"/>
        <xdr:cNvSpPr txBox="1"/>
      </xdr:nvSpPr>
      <xdr:spPr>
        <a:xfrm>
          <a:off x="9321165" y="9638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287</xdr:row>
      <xdr:rowOff>0</xdr:rowOff>
    </xdr:from>
    <xdr:ext cx="97144" cy="231715"/>
    <xdr:sp>
      <xdr:nvSpPr>
        <xdr:cNvPr id="239" name="TextBox 238"/>
        <xdr:cNvSpPr txBox="1"/>
      </xdr:nvSpPr>
      <xdr:spPr>
        <a:xfrm>
          <a:off x="9321165" y="9638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287</xdr:row>
      <xdr:rowOff>335280</xdr:rowOff>
    </xdr:from>
    <xdr:ext cx="97144" cy="231715"/>
    <xdr:sp>
      <xdr:nvSpPr>
        <xdr:cNvPr id="240" name="TextBox 239"/>
        <xdr:cNvSpPr txBox="1"/>
      </xdr:nvSpPr>
      <xdr:spPr>
        <a:xfrm>
          <a:off x="9321165" y="9672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287</xdr:row>
      <xdr:rowOff>0</xdr:rowOff>
    </xdr:from>
    <xdr:ext cx="97144" cy="231715"/>
    <xdr:sp>
      <xdr:nvSpPr>
        <xdr:cNvPr id="241" name="TextBox 240"/>
        <xdr:cNvSpPr txBox="1"/>
      </xdr:nvSpPr>
      <xdr:spPr>
        <a:xfrm>
          <a:off x="9321165" y="9638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303</xdr:row>
      <xdr:rowOff>329871</xdr:rowOff>
    </xdr:from>
    <xdr:ext cx="97144" cy="231715"/>
    <xdr:sp>
      <xdr:nvSpPr>
        <xdr:cNvPr id="297" name="TextBox 296"/>
        <xdr:cNvSpPr txBox="1"/>
      </xdr:nvSpPr>
      <xdr:spPr>
        <a:xfrm>
          <a:off x="9321165" y="1020813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303</xdr:row>
      <xdr:rowOff>329871</xdr:rowOff>
    </xdr:from>
    <xdr:ext cx="97144" cy="231715"/>
    <xdr:sp>
      <xdr:nvSpPr>
        <xdr:cNvPr id="298" name="TextBox 297"/>
        <xdr:cNvSpPr txBox="1"/>
      </xdr:nvSpPr>
      <xdr:spPr>
        <a:xfrm>
          <a:off x="9321165" y="1020813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312</xdr:row>
      <xdr:rowOff>335280</xdr:rowOff>
    </xdr:from>
    <xdr:ext cx="97144" cy="231715"/>
    <xdr:sp>
      <xdr:nvSpPr>
        <xdr:cNvPr id="299" name="TextBox 298"/>
        <xdr:cNvSpPr txBox="1"/>
      </xdr:nvSpPr>
      <xdr:spPr>
        <a:xfrm>
          <a:off x="9321165" y="105104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312</xdr:row>
      <xdr:rowOff>335280</xdr:rowOff>
    </xdr:from>
    <xdr:ext cx="97144" cy="231715"/>
    <xdr:sp>
      <xdr:nvSpPr>
        <xdr:cNvPr id="300" name="TextBox 299"/>
        <xdr:cNvSpPr txBox="1"/>
      </xdr:nvSpPr>
      <xdr:spPr>
        <a:xfrm>
          <a:off x="9321165" y="105104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312</xdr:row>
      <xdr:rowOff>335280</xdr:rowOff>
    </xdr:from>
    <xdr:ext cx="97144" cy="231715"/>
    <xdr:sp>
      <xdr:nvSpPr>
        <xdr:cNvPr id="309" name="TextBox 308"/>
        <xdr:cNvSpPr txBox="1"/>
      </xdr:nvSpPr>
      <xdr:spPr>
        <a:xfrm>
          <a:off x="9321165" y="105104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302</xdr:row>
      <xdr:rowOff>329871</xdr:rowOff>
    </xdr:from>
    <xdr:ext cx="97144" cy="231715"/>
    <xdr:sp>
      <xdr:nvSpPr>
        <xdr:cNvPr id="310" name="TextBox 309"/>
        <xdr:cNvSpPr txBox="1"/>
      </xdr:nvSpPr>
      <xdr:spPr>
        <a:xfrm>
          <a:off x="9321165" y="1017460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302</xdr:row>
      <xdr:rowOff>329871</xdr:rowOff>
    </xdr:from>
    <xdr:ext cx="97144" cy="231715"/>
    <xdr:sp>
      <xdr:nvSpPr>
        <xdr:cNvPr id="311" name="TextBox 310"/>
        <xdr:cNvSpPr txBox="1"/>
      </xdr:nvSpPr>
      <xdr:spPr>
        <a:xfrm>
          <a:off x="9321165" y="1017460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310</xdr:row>
      <xdr:rowOff>335280</xdr:rowOff>
    </xdr:from>
    <xdr:ext cx="97144" cy="231715"/>
    <xdr:sp>
      <xdr:nvSpPr>
        <xdr:cNvPr id="312" name="TextBox 311"/>
        <xdr:cNvSpPr txBox="1"/>
      </xdr:nvSpPr>
      <xdr:spPr>
        <a:xfrm>
          <a:off x="9321165" y="104434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310</xdr:row>
      <xdr:rowOff>335280</xdr:rowOff>
    </xdr:from>
    <xdr:ext cx="97144" cy="231715"/>
    <xdr:sp>
      <xdr:nvSpPr>
        <xdr:cNvPr id="313" name="TextBox 312"/>
        <xdr:cNvSpPr txBox="1"/>
      </xdr:nvSpPr>
      <xdr:spPr>
        <a:xfrm>
          <a:off x="9321165" y="104434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310</xdr:row>
      <xdr:rowOff>335280</xdr:rowOff>
    </xdr:from>
    <xdr:ext cx="97144" cy="231715"/>
    <xdr:sp>
      <xdr:nvSpPr>
        <xdr:cNvPr id="314" name="TextBox 313"/>
        <xdr:cNvSpPr txBox="1"/>
      </xdr:nvSpPr>
      <xdr:spPr>
        <a:xfrm>
          <a:off x="9321165" y="104434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293</xdr:row>
      <xdr:rowOff>335280</xdr:rowOff>
    </xdr:from>
    <xdr:ext cx="97144" cy="231715"/>
    <xdr:sp>
      <xdr:nvSpPr>
        <xdr:cNvPr id="315" name="TextBox 314"/>
        <xdr:cNvSpPr txBox="1"/>
      </xdr:nvSpPr>
      <xdr:spPr>
        <a:xfrm>
          <a:off x="9321165" y="98734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293</xdr:row>
      <xdr:rowOff>335280</xdr:rowOff>
    </xdr:from>
    <xdr:ext cx="97144" cy="231715"/>
    <xdr:sp>
      <xdr:nvSpPr>
        <xdr:cNvPr id="316" name="TextBox 315"/>
        <xdr:cNvSpPr txBox="1"/>
      </xdr:nvSpPr>
      <xdr:spPr>
        <a:xfrm>
          <a:off x="9321165" y="98734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293</xdr:row>
      <xdr:rowOff>335280</xdr:rowOff>
    </xdr:from>
    <xdr:ext cx="97144" cy="231715"/>
    <xdr:sp>
      <xdr:nvSpPr>
        <xdr:cNvPr id="317" name="TextBox 316"/>
        <xdr:cNvSpPr txBox="1"/>
      </xdr:nvSpPr>
      <xdr:spPr>
        <a:xfrm>
          <a:off x="9321165" y="98734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336</xdr:row>
      <xdr:rowOff>335280</xdr:rowOff>
    </xdr:from>
    <xdr:ext cx="97144" cy="231715"/>
    <xdr:sp>
      <xdr:nvSpPr>
        <xdr:cNvPr id="342" name="TextBox 341"/>
        <xdr:cNvSpPr txBox="1"/>
      </xdr:nvSpPr>
      <xdr:spPr>
        <a:xfrm>
          <a:off x="9321165" y="113151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336</xdr:row>
      <xdr:rowOff>335280</xdr:rowOff>
    </xdr:from>
    <xdr:ext cx="97144" cy="231715"/>
    <xdr:sp>
      <xdr:nvSpPr>
        <xdr:cNvPr id="343" name="TextBox 342"/>
        <xdr:cNvSpPr txBox="1"/>
      </xdr:nvSpPr>
      <xdr:spPr>
        <a:xfrm>
          <a:off x="9321165" y="113151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336</xdr:row>
      <xdr:rowOff>335280</xdr:rowOff>
    </xdr:from>
    <xdr:ext cx="97144" cy="231715"/>
    <xdr:sp>
      <xdr:nvSpPr>
        <xdr:cNvPr id="344" name="TextBox 343"/>
        <xdr:cNvSpPr txBox="1"/>
      </xdr:nvSpPr>
      <xdr:spPr>
        <a:xfrm>
          <a:off x="9321165" y="113151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325</xdr:row>
      <xdr:rowOff>335280</xdr:rowOff>
    </xdr:from>
    <xdr:ext cx="97144" cy="231715"/>
    <xdr:sp>
      <xdr:nvSpPr>
        <xdr:cNvPr id="345" name="TextBox 344"/>
        <xdr:cNvSpPr txBox="1"/>
      </xdr:nvSpPr>
      <xdr:spPr>
        <a:xfrm>
          <a:off x="9321165" y="10946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325</xdr:row>
      <xdr:rowOff>335280</xdr:rowOff>
    </xdr:from>
    <xdr:ext cx="97144" cy="231715"/>
    <xdr:sp>
      <xdr:nvSpPr>
        <xdr:cNvPr id="346" name="TextBox 345"/>
        <xdr:cNvSpPr txBox="1"/>
      </xdr:nvSpPr>
      <xdr:spPr>
        <a:xfrm>
          <a:off x="9321165" y="10946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325</xdr:row>
      <xdr:rowOff>335280</xdr:rowOff>
    </xdr:from>
    <xdr:ext cx="97144" cy="231715"/>
    <xdr:sp>
      <xdr:nvSpPr>
        <xdr:cNvPr id="347" name="TextBox 346"/>
        <xdr:cNvSpPr txBox="1"/>
      </xdr:nvSpPr>
      <xdr:spPr>
        <a:xfrm>
          <a:off x="9321165" y="10946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303</xdr:row>
      <xdr:rowOff>335280</xdr:rowOff>
    </xdr:from>
    <xdr:ext cx="97144" cy="231715"/>
    <xdr:sp>
      <xdr:nvSpPr>
        <xdr:cNvPr id="348" name="TextBox 347"/>
        <xdr:cNvSpPr txBox="1"/>
      </xdr:nvSpPr>
      <xdr:spPr>
        <a:xfrm>
          <a:off x="9321165" y="10208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303</xdr:row>
      <xdr:rowOff>335280</xdr:rowOff>
    </xdr:from>
    <xdr:ext cx="97144" cy="231715"/>
    <xdr:sp>
      <xdr:nvSpPr>
        <xdr:cNvPr id="349" name="TextBox 348"/>
        <xdr:cNvSpPr txBox="1"/>
      </xdr:nvSpPr>
      <xdr:spPr>
        <a:xfrm>
          <a:off x="9321165" y="10208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303</xdr:row>
      <xdr:rowOff>335280</xdr:rowOff>
    </xdr:from>
    <xdr:ext cx="97144" cy="231715"/>
    <xdr:sp>
      <xdr:nvSpPr>
        <xdr:cNvPr id="350" name="TextBox 349"/>
        <xdr:cNvSpPr txBox="1"/>
      </xdr:nvSpPr>
      <xdr:spPr>
        <a:xfrm>
          <a:off x="9321165" y="10208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309</xdr:row>
      <xdr:rowOff>335280</xdr:rowOff>
    </xdr:from>
    <xdr:ext cx="97144" cy="231715"/>
    <xdr:sp>
      <xdr:nvSpPr>
        <xdr:cNvPr id="351" name="TextBox 350"/>
        <xdr:cNvSpPr txBox="1"/>
      </xdr:nvSpPr>
      <xdr:spPr>
        <a:xfrm>
          <a:off x="9321165" y="104098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309</xdr:row>
      <xdr:rowOff>335280</xdr:rowOff>
    </xdr:from>
    <xdr:ext cx="97144" cy="231715"/>
    <xdr:sp>
      <xdr:nvSpPr>
        <xdr:cNvPr id="352" name="TextBox 351"/>
        <xdr:cNvSpPr txBox="1"/>
      </xdr:nvSpPr>
      <xdr:spPr>
        <a:xfrm>
          <a:off x="9321165" y="104098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309</xdr:row>
      <xdr:rowOff>335280</xdr:rowOff>
    </xdr:from>
    <xdr:ext cx="97144" cy="231715"/>
    <xdr:sp>
      <xdr:nvSpPr>
        <xdr:cNvPr id="353" name="TextBox 352"/>
        <xdr:cNvSpPr txBox="1"/>
      </xdr:nvSpPr>
      <xdr:spPr>
        <a:xfrm>
          <a:off x="9321165" y="104098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335</xdr:row>
      <xdr:rowOff>0</xdr:rowOff>
    </xdr:from>
    <xdr:ext cx="97144" cy="231715"/>
    <xdr:sp>
      <xdr:nvSpPr>
        <xdr:cNvPr id="354" name="TextBox 353"/>
        <xdr:cNvSpPr txBox="1"/>
      </xdr:nvSpPr>
      <xdr:spPr>
        <a:xfrm>
          <a:off x="9321165" y="112480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335</xdr:row>
      <xdr:rowOff>0</xdr:rowOff>
    </xdr:from>
    <xdr:ext cx="97144" cy="231715"/>
    <xdr:sp>
      <xdr:nvSpPr>
        <xdr:cNvPr id="355" name="TextBox 354"/>
        <xdr:cNvSpPr txBox="1"/>
      </xdr:nvSpPr>
      <xdr:spPr>
        <a:xfrm>
          <a:off x="9321165" y="112480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335</xdr:row>
      <xdr:rowOff>0</xdr:rowOff>
    </xdr:from>
    <xdr:ext cx="97144" cy="231715"/>
    <xdr:sp>
      <xdr:nvSpPr>
        <xdr:cNvPr id="356" name="TextBox 355"/>
        <xdr:cNvSpPr txBox="1"/>
      </xdr:nvSpPr>
      <xdr:spPr>
        <a:xfrm>
          <a:off x="9321165" y="112480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335</xdr:row>
      <xdr:rowOff>0</xdr:rowOff>
    </xdr:from>
    <xdr:ext cx="97144" cy="231715"/>
    <xdr:sp>
      <xdr:nvSpPr>
        <xdr:cNvPr id="357" name="TextBox 356"/>
        <xdr:cNvSpPr txBox="1"/>
      </xdr:nvSpPr>
      <xdr:spPr>
        <a:xfrm>
          <a:off x="9321165" y="112480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335</xdr:row>
      <xdr:rowOff>335280</xdr:rowOff>
    </xdr:from>
    <xdr:ext cx="97144" cy="231715"/>
    <xdr:sp>
      <xdr:nvSpPr>
        <xdr:cNvPr id="358" name="TextBox 357"/>
        <xdr:cNvSpPr txBox="1"/>
      </xdr:nvSpPr>
      <xdr:spPr>
        <a:xfrm>
          <a:off x="9321165" y="112816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335</xdr:row>
      <xdr:rowOff>0</xdr:rowOff>
    </xdr:from>
    <xdr:ext cx="97144" cy="231715"/>
    <xdr:sp>
      <xdr:nvSpPr>
        <xdr:cNvPr id="359" name="TextBox 358"/>
        <xdr:cNvSpPr txBox="1"/>
      </xdr:nvSpPr>
      <xdr:spPr>
        <a:xfrm>
          <a:off x="9321165" y="112480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336</xdr:row>
      <xdr:rowOff>329871</xdr:rowOff>
    </xdr:from>
    <xdr:ext cx="97144" cy="231715"/>
    <xdr:sp>
      <xdr:nvSpPr>
        <xdr:cNvPr id="360" name="TextBox 359"/>
        <xdr:cNvSpPr txBox="1"/>
      </xdr:nvSpPr>
      <xdr:spPr>
        <a:xfrm>
          <a:off x="9321165" y="1131455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336</xdr:row>
      <xdr:rowOff>0</xdr:rowOff>
    </xdr:from>
    <xdr:ext cx="97144" cy="231715"/>
    <xdr:sp>
      <xdr:nvSpPr>
        <xdr:cNvPr id="361" name="TextBox 360"/>
        <xdr:cNvSpPr txBox="1"/>
      </xdr:nvSpPr>
      <xdr:spPr>
        <a:xfrm>
          <a:off x="9321165" y="112816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336</xdr:row>
      <xdr:rowOff>329871</xdr:rowOff>
    </xdr:from>
    <xdr:ext cx="97144" cy="231715"/>
    <xdr:sp>
      <xdr:nvSpPr>
        <xdr:cNvPr id="362" name="TextBox 361"/>
        <xdr:cNvSpPr txBox="1"/>
      </xdr:nvSpPr>
      <xdr:spPr>
        <a:xfrm>
          <a:off x="9321165" y="1131455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336</xdr:row>
      <xdr:rowOff>335280</xdr:rowOff>
    </xdr:from>
    <xdr:ext cx="97144" cy="231715"/>
    <xdr:sp>
      <xdr:nvSpPr>
        <xdr:cNvPr id="363" name="TextBox 362"/>
        <xdr:cNvSpPr txBox="1"/>
      </xdr:nvSpPr>
      <xdr:spPr>
        <a:xfrm>
          <a:off x="9321165" y="113151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336</xdr:row>
      <xdr:rowOff>0</xdr:rowOff>
    </xdr:from>
    <xdr:ext cx="97144" cy="231715"/>
    <xdr:sp>
      <xdr:nvSpPr>
        <xdr:cNvPr id="364" name="TextBox 363"/>
        <xdr:cNvSpPr txBox="1"/>
      </xdr:nvSpPr>
      <xdr:spPr>
        <a:xfrm>
          <a:off x="9321165" y="112816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336</xdr:row>
      <xdr:rowOff>335280</xdr:rowOff>
    </xdr:from>
    <xdr:ext cx="97144" cy="231715"/>
    <xdr:sp>
      <xdr:nvSpPr>
        <xdr:cNvPr id="365" name="TextBox 364"/>
        <xdr:cNvSpPr txBox="1"/>
      </xdr:nvSpPr>
      <xdr:spPr>
        <a:xfrm>
          <a:off x="9321165" y="113151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335</xdr:row>
      <xdr:rowOff>335280</xdr:rowOff>
    </xdr:from>
    <xdr:ext cx="97144" cy="231715"/>
    <xdr:sp>
      <xdr:nvSpPr>
        <xdr:cNvPr id="366" name="TextBox 365"/>
        <xdr:cNvSpPr txBox="1"/>
      </xdr:nvSpPr>
      <xdr:spPr>
        <a:xfrm>
          <a:off x="9321165" y="112816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351</xdr:row>
      <xdr:rowOff>329871</xdr:rowOff>
    </xdr:from>
    <xdr:ext cx="97144" cy="231715"/>
    <xdr:sp>
      <xdr:nvSpPr>
        <xdr:cNvPr id="378" name="TextBox 377"/>
        <xdr:cNvSpPr txBox="1"/>
      </xdr:nvSpPr>
      <xdr:spPr>
        <a:xfrm>
          <a:off x="9321165" y="1181747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351</xdr:row>
      <xdr:rowOff>329871</xdr:rowOff>
    </xdr:from>
    <xdr:ext cx="97144" cy="231715"/>
    <xdr:sp>
      <xdr:nvSpPr>
        <xdr:cNvPr id="379" name="TextBox 378"/>
        <xdr:cNvSpPr txBox="1"/>
      </xdr:nvSpPr>
      <xdr:spPr>
        <a:xfrm>
          <a:off x="9321165" y="1181747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360</xdr:row>
      <xdr:rowOff>335280</xdr:rowOff>
    </xdr:from>
    <xdr:ext cx="97144" cy="231715"/>
    <xdr:sp>
      <xdr:nvSpPr>
        <xdr:cNvPr id="380" name="TextBox 379"/>
        <xdr:cNvSpPr txBox="1"/>
      </xdr:nvSpPr>
      <xdr:spPr>
        <a:xfrm>
          <a:off x="9321165" y="12119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360</xdr:row>
      <xdr:rowOff>335280</xdr:rowOff>
    </xdr:from>
    <xdr:ext cx="97144" cy="231715"/>
    <xdr:sp>
      <xdr:nvSpPr>
        <xdr:cNvPr id="381" name="TextBox 380"/>
        <xdr:cNvSpPr txBox="1"/>
      </xdr:nvSpPr>
      <xdr:spPr>
        <a:xfrm>
          <a:off x="9321165" y="12119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360</xdr:row>
      <xdr:rowOff>335280</xdr:rowOff>
    </xdr:from>
    <xdr:ext cx="97144" cy="231715"/>
    <xdr:sp>
      <xdr:nvSpPr>
        <xdr:cNvPr id="390" name="TextBox 389"/>
        <xdr:cNvSpPr txBox="1"/>
      </xdr:nvSpPr>
      <xdr:spPr>
        <a:xfrm>
          <a:off x="9321165" y="12119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350</xdr:row>
      <xdr:rowOff>329871</xdr:rowOff>
    </xdr:from>
    <xdr:ext cx="97144" cy="231715"/>
    <xdr:sp>
      <xdr:nvSpPr>
        <xdr:cNvPr id="391" name="TextBox 390"/>
        <xdr:cNvSpPr txBox="1"/>
      </xdr:nvSpPr>
      <xdr:spPr>
        <a:xfrm>
          <a:off x="9321165" y="1178394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350</xdr:row>
      <xdr:rowOff>329871</xdr:rowOff>
    </xdr:from>
    <xdr:ext cx="97144" cy="231715"/>
    <xdr:sp>
      <xdr:nvSpPr>
        <xdr:cNvPr id="392" name="TextBox 391"/>
        <xdr:cNvSpPr txBox="1"/>
      </xdr:nvSpPr>
      <xdr:spPr>
        <a:xfrm>
          <a:off x="9321165" y="1178394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358</xdr:row>
      <xdr:rowOff>335280</xdr:rowOff>
    </xdr:from>
    <xdr:ext cx="97144" cy="231715"/>
    <xdr:sp>
      <xdr:nvSpPr>
        <xdr:cNvPr id="393" name="TextBox 392"/>
        <xdr:cNvSpPr txBox="1"/>
      </xdr:nvSpPr>
      <xdr:spPr>
        <a:xfrm>
          <a:off x="9321165" y="12052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358</xdr:row>
      <xdr:rowOff>335280</xdr:rowOff>
    </xdr:from>
    <xdr:ext cx="97144" cy="231715"/>
    <xdr:sp>
      <xdr:nvSpPr>
        <xdr:cNvPr id="394" name="TextBox 393"/>
        <xdr:cNvSpPr txBox="1"/>
      </xdr:nvSpPr>
      <xdr:spPr>
        <a:xfrm>
          <a:off x="9321165" y="12052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358</xdr:row>
      <xdr:rowOff>335280</xdr:rowOff>
    </xdr:from>
    <xdr:ext cx="97144" cy="231715"/>
    <xdr:sp>
      <xdr:nvSpPr>
        <xdr:cNvPr id="395" name="TextBox 394"/>
        <xdr:cNvSpPr txBox="1"/>
      </xdr:nvSpPr>
      <xdr:spPr>
        <a:xfrm>
          <a:off x="9321165" y="12052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341</xdr:row>
      <xdr:rowOff>335280</xdr:rowOff>
    </xdr:from>
    <xdr:ext cx="97144" cy="231715"/>
    <xdr:sp>
      <xdr:nvSpPr>
        <xdr:cNvPr id="396" name="TextBox 395"/>
        <xdr:cNvSpPr txBox="1"/>
      </xdr:nvSpPr>
      <xdr:spPr>
        <a:xfrm>
          <a:off x="9321165" y="11482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341</xdr:row>
      <xdr:rowOff>335280</xdr:rowOff>
    </xdr:from>
    <xdr:ext cx="97144" cy="231715"/>
    <xdr:sp>
      <xdr:nvSpPr>
        <xdr:cNvPr id="397" name="TextBox 396"/>
        <xdr:cNvSpPr txBox="1"/>
      </xdr:nvSpPr>
      <xdr:spPr>
        <a:xfrm>
          <a:off x="9321165" y="11482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341</xdr:row>
      <xdr:rowOff>335280</xdr:rowOff>
    </xdr:from>
    <xdr:ext cx="97144" cy="231715"/>
    <xdr:sp>
      <xdr:nvSpPr>
        <xdr:cNvPr id="398" name="TextBox 397"/>
        <xdr:cNvSpPr txBox="1"/>
      </xdr:nvSpPr>
      <xdr:spPr>
        <a:xfrm>
          <a:off x="9321165" y="11482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351</xdr:row>
      <xdr:rowOff>335280</xdr:rowOff>
    </xdr:from>
    <xdr:ext cx="97144" cy="231715"/>
    <xdr:sp>
      <xdr:nvSpPr>
        <xdr:cNvPr id="429" name="TextBox 428"/>
        <xdr:cNvSpPr txBox="1"/>
      </xdr:nvSpPr>
      <xdr:spPr>
        <a:xfrm>
          <a:off x="9321165" y="118180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351</xdr:row>
      <xdr:rowOff>335280</xdr:rowOff>
    </xdr:from>
    <xdr:ext cx="97144" cy="231715"/>
    <xdr:sp>
      <xdr:nvSpPr>
        <xdr:cNvPr id="430" name="TextBox 429"/>
        <xdr:cNvSpPr txBox="1"/>
      </xdr:nvSpPr>
      <xdr:spPr>
        <a:xfrm>
          <a:off x="9321165" y="118180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351</xdr:row>
      <xdr:rowOff>335280</xdr:rowOff>
    </xdr:from>
    <xdr:ext cx="97144" cy="231715"/>
    <xdr:sp>
      <xdr:nvSpPr>
        <xdr:cNvPr id="431" name="TextBox 430"/>
        <xdr:cNvSpPr txBox="1"/>
      </xdr:nvSpPr>
      <xdr:spPr>
        <a:xfrm>
          <a:off x="9321165" y="118180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357</xdr:row>
      <xdr:rowOff>335280</xdr:rowOff>
    </xdr:from>
    <xdr:ext cx="97144" cy="231715"/>
    <xdr:sp>
      <xdr:nvSpPr>
        <xdr:cNvPr id="432" name="TextBox 431"/>
        <xdr:cNvSpPr txBox="1"/>
      </xdr:nvSpPr>
      <xdr:spPr>
        <a:xfrm>
          <a:off x="9321165" y="12019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357</xdr:row>
      <xdr:rowOff>335280</xdr:rowOff>
    </xdr:from>
    <xdr:ext cx="97144" cy="231715"/>
    <xdr:sp>
      <xdr:nvSpPr>
        <xdr:cNvPr id="433" name="TextBox 432"/>
        <xdr:cNvSpPr txBox="1"/>
      </xdr:nvSpPr>
      <xdr:spPr>
        <a:xfrm>
          <a:off x="9321165" y="12019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357</xdr:row>
      <xdr:rowOff>335280</xdr:rowOff>
    </xdr:from>
    <xdr:ext cx="97144" cy="231715"/>
    <xdr:sp>
      <xdr:nvSpPr>
        <xdr:cNvPr id="434" name="TextBox 433"/>
        <xdr:cNvSpPr txBox="1"/>
      </xdr:nvSpPr>
      <xdr:spPr>
        <a:xfrm>
          <a:off x="9321165" y="12019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448" name="TextBox 447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449" name="TextBox 448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450" name="TextBox 449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451" name="TextBox 450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452" name="TextBox 451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453" name="TextBox 452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454" name="TextBox 453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455" name="TextBox 454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456" name="TextBox 455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358</xdr:row>
      <xdr:rowOff>335280</xdr:rowOff>
    </xdr:from>
    <xdr:ext cx="97144" cy="231715"/>
    <xdr:sp>
      <xdr:nvSpPr>
        <xdr:cNvPr id="473" name="TextBox 472"/>
        <xdr:cNvSpPr txBox="1"/>
      </xdr:nvSpPr>
      <xdr:spPr>
        <a:xfrm>
          <a:off x="9321165" y="12052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358</xdr:row>
      <xdr:rowOff>335280</xdr:rowOff>
    </xdr:from>
    <xdr:ext cx="97144" cy="231715"/>
    <xdr:sp>
      <xdr:nvSpPr>
        <xdr:cNvPr id="474" name="TextBox 473"/>
        <xdr:cNvSpPr txBox="1"/>
      </xdr:nvSpPr>
      <xdr:spPr>
        <a:xfrm>
          <a:off x="9321165" y="12052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358</xdr:row>
      <xdr:rowOff>335280</xdr:rowOff>
    </xdr:from>
    <xdr:ext cx="97144" cy="231715"/>
    <xdr:sp>
      <xdr:nvSpPr>
        <xdr:cNvPr id="475" name="TextBox 474"/>
        <xdr:cNvSpPr txBox="1"/>
      </xdr:nvSpPr>
      <xdr:spPr>
        <a:xfrm>
          <a:off x="9321165" y="12052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357</xdr:row>
      <xdr:rowOff>335280</xdr:rowOff>
    </xdr:from>
    <xdr:ext cx="97144" cy="231715"/>
    <xdr:sp>
      <xdr:nvSpPr>
        <xdr:cNvPr id="476" name="TextBox 475"/>
        <xdr:cNvSpPr txBox="1"/>
      </xdr:nvSpPr>
      <xdr:spPr>
        <a:xfrm>
          <a:off x="9321165" y="12019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357</xdr:row>
      <xdr:rowOff>335280</xdr:rowOff>
    </xdr:from>
    <xdr:ext cx="97144" cy="231715"/>
    <xdr:sp>
      <xdr:nvSpPr>
        <xdr:cNvPr id="477" name="TextBox 476"/>
        <xdr:cNvSpPr txBox="1"/>
      </xdr:nvSpPr>
      <xdr:spPr>
        <a:xfrm>
          <a:off x="9321165" y="12019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357</xdr:row>
      <xdr:rowOff>335280</xdr:rowOff>
    </xdr:from>
    <xdr:ext cx="97144" cy="231715"/>
    <xdr:sp>
      <xdr:nvSpPr>
        <xdr:cNvPr id="478" name="TextBox 477"/>
        <xdr:cNvSpPr txBox="1"/>
      </xdr:nvSpPr>
      <xdr:spPr>
        <a:xfrm>
          <a:off x="9321165" y="12019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357</xdr:row>
      <xdr:rowOff>335280</xdr:rowOff>
    </xdr:from>
    <xdr:ext cx="97144" cy="231715"/>
    <xdr:sp>
      <xdr:nvSpPr>
        <xdr:cNvPr id="479" name="TextBox 478"/>
        <xdr:cNvSpPr txBox="1"/>
      </xdr:nvSpPr>
      <xdr:spPr>
        <a:xfrm>
          <a:off x="9321165" y="12019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357</xdr:row>
      <xdr:rowOff>335280</xdr:rowOff>
    </xdr:from>
    <xdr:ext cx="97144" cy="231715"/>
    <xdr:sp>
      <xdr:nvSpPr>
        <xdr:cNvPr id="480" name="TextBox 479"/>
        <xdr:cNvSpPr txBox="1"/>
      </xdr:nvSpPr>
      <xdr:spPr>
        <a:xfrm>
          <a:off x="9321165" y="12019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357</xdr:row>
      <xdr:rowOff>335280</xdr:rowOff>
    </xdr:from>
    <xdr:ext cx="97144" cy="231715"/>
    <xdr:sp>
      <xdr:nvSpPr>
        <xdr:cNvPr id="481" name="TextBox 480"/>
        <xdr:cNvSpPr txBox="1"/>
      </xdr:nvSpPr>
      <xdr:spPr>
        <a:xfrm>
          <a:off x="9321165" y="12019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359</xdr:row>
      <xdr:rowOff>335280</xdr:rowOff>
    </xdr:from>
    <xdr:ext cx="97144" cy="231715"/>
    <xdr:sp>
      <xdr:nvSpPr>
        <xdr:cNvPr id="482" name="TextBox 481"/>
        <xdr:cNvSpPr txBox="1"/>
      </xdr:nvSpPr>
      <xdr:spPr>
        <a:xfrm>
          <a:off x="9321165" y="12086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359</xdr:row>
      <xdr:rowOff>335280</xdr:rowOff>
    </xdr:from>
    <xdr:ext cx="97144" cy="231715"/>
    <xdr:sp>
      <xdr:nvSpPr>
        <xdr:cNvPr id="483" name="TextBox 482"/>
        <xdr:cNvSpPr txBox="1"/>
      </xdr:nvSpPr>
      <xdr:spPr>
        <a:xfrm>
          <a:off x="9321165" y="12086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359</xdr:row>
      <xdr:rowOff>335280</xdr:rowOff>
    </xdr:from>
    <xdr:ext cx="97144" cy="231715"/>
    <xdr:sp>
      <xdr:nvSpPr>
        <xdr:cNvPr id="484" name="TextBox 483"/>
        <xdr:cNvSpPr txBox="1"/>
      </xdr:nvSpPr>
      <xdr:spPr>
        <a:xfrm>
          <a:off x="9321165" y="12086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359</xdr:row>
      <xdr:rowOff>335280</xdr:rowOff>
    </xdr:from>
    <xdr:ext cx="97144" cy="231715"/>
    <xdr:sp>
      <xdr:nvSpPr>
        <xdr:cNvPr id="485" name="TextBox 484"/>
        <xdr:cNvSpPr txBox="1"/>
      </xdr:nvSpPr>
      <xdr:spPr>
        <a:xfrm>
          <a:off x="9321165" y="12086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359</xdr:row>
      <xdr:rowOff>335280</xdr:rowOff>
    </xdr:from>
    <xdr:ext cx="97144" cy="231715"/>
    <xdr:sp>
      <xdr:nvSpPr>
        <xdr:cNvPr id="486" name="TextBox 485"/>
        <xdr:cNvSpPr txBox="1"/>
      </xdr:nvSpPr>
      <xdr:spPr>
        <a:xfrm>
          <a:off x="9321165" y="12086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359</xdr:row>
      <xdr:rowOff>335280</xdr:rowOff>
    </xdr:from>
    <xdr:ext cx="97144" cy="231715"/>
    <xdr:sp>
      <xdr:nvSpPr>
        <xdr:cNvPr id="487" name="TextBox 486"/>
        <xdr:cNvSpPr txBox="1"/>
      </xdr:nvSpPr>
      <xdr:spPr>
        <a:xfrm>
          <a:off x="9321165" y="12086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381</xdr:row>
      <xdr:rowOff>329871</xdr:rowOff>
    </xdr:from>
    <xdr:ext cx="97144" cy="231715"/>
    <xdr:sp>
      <xdr:nvSpPr>
        <xdr:cNvPr id="499" name="TextBox 498"/>
        <xdr:cNvSpPr txBox="1"/>
      </xdr:nvSpPr>
      <xdr:spPr>
        <a:xfrm>
          <a:off x="9321165" y="128233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381</xdr:row>
      <xdr:rowOff>329871</xdr:rowOff>
    </xdr:from>
    <xdr:ext cx="97144" cy="231715"/>
    <xdr:sp>
      <xdr:nvSpPr>
        <xdr:cNvPr id="500" name="TextBox 499"/>
        <xdr:cNvSpPr txBox="1"/>
      </xdr:nvSpPr>
      <xdr:spPr>
        <a:xfrm>
          <a:off x="9321165" y="128233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501" name="TextBox 500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502" name="TextBox 501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511" name="TextBox 510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380</xdr:row>
      <xdr:rowOff>329871</xdr:rowOff>
    </xdr:from>
    <xdr:ext cx="97144" cy="231715"/>
    <xdr:sp>
      <xdr:nvSpPr>
        <xdr:cNvPr id="512" name="TextBox 511"/>
        <xdr:cNvSpPr txBox="1"/>
      </xdr:nvSpPr>
      <xdr:spPr>
        <a:xfrm>
          <a:off x="9321165" y="127897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380</xdr:row>
      <xdr:rowOff>329871</xdr:rowOff>
    </xdr:from>
    <xdr:ext cx="97144" cy="231715"/>
    <xdr:sp>
      <xdr:nvSpPr>
        <xdr:cNvPr id="513" name="TextBox 512"/>
        <xdr:cNvSpPr txBox="1"/>
      </xdr:nvSpPr>
      <xdr:spPr>
        <a:xfrm>
          <a:off x="9321165" y="127897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388</xdr:row>
      <xdr:rowOff>335280</xdr:rowOff>
    </xdr:from>
    <xdr:ext cx="97144" cy="231715"/>
    <xdr:sp>
      <xdr:nvSpPr>
        <xdr:cNvPr id="514" name="TextBox 513"/>
        <xdr:cNvSpPr txBox="1"/>
      </xdr:nvSpPr>
      <xdr:spPr>
        <a:xfrm>
          <a:off x="9321165" y="13058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388</xdr:row>
      <xdr:rowOff>335280</xdr:rowOff>
    </xdr:from>
    <xdr:ext cx="97144" cy="231715"/>
    <xdr:sp>
      <xdr:nvSpPr>
        <xdr:cNvPr id="515" name="TextBox 514"/>
        <xdr:cNvSpPr txBox="1"/>
      </xdr:nvSpPr>
      <xdr:spPr>
        <a:xfrm>
          <a:off x="9321165" y="13058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388</xdr:row>
      <xdr:rowOff>335280</xdr:rowOff>
    </xdr:from>
    <xdr:ext cx="97144" cy="231715"/>
    <xdr:sp>
      <xdr:nvSpPr>
        <xdr:cNvPr id="516" name="TextBox 515"/>
        <xdr:cNvSpPr txBox="1"/>
      </xdr:nvSpPr>
      <xdr:spPr>
        <a:xfrm>
          <a:off x="9321165" y="13058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335280</xdr:rowOff>
    </xdr:from>
    <xdr:ext cx="97144" cy="231715"/>
    <xdr:sp>
      <xdr:nvSpPr>
        <xdr:cNvPr id="517" name="TextBox 516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335280</xdr:rowOff>
    </xdr:from>
    <xdr:ext cx="97144" cy="231715"/>
    <xdr:sp>
      <xdr:nvSpPr>
        <xdr:cNvPr id="518" name="TextBox 517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335280</xdr:rowOff>
    </xdr:from>
    <xdr:ext cx="97144" cy="231715"/>
    <xdr:sp>
      <xdr:nvSpPr>
        <xdr:cNvPr id="519" name="TextBox 518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547" name="TextBox 546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548" name="TextBox 547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549" name="TextBox 548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381</xdr:row>
      <xdr:rowOff>335280</xdr:rowOff>
    </xdr:from>
    <xdr:ext cx="97144" cy="231715"/>
    <xdr:sp>
      <xdr:nvSpPr>
        <xdr:cNvPr id="550" name="TextBox 549"/>
        <xdr:cNvSpPr txBox="1"/>
      </xdr:nvSpPr>
      <xdr:spPr>
        <a:xfrm>
          <a:off x="9321165" y="12823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381</xdr:row>
      <xdr:rowOff>335280</xdr:rowOff>
    </xdr:from>
    <xdr:ext cx="97144" cy="231715"/>
    <xdr:sp>
      <xdr:nvSpPr>
        <xdr:cNvPr id="551" name="TextBox 550"/>
        <xdr:cNvSpPr txBox="1"/>
      </xdr:nvSpPr>
      <xdr:spPr>
        <a:xfrm>
          <a:off x="9321165" y="12823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381</xdr:row>
      <xdr:rowOff>335280</xdr:rowOff>
    </xdr:from>
    <xdr:ext cx="97144" cy="231715"/>
    <xdr:sp>
      <xdr:nvSpPr>
        <xdr:cNvPr id="552" name="TextBox 551"/>
        <xdr:cNvSpPr txBox="1"/>
      </xdr:nvSpPr>
      <xdr:spPr>
        <a:xfrm>
          <a:off x="9321165" y="12823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553" name="TextBox 552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554" name="TextBox 553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555" name="TextBox 554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402</xdr:row>
      <xdr:rowOff>335280</xdr:rowOff>
    </xdr:from>
    <xdr:ext cx="97144" cy="231715"/>
    <xdr:sp>
      <xdr:nvSpPr>
        <xdr:cNvPr id="569" name="TextBox 568"/>
        <xdr:cNvSpPr txBox="1"/>
      </xdr:nvSpPr>
      <xdr:spPr>
        <a:xfrm>
          <a:off x="9321165" y="13527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402</xdr:row>
      <xdr:rowOff>335280</xdr:rowOff>
    </xdr:from>
    <xdr:ext cx="97144" cy="231715"/>
    <xdr:sp>
      <xdr:nvSpPr>
        <xdr:cNvPr id="570" name="TextBox 569"/>
        <xdr:cNvSpPr txBox="1"/>
      </xdr:nvSpPr>
      <xdr:spPr>
        <a:xfrm>
          <a:off x="9321165" y="13527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402</xdr:row>
      <xdr:rowOff>335280</xdr:rowOff>
    </xdr:from>
    <xdr:ext cx="97144" cy="231715"/>
    <xdr:sp>
      <xdr:nvSpPr>
        <xdr:cNvPr id="571" name="TextBox 570"/>
        <xdr:cNvSpPr txBox="1"/>
      </xdr:nvSpPr>
      <xdr:spPr>
        <a:xfrm>
          <a:off x="9321165" y="13527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572" name="TextBox 571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573" name="TextBox 572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574" name="TextBox 573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575" name="TextBox 574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576" name="TextBox 575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577" name="TextBox 576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578" name="TextBox 57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579" name="TextBox 578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580" name="TextBox 57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0</xdr:rowOff>
    </xdr:from>
    <xdr:ext cx="97144" cy="231715"/>
    <xdr:sp>
      <xdr:nvSpPr>
        <xdr:cNvPr id="581" name="TextBox 580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0</xdr:rowOff>
    </xdr:from>
    <xdr:ext cx="97144" cy="231715"/>
    <xdr:sp>
      <xdr:nvSpPr>
        <xdr:cNvPr id="582" name="TextBox 581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0</xdr:rowOff>
    </xdr:from>
    <xdr:ext cx="97144" cy="231715"/>
    <xdr:sp>
      <xdr:nvSpPr>
        <xdr:cNvPr id="583" name="TextBox 582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0</xdr:rowOff>
    </xdr:from>
    <xdr:ext cx="97144" cy="231715"/>
    <xdr:sp>
      <xdr:nvSpPr>
        <xdr:cNvPr id="584" name="TextBox 583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585" name="TextBox 584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0</xdr:rowOff>
    </xdr:from>
    <xdr:ext cx="97144" cy="231715"/>
    <xdr:sp>
      <xdr:nvSpPr>
        <xdr:cNvPr id="586" name="TextBox 585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329871</xdr:rowOff>
    </xdr:from>
    <xdr:ext cx="97144" cy="231715"/>
    <xdr:sp>
      <xdr:nvSpPr>
        <xdr:cNvPr id="587" name="TextBox 586"/>
        <xdr:cNvSpPr txBox="1"/>
      </xdr:nvSpPr>
      <xdr:spPr>
        <a:xfrm>
          <a:off x="9321165" y="136279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0</xdr:rowOff>
    </xdr:from>
    <xdr:ext cx="97144" cy="231715"/>
    <xdr:sp>
      <xdr:nvSpPr>
        <xdr:cNvPr id="588" name="TextBox 587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329871</xdr:rowOff>
    </xdr:from>
    <xdr:ext cx="97144" cy="231715"/>
    <xdr:sp>
      <xdr:nvSpPr>
        <xdr:cNvPr id="589" name="TextBox 588"/>
        <xdr:cNvSpPr txBox="1"/>
      </xdr:nvSpPr>
      <xdr:spPr>
        <a:xfrm>
          <a:off x="9321165" y="136279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590" name="TextBox 58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0</xdr:rowOff>
    </xdr:from>
    <xdr:ext cx="97144" cy="231715"/>
    <xdr:sp>
      <xdr:nvSpPr>
        <xdr:cNvPr id="591" name="TextBox 590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592" name="TextBox 591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593" name="TextBox 592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388</xdr:row>
      <xdr:rowOff>335280</xdr:rowOff>
    </xdr:from>
    <xdr:ext cx="97144" cy="231715"/>
    <xdr:sp>
      <xdr:nvSpPr>
        <xdr:cNvPr id="594" name="TextBox 593"/>
        <xdr:cNvSpPr txBox="1"/>
      </xdr:nvSpPr>
      <xdr:spPr>
        <a:xfrm>
          <a:off x="9321165" y="13058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388</xdr:row>
      <xdr:rowOff>335280</xdr:rowOff>
    </xdr:from>
    <xdr:ext cx="97144" cy="231715"/>
    <xdr:sp>
      <xdr:nvSpPr>
        <xdr:cNvPr id="595" name="TextBox 594"/>
        <xdr:cNvSpPr txBox="1"/>
      </xdr:nvSpPr>
      <xdr:spPr>
        <a:xfrm>
          <a:off x="9321165" y="13058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388</xdr:row>
      <xdr:rowOff>335280</xdr:rowOff>
    </xdr:from>
    <xdr:ext cx="97144" cy="231715"/>
    <xdr:sp>
      <xdr:nvSpPr>
        <xdr:cNvPr id="596" name="TextBox 595"/>
        <xdr:cNvSpPr txBox="1"/>
      </xdr:nvSpPr>
      <xdr:spPr>
        <a:xfrm>
          <a:off x="9321165" y="13058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597" name="TextBox 596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598" name="TextBox 597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599" name="TextBox 598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600" name="TextBox 599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601" name="TextBox 600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602" name="TextBox 601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603" name="TextBox 602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604" name="TextBox 603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605" name="TextBox 604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606" name="TextBox 605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607" name="TextBox 606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608" name="TextBox 607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609" name="TextBox 608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610" name="TextBox 609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611" name="TextBox 610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400</xdr:row>
      <xdr:rowOff>335280</xdr:rowOff>
    </xdr:from>
    <xdr:ext cx="97144" cy="231715"/>
    <xdr:sp>
      <xdr:nvSpPr>
        <xdr:cNvPr id="612" name="TextBox 611"/>
        <xdr:cNvSpPr txBox="1"/>
      </xdr:nvSpPr>
      <xdr:spPr>
        <a:xfrm>
          <a:off x="9321165" y="134609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400</xdr:row>
      <xdr:rowOff>335280</xdr:rowOff>
    </xdr:from>
    <xdr:ext cx="97144" cy="231715"/>
    <xdr:sp>
      <xdr:nvSpPr>
        <xdr:cNvPr id="613" name="TextBox 612"/>
        <xdr:cNvSpPr txBox="1"/>
      </xdr:nvSpPr>
      <xdr:spPr>
        <a:xfrm>
          <a:off x="9321165" y="134609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400</xdr:row>
      <xdr:rowOff>335280</xdr:rowOff>
    </xdr:from>
    <xdr:ext cx="97144" cy="231715"/>
    <xdr:sp>
      <xdr:nvSpPr>
        <xdr:cNvPr id="614" name="TextBox 613"/>
        <xdr:cNvSpPr txBox="1"/>
      </xdr:nvSpPr>
      <xdr:spPr>
        <a:xfrm>
          <a:off x="9321165" y="134609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615" name="TextBox 614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616" name="TextBox 615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401</xdr:row>
      <xdr:rowOff>335280</xdr:rowOff>
    </xdr:from>
    <xdr:ext cx="97144" cy="231715"/>
    <xdr:sp>
      <xdr:nvSpPr>
        <xdr:cNvPr id="617" name="TextBox 616"/>
        <xdr:cNvSpPr txBox="1"/>
      </xdr:nvSpPr>
      <xdr:spPr>
        <a:xfrm>
          <a:off x="9321165" y="134944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400</xdr:row>
      <xdr:rowOff>335280</xdr:rowOff>
    </xdr:from>
    <xdr:ext cx="97144" cy="231715"/>
    <xdr:sp>
      <xdr:nvSpPr>
        <xdr:cNvPr id="618" name="TextBox 617"/>
        <xdr:cNvSpPr txBox="1"/>
      </xdr:nvSpPr>
      <xdr:spPr>
        <a:xfrm>
          <a:off x="9321165" y="134609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400</xdr:row>
      <xdr:rowOff>335280</xdr:rowOff>
    </xdr:from>
    <xdr:ext cx="97144" cy="231715"/>
    <xdr:sp>
      <xdr:nvSpPr>
        <xdr:cNvPr id="619" name="TextBox 618"/>
        <xdr:cNvSpPr txBox="1"/>
      </xdr:nvSpPr>
      <xdr:spPr>
        <a:xfrm>
          <a:off x="9321165" y="134609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400</xdr:row>
      <xdr:rowOff>335280</xdr:rowOff>
    </xdr:from>
    <xdr:ext cx="97144" cy="231715"/>
    <xdr:sp>
      <xdr:nvSpPr>
        <xdr:cNvPr id="620" name="TextBox 619"/>
        <xdr:cNvSpPr txBox="1"/>
      </xdr:nvSpPr>
      <xdr:spPr>
        <a:xfrm>
          <a:off x="9321165" y="134609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400</xdr:row>
      <xdr:rowOff>335280</xdr:rowOff>
    </xdr:from>
    <xdr:ext cx="97144" cy="231715"/>
    <xdr:sp>
      <xdr:nvSpPr>
        <xdr:cNvPr id="621" name="TextBox 620"/>
        <xdr:cNvSpPr txBox="1"/>
      </xdr:nvSpPr>
      <xdr:spPr>
        <a:xfrm>
          <a:off x="9321165" y="134609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400</xdr:row>
      <xdr:rowOff>335280</xdr:rowOff>
    </xdr:from>
    <xdr:ext cx="97144" cy="231715"/>
    <xdr:sp>
      <xdr:nvSpPr>
        <xdr:cNvPr id="622" name="TextBox 621"/>
        <xdr:cNvSpPr txBox="1"/>
      </xdr:nvSpPr>
      <xdr:spPr>
        <a:xfrm>
          <a:off x="9321165" y="134609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400</xdr:row>
      <xdr:rowOff>335280</xdr:rowOff>
    </xdr:from>
    <xdr:ext cx="97144" cy="231715"/>
    <xdr:sp>
      <xdr:nvSpPr>
        <xdr:cNvPr id="623" name="TextBox 622"/>
        <xdr:cNvSpPr txBox="1"/>
      </xdr:nvSpPr>
      <xdr:spPr>
        <a:xfrm>
          <a:off x="9321165" y="134609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402</xdr:row>
      <xdr:rowOff>335280</xdr:rowOff>
    </xdr:from>
    <xdr:ext cx="97144" cy="231715"/>
    <xdr:sp>
      <xdr:nvSpPr>
        <xdr:cNvPr id="624" name="TextBox 623"/>
        <xdr:cNvSpPr txBox="1"/>
      </xdr:nvSpPr>
      <xdr:spPr>
        <a:xfrm>
          <a:off x="9321165" y="13527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402</xdr:row>
      <xdr:rowOff>335280</xdr:rowOff>
    </xdr:from>
    <xdr:ext cx="97144" cy="231715"/>
    <xdr:sp>
      <xdr:nvSpPr>
        <xdr:cNvPr id="625" name="TextBox 624"/>
        <xdr:cNvSpPr txBox="1"/>
      </xdr:nvSpPr>
      <xdr:spPr>
        <a:xfrm>
          <a:off x="9321165" y="13527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402</xdr:row>
      <xdr:rowOff>335280</xdr:rowOff>
    </xdr:from>
    <xdr:ext cx="97144" cy="231715"/>
    <xdr:sp>
      <xdr:nvSpPr>
        <xdr:cNvPr id="626" name="TextBox 625"/>
        <xdr:cNvSpPr txBox="1"/>
      </xdr:nvSpPr>
      <xdr:spPr>
        <a:xfrm>
          <a:off x="9321165" y="13527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402</xdr:row>
      <xdr:rowOff>335280</xdr:rowOff>
    </xdr:from>
    <xdr:ext cx="97144" cy="231715"/>
    <xdr:sp>
      <xdr:nvSpPr>
        <xdr:cNvPr id="627" name="TextBox 626"/>
        <xdr:cNvSpPr txBox="1"/>
      </xdr:nvSpPr>
      <xdr:spPr>
        <a:xfrm>
          <a:off x="9321165" y="13527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402</xdr:row>
      <xdr:rowOff>335280</xdr:rowOff>
    </xdr:from>
    <xdr:ext cx="97144" cy="231715"/>
    <xdr:sp>
      <xdr:nvSpPr>
        <xdr:cNvPr id="628" name="TextBox 627"/>
        <xdr:cNvSpPr txBox="1"/>
      </xdr:nvSpPr>
      <xdr:spPr>
        <a:xfrm>
          <a:off x="9321165" y="13527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402</xdr:row>
      <xdr:rowOff>335280</xdr:rowOff>
    </xdr:from>
    <xdr:ext cx="97144" cy="231715"/>
    <xdr:sp>
      <xdr:nvSpPr>
        <xdr:cNvPr id="629" name="TextBox 628"/>
        <xdr:cNvSpPr txBox="1"/>
      </xdr:nvSpPr>
      <xdr:spPr>
        <a:xfrm>
          <a:off x="9321165" y="135279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630" name="TextBox 629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631" name="TextBox 630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632" name="TextBox 631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370</xdr:row>
      <xdr:rowOff>335280</xdr:rowOff>
    </xdr:from>
    <xdr:ext cx="97144" cy="231715"/>
    <xdr:sp>
      <xdr:nvSpPr>
        <xdr:cNvPr id="684" name="TextBox 683"/>
        <xdr:cNvSpPr txBox="1"/>
      </xdr:nvSpPr>
      <xdr:spPr>
        <a:xfrm>
          <a:off x="9321165" y="124550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370</xdr:row>
      <xdr:rowOff>335280</xdr:rowOff>
    </xdr:from>
    <xdr:ext cx="97144" cy="231715"/>
    <xdr:sp>
      <xdr:nvSpPr>
        <xdr:cNvPr id="685" name="TextBox 684"/>
        <xdr:cNvSpPr txBox="1"/>
      </xdr:nvSpPr>
      <xdr:spPr>
        <a:xfrm>
          <a:off x="9321165" y="124550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370</xdr:row>
      <xdr:rowOff>335280</xdr:rowOff>
    </xdr:from>
    <xdr:ext cx="97144" cy="231715"/>
    <xdr:sp>
      <xdr:nvSpPr>
        <xdr:cNvPr id="686" name="TextBox 685"/>
        <xdr:cNvSpPr txBox="1"/>
      </xdr:nvSpPr>
      <xdr:spPr>
        <a:xfrm>
          <a:off x="9321165" y="124550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369</xdr:row>
      <xdr:rowOff>335280</xdr:rowOff>
    </xdr:from>
    <xdr:ext cx="97144" cy="231715"/>
    <xdr:sp>
      <xdr:nvSpPr>
        <xdr:cNvPr id="687" name="TextBox 686"/>
        <xdr:cNvSpPr txBox="1"/>
      </xdr:nvSpPr>
      <xdr:spPr>
        <a:xfrm>
          <a:off x="9321165" y="124215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369</xdr:row>
      <xdr:rowOff>335280</xdr:rowOff>
    </xdr:from>
    <xdr:ext cx="97144" cy="231715"/>
    <xdr:sp>
      <xdr:nvSpPr>
        <xdr:cNvPr id="688" name="TextBox 687"/>
        <xdr:cNvSpPr txBox="1"/>
      </xdr:nvSpPr>
      <xdr:spPr>
        <a:xfrm>
          <a:off x="9321165" y="124215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369</xdr:row>
      <xdr:rowOff>335280</xdr:rowOff>
    </xdr:from>
    <xdr:ext cx="97144" cy="231715"/>
    <xdr:sp>
      <xdr:nvSpPr>
        <xdr:cNvPr id="689" name="TextBox 688"/>
        <xdr:cNvSpPr txBox="1"/>
      </xdr:nvSpPr>
      <xdr:spPr>
        <a:xfrm>
          <a:off x="9321165" y="124215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369</xdr:row>
      <xdr:rowOff>335280</xdr:rowOff>
    </xdr:from>
    <xdr:ext cx="97144" cy="231715"/>
    <xdr:sp>
      <xdr:nvSpPr>
        <xdr:cNvPr id="690" name="TextBox 689"/>
        <xdr:cNvSpPr txBox="1"/>
      </xdr:nvSpPr>
      <xdr:spPr>
        <a:xfrm>
          <a:off x="9321165" y="124215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369</xdr:row>
      <xdr:rowOff>335280</xdr:rowOff>
    </xdr:from>
    <xdr:ext cx="97144" cy="231715"/>
    <xdr:sp>
      <xdr:nvSpPr>
        <xdr:cNvPr id="691" name="TextBox 690"/>
        <xdr:cNvSpPr txBox="1"/>
      </xdr:nvSpPr>
      <xdr:spPr>
        <a:xfrm>
          <a:off x="9321165" y="124215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369</xdr:row>
      <xdr:rowOff>335280</xdr:rowOff>
    </xdr:from>
    <xdr:ext cx="97144" cy="231715"/>
    <xdr:sp>
      <xdr:nvSpPr>
        <xdr:cNvPr id="692" name="TextBox 691"/>
        <xdr:cNvSpPr txBox="1"/>
      </xdr:nvSpPr>
      <xdr:spPr>
        <a:xfrm>
          <a:off x="9321165" y="124215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0</xdr:rowOff>
    </xdr:from>
    <xdr:ext cx="97144" cy="231715"/>
    <xdr:sp>
      <xdr:nvSpPr>
        <xdr:cNvPr id="693" name="TextBox 692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0</xdr:rowOff>
    </xdr:from>
    <xdr:ext cx="97144" cy="231715"/>
    <xdr:sp>
      <xdr:nvSpPr>
        <xdr:cNvPr id="694" name="TextBox 693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0</xdr:rowOff>
    </xdr:from>
    <xdr:ext cx="97144" cy="231715"/>
    <xdr:sp>
      <xdr:nvSpPr>
        <xdr:cNvPr id="695" name="TextBox 694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0</xdr:rowOff>
    </xdr:from>
    <xdr:ext cx="97144" cy="231715"/>
    <xdr:sp>
      <xdr:nvSpPr>
        <xdr:cNvPr id="696" name="TextBox 695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335280</xdr:rowOff>
    </xdr:from>
    <xdr:ext cx="97144" cy="231715"/>
    <xdr:sp>
      <xdr:nvSpPr>
        <xdr:cNvPr id="697" name="TextBox 696"/>
        <xdr:cNvSpPr txBox="1"/>
      </xdr:nvSpPr>
      <xdr:spPr>
        <a:xfrm>
          <a:off x="9321165" y="125221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0</xdr:rowOff>
    </xdr:from>
    <xdr:ext cx="97144" cy="231715"/>
    <xdr:sp>
      <xdr:nvSpPr>
        <xdr:cNvPr id="698" name="TextBox 697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335280</xdr:rowOff>
    </xdr:from>
    <xdr:ext cx="97144" cy="231715"/>
    <xdr:sp>
      <xdr:nvSpPr>
        <xdr:cNvPr id="699" name="TextBox 698"/>
        <xdr:cNvSpPr txBox="1"/>
      </xdr:nvSpPr>
      <xdr:spPr>
        <a:xfrm>
          <a:off x="9321165" y="125221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369</xdr:row>
      <xdr:rowOff>335280</xdr:rowOff>
    </xdr:from>
    <xdr:ext cx="97144" cy="231715"/>
    <xdr:sp>
      <xdr:nvSpPr>
        <xdr:cNvPr id="700" name="TextBox 699"/>
        <xdr:cNvSpPr txBox="1"/>
      </xdr:nvSpPr>
      <xdr:spPr>
        <a:xfrm>
          <a:off x="9321165" y="124215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369</xdr:row>
      <xdr:rowOff>335280</xdr:rowOff>
    </xdr:from>
    <xdr:ext cx="97144" cy="231715"/>
    <xdr:sp>
      <xdr:nvSpPr>
        <xdr:cNvPr id="701" name="TextBox 700"/>
        <xdr:cNvSpPr txBox="1"/>
      </xdr:nvSpPr>
      <xdr:spPr>
        <a:xfrm>
          <a:off x="9321165" y="124215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369</xdr:row>
      <xdr:rowOff>335280</xdr:rowOff>
    </xdr:from>
    <xdr:ext cx="97144" cy="231715"/>
    <xdr:sp>
      <xdr:nvSpPr>
        <xdr:cNvPr id="702" name="TextBox 701"/>
        <xdr:cNvSpPr txBox="1"/>
      </xdr:nvSpPr>
      <xdr:spPr>
        <a:xfrm>
          <a:off x="9321165" y="124215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335280</xdr:rowOff>
    </xdr:from>
    <xdr:ext cx="97144" cy="231715"/>
    <xdr:sp>
      <xdr:nvSpPr>
        <xdr:cNvPr id="703" name="TextBox 702"/>
        <xdr:cNvSpPr txBox="1"/>
      </xdr:nvSpPr>
      <xdr:spPr>
        <a:xfrm>
          <a:off x="9321165" y="125221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335280</xdr:rowOff>
    </xdr:from>
    <xdr:ext cx="97144" cy="231715"/>
    <xdr:sp>
      <xdr:nvSpPr>
        <xdr:cNvPr id="704" name="TextBox 703"/>
        <xdr:cNvSpPr txBox="1"/>
      </xdr:nvSpPr>
      <xdr:spPr>
        <a:xfrm>
          <a:off x="9321165" y="125221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335280</xdr:rowOff>
    </xdr:from>
    <xdr:ext cx="97144" cy="231715"/>
    <xdr:sp>
      <xdr:nvSpPr>
        <xdr:cNvPr id="705" name="TextBox 704"/>
        <xdr:cNvSpPr txBox="1"/>
      </xdr:nvSpPr>
      <xdr:spPr>
        <a:xfrm>
          <a:off x="9321165" y="125221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0</xdr:rowOff>
    </xdr:from>
    <xdr:ext cx="97144" cy="231715"/>
    <xdr:sp>
      <xdr:nvSpPr>
        <xdr:cNvPr id="706" name="TextBox 705"/>
        <xdr:cNvSpPr txBox="1"/>
      </xdr:nvSpPr>
      <xdr:spPr>
        <a:xfrm>
          <a:off x="9321165" y="124550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0</xdr:rowOff>
    </xdr:from>
    <xdr:ext cx="97144" cy="231715"/>
    <xdr:sp>
      <xdr:nvSpPr>
        <xdr:cNvPr id="707" name="TextBox 706"/>
        <xdr:cNvSpPr txBox="1"/>
      </xdr:nvSpPr>
      <xdr:spPr>
        <a:xfrm>
          <a:off x="9321165" y="124550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0</xdr:rowOff>
    </xdr:from>
    <xdr:ext cx="97144" cy="231715"/>
    <xdr:sp>
      <xdr:nvSpPr>
        <xdr:cNvPr id="708" name="TextBox 707"/>
        <xdr:cNvSpPr txBox="1"/>
      </xdr:nvSpPr>
      <xdr:spPr>
        <a:xfrm>
          <a:off x="9321165" y="124550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0</xdr:rowOff>
    </xdr:from>
    <xdr:ext cx="97144" cy="231715"/>
    <xdr:sp>
      <xdr:nvSpPr>
        <xdr:cNvPr id="709" name="TextBox 708"/>
        <xdr:cNvSpPr txBox="1"/>
      </xdr:nvSpPr>
      <xdr:spPr>
        <a:xfrm>
          <a:off x="9321165" y="124550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335280</xdr:rowOff>
    </xdr:from>
    <xdr:ext cx="97144" cy="231715"/>
    <xdr:sp>
      <xdr:nvSpPr>
        <xdr:cNvPr id="710" name="TextBox 709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0</xdr:rowOff>
    </xdr:from>
    <xdr:ext cx="97144" cy="231715"/>
    <xdr:sp>
      <xdr:nvSpPr>
        <xdr:cNvPr id="711" name="TextBox 710"/>
        <xdr:cNvSpPr txBox="1"/>
      </xdr:nvSpPr>
      <xdr:spPr>
        <a:xfrm>
          <a:off x="9321165" y="124550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329871</xdr:rowOff>
    </xdr:from>
    <xdr:ext cx="97144" cy="231715"/>
    <xdr:sp>
      <xdr:nvSpPr>
        <xdr:cNvPr id="712" name="TextBox 711"/>
        <xdr:cNvSpPr txBox="1"/>
      </xdr:nvSpPr>
      <xdr:spPr>
        <a:xfrm>
          <a:off x="9321165" y="125215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0</xdr:rowOff>
    </xdr:from>
    <xdr:ext cx="97144" cy="231715"/>
    <xdr:sp>
      <xdr:nvSpPr>
        <xdr:cNvPr id="713" name="TextBox 712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329871</xdr:rowOff>
    </xdr:from>
    <xdr:ext cx="97144" cy="231715"/>
    <xdr:sp>
      <xdr:nvSpPr>
        <xdr:cNvPr id="714" name="TextBox 713"/>
        <xdr:cNvSpPr txBox="1"/>
      </xdr:nvSpPr>
      <xdr:spPr>
        <a:xfrm>
          <a:off x="9321165" y="125215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335280</xdr:rowOff>
    </xdr:from>
    <xdr:ext cx="97144" cy="231715"/>
    <xdr:sp>
      <xdr:nvSpPr>
        <xdr:cNvPr id="715" name="TextBox 714"/>
        <xdr:cNvSpPr txBox="1"/>
      </xdr:nvSpPr>
      <xdr:spPr>
        <a:xfrm>
          <a:off x="9321165" y="125221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0</xdr:rowOff>
    </xdr:from>
    <xdr:ext cx="97144" cy="231715"/>
    <xdr:sp>
      <xdr:nvSpPr>
        <xdr:cNvPr id="716" name="TextBox 715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372</xdr:row>
      <xdr:rowOff>335280</xdr:rowOff>
    </xdr:from>
    <xdr:ext cx="97144" cy="231715"/>
    <xdr:sp>
      <xdr:nvSpPr>
        <xdr:cNvPr id="717" name="TextBox 716"/>
        <xdr:cNvSpPr txBox="1"/>
      </xdr:nvSpPr>
      <xdr:spPr>
        <a:xfrm>
          <a:off x="9321165" y="125221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371</xdr:row>
      <xdr:rowOff>335280</xdr:rowOff>
    </xdr:from>
    <xdr:ext cx="97144" cy="231715"/>
    <xdr:sp>
      <xdr:nvSpPr>
        <xdr:cNvPr id="718" name="TextBox 717"/>
        <xdr:cNvSpPr txBox="1"/>
      </xdr:nvSpPr>
      <xdr:spPr>
        <a:xfrm>
          <a:off x="9321165" y="124886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0</xdr:rowOff>
    </xdr:from>
    <xdr:ext cx="97144" cy="231715"/>
    <xdr:sp>
      <xdr:nvSpPr>
        <xdr:cNvPr id="719" name="TextBox 718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0</xdr:rowOff>
    </xdr:from>
    <xdr:ext cx="97144" cy="231715"/>
    <xdr:sp>
      <xdr:nvSpPr>
        <xdr:cNvPr id="720" name="TextBox 719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0</xdr:rowOff>
    </xdr:from>
    <xdr:ext cx="97144" cy="231715"/>
    <xdr:sp>
      <xdr:nvSpPr>
        <xdr:cNvPr id="721" name="TextBox 720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0</xdr:rowOff>
    </xdr:from>
    <xdr:ext cx="97144" cy="231715"/>
    <xdr:sp>
      <xdr:nvSpPr>
        <xdr:cNvPr id="722" name="TextBox 721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723" name="TextBox 722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0</xdr:rowOff>
    </xdr:from>
    <xdr:ext cx="97144" cy="231715"/>
    <xdr:sp>
      <xdr:nvSpPr>
        <xdr:cNvPr id="724" name="TextBox 723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725" name="TextBox 724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726" name="TextBox 725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727" name="TextBox 726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728" name="TextBox 727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729" name="TextBox 728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329871</xdr:rowOff>
    </xdr:from>
    <xdr:ext cx="97144" cy="231715"/>
    <xdr:sp>
      <xdr:nvSpPr>
        <xdr:cNvPr id="730" name="TextBox 729"/>
        <xdr:cNvSpPr txBox="1"/>
      </xdr:nvSpPr>
      <xdr:spPr>
        <a:xfrm>
          <a:off x="9321165" y="1232039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0</xdr:rowOff>
    </xdr:from>
    <xdr:ext cx="97144" cy="231715"/>
    <xdr:sp>
      <xdr:nvSpPr>
        <xdr:cNvPr id="731" name="TextBox 730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329871</xdr:rowOff>
    </xdr:from>
    <xdr:ext cx="97144" cy="231715"/>
    <xdr:sp>
      <xdr:nvSpPr>
        <xdr:cNvPr id="732" name="TextBox 731"/>
        <xdr:cNvSpPr txBox="1"/>
      </xdr:nvSpPr>
      <xdr:spPr>
        <a:xfrm>
          <a:off x="9321165" y="1232039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733" name="TextBox 732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0</xdr:rowOff>
    </xdr:from>
    <xdr:ext cx="97144" cy="231715"/>
    <xdr:sp>
      <xdr:nvSpPr>
        <xdr:cNvPr id="734" name="TextBox 733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366</xdr:row>
      <xdr:rowOff>335280</xdr:rowOff>
    </xdr:from>
    <xdr:ext cx="97144" cy="231715"/>
    <xdr:sp>
      <xdr:nvSpPr>
        <xdr:cNvPr id="735" name="TextBox 734"/>
        <xdr:cNvSpPr txBox="1"/>
      </xdr:nvSpPr>
      <xdr:spPr>
        <a:xfrm>
          <a:off x="9321165" y="12320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365</xdr:row>
      <xdr:rowOff>335280</xdr:rowOff>
    </xdr:from>
    <xdr:ext cx="97144" cy="231715"/>
    <xdr:sp>
      <xdr:nvSpPr>
        <xdr:cNvPr id="736" name="TextBox 735"/>
        <xdr:cNvSpPr txBox="1"/>
      </xdr:nvSpPr>
      <xdr:spPr>
        <a:xfrm>
          <a:off x="9321165" y="12287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383</xdr:row>
      <xdr:rowOff>335280</xdr:rowOff>
    </xdr:from>
    <xdr:ext cx="97144" cy="231715"/>
    <xdr:sp>
      <xdr:nvSpPr>
        <xdr:cNvPr id="737" name="TextBox 736"/>
        <xdr:cNvSpPr txBox="1"/>
      </xdr:nvSpPr>
      <xdr:spPr>
        <a:xfrm>
          <a:off x="9321165" y="12890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383</xdr:row>
      <xdr:rowOff>335280</xdr:rowOff>
    </xdr:from>
    <xdr:ext cx="97144" cy="231715"/>
    <xdr:sp>
      <xdr:nvSpPr>
        <xdr:cNvPr id="738" name="TextBox 737"/>
        <xdr:cNvSpPr txBox="1"/>
      </xdr:nvSpPr>
      <xdr:spPr>
        <a:xfrm>
          <a:off x="9321165" y="12890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383</xdr:row>
      <xdr:rowOff>335280</xdr:rowOff>
    </xdr:from>
    <xdr:ext cx="97144" cy="231715"/>
    <xdr:sp>
      <xdr:nvSpPr>
        <xdr:cNvPr id="739" name="TextBox 738"/>
        <xdr:cNvSpPr txBox="1"/>
      </xdr:nvSpPr>
      <xdr:spPr>
        <a:xfrm>
          <a:off x="9321165" y="12890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382</xdr:row>
      <xdr:rowOff>335280</xdr:rowOff>
    </xdr:from>
    <xdr:ext cx="97144" cy="231715"/>
    <xdr:sp>
      <xdr:nvSpPr>
        <xdr:cNvPr id="740" name="TextBox 739"/>
        <xdr:cNvSpPr txBox="1"/>
      </xdr:nvSpPr>
      <xdr:spPr>
        <a:xfrm>
          <a:off x="9321165" y="12857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382</xdr:row>
      <xdr:rowOff>335280</xdr:rowOff>
    </xdr:from>
    <xdr:ext cx="97144" cy="231715"/>
    <xdr:sp>
      <xdr:nvSpPr>
        <xdr:cNvPr id="741" name="TextBox 740"/>
        <xdr:cNvSpPr txBox="1"/>
      </xdr:nvSpPr>
      <xdr:spPr>
        <a:xfrm>
          <a:off x="9321165" y="12857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382</xdr:row>
      <xdr:rowOff>335280</xdr:rowOff>
    </xdr:from>
    <xdr:ext cx="97144" cy="231715"/>
    <xdr:sp>
      <xdr:nvSpPr>
        <xdr:cNvPr id="742" name="TextBox 741"/>
        <xdr:cNvSpPr txBox="1"/>
      </xdr:nvSpPr>
      <xdr:spPr>
        <a:xfrm>
          <a:off x="9321165" y="12857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383</xdr:row>
      <xdr:rowOff>335280</xdr:rowOff>
    </xdr:from>
    <xdr:ext cx="97144" cy="231715"/>
    <xdr:sp>
      <xdr:nvSpPr>
        <xdr:cNvPr id="743" name="TextBox 742"/>
        <xdr:cNvSpPr txBox="1"/>
      </xdr:nvSpPr>
      <xdr:spPr>
        <a:xfrm>
          <a:off x="9321165" y="12890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383</xdr:row>
      <xdr:rowOff>335280</xdr:rowOff>
    </xdr:from>
    <xdr:ext cx="97144" cy="231715"/>
    <xdr:sp>
      <xdr:nvSpPr>
        <xdr:cNvPr id="744" name="TextBox 743"/>
        <xdr:cNvSpPr txBox="1"/>
      </xdr:nvSpPr>
      <xdr:spPr>
        <a:xfrm>
          <a:off x="9321165" y="12890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383</xdr:row>
      <xdr:rowOff>335280</xdr:rowOff>
    </xdr:from>
    <xdr:ext cx="97144" cy="231715"/>
    <xdr:sp>
      <xdr:nvSpPr>
        <xdr:cNvPr id="745" name="TextBox 744"/>
        <xdr:cNvSpPr txBox="1"/>
      </xdr:nvSpPr>
      <xdr:spPr>
        <a:xfrm>
          <a:off x="9321165" y="12890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382</xdr:row>
      <xdr:rowOff>335280</xdr:rowOff>
    </xdr:from>
    <xdr:ext cx="97144" cy="231715"/>
    <xdr:sp>
      <xdr:nvSpPr>
        <xdr:cNvPr id="746" name="TextBox 745"/>
        <xdr:cNvSpPr txBox="1"/>
      </xdr:nvSpPr>
      <xdr:spPr>
        <a:xfrm>
          <a:off x="9321165" y="12857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382</xdr:row>
      <xdr:rowOff>335280</xdr:rowOff>
    </xdr:from>
    <xdr:ext cx="97144" cy="231715"/>
    <xdr:sp>
      <xdr:nvSpPr>
        <xdr:cNvPr id="747" name="TextBox 746"/>
        <xdr:cNvSpPr txBox="1"/>
      </xdr:nvSpPr>
      <xdr:spPr>
        <a:xfrm>
          <a:off x="9321165" y="12857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382</xdr:row>
      <xdr:rowOff>335280</xdr:rowOff>
    </xdr:from>
    <xdr:ext cx="97144" cy="231715"/>
    <xdr:sp>
      <xdr:nvSpPr>
        <xdr:cNvPr id="748" name="TextBox 747"/>
        <xdr:cNvSpPr txBox="1"/>
      </xdr:nvSpPr>
      <xdr:spPr>
        <a:xfrm>
          <a:off x="9321165" y="12857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382</xdr:row>
      <xdr:rowOff>335280</xdr:rowOff>
    </xdr:from>
    <xdr:ext cx="97144" cy="231715"/>
    <xdr:sp>
      <xdr:nvSpPr>
        <xdr:cNvPr id="749" name="TextBox 748"/>
        <xdr:cNvSpPr txBox="1"/>
      </xdr:nvSpPr>
      <xdr:spPr>
        <a:xfrm>
          <a:off x="9321165" y="12857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382</xdr:row>
      <xdr:rowOff>335280</xdr:rowOff>
    </xdr:from>
    <xdr:ext cx="97144" cy="231715"/>
    <xdr:sp>
      <xdr:nvSpPr>
        <xdr:cNvPr id="750" name="TextBox 749"/>
        <xdr:cNvSpPr txBox="1"/>
      </xdr:nvSpPr>
      <xdr:spPr>
        <a:xfrm>
          <a:off x="9321165" y="12857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382</xdr:row>
      <xdr:rowOff>335280</xdr:rowOff>
    </xdr:from>
    <xdr:ext cx="97144" cy="231715"/>
    <xdr:sp>
      <xdr:nvSpPr>
        <xdr:cNvPr id="751" name="TextBox 750"/>
        <xdr:cNvSpPr txBox="1"/>
      </xdr:nvSpPr>
      <xdr:spPr>
        <a:xfrm>
          <a:off x="9321165" y="12857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52" name="TextBox 751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53" name="TextBox 752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54" name="TextBox 753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55" name="TextBox 754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56" name="TextBox 755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57" name="TextBox 756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58" name="TextBox 757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59" name="TextBox 758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60" name="TextBox 759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61" name="TextBox 760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62" name="TextBox 761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63" name="TextBox 762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64" name="TextBox 763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65" name="TextBox 764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66" name="TextBox 765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67" name="TextBox 766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68" name="TextBox 767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69" name="TextBox 768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0</xdr:rowOff>
    </xdr:from>
    <xdr:ext cx="97144" cy="231715"/>
    <xdr:sp>
      <xdr:nvSpPr>
        <xdr:cNvPr id="770" name="TextBox 769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0</xdr:rowOff>
    </xdr:from>
    <xdr:ext cx="97144" cy="231715"/>
    <xdr:sp>
      <xdr:nvSpPr>
        <xdr:cNvPr id="771" name="TextBox 770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0</xdr:rowOff>
    </xdr:from>
    <xdr:ext cx="97144" cy="231715"/>
    <xdr:sp>
      <xdr:nvSpPr>
        <xdr:cNvPr id="772" name="TextBox 771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0</xdr:rowOff>
    </xdr:from>
    <xdr:ext cx="97144" cy="231715"/>
    <xdr:sp>
      <xdr:nvSpPr>
        <xdr:cNvPr id="773" name="TextBox 772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74" name="TextBox 773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0</xdr:rowOff>
    </xdr:from>
    <xdr:ext cx="97144" cy="231715"/>
    <xdr:sp>
      <xdr:nvSpPr>
        <xdr:cNvPr id="775" name="TextBox 774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76" name="TextBox 775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77" name="TextBox 776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78" name="TextBox 777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79" name="TextBox 778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80" name="TextBox 779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329871</xdr:rowOff>
    </xdr:from>
    <xdr:ext cx="97144" cy="231715"/>
    <xdr:sp>
      <xdr:nvSpPr>
        <xdr:cNvPr id="781" name="TextBox 780"/>
        <xdr:cNvSpPr txBox="1"/>
      </xdr:nvSpPr>
      <xdr:spPr>
        <a:xfrm>
          <a:off x="9321165" y="1295742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0</xdr:rowOff>
    </xdr:from>
    <xdr:ext cx="97144" cy="231715"/>
    <xdr:sp>
      <xdr:nvSpPr>
        <xdr:cNvPr id="782" name="TextBox 781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329871</xdr:rowOff>
    </xdr:from>
    <xdr:ext cx="97144" cy="231715"/>
    <xdr:sp>
      <xdr:nvSpPr>
        <xdr:cNvPr id="783" name="TextBox 782"/>
        <xdr:cNvSpPr txBox="1"/>
      </xdr:nvSpPr>
      <xdr:spPr>
        <a:xfrm>
          <a:off x="9321165" y="1295742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84" name="TextBox 783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0</xdr:rowOff>
    </xdr:from>
    <xdr:ext cx="97144" cy="231715"/>
    <xdr:sp>
      <xdr:nvSpPr>
        <xdr:cNvPr id="785" name="TextBox 784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86" name="TextBox 785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384</xdr:row>
      <xdr:rowOff>335280</xdr:rowOff>
    </xdr:from>
    <xdr:ext cx="97144" cy="231715"/>
    <xdr:sp>
      <xdr:nvSpPr>
        <xdr:cNvPr id="787" name="TextBox 786"/>
        <xdr:cNvSpPr txBox="1"/>
      </xdr:nvSpPr>
      <xdr:spPr>
        <a:xfrm>
          <a:off x="9321165" y="12924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788" name="TextBox 787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789" name="TextBox 788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790" name="TextBox 789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386</xdr:row>
      <xdr:rowOff>335280</xdr:rowOff>
    </xdr:from>
    <xdr:ext cx="97144" cy="231715"/>
    <xdr:sp>
      <xdr:nvSpPr>
        <xdr:cNvPr id="791" name="TextBox 790"/>
        <xdr:cNvSpPr txBox="1"/>
      </xdr:nvSpPr>
      <xdr:spPr>
        <a:xfrm>
          <a:off x="9321165" y="129915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386</xdr:row>
      <xdr:rowOff>335280</xdr:rowOff>
    </xdr:from>
    <xdr:ext cx="97144" cy="231715"/>
    <xdr:sp>
      <xdr:nvSpPr>
        <xdr:cNvPr id="792" name="TextBox 791"/>
        <xdr:cNvSpPr txBox="1"/>
      </xdr:nvSpPr>
      <xdr:spPr>
        <a:xfrm>
          <a:off x="9321165" y="129915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386</xdr:row>
      <xdr:rowOff>335280</xdr:rowOff>
    </xdr:from>
    <xdr:ext cx="97144" cy="231715"/>
    <xdr:sp>
      <xdr:nvSpPr>
        <xdr:cNvPr id="793" name="TextBox 792"/>
        <xdr:cNvSpPr txBox="1"/>
      </xdr:nvSpPr>
      <xdr:spPr>
        <a:xfrm>
          <a:off x="9321165" y="129915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94" name="TextBox 793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95" name="TextBox 794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96" name="TextBox 795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97" name="TextBox 796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98" name="TextBox 797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799" name="TextBox 798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800" name="TextBox 799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801" name="TextBox 800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385</xdr:row>
      <xdr:rowOff>335280</xdr:rowOff>
    </xdr:from>
    <xdr:ext cx="97144" cy="231715"/>
    <xdr:sp>
      <xdr:nvSpPr>
        <xdr:cNvPr id="802" name="TextBox 801"/>
        <xdr:cNvSpPr txBox="1"/>
      </xdr:nvSpPr>
      <xdr:spPr>
        <a:xfrm>
          <a:off x="9321165" y="129580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0</xdr:rowOff>
    </xdr:from>
    <xdr:ext cx="97144" cy="231715"/>
    <xdr:sp>
      <xdr:nvSpPr>
        <xdr:cNvPr id="803" name="TextBox 802"/>
        <xdr:cNvSpPr txBox="1"/>
      </xdr:nvSpPr>
      <xdr:spPr>
        <a:xfrm>
          <a:off x="9321165" y="129915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0</xdr:rowOff>
    </xdr:from>
    <xdr:ext cx="97144" cy="231715"/>
    <xdr:sp>
      <xdr:nvSpPr>
        <xdr:cNvPr id="804" name="TextBox 803"/>
        <xdr:cNvSpPr txBox="1"/>
      </xdr:nvSpPr>
      <xdr:spPr>
        <a:xfrm>
          <a:off x="9321165" y="129915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0</xdr:rowOff>
    </xdr:from>
    <xdr:ext cx="97144" cy="231715"/>
    <xdr:sp>
      <xdr:nvSpPr>
        <xdr:cNvPr id="805" name="TextBox 804"/>
        <xdr:cNvSpPr txBox="1"/>
      </xdr:nvSpPr>
      <xdr:spPr>
        <a:xfrm>
          <a:off x="9321165" y="129915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0</xdr:rowOff>
    </xdr:from>
    <xdr:ext cx="97144" cy="231715"/>
    <xdr:sp>
      <xdr:nvSpPr>
        <xdr:cNvPr id="806" name="TextBox 805"/>
        <xdr:cNvSpPr txBox="1"/>
      </xdr:nvSpPr>
      <xdr:spPr>
        <a:xfrm>
          <a:off x="9321165" y="129915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807" name="TextBox 806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387</xdr:row>
      <xdr:rowOff>335280</xdr:rowOff>
    </xdr:from>
    <xdr:ext cx="97144" cy="231715"/>
    <xdr:sp>
      <xdr:nvSpPr>
        <xdr:cNvPr id="809" name="TextBox 808"/>
        <xdr:cNvSpPr txBox="1"/>
      </xdr:nvSpPr>
      <xdr:spPr>
        <a:xfrm>
          <a:off x="9321165" y="130250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810" name="TextBox 809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811" name="TextBox 810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812" name="TextBox 811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13" name="TextBox 812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14" name="TextBox 813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15" name="TextBox 814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816" name="TextBox 815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817" name="TextBox 816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818" name="TextBox 817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19" name="TextBox 818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20" name="TextBox 819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21" name="TextBox 820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22" name="TextBox 821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23" name="TextBox 822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24" name="TextBox 823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403</xdr:row>
      <xdr:rowOff>335280</xdr:rowOff>
    </xdr:from>
    <xdr:ext cx="97144" cy="231715"/>
    <xdr:sp>
      <xdr:nvSpPr>
        <xdr:cNvPr id="825" name="TextBox 824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403</xdr:row>
      <xdr:rowOff>335280</xdr:rowOff>
    </xdr:from>
    <xdr:ext cx="97144" cy="231715"/>
    <xdr:sp>
      <xdr:nvSpPr>
        <xdr:cNvPr id="826" name="TextBox 825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403</xdr:row>
      <xdr:rowOff>335280</xdr:rowOff>
    </xdr:from>
    <xdr:ext cx="97144" cy="231715"/>
    <xdr:sp>
      <xdr:nvSpPr>
        <xdr:cNvPr id="827" name="TextBox 826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403</xdr:row>
      <xdr:rowOff>335280</xdr:rowOff>
    </xdr:from>
    <xdr:ext cx="97144" cy="231715"/>
    <xdr:sp>
      <xdr:nvSpPr>
        <xdr:cNvPr id="828" name="TextBox 827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403</xdr:row>
      <xdr:rowOff>335280</xdr:rowOff>
    </xdr:from>
    <xdr:ext cx="97144" cy="231715"/>
    <xdr:sp>
      <xdr:nvSpPr>
        <xdr:cNvPr id="829" name="TextBox 828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403</xdr:row>
      <xdr:rowOff>335280</xdr:rowOff>
    </xdr:from>
    <xdr:ext cx="97144" cy="231715"/>
    <xdr:sp>
      <xdr:nvSpPr>
        <xdr:cNvPr id="830" name="TextBox 829"/>
        <xdr:cNvSpPr txBox="1"/>
      </xdr:nvSpPr>
      <xdr:spPr>
        <a:xfrm>
          <a:off x="9321165" y="135615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31" name="TextBox 830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32" name="TextBox 831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33" name="TextBox 832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34" name="TextBox 833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35" name="TextBox 834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36" name="TextBox 835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37" name="TextBox 836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38" name="TextBox 83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39" name="TextBox 838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40" name="TextBox 839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41" name="TextBox 840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42" name="TextBox 841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43" name="TextBox 842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44" name="TextBox 843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45" name="TextBox 844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46" name="TextBox 845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47" name="TextBox 846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48" name="TextBox 847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0</xdr:rowOff>
    </xdr:from>
    <xdr:ext cx="97144" cy="231715"/>
    <xdr:sp>
      <xdr:nvSpPr>
        <xdr:cNvPr id="849" name="TextBox 848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0</xdr:rowOff>
    </xdr:from>
    <xdr:ext cx="97144" cy="231715"/>
    <xdr:sp>
      <xdr:nvSpPr>
        <xdr:cNvPr id="850" name="TextBox 849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0</xdr:rowOff>
    </xdr:from>
    <xdr:ext cx="97144" cy="231715"/>
    <xdr:sp>
      <xdr:nvSpPr>
        <xdr:cNvPr id="851" name="TextBox 850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0</xdr:rowOff>
    </xdr:from>
    <xdr:ext cx="97144" cy="231715"/>
    <xdr:sp>
      <xdr:nvSpPr>
        <xdr:cNvPr id="852" name="TextBox 851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53" name="TextBox 85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0</xdr:rowOff>
    </xdr:from>
    <xdr:ext cx="97144" cy="231715"/>
    <xdr:sp>
      <xdr:nvSpPr>
        <xdr:cNvPr id="854" name="TextBox 853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55" name="TextBox 854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56" name="TextBox 855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57" name="TextBox 856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58" name="TextBox 85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59" name="TextBox 858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329871</xdr:rowOff>
    </xdr:from>
    <xdr:ext cx="97144" cy="231715"/>
    <xdr:sp>
      <xdr:nvSpPr>
        <xdr:cNvPr id="860" name="TextBox 859"/>
        <xdr:cNvSpPr txBox="1"/>
      </xdr:nvSpPr>
      <xdr:spPr>
        <a:xfrm>
          <a:off x="9321165" y="136279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0</xdr:rowOff>
    </xdr:from>
    <xdr:ext cx="97144" cy="231715"/>
    <xdr:sp>
      <xdr:nvSpPr>
        <xdr:cNvPr id="861" name="TextBox 860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329871</xdr:rowOff>
    </xdr:from>
    <xdr:ext cx="97144" cy="231715"/>
    <xdr:sp>
      <xdr:nvSpPr>
        <xdr:cNvPr id="862" name="TextBox 861"/>
        <xdr:cNvSpPr txBox="1"/>
      </xdr:nvSpPr>
      <xdr:spPr>
        <a:xfrm>
          <a:off x="9321165" y="136279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63" name="TextBox 86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0</xdr:rowOff>
    </xdr:from>
    <xdr:ext cx="97144" cy="231715"/>
    <xdr:sp>
      <xdr:nvSpPr>
        <xdr:cNvPr id="864" name="TextBox 863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65" name="TextBox 864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404</xdr:row>
      <xdr:rowOff>335280</xdr:rowOff>
    </xdr:from>
    <xdr:ext cx="97144" cy="231715"/>
    <xdr:sp>
      <xdr:nvSpPr>
        <xdr:cNvPr id="866" name="TextBox 865"/>
        <xdr:cNvSpPr txBox="1"/>
      </xdr:nvSpPr>
      <xdr:spPr>
        <a:xfrm>
          <a:off x="9321165" y="135950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67" name="TextBox 866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68" name="TextBox 867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69" name="TextBox 868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870" name="TextBox 86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871" name="TextBox 870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872" name="TextBox 871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73" name="TextBox 87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74" name="TextBox 873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75" name="TextBox 874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76" name="TextBox 875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77" name="TextBox 876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78" name="TextBox 87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79" name="TextBox 878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80" name="TextBox 87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881" name="TextBox 880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882" name="TextBox 881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883" name="TextBox 88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884" name="TextBox 883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885" name="TextBox 884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86" name="TextBox 885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887" name="TextBox 886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888" name="TextBox 887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0</xdr:rowOff>
    </xdr:from>
    <xdr:ext cx="97144" cy="231715"/>
    <xdr:sp>
      <xdr:nvSpPr>
        <xdr:cNvPr id="889" name="TextBox 888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0</xdr:rowOff>
    </xdr:from>
    <xdr:ext cx="97144" cy="231715"/>
    <xdr:sp>
      <xdr:nvSpPr>
        <xdr:cNvPr id="890" name="TextBox 889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0</xdr:rowOff>
    </xdr:from>
    <xdr:ext cx="97144" cy="231715"/>
    <xdr:sp>
      <xdr:nvSpPr>
        <xdr:cNvPr id="891" name="TextBox 890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0</xdr:rowOff>
    </xdr:from>
    <xdr:ext cx="97144" cy="231715"/>
    <xdr:sp>
      <xdr:nvSpPr>
        <xdr:cNvPr id="892" name="TextBox 891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893" name="TextBox 892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0</xdr:rowOff>
    </xdr:from>
    <xdr:ext cx="97144" cy="231715"/>
    <xdr:sp>
      <xdr:nvSpPr>
        <xdr:cNvPr id="894" name="TextBox 893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895" name="TextBox 894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896" name="TextBox 895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897" name="TextBox 896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898" name="TextBox 897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899" name="TextBox 898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900" name="TextBox 899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389</xdr:row>
      <xdr:rowOff>335280</xdr:rowOff>
    </xdr:from>
    <xdr:ext cx="97144" cy="231715"/>
    <xdr:sp>
      <xdr:nvSpPr>
        <xdr:cNvPr id="901" name="TextBox 900"/>
        <xdr:cNvSpPr txBox="1"/>
      </xdr:nvSpPr>
      <xdr:spPr>
        <a:xfrm>
          <a:off x="9321165" y="13092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02" name="TextBox 901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03" name="TextBox 902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04" name="TextBox 903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05" name="TextBox 904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06" name="TextBox 905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07" name="TextBox 906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08" name="TextBox 907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09" name="TextBox 908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10" name="TextBox 909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11" name="TextBox 910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12" name="TextBox 911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13" name="TextBox 912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14" name="TextBox 913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15" name="TextBox 914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16" name="TextBox 915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17" name="TextBox 916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390</xdr:row>
      <xdr:rowOff>335280</xdr:rowOff>
    </xdr:from>
    <xdr:ext cx="97144" cy="231715"/>
    <xdr:sp>
      <xdr:nvSpPr>
        <xdr:cNvPr id="918" name="TextBox 917"/>
        <xdr:cNvSpPr txBox="1"/>
      </xdr:nvSpPr>
      <xdr:spPr>
        <a:xfrm>
          <a:off x="9321165" y="13125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423</xdr:row>
      <xdr:rowOff>329871</xdr:rowOff>
    </xdr:from>
    <xdr:ext cx="97144" cy="231715"/>
    <xdr:sp>
      <xdr:nvSpPr>
        <xdr:cNvPr id="1008" name="TextBox 1007"/>
        <xdr:cNvSpPr txBox="1"/>
      </xdr:nvSpPr>
      <xdr:spPr>
        <a:xfrm>
          <a:off x="9321165" y="1423149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423</xdr:row>
      <xdr:rowOff>329871</xdr:rowOff>
    </xdr:from>
    <xdr:ext cx="97144" cy="231715"/>
    <xdr:sp>
      <xdr:nvSpPr>
        <xdr:cNvPr id="1009" name="TextBox 1008"/>
        <xdr:cNvSpPr txBox="1"/>
      </xdr:nvSpPr>
      <xdr:spPr>
        <a:xfrm>
          <a:off x="9321165" y="1423149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010" name="TextBox 1009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011" name="TextBox 1010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020" name="TextBox 1019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422</xdr:row>
      <xdr:rowOff>329871</xdr:rowOff>
    </xdr:from>
    <xdr:ext cx="97144" cy="231715"/>
    <xdr:sp>
      <xdr:nvSpPr>
        <xdr:cNvPr id="1021" name="TextBox 1020"/>
        <xdr:cNvSpPr txBox="1"/>
      </xdr:nvSpPr>
      <xdr:spPr>
        <a:xfrm>
          <a:off x="9321165" y="141979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422</xdr:row>
      <xdr:rowOff>329871</xdr:rowOff>
    </xdr:from>
    <xdr:ext cx="97144" cy="231715"/>
    <xdr:sp>
      <xdr:nvSpPr>
        <xdr:cNvPr id="1022" name="TextBox 1021"/>
        <xdr:cNvSpPr txBox="1"/>
      </xdr:nvSpPr>
      <xdr:spPr>
        <a:xfrm>
          <a:off x="9321165" y="141979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023" name="TextBox 1022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024" name="TextBox 1023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025" name="TextBox 1024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335280</xdr:rowOff>
    </xdr:from>
    <xdr:ext cx="97144" cy="231715"/>
    <xdr:sp>
      <xdr:nvSpPr>
        <xdr:cNvPr id="1026" name="TextBox 1025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335280</xdr:rowOff>
    </xdr:from>
    <xdr:ext cx="97144" cy="231715"/>
    <xdr:sp>
      <xdr:nvSpPr>
        <xdr:cNvPr id="1027" name="TextBox 1026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335280</xdr:rowOff>
    </xdr:from>
    <xdr:ext cx="97144" cy="231715"/>
    <xdr:sp>
      <xdr:nvSpPr>
        <xdr:cNvPr id="1028" name="TextBox 1027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451</xdr:row>
      <xdr:rowOff>335280</xdr:rowOff>
    </xdr:from>
    <xdr:ext cx="97144" cy="231715"/>
    <xdr:sp>
      <xdr:nvSpPr>
        <xdr:cNvPr id="1056" name="TextBox 1055"/>
        <xdr:cNvSpPr txBox="1"/>
      </xdr:nvSpPr>
      <xdr:spPr>
        <a:xfrm>
          <a:off x="9321165" y="151708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451</xdr:row>
      <xdr:rowOff>335280</xdr:rowOff>
    </xdr:from>
    <xdr:ext cx="97144" cy="231715"/>
    <xdr:sp>
      <xdr:nvSpPr>
        <xdr:cNvPr id="1057" name="TextBox 1056"/>
        <xdr:cNvSpPr txBox="1"/>
      </xdr:nvSpPr>
      <xdr:spPr>
        <a:xfrm>
          <a:off x="9321165" y="151708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451</xdr:row>
      <xdr:rowOff>335280</xdr:rowOff>
    </xdr:from>
    <xdr:ext cx="97144" cy="231715"/>
    <xdr:sp>
      <xdr:nvSpPr>
        <xdr:cNvPr id="1058" name="TextBox 1057"/>
        <xdr:cNvSpPr txBox="1"/>
      </xdr:nvSpPr>
      <xdr:spPr>
        <a:xfrm>
          <a:off x="9321165" y="151708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423</xdr:row>
      <xdr:rowOff>335280</xdr:rowOff>
    </xdr:from>
    <xdr:ext cx="97144" cy="231715"/>
    <xdr:sp>
      <xdr:nvSpPr>
        <xdr:cNvPr id="1059" name="TextBox 1058"/>
        <xdr:cNvSpPr txBox="1"/>
      </xdr:nvSpPr>
      <xdr:spPr>
        <a:xfrm>
          <a:off x="9321165" y="142320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423</xdr:row>
      <xdr:rowOff>335280</xdr:rowOff>
    </xdr:from>
    <xdr:ext cx="97144" cy="231715"/>
    <xdr:sp>
      <xdr:nvSpPr>
        <xdr:cNvPr id="1060" name="TextBox 1059"/>
        <xdr:cNvSpPr txBox="1"/>
      </xdr:nvSpPr>
      <xdr:spPr>
        <a:xfrm>
          <a:off x="9321165" y="142320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423</xdr:row>
      <xdr:rowOff>335280</xdr:rowOff>
    </xdr:from>
    <xdr:ext cx="97144" cy="231715"/>
    <xdr:sp>
      <xdr:nvSpPr>
        <xdr:cNvPr id="1061" name="TextBox 1060"/>
        <xdr:cNvSpPr txBox="1"/>
      </xdr:nvSpPr>
      <xdr:spPr>
        <a:xfrm>
          <a:off x="9321165" y="142320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062" name="TextBox 1061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063" name="TextBox 1062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064" name="TextBox 1063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065" name="TextBox 1064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066" name="TextBox 106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067" name="TextBox 1066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068" name="TextBox 106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069" name="TextBox 106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070" name="TextBox 1069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077" name="TextBox 107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444</xdr:row>
      <xdr:rowOff>335280</xdr:rowOff>
    </xdr:from>
    <xdr:ext cx="97144" cy="231715"/>
    <xdr:sp>
      <xdr:nvSpPr>
        <xdr:cNvPr id="1078" name="TextBox 1077"/>
        <xdr:cNvSpPr txBox="1"/>
      </xdr:nvSpPr>
      <xdr:spPr>
        <a:xfrm>
          <a:off x="9321165" y="149361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444</xdr:row>
      <xdr:rowOff>335280</xdr:rowOff>
    </xdr:from>
    <xdr:ext cx="97144" cy="231715"/>
    <xdr:sp>
      <xdr:nvSpPr>
        <xdr:cNvPr id="1079" name="TextBox 1078"/>
        <xdr:cNvSpPr txBox="1"/>
      </xdr:nvSpPr>
      <xdr:spPr>
        <a:xfrm>
          <a:off x="9321165" y="149361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444</xdr:row>
      <xdr:rowOff>335280</xdr:rowOff>
    </xdr:from>
    <xdr:ext cx="97144" cy="231715"/>
    <xdr:sp>
      <xdr:nvSpPr>
        <xdr:cNvPr id="1080" name="TextBox 1079"/>
        <xdr:cNvSpPr txBox="1"/>
      </xdr:nvSpPr>
      <xdr:spPr>
        <a:xfrm>
          <a:off x="9321165" y="149361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081" name="TextBox 1080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082" name="TextBox 1081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083" name="TextBox 1082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084" name="TextBox 1083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085" name="TextBox 1084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086" name="TextBox 1085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087" name="TextBox 1086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088" name="TextBox 1087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089" name="TextBox 1088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0</xdr:rowOff>
    </xdr:from>
    <xdr:ext cx="97144" cy="231715"/>
    <xdr:sp>
      <xdr:nvSpPr>
        <xdr:cNvPr id="1090" name="TextBox 1089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0</xdr:rowOff>
    </xdr:from>
    <xdr:ext cx="97144" cy="231715"/>
    <xdr:sp>
      <xdr:nvSpPr>
        <xdr:cNvPr id="1091" name="TextBox 1090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0</xdr:rowOff>
    </xdr:from>
    <xdr:ext cx="97144" cy="231715"/>
    <xdr:sp>
      <xdr:nvSpPr>
        <xdr:cNvPr id="1092" name="TextBox 1091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0</xdr:rowOff>
    </xdr:from>
    <xdr:ext cx="97144" cy="231715"/>
    <xdr:sp>
      <xdr:nvSpPr>
        <xdr:cNvPr id="1093" name="TextBox 1092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094" name="TextBox 1093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0</xdr:rowOff>
    </xdr:from>
    <xdr:ext cx="97144" cy="231715"/>
    <xdr:sp>
      <xdr:nvSpPr>
        <xdr:cNvPr id="1095" name="TextBox 1094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329871</xdr:rowOff>
    </xdr:from>
    <xdr:ext cx="97144" cy="231715"/>
    <xdr:sp>
      <xdr:nvSpPr>
        <xdr:cNvPr id="1096" name="TextBox 1095"/>
        <xdr:cNvSpPr txBox="1"/>
      </xdr:nvSpPr>
      <xdr:spPr>
        <a:xfrm>
          <a:off x="9321165" y="150361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0</xdr:rowOff>
    </xdr:from>
    <xdr:ext cx="97144" cy="231715"/>
    <xdr:sp>
      <xdr:nvSpPr>
        <xdr:cNvPr id="1097" name="TextBox 1096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329871</xdr:rowOff>
    </xdr:from>
    <xdr:ext cx="97144" cy="231715"/>
    <xdr:sp>
      <xdr:nvSpPr>
        <xdr:cNvPr id="1098" name="TextBox 1097"/>
        <xdr:cNvSpPr txBox="1"/>
      </xdr:nvSpPr>
      <xdr:spPr>
        <a:xfrm>
          <a:off x="9321165" y="150361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099" name="TextBox 1098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0</xdr:rowOff>
    </xdr:from>
    <xdr:ext cx="97144" cy="231715"/>
    <xdr:sp>
      <xdr:nvSpPr>
        <xdr:cNvPr id="1100" name="TextBox 1099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101" name="TextBox 1100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102" name="TextBox 1101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103" name="TextBox 1102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104" name="TextBox 1103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105" name="TextBox 1104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106" name="TextBox 1105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107" name="TextBox 1106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108" name="TextBox 1107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109" name="TextBox 1108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110" name="TextBox 1109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111" name="TextBox 1110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112" name="TextBox 1111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113" name="TextBox 1112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114" name="TextBox 1113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115" name="TextBox 1114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116" name="TextBox 1115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117" name="TextBox 1116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118" name="TextBox 1117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119" name="TextBox 1118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120" name="TextBox 1119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442</xdr:row>
      <xdr:rowOff>335280</xdr:rowOff>
    </xdr:from>
    <xdr:ext cx="97144" cy="231715"/>
    <xdr:sp>
      <xdr:nvSpPr>
        <xdr:cNvPr id="1121" name="TextBox 1120"/>
        <xdr:cNvSpPr txBox="1"/>
      </xdr:nvSpPr>
      <xdr:spPr>
        <a:xfrm>
          <a:off x="9321165" y="14869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442</xdr:row>
      <xdr:rowOff>335280</xdr:rowOff>
    </xdr:from>
    <xdr:ext cx="97144" cy="231715"/>
    <xdr:sp>
      <xdr:nvSpPr>
        <xdr:cNvPr id="1122" name="TextBox 1121"/>
        <xdr:cNvSpPr txBox="1"/>
      </xdr:nvSpPr>
      <xdr:spPr>
        <a:xfrm>
          <a:off x="9321165" y="14869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442</xdr:row>
      <xdr:rowOff>335280</xdr:rowOff>
    </xdr:from>
    <xdr:ext cx="97144" cy="231715"/>
    <xdr:sp>
      <xdr:nvSpPr>
        <xdr:cNvPr id="1123" name="TextBox 1122"/>
        <xdr:cNvSpPr txBox="1"/>
      </xdr:nvSpPr>
      <xdr:spPr>
        <a:xfrm>
          <a:off x="9321165" y="14869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124" name="TextBox 1123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125" name="TextBox 1124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443</xdr:row>
      <xdr:rowOff>335280</xdr:rowOff>
    </xdr:from>
    <xdr:ext cx="97144" cy="231715"/>
    <xdr:sp>
      <xdr:nvSpPr>
        <xdr:cNvPr id="1126" name="TextBox 1125"/>
        <xdr:cNvSpPr txBox="1"/>
      </xdr:nvSpPr>
      <xdr:spPr>
        <a:xfrm>
          <a:off x="9321165" y="149026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442</xdr:row>
      <xdr:rowOff>335280</xdr:rowOff>
    </xdr:from>
    <xdr:ext cx="97144" cy="231715"/>
    <xdr:sp>
      <xdr:nvSpPr>
        <xdr:cNvPr id="1127" name="TextBox 1126"/>
        <xdr:cNvSpPr txBox="1"/>
      </xdr:nvSpPr>
      <xdr:spPr>
        <a:xfrm>
          <a:off x="9321165" y="14869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442</xdr:row>
      <xdr:rowOff>335280</xdr:rowOff>
    </xdr:from>
    <xdr:ext cx="97144" cy="231715"/>
    <xdr:sp>
      <xdr:nvSpPr>
        <xdr:cNvPr id="1128" name="TextBox 1127"/>
        <xdr:cNvSpPr txBox="1"/>
      </xdr:nvSpPr>
      <xdr:spPr>
        <a:xfrm>
          <a:off x="9321165" y="14869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442</xdr:row>
      <xdr:rowOff>335280</xdr:rowOff>
    </xdr:from>
    <xdr:ext cx="97144" cy="231715"/>
    <xdr:sp>
      <xdr:nvSpPr>
        <xdr:cNvPr id="1129" name="TextBox 1128"/>
        <xdr:cNvSpPr txBox="1"/>
      </xdr:nvSpPr>
      <xdr:spPr>
        <a:xfrm>
          <a:off x="9321165" y="14869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442</xdr:row>
      <xdr:rowOff>335280</xdr:rowOff>
    </xdr:from>
    <xdr:ext cx="97144" cy="231715"/>
    <xdr:sp>
      <xdr:nvSpPr>
        <xdr:cNvPr id="1130" name="TextBox 1129"/>
        <xdr:cNvSpPr txBox="1"/>
      </xdr:nvSpPr>
      <xdr:spPr>
        <a:xfrm>
          <a:off x="9321165" y="14869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442</xdr:row>
      <xdr:rowOff>335280</xdr:rowOff>
    </xdr:from>
    <xdr:ext cx="97144" cy="231715"/>
    <xdr:sp>
      <xdr:nvSpPr>
        <xdr:cNvPr id="1131" name="TextBox 1130"/>
        <xdr:cNvSpPr txBox="1"/>
      </xdr:nvSpPr>
      <xdr:spPr>
        <a:xfrm>
          <a:off x="9321165" y="14869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442</xdr:row>
      <xdr:rowOff>335280</xdr:rowOff>
    </xdr:from>
    <xdr:ext cx="97144" cy="231715"/>
    <xdr:sp>
      <xdr:nvSpPr>
        <xdr:cNvPr id="1132" name="TextBox 1131"/>
        <xdr:cNvSpPr txBox="1"/>
      </xdr:nvSpPr>
      <xdr:spPr>
        <a:xfrm>
          <a:off x="9321165" y="148690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444</xdr:row>
      <xdr:rowOff>335280</xdr:rowOff>
    </xdr:from>
    <xdr:ext cx="97144" cy="231715"/>
    <xdr:sp>
      <xdr:nvSpPr>
        <xdr:cNvPr id="1133" name="TextBox 1132"/>
        <xdr:cNvSpPr txBox="1"/>
      </xdr:nvSpPr>
      <xdr:spPr>
        <a:xfrm>
          <a:off x="9321165" y="149361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444</xdr:row>
      <xdr:rowOff>335280</xdr:rowOff>
    </xdr:from>
    <xdr:ext cx="97144" cy="231715"/>
    <xdr:sp>
      <xdr:nvSpPr>
        <xdr:cNvPr id="1134" name="TextBox 1133"/>
        <xdr:cNvSpPr txBox="1"/>
      </xdr:nvSpPr>
      <xdr:spPr>
        <a:xfrm>
          <a:off x="9321165" y="149361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444</xdr:row>
      <xdr:rowOff>335280</xdr:rowOff>
    </xdr:from>
    <xdr:ext cx="97144" cy="231715"/>
    <xdr:sp>
      <xdr:nvSpPr>
        <xdr:cNvPr id="1135" name="TextBox 1134"/>
        <xdr:cNvSpPr txBox="1"/>
      </xdr:nvSpPr>
      <xdr:spPr>
        <a:xfrm>
          <a:off x="9321165" y="149361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444</xdr:row>
      <xdr:rowOff>335280</xdr:rowOff>
    </xdr:from>
    <xdr:ext cx="97144" cy="231715"/>
    <xdr:sp>
      <xdr:nvSpPr>
        <xdr:cNvPr id="1136" name="TextBox 1135"/>
        <xdr:cNvSpPr txBox="1"/>
      </xdr:nvSpPr>
      <xdr:spPr>
        <a:xfrm>
          <a:off x="9321165" y="149361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444</xdr:row>
      <xdr:rowOff>335280</xdr:rowOff>
    </xdr:from>
    <xdr:ext cx="97144" cy="231715"/>
    <xdr:sp>
      <xdr:nvSpPr>
        <xdr:cNvPr id="1137" name="TextBox 1136"/>
        <xdr:cNvSpPr txBox="1"/>
      </xdr:nvSpPr>
      <xdr:spPr>
        <a:xfrm>
          <a:off x="9321165" y="149361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444</xdr:row>
      <xdr:rowOff>335280</xdr:rowOff>
    </xdr:from>
    <xdr:ext cx="97144" cy="231715"/>
    <xdr:sp>
      <xdr:nvSpPr>
        <xdr:cNvPr id="1138" name="TextBox 1137"/>
        <xdr:cNvSpPr txBox="1"/>
      </xdr:nvSpPr>
      <xdr:spPr>
        <a:xfrm>
          <a:off x="9321165" y="149361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412</xdr:row>
      <xdr:rowOff>335280</xdr:rowOff>
    </xdr:from>
    <xdr:ext cx="97144" cy="231715"/>
    <xdr:sp>
      <xdr:nvSpPr>
        <xdr:cNvPr id="1139" name="TextBox 1138"/>
        <xdr:cNvSpPr txBox="1"/>
      </xdr:nvSpPr>
      <xdr:spPr>
        <a:xfrm>
          <a:off x="9321165" y="13863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412</xdr:row>
      <xdr:rowOff>335280</xdr:rowOff>
    </xdr:from>
    <xdr:ext cx="97144" cy="231715"/>
    <xdr:sp>
      <xdr:nvSpPr>
        <xdr:cNvPr id="1140" name="TextBox 1139"/>
        <xdr:cNvSpPr txBox="1"/>
      </xdr:nvSpPr>
      <xdr:spPr>
        <a:xfrm>
          <a:off x="9321165" y="13863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412</xdr:row>
      <xdr:rowOff>335280</xdr:rowOff>
    </xdr:from>
    <xdr:ext cx="97144" cy="231715"/>
    <xdr:sp>
      <xdr:nvSpPr>
        <xdr:cNvPr id="1141" name="TextBox 1140"/>
        <xdr:cNvSpPr txBox="1"/>
      </xdr:nvSpPr>
      <xdr:spPr>
        <a:xfrm>
          <a:off x="9321165" y="13863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411</xdr:row>
      <xdr:rowOff>335280</xdr:rowOff>
    </xdr:from>
    <xdr:ext cx="97144" cy="231715"/>
    <xdr:sp>
      <xdr:nvSpPr>
        <xdr:cNvPr id="1143" name="TextBox 1142"/>
        <xdr:cNvSpPr txBox="1"/>
      </xdr:nvSpPr>
      <xdr:spPr>
        <a:xfrm>
          <a:off x="9321165" y="13829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411</xdr:row>
      <xdr:rowOff>335280</xdr:rowOff>
    </xdr:from>
    <xdr:ext cx="97144" cy="231715"/>
    <xdr:sp>
      <xdr:nvSpPr>
        <xdr:cNvPr id="1144" name="TextBox 1143"/>
        <xdr:cNvSpPr txBox="1"/>
      </xdr:nvSpPr>
      <xdr:spPr>
        <a:xfrm>
          <a:off x="9321165" y="13829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411</xdr:row>
      <xdr:rowOff>335280</xdr:rowOff>
    </xdr:from>
    <xdr:ext cx="97144" cy="231715"/>
    <xdr:sp>
      <xdr:nvSpPr>
        <xdr:cNvPr id="1145" name="TextBox 1144"/>
        <xdr:cNvSpPr txBox="1"/>
      </xdr:nvSpPr>
      <xdr:spPr>
        <a:xfrm>
          <a:off x="9321165" y="13829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411</xdr:row>
      <xdr:rowOff>335280</xdr:rowOff>
    </xdr:from>
    <xdr:ext cx="97144" cy="231715"/>
    <xdr:sp>
      <xdr:nvSpPr>
        <xdr:cNvPr id="1146" name="TextBox 1145"/>
        <xdr:cNvSpPr txBox="1"/>
      </xdr:nvSpPr>
      <xdr:spPr>
        <a:xfrm>
          <a:off x="9321165" y="13829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411</xdr:row>
      <xdr:rowOff>335280</xdr:rowOff>
    </xdr:from>
    <xdr:ext cx="97144" cy="231715"/>
    <xdr:sp>
      <xdr:nvSpPr>
        <xdr:cNvPr id="1147" name="TextBox 1146"/>
        <xdr:cNvSpPr txBox="1"/>
      </xdr:nvSpPr>
      <xdr:spPr>
        <a:xfrm>
          <a:off x="9321165" y="13829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0</xdr:rowOff>
    </xdr:from>
    <xdr:ext cx="97144" cy="231715"/>
    <xdr:sp>
      <xdr:nvSpPr>
        <xdr:cNvPr id="1148" name="TextBox 1147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0</xdr:rowOff>
    </xdr:from>
    <xdr:ext cx="97144" cy="231715"/>
    <xdr:sp>
      <xdr:nvSpPr>
        <xdr:cNvPr id="1149" name="TextBox 1148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0</xdr:rowOff>
    </xdr:from>
    <xdr:ext cx="97144" cy="231715"/>
    <xdr:sp>
      <xdr:nvSpPr>
        <xdr:cNvPr id="1150" name="TextBox 1149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0</xdr:rowOff>
    </xdr:from>
    <xdr:ext cx="97144" cy="231715"/>
    <xdr:sp>
      <xdr:nvSpPr>
        <xdr:cNvPr id="1151" name="TextBox 1150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335280</xdr:rowOff>
    </xdr:from>
    <xdr:ext cx="97144" cy="231715"/>
    <xdr:sp>
      <xdr:nvSpPr>
        <xdr:cNvPr id="1152" name="TextBox 1151"/>
        <xdr:cNvSpPr txBox="1"/>
      </xdr:nvSpPr>
      <xdr:spPr>
        <a:xfrm>
          <a:off x="9321165" y="139303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0</xdr:rowOff>
    </xdr:from>
    <xdr:ext cx="97144" cy="231715"/>
    <xdr:sp>
      <xdr:nvSpPr>
        <xdr:cNvPr id="1153" name="TextBox 1152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335280</xdr:rowOff>
    </xdr:from>
    <xdr:ext cx="97144" cy="231715"/>
    <xdr:sp>
      <xdr:nvSpPr>
        <xdr:cNvPr id="1154" name="TextBox 1153"/>
        <xdr:cNvSpPr txBox="1"/>
      </xdr:nvSpPr>
      <xdr:spPr>
        <a:xfrm>
          <a:off x="9321165" y="139303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411</xdr:row>
      <xdr:rowOff>335280</xdr:rowOff>
    </xdr:from>
    <xdr:ext cx="97144" cy="231715"/>
    <xdr:sp>
      <xdr:nvSpPr>
        <xdr:cNvPr id="1155" name="TextBox 1154"/>
        <xdr:cNvSpPr txBox="1"/>
      </xdr:nvSpPr>
      <xdr:spPr>
        <a:xfrm>
          <a:off x="9321165" y="13829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411</xdr:row>
      <xdr:rowOff>335280</xdr:rowOff>
    </xdr:from>
    <xdr:ext cx="97144" cy="231715"/>
    <xdr:sp>
      <xdr:nvSpPr>
        <xdr:cNvPr id="1156" name="TextBox 1155"/>
        <xdr:cNvSpPr txBox="1"/>
      </xdr:nvSpPr>
      <xdr:spPr>
        <a:xfrm>
          <a:off x="9321165" y="13829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411</xdr:row>
      <xdr:rowOff>335280</xdr:rowOff>
    </xdr:from>
    <xdr:ext cx="97144" cy="231715"/>
    <xdr:sp>
      <xdr:nvSpPr>
        <xdr:cNvPr id="1157" name="TextBox 1156"/>
        <xdr:cNvSpPr txBox="1"/>
      </xdr:nvSpPr>
      <xdr:spPr>
        <a:xfrm>
          <a:off x="9321165" y="138297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335280</xdr:rowOff>
    </xdr:from>
    <xdr:ext cx="97144" cy="231715"/>
    <xdr:sp>
      <xdr:nvSpPr>
        <xdr:cNvPr id="1158" name="TextBox 1157"/>
        <xdr:cNvSpPr txBox="1"/>
      </xdr:nvSpPr>
      <xdr:spPr>
        <a:xfrm>
          <a:off x="9321165" y="139303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335280</xdr:rowOff>
    </xdr:from>
    <xdr:ext cx="97144" cy="231715"/>
    <xdr:sp>
      <xdr:nvSpPr>
        <xdr:cNvPr id="1159" name="TextBox 1158"/>
        <xdr:cNvSpPr txBox="1"/>
      </xdr:nvSpPr>
      <xdr:spPr>
        <a:xfrm>
          <a:off x="9321165" y="139303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335280</xdr:rowOff>
    </xdr:from>
    <xdr:ext cx="97144" cy="231715"/>
    <xdr:sp>
      <xdr:nvSpPr>
        <xdr:cNvPr id="1160" name="TextBox 1159"/>
        <xdr:cNvSpPr txBox="1"/>
      </xdr:nvSpPr>
      <xdr:spPr>
        <a:xfrm>
          <a:off x="9321165" y="139303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0</xdr:rowOff>
    </xdr:from>
    <xdr:ext cx="97144" cy="231715"/>
    <xdr:sp>
      <xdr:nvSpPr>
        <xdr:cNvPr id="1161" name="TextBox 1160"/>
        <xdr:cNvSpPr txBox="1"/>
      </xdr:nvSpPr>
      <xdr:spPr>
        <a:xfrm>
          <a:off x="9321165" y="13863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0</xdr:rowOff>
    </xdr:from>
    <xdr:ext cx="97144" cy="231715"/>
    <xdr:sp>
      <xdr:nvSpPr>
        <xdr:cNvPr id="1162" name="TextBox 1161"/>
        <xdr:cNvSpPr txBox="1"/>
      </xdr:nvSpPr>
      <xdr:spPr>
        <a:xfrm>
          <a:off x="9321165" y="13863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0</xdr:rowOff>
    </xdr:from>
    <xdr:ext cx="97144" cy="231715"/>
    <xdr:sp>
      <xdr:nvSpPr>
        <xdr:cNvPr id="1163" name="TextBox 1162"/>
        <xdr:cNvSpPr txBox="1"/>
      </xdr:nvSpPr>
      <xdr:spPr>
        <a:xfrm>
          <a:off x="9321165" y="13863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0</xdr:rowOff>
    </xdr:from>
    <xdr:ext cx="97144" cy="231715"/>
    <xdr:sp>
      <xdr:nvSpPr>
        <xdr:cNvPr id="1164" name="TextBox 1163"/>
        <xdr:cNvSpPr txBox="1"/>
      </xdr:nvSpPr>
      <xdr:spPr>
        <a:xfrm>
          <a:off x="9321165" y="13863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335280</xdr:rowOff>
    </xdr:from>
    <xdr:ext cx="97144" cy="231715"/>
    <xdr:sp>
      <xdr:nvSpPr>
        <xdr:cNvPr id="1165" name="TextBox 1164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0</xdr:rowOff>
    </xdr:from>
    <xdr:ext cx="97144" cy="231715"/>
    <xdr:sp>
      <xdr:nvSpPr>
        <xdr:cNvPr id="1166" name="TextBox 1165"/>
        <xdr:cNvSpPr txBox="1"/>
      </xdr:nvSpPr>
      <xdr:spPr>
        <a:xfrm>
          <a:off x="9321165" y="138632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329871</xdr:rowOff>
    </xdr:from>
    <xdr:ext cx="97144" cy="231715"/>
    <xdr:sp>
      <xdr:nvSpPr>
        <xdr:cNvPr id="1167" name="TextBox 1166"/>
        <xdr:cNvSpPr txBox="1"/>
      </xdr:nvSpPr>
      <xdr:spPr>
        <a:xfrm>
          <a:off x="9321165" y="139297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0</xdr:rowOff>
    </xdr:from>
    <xdr:ext cx="97144" cy="231715"/>
    <xdr:sp>
      <xdr:nvSpPr>
        <xdr:cNvPr id="1168" name="TextBox 1167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329871</xdr:rowOff>
    </xdr:from>
    <xdr:ext cx="97144" cy="231715"/>
    <xdr:sp>
      <xdr:nvSpPr>
        <xdr:cNvPr id="1169" name="TextBox 1168"/>
        <xdr:cNvSpPr txBox="1"/>
      </xdr:nvSpPr>
      <xdr:spPr>
        <a:xfrm>
          <a:off x="9321165" y="139297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335280</xdr:rowOff>
    </xdr:from>
    <xdr:ext cx="97144" cy="231715"/>
    <xdr:sp>
      <xdr:nvSpPr>
        <xdr:cNvPr id="1170" name="TextBox 1169"/>
        <xdr:cNvSpPr txBox="1"/>
      </xdr:nvSpPr>
      <xdr:spPr>
        <a:xfrm>
          <a:off x="9321165" y="139303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0</xdr:rowOff>
    </xdr:from>
    <xdr:ext cx="97144" cy="231715"/>
    <xdr:sp>
      <xdr:nvSpPr>
        <xdr:cNvPr id="1171" name="TextBox 1170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414</xdr:row>
      <xdr:rowOff>335280</xdr:rowOff>
    </xdr:from>
    <xdr:ext cx="97144" cy="231715"/>
    <xdr:sp>
      <xdr:nvSpPr>
        <xdr:cNvPr id="1172" name="TextBox 1171"/>
        <xdr:cNvSpPr txBox="1"/>
      </xdr:nvSpPr>
      <xdr:spPr>
        <a:xfrm>
          <a:off x="9321165" y="139303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413</xdr:row>
      <xdr:rowOff>335280</xdr:rowOff>
    </xdr:from>
    <xdr:ext cx="97144" cy="231715"/>
    <xdr:sp>
      <xdr:nvSpPr>
        <xdr:cNvPr id="1173" name="TextBox 1172"/>
        <xdr:cNvSpPr txBox="1"/>
      </xdr:nvSpPr>
      <xdr:spPr>
        <a:xfrm>
          <a:off x="9321165" y="138967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425</xdr:row>
      <xdr:rowOff>335280</xdr:rowOff>
    </xdr:from>
    <xdr:ext cx="97144" cy="231715"/>
    <xdr:sp>
      <xdr:nvSpPr>
        <xdr:cNvPr id="1174" name="TextBox 1173"/>
        <xdr:cNvSpPr txBox="1"/>
      </xdr:nvSpPr>
      <xdr:spPr>
        <a:xfrm>
          <a:off x="9321165" y="142991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425</xdr:row>
      <xdr:rowOff>335280</xdr:rowOff>
    </xdr:from>
    <xdr:ext cx="97144" cy="231715"/>
    <xdr:sp>
      <xdr:nvSpPr>
        <xdr:cNvPr id="1175" name="TextBox 1174"/>
        <xdr:cNvSpPr txBox="1"/>
      </xdr:nvSpPr>
      <xdr:spPr>
        <a:xfrm>
          <a:off x="9321165" y="142991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425</xdr:row>
      <xdr:rowOff>335280</xdr:rowOff>
    </xdr:from>
    <xdr:ext cx="97144" cy="231715"/>
    <xdr:sp>
      <xdr:nvSpPr>
        <xdr:cNvPr id="1176" name="TextBox 1175"/>
        <xdr:cNvSpPr txBox="1"/>
      </xdr:nvSpPr>
      <xdr:spPr>
        <a:xfrm>
          <a:off x="9321165" y="142991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424</xdr:row>
      <xdr:rowOff>335280</xdr:rowOff>
    </xdr:from>
    <xdr:ext cx="97144" cy="231715"/>
    <xdr:sp>
      <xdr:nvSpPr>
        <xdr:cNvPr id="1177" name="TextBox 1176"/>
        <xdr:cNvSpPr txBox="1"/>
      </xdr:nvSpPr>
      <xdr:spPr>
        <a:xfrm>
          <a:off x="9321165" y="14265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424</xdr:row>
      <xdr:rowOff>335280</xdr:rowOff>
    </xdr:from>
    <xdr:ext cx="97144" cy="231715"/>
    <xdr:sp>
      <xdr:nvSpPr>
        <xdr:cNvPr id="1178" name="TextBox 1177"/>
        <xdr:cNvSpPr txBox="1"/>
      </xdr:nvSpPr>
      <xdr:spPr>
        <a:xfrm>
          <a:off x="9321165" y="14265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424</xdr:row>
      <xdr:rowOff>335280</xdr:rowOff>
    </xdr:from>
    <xdr:ext cx="97144" cy="231715"/>
    <xdr:sp>
      <xdr:nvSpPr>
        <xdr:cNvPr id="1179" name="TextBox 1178"/>
        <xdr:cNvSpPr txBox="1"/>
      </xdr:nvSpPr>
      <xdr:spPr>
        <a:xfrm>
          <a:off x="9321165" y="14265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425</xdr:row>
      <xdr:rowOff>335280</xdr:rowOff>
    </xdr:from>
    <xdr:ext cx="97144" cy="231715"/>
    <xdr:sp>
      <xdr:nvSpPr>
        <xdr:cNvPr id="1180" name="TextBox 1179"/>
        <xdr:cNvSpPr txBox="1"/>
      </xdr:nvSpPr>
      <xdr:spPr>
        <a:xfrm>
          <a:off x="9321165" y="142991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425</xdr:row>
      <xdr:rowOff>335280</xdr:rowOff>
    </xdr:from>
    <xdr:ext cx="97144" cy="231715"/>
    <xdr:sp>
      <xdr:nvSpPr>
        <xdr:cNvPr id="1181" name="TextBox 1180"/>
        <xdr:cNvSpPr txBox="1"/>
      </xdr:nvSpPr>
      <xdr:spPr>
        <a:xfrm>
          <a:off x="9321165" y="142991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425</xdr:row>
      <xdr:rowOff>335280</xdr:rowOff>
    </xdr:from>
    <xdr:ext cx="97144" cy="231715"/>
    <xdr:sp>
      <xdr:nvSpPr>
        <xdr:cNvPr id="1182" name="TextBox 1181"/>
        <xdr:cNvSpPr txBox="1"/>
      </xdr:nvSpPr>
      <xdr:spPr>
        <a:xfrm>
          <a:off x="9321165" y="142991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424</xdr:row>
      <xdr:rowOff>335280</xdr:rowOff>
    </xdr:from>
    <xdr:ext cx="97144" cy="231715"/>
    <xdr:sp>
      <xdr:nvSpPr>
        <xdr:cNvPr id="1183" name="TextBox 1182"/>
        <xdr:cNvSpPr txBox="1"/>
      </xdr:nvSpPr>
      <xdr:spPr>
        <a:xfrm>
          <a:off x="9321165" y="14265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424</xdr:row>
      <xdr:rowOff>335280</xdr:rowOff>
    </xdr:from>
    <xdr:ext cx="97144" cy="231715"/>
    <xdr:sp>
      <xdr:nvSpPr>
        <xdr:cNvPr id="1184" name="TextBox 1183"/>
        <xdr:cNvSpPr txBox="1"/>
      </xdr:nvSpPr>
      <xdr:spPr>
        <a:xfrm>
          <a:off x="9321165" y="14265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424</xdr:row>
      <xdr:rowOff>335280</xdr:rowOff>
    </xdr:from>
    <xdr:ext cx="97144" cy="231715"/>
    <xdr:sp>
      <xdr:nvSpPr>
        <xdr:cNvPr id="1185" name="TextBox 1184"/>
        <xdr:cNvSpPr txBox="1"/>
      </xdr:nvSpPr>
      <xdr:spPr>
        <a:xfrm>
          <a:off x="9321165" y="14265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424</xdr:row>
      <xdr:rowOff>335280</xdr:rowOff>
    </xdr:from>
    <xdr:ext cx="97144" cy="231715"/>
    <xdr:sp>
      <xdr:nvSpPr>
        <xdr:cNvPr id="1186" name="TextBox 1185"/>
        <xdr:cNvSpPr txBox="1"/>
      </xdr:nvSpPr>
      <xdr:spPr>
        <a:xfrm>
          <a:off x="9321165" y="14265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424</xdr:row>
      <xdr:rowOff>335280</xdr:rowOff>
    </xdr:from>
    <xdr:ext cx="97144" cy="231715"/>
    <xdr:sp>
      <xdr:nvSpPr>
        <xdr:cNvPr id="1187" name="TextBox 1186"/>
        <xdr:cNvSpPr txBox="1"/>
      </xdr:nvSpPr>
      <xdr:spPr>
        <a:xfrm>
          <a:off x="9321165" y="14265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424</xdr:row>
      <xdr:rowOff>335280</xdr:rowOff>
    </xdr:from>
    <xdr:ext cx="97144" cy="231715"/>
    <xdr:sp>
      <xdr:nvSpPr>
        <xdr:cNvPr id="1188" name="TextBox 1187"/>
        <xdr:cNvSpPr txBox="1"/>
      </xdr:nvSpPr>
      <xdr:spPr>
        <a:xfrm>
          <a:off x="9321165" y="142655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189" name="TextBox 1188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190" name="TextBox 1189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191" name="TextBox 1190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192" name="TextBox 1191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193" name="TextBox 1192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194" name="TextBox 1193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195" name="TextBox 1194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196" name="TextBox 1195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197" name="TextBox 1196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198" name="TextBox 1197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199" name="TextBox 1198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200" name="TextBox 1199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201" name="TextBox 1200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202" name="TextBox 1201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203" name="TextBox 1202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204" name="TextBox 1203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205" name="TextBox 1204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206" name="TextBox 1205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0</xdr:rowOff>
    </xdr:from>
    <xdr:ext cx="97144" cy="231715"/>
    <xdr:sp>
      <xdr:nvSpPr>
        <xdr:cNvPr id="1207" name="TextBox 1206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0</xdr:rowOff>
    </xdr:from>
    <xdr:ext cx="97144" cy="231715"/>
    <xdr:sp>
      <xdr:nvSpPr>
        <xdr:cNvPr id="1208" name="TextBox 1207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0</xdr:rowOff>
    </xdr:from>
    <xdr:ext cx="97144" cy="231715"/>
    <xdr:sp>
      <xdr:nvSpPr>
        <xdr:cNvPr id="1209" name="TextBox 1208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0</xdr:rowOff>
    </xdr:from>
    <xdr:ext cx="97144" cy="231715"/>
    <xdr:sp>
      <xdr:nvSpPr>
        <xdr:cNvPr id="1210" name="TextBox 1209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11" name="TextBox 1210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0</xdr:rowOff>
    </xdr:from>
    <xdr:ext cx="97144" cy="231715"/>
    <xdr:sp>
      <xdr:nvSpPr>
        <xdr:cNvPr id="1212" name="TextBox 1211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13" name="TextBox 1212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14" name="TextBox 1213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15" name="TextBox 1214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16" name="TextBox 1215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217" name="TextBox 1216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329871</xdr:rowOff>
    </xdr:from>
    <xdr:ext cx="97144" cy="231715"/>
    <xdr:sp>
      <xdr:nvSpPr>
        <xdr:cNvPr id="1218" name="TextBox 1217"/>
        <xdr:cNvSpPr txBox="1"/>
      </xdr:nvSpPr>
      <xdr:spPr>
        <a:xfrm>
          <a:off x="9321165" y="1436560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0</xdr:rowOff>
    </xdr:from>
    <xdr:ext cx="97144" cy="231715"/>
    <xdr:sp>
      <xdr:nvSpPr>
        <xdr:cNvPr id="1219" name="TextBox 1218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329871</xdr:rowOff>
    </xdr:from>
    <xdr:ext cx="97144" cy="231715"/>
    <xdr:sp>
      <xdr:nvSpPr>
        <xdr:cNvPr id="1220" name="TextBox 1219"/>
        <xdr:cNvSpPr txBox="1"/>
      </xdr:nvSpPr>
      <xdr:spPr>
        <a:xfrm>
          <a:off x="9321165" y="1436560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21" name="TextBox 1220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0</xdr:rowOff>
    </xdr:from>
    <xdr:ext cx="97144" cy="231715"/>
    <xdr:sp>
      <xdr:nvSpPr>
        <xdr:cNvPr id="1222" name="TextBox 1221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23" name="TextBox 1222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426</xdr:row>
      <xdr:rowOff>335280</xdr:rowOff>
    </xdr:from>
    <xdr:ext cx="97144" cy="231715"/>
    <xdr:sp>
      <xdr:nvSpPr>
        <xdr:cNvPr id="1224" name="TextBox 1223"/>
        <xdr:cNvSpPr txBox="1"/>
      </xdr:nvSpPr>
      <xdr:spPr>
        <a:xfrm>
          <a:off x="9321165" y="143326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225" name="TextBox 1224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428</xdr:row>
      <xdr:rowOff>335280</xdr:rowOff>
    </xdr:from>
    <xdr:ext cx="97144" cy="231715"/>
    <xdr:sp>
      <xdr:nvSpPr>
        <xdr:cNvPr id="1228" name="TextBox 1227"/>
        <xdr:cNvSpPr txBox="1"/>
      </xdr:nvSpPr>
      <xdr:spPr>
        <a:xfrm>
          <a:off x="9321165" y="14399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428</xdr:row>
      <xdr:rowOff>335280</xdr:rowOff>
    </xdr:from>
    <xdr:ext cx="97144" cy="231715"/>
    <xdr:sp>
      <xdr:nvSpPr>
        <xdr:cNvPr id="1229" name="TextBox 1228"/>
        <xdr:cNvSpPr txBox="1"/>
      </xdr:nvSpPr>
      <xdr:spPr>
        <a:xfrm>
          <a:off x="9321165" y="14399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428</xdr:row>
      <xdr:rowOff>335280</xdr:rowOff>
    </xdr:from>
    <xdr:ext cx="97144" cy="231715"/>
    <xdr:sp>
      <xdr:nvSpPr>
        <xdr:cNvPr id="1230" name="TextBox 1229"/>
        <xdr:cNvSpPr txBox="1"/>
      </xdr:nvSpPr>
      <xdr:spPr>
        <a:xfrm>
          <a:off x="9321165" y="14399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31" name="TextBox 1230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32" name="TextBox 1231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33" name="TextBox 1232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34" name="TextBox 1233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35" name="TextBox 1234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36" name="TextBox 1235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37" name="TextBox 1236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38" name="TextBox 1237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427</xdr:row>
      <xdr:rowOff>335280</xdr:rowOff>
    </xdr:from>
    <xdr:ext cx="97144" cy="231715"/>
    <xdr:sp>
      <xdr:nvSpPr>
        <xdr:cNvPr id="1239" name="TextBox 1238"/>
        <xdr:cNvSpPr txBox="1"/>
      </xdr:nvSpPr>
      <xdr:spPr>
        <a:xfrm>
          <a:off x="9321165" y="143661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0</xdr:rowOff>
    </xdr:from>
    <xdr:ext cx="97144" cy="231715"/>
    <xdr:sp>
      <xdr:nvSpPr>
        <xdr:cNvPr id="1240" name="TextBox 1239"/>
        <xdr:cNvSpPr txBox="1"/>
      </xdr:nvSpPr>
      <xdr:spPr>
        <a:xfrm>
          <a:off x="9321165" y="14399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0</xdr:rowOff>
    </xdr:from>
    <xdr:ext cx="97144" cy="231715"/>
    <xdr:sp>
      <xdr:nvSpPr>
        <xdr:cNvPr id="1241" name="TextBox 1240"/>
        <xdr:cNvSpPr txBox="1"/>
      </xdr:nvSpPr>
      <xdr:spPr>
        <a:xfrm>
          <a:off x="9321165" y="14399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0</xdr:rowOff>
    </xdr:from>
    <xdr:ext cx="97144" cy="231715"/>
    <xdr:sp>
      <xdr:nvSpPr>
        <xdr:cNvPr id="1242" name="TextBox 1241"/>
        <xdr:cNvSpPr txBox="1"/>
      </xdr:nvSpPr>
      <xdr:spPr>
        <a:xfrm>
          <a:off x="9321165" y="14399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0</xdr:rowOff>
    </xdr:from>
    <xdr:ext cx="97144" cy="231715"/>
    <xdr:sp>
      <xdr:nvSpPr>
        <xdr:cNvPr id="1243" name="TextBox 1242"/>
        <xdr:cNvSpPr txBox="1"/>
      </xdr:nvSpPr>
      <xdr:spPr>
        <a:xfrm>
          <a:off x="9321165" y="143997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450</xdr:row>
      <xdr:rowOff>335280</xdr:rowOff>
    </xdr:from>
    <xdr:ext cx="97144" cy="231715"/>
    <xdr:sp>
      <xdr:nvSpPr>
        <xdr:cNvPr id="1246" name="TextBox 1245"/>
        <xdr:cNvSpPr txBox="1"/>
      </xdr:nvSpPr>
      <xdr:spPr>
        <a:xfrm>
          <a:off x="9321165" y="15137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450</xdr:row>
      <xdr:rowOff>335280</xdr:rowOff>
    </xdr:from>
    <xdr:ext cx="97144" cy="231715"/>
    <xdr:sp>
      <xdr:nvSpPr>
        <xdr:cNvPr id="1247" name="TextBox 1246"/>
        <xdr:cNvSpPr txBox="1"/>
      </xdr:nvSpPr>
      <xdr:spPr>
        <a:xfrm>
          <a:off x="9321165" y="15137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450</xdr:row>
      <xdr:rowOff>335280</xdr:rowOff>
    </xdr:from>
    <xdr:ext cx="97144" cy="231715"/>
    <xdr:sp>
      <xdr:nvSpPr>
        <xdr:cNvPr id="1248" name="TextBox 1247"/>
        <xdr:cNvSpPr txBox="1"/>
      </xdr:nvSpPr>
      <xdr:spPr>
        <a:xfrm>
          <a:off x="9321165" y="15137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249" name="TextBox 1248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250" name="TextBox 1249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251" name="TextBox 1250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450</xdr:row>
      <xdr:rowOff>335280</xdr:rowOff>
    </xdr:from>
    <xdr:ext cx="97144" cy="231715"/>
    <xdr:sp>
      <xdr:nvSpPr>
        <xdr:cNvPr id="1252" name="TextBox 1251"/>
        <xdr:cNvSpPr txBox="1"/>
      </xdr:nvSpPr>
      <xdr:spPr>
        <a:xfrm>
          <a:off x="9321165" y="15137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450</xdr:row>
      <xdr:rowOff>335280</xdr:rowOff>
    </xdr:from>
    <xdr:ext cx="97144" cy="231715"/>
    <xdr:sp>
      <xdr:nvSpPr>
        <xdr:cNvPr id="1253" name="TextBox 1252"/>
        <xdr:cNvSpPr txBox="1"/>
      </xdr:nvSpPr>
      <xdr:spPr>
        <a:xfrm>
          <a:off x="9321165" y="15137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450</xdr:row>
      <xdr:rowOff>335280</xdr:rowOff>
    </xdr:from>
    <xdr:ext cx="97144" cy="231715"/>
    <xdr:sp>
      <xdr:nvSpPr>
        <xdr:cNvPr id="1254" name="TextBox 1253"/>
        <xdr:cNvSpPr txBox="1"/>
      </xdr:nvSpPr>
      <xdr:spPr>
        <a:xfrm>
          <a:off x="9321165" y="151373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255" name="TextBox 1254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256" name="TextBox 1255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257" name="TextBox 1256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258" name="TextBox 1257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259" name="TextBox 1258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260" name="TextBox 1259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445</xdr:row>
      <xdr:rowOff>335280</xdr:rowOff>
    </xdr:from>
    <xdr:ext cx="97144" cy="231715"/>
    <xdr:sp>
      <xdr:nvSpPr>
        <xdr:cNvPr id="1261" name="TextBox 1260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445</xdr:row>
      <xdr:rowOff>335280</xdr:rowOff>
    </xdr:from>
    <xdr:ext cx="97144" cy="231715"/>
    <xdr:sp>
      <xdr:nvSpPr>
        <xdr:cNvPr id="1262" name="TextBox 1261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445</xdr:row>
      <xdr:rowOff>335280</xdr:rowOff>
    </xdr:from>
    <xdr:ext cx="97144" cy="231715"/>
    <xdr:sp>
      <xdr:nvSpPr>
        <xdr:cNvPr id="1263" name="TextBox 1262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445</xdr:row>
      <xdr:rowOff>335280</xdr:rowOff>
    </xdr:from>
    <xdr:ext cx="97144" cy="231715"/>
    <xdr:sp>
      <xdr:nvSpPr>
        <xdr:cNvPr id="1264" name="TextBox 1263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445</xdr:row>
      <xdr:rowOff>335280</xdr:rowOff>
    </xdr:from>
    <xdr:ext cx="97144" cy="231715"/>
    <xdr:sp>
      <xdr:nvSpPr>
        <xdr:cNvPr id="1265" name="TextBox 1264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445</xdr:row>
      <xdr:rowOff>335280</xdr:rowOff>
    </xdr:from>
    <xdr:ext cx="97144" cy="231715"/>
    <xdr:sp>
      <xdr:nvSpPr>
        <xdr:cNvPr id="1266" name="TextBox 1265"/>
        <xdr:cNvSpPr txBox="1"/>
      </xdr:nvSpPr>
      <xdr:spPr>
        <a:xfrm>
          <a:off x="9321165" y="149696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67" name="TextBox 1266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68" name="TextBox 1267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69" name="TextBox 1268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70" name="TextBox 1269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71" name="TextBox 1270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72" name="TextBox 1271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273" name="TextBox 1272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274" name="TextBox 1273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275" name="TextBox 1274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76" name="TextBox 1275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77" name="TextBox 1276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78" name="TextBox 1277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79" name="TextBox 1278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80" name="TextBox 1279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81" name="TextBox 1280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82" name="TextBox 1281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83" name="TextBox 1282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84" name="TextBox 1283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0</xdr:rowOff>
    </xdr:from>
    <xdr:ext cx="97144" cy="231715"/>
    <xdr:sp>
      <xdr:nvSpPr>
        <xdr:cNvPr id="1285" name="TextBox 1284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0</xdr:rowOff>
    </xdr:from>
    <xdr:ext cx="97144" cy="231715"/>
    <xdr:sp>
      <xdr:nvSpPr>
        <xdr:cNvPr id="1286" name="TextBox 1285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0</xdr:rowOff>
    </xdr:from>
    <xdr:ext cx="97144" cy="231715"/>
    <xdr:sp>
      <xdr:nvSpPr>
        <xdr:cNvPr id="1287" name="TextBox 1286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0</xdr:rowOff>
    </xdr:from>
    <xdr:ext cx="97144" cy="231715"/>
    <xdr:sp>
      <xdr:nvSpPr>
        <xdr:cNvPr id="1288" name="TextBox 1287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289" name="TextBox 1288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0</xdr:rowOff>
    </xdr:from>
    <xdr:ext cx="97144" cy="231715"/>
    <xdr:sp>
      <xdr:nvSpPr>
        <xdr:cNvPr id="1290" name="TextBox 1289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291" name="TextBox 1290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292" name="TextBox 1291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293" name="TextBox 1292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294" name="TextBox 1293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295" name="TextBox 1294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329871</xdr:rowOff>
    </xdr:from>
    <xdr:ext cx="97144" cy="231715"/>
    <xdr:sp>
      <xdr:nvSpPr>
        <xdr:cNvPr id="1296" name="TextBox 1295"/>
        <xdr:cNvSpPr txBox="1"/>
      </xdr:nvSpPr>
      <xdr:spPr>
        <a:xfrm>
          <a:off x="9321165" y="150361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0</xdr:rowOff>
    </xdr:from>
    <xdr:ext cx="97144" cy="231715"/>
    <xdr:sp>
      <xdr:nvSpPr>
        <xdr:cNvPr id="1297" name="TextBox 1296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329871</xdr:rowOff>
    </xdr:from>
    <xdr:ext cx="97144" cy="231715"/>
    <xdr:sp>
      <xdr:nvSpPr>
        <xdr:cNvPr id="1298" name="TextBox 1297"/>
        <xdr:cNvSpPr txBox="1"/>
      </xdr:nvSpPr>
      <xdr:spPr>
        <a:xfrm>
          <a:off x="9321165" y="150361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299" name="TextBox 1298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0</xdr:rowOff>
    </xdr:from>
    <xdr:ext cx="97144" cy="231715"/>
    <xdr:sp>
      <xdr:nvSpPr>
        <xdr:cNvPr id="1300" name="TextBox 1299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01" name="TextBox 1300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446</xdr:row>
      <xdr:rowOff>335280</xdr:rowOff>
    </xdr:from>
    <xdr:ext cx="97144" cy="231715"/>
    <xdr:sp>
      <xdr:nvSpPr>
        <xdr:cNvPr id="1302" name="TextBox 1301"/>
        <xdr:cNvSpPr txBox="1"/>
      </xdr:nvSpPr>
      <xdr:spPr>
        <a:xfrm>
          <a:off x="9321165" y="150032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303" name="TextBox 1302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304" name="TextBox 1303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305" name="TextBox 1304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448</xdr:row>
      <xdr:rowOff>335280</xdr:rowOff>
    </xdr:from>
    <xdr:ext cx="97144" cy="231715"/>
    <xdr:sp>
      <xdr:nvSpPr>
        <xdr:cNvPr id="1306" name="TextBox 1305"/>
        <xdr:cNvSpPr txBox="1"/>
      </xdr:nvSpPr>
      <xdr:spPr>
        <a:xfrm>
          <a:off x="9321165" y="150702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448</xdr:row>
      <xdr:rowOff>335280</xdr:rowOff>
    </xdr:from>
    <xdr:ext cx="97144" cy="231715"/>
    <xdr:sp>
      <xdr:nvSpPr>
        <xdr:cNvPr id="1307" name="TextBox 1306"/>
        <xdr:cNvSpPr txBox="1"/>
      </xdr:nvSpPr>
      <xdr:spPr>
        <a:xfrm>
          <a:off x="9321165" y="150702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448</xdr:row>
      <xdr:rowOff>335280</xdr:rowOff>
    </xdr:from>
    <xdr:ext cx="97144" cy="231715"/>
    <xdr:sp>
      <xdr:nvSpPr>
        <xdr:cNvPr id="1308" name="TextBox 1307"/>
        <xdr:cNvSpPr txBox="1"/>
      </xdr:nvSpPr>
      <xdr:spPr>
        <a:xfrm>
          <a:off x="9321165" y="150702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09" name="TextBox 1308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10" name="TextBox 1309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11" name="TextBox 1310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12" name="TextBox 1311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13" name="TextBox 1312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14" name="TextBox 1313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15" name="TextBox 1314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16" name="TextBox 1315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447</xdr:row>
      <xdr:rowOff>335280</xdr:rowOff>
    </xdr:from>
    <xdr:ext cx="97144" cy="231715"/>
    <xdr:sp>
      <xdr:nvSpPr>
        <xdr:cNvPr id="1317" name="TextBox 1316"/>
        <xdr:cNvSpPr txBox="1"/>
      </xdr:nvSpPr>
      <xdr:spPr>
        <a:xfrm>
          <a:off x="9321165" y="150367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0</xdr:rowOff>
    </xdr:from>
    <xdr:ext cx="97144" cy="231715"/>
    <xdr:sp>
      <xdr:nvSpPr>
        <xdr:cNvPr id="1318" name="TextBox 1317"/>
        <xdr:cNvSpPr txBox="1"/>
      </xdr:nvSpPr>
      <xdr:spPr>
        <a:xfrm>
          <a:off x="9321165" y="150702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0</xdr:rowOff>
    </xdr:from>
    <xdr:ext cx="97144" cy="231715"/>
    <xdr:sp>
      <xdr:nvSpPr>
        <xdr:cNvPr id="1319" name="TextBox 1318"/>
        <xdr:cNvSpPr txBox="1"/>
      </xdr:nvSpPr>
      <xdr:spPr>
        <a:xfrm>
          <a:off x="9321165" y="150702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0</xdr:rowOff>
    </xdr:from>
    <xdr:ext cx="97144" cy="231715"/>
    <xdr:sp>
      <xdr:nvSpPr>
        <xdr:cNvPr id="1320" name="TextBox 1319"/>
        <xdr:cNvSpPr txBox="1"/>
      </xdr:nvSpPr>
      <xdr:spPr>
        <a:xfrm>
          <a:off x="9321165" y="150702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0</xdr:rowOff>
    </xdr:from>
    <xdr:ext cx="97144" cy="231715"/>
    <xdr:sp>
      <xdr:nvSpPr>
        <xdr:cNvPr id="1321" name="TextBox 1320"/>
        <xdr:cNvSpPr txBox="1"/>
      </xdr:nvSpPr>
      <xdr:spPr>
        <a:xfrm>
          <a:off x="9321165" y="150702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322" name="TextBox 1321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0</xdr:rowOff>
    </xdr:from>
    <xdr:ext cx="97144" cy="231715"/>
    <xdr:sp>
      <xdr:nvSpPr>
        <xdr:cNvPr id="1323" name="TextBox 1322"/>
        <xdr:cNvSpPr txBox="1"/>
      </xdr:nvSpPr>
      <xdr:spPr>
        <a:xfrm>
          <a:off x="9321165" y="1507026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449</xdr:row>
      <xdr:rowOff>335280</xdr:rowOff>
    </xdr:from>
    <xdr:ext cx="97144" cy="231715"/>
    <xdr:sp>
      <xdr:nvSpPr>
        <xdr:cNvPr id="1324" name="TextBox 1323"/>
        <xdr:cNvSpPr txBox="1"/>
      </xdr:nvSpPr>
      <xdr:spPr>
        <a:xfrm>
          <a:off x="9321165" y="151037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0</xdr:rowOff>
    </xdr:from>
    <xdr:ext cx="97144" cy="231715"/>
    <xdr:sp>
      <xdr:nvSpPr>
        <xdr:cNvPr id="1325" name="TextBox 1324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0</xdr:rowOff>
    </xdr:from>
    <xdr:ext cx="97144" cy="231715"/>
    <xdr:sp>
      <xdr:nvSpPr>
        <xdr:cNvPr id="1326" name="TextBox 1325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0</xdr:rowOff>
    </xdr:from>
    <xdr:ext cx="97144" cy="231715"/>
    <xdr:sp>
      <xdr:nvSpPr>
        <xdr:cNvPr id="1327" name="TextBox 1326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0</xdr:rowOff>
    </xdr:from>
    <xdr:ext cx="97144" cy="231715"/>
    <xdr:sp>
      <xdr:nvSpPr>
        <xdr:cNvPr id="1328" name="TextBox 1327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29" name="TextBox 1328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0</xdr:rowOff>
    </xdr:from>
    <xdr:ext cx="97144" cy="231715"/>
    <xdr:sp>
      <xdr:nvSpPr>
        <xdr:cNvPr id="1330" name="TextBox 1329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31" name="TextBox 1330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332" name="TextBox 1331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333" name="TextBox 1332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334" name="TextBox 1333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335" name="TextBox 1334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336" name="TextBox 1335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431</xdr:row>
      <xdr:rowOff>335280</xdr:rowOff>
    </xdr:from>
    <xdr:ext cx="97144" cy="231715"/>
    <xdr:sp>
      <xdr:nvSpPr>
        <xdr:cNvPr id="1337" name="TextBox 1336"/>
        <xdr:cNvSpPr txBox="1"/>
      </xdr:nvSpPr>
      <xdr:spPr>
        <a:xfrm>
          <a:off x="9321165" y="145002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38" name="TextBox 1337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39" name="TextBox 1338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0" name="TextBox 1339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1" name="TextBox 1340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2" name="TextBox 1341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3" name="TextBox 1342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4" name="TextBox 1343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5" name="TextBox 1344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6" name="TextBox 1345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7" name="TextBox 1346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8" name="TextBox 1347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49" name="TextBox 1348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50" name="TextBox 1349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51" name="TextBox 1350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52" name="TextBox 1351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53" name="TextBox 1352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354" name="TextBox 1353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55" name="TextBox 1354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56" name="TextBox 1355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57" name="TextBox 1356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58" name="TextBox 1357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329871</xdr:rowOff>
    </xdr:from>
    <xdr:ext cx="97144" cy="231715"/>
    <xdr:sp>
      <xdr:nvSpPr>
        <xdr:cNvPr id="1359" name="TextBox 1358"/>
        <xdr:cNvSpPr txBox="1"/>
      </xdr:nvSpPr>
      <xdr:spPr>
        <a:xfrm>
          <a:off x="9321165" y="153379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0</xdr:rowOff>
    </xdr:from>
    <xdr:ext cx="97144" cy="231715"/>
    <xdr:sp>
      <xdr:nvSpPr>
        <xdr:cNvPr id="1360" name="TextBox 1359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329871</xdr:rowOff>
    </xdr:from>
    <xdr:ext cx="97144" cy="231715"/>
    <xdr:sp>
      <xdr:nvSpPr>
        <xdr:cNvPr id="1361" name="TextBox 1360"/>
        <xdr:cNvSpPr txBox="1"/>
      </xdr:nvSpPr>
      <xdr:spPr>
        <a:xfrm>
          <a:off x="9321165" y="153379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62" name="TextBox 1361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0</xdr:rowOff>
    </xdr:from>
    <xdr:ext cx="97144" cy="231715"/>
    <xdr:sp>
      <xdr:nvSpPr>
        <xdr:cNvPr id="1363" name="TextBox 1362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64" name="TextBox 1363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65" name="TextBox 1364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366" name="TextBox 136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367" name="TextBox 1366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368" name="TextBox 1367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369" name="TextBox 1368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370" name="TextBox 1369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371" name="TextBox 1370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372" name="TextBox 1371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373" name="TextBox 137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374" name="TextBox 1373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75" name="TextBox 1374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76" name="TextBox 1375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77" name="TextBox 1376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78" name="TextBox 1377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79" name="TextBox 1378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80" name="TextBox 1379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81" name="TextBox 1380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82" name="TextBox 1381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83" name="TextBox 1382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84" name="TextBox 1383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85" name="TextBox 1384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86" name="TextBox 1385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87" name="TextBox 1386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88" name="TextBox 1387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89" name="TextBox 1388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90" name="TextBox 1389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91" name="TextBox 1390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392" name="TextBox 1391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0</xdr:rowOff>
    </xdr:from>
    <xdr:ext cx="97144" cy="231715"/>
    <xdr:sp>
      <xdr:nvSpPr>
        <xdr:cNvPr id="1393" name="TextBox 1392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0</xdr:rowOff>
    </xdr:from>
    <xdr:ext cx="97144" cy="231715"/>
    <xdr:sp>
      <xdr:nvSpPr>
        <xdr:cNvPr id="1394" name="TextBox 1393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0</xdr:rowOff>
    </xdr:from>
    <xdr:ext cx="97144" cy="231715"/>
    <xdr:sp>
      <xdr:nvSpPr>
        <xdr:cNvPr id="1395" name="TextBox 1394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0</xdr:rowOff>
    </xdr:from>
    <xdr:ext cx="97144" cy="231715"/>
    <xdr:sp>
      <xdr:nvSpPr>
        <xdr:cNvPr id="1396" name="TextBox 1395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97" name="TextBox 1396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0</xdr:rowOff>
    </xdr:from>
    <xdr:ext cx="97144" cy="231715"/>
    <xdr:sp>
      <xdr:nvSpPr>
        <xdr:cNvPr id="1398" name="TextBox 1397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399" name="TextBox 1398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00" name="TextBox 1399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01" name="TextBox 1400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02" name="TextBox 1401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403" name="TextBox 1402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329871</xdr:rowOff>
    </xdr:from>
    <xdr:ext cx="97144" cy="231715"/>
    <xdr:sp>
      <xdr:nvSpPr>
        <xdr:cNvPr id="1404" name="TextBox 1403"/>
        <xdr:cNvSpPr txBox="1"/>
      </xdr:nvSpPr>
      <xdr:spPr>
        <a:xfrm>
          <a:off x="9321165" y="153379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0</xdr:rowOff>
    </xdr:from>
    <xdr:ext cx="97144" cy="231715"/>
    <xdr:sp>
      <xdr:nvSpPr>
        <xdr:cNvPr id="1405" name="TextBox 1404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329871</xdr:rowOff>
    </xdr:from>
    <xdr:ext cx="97144" cy="231715"/>
    <xdr:sp>
      <xdr:nvSpPr>
        <xdr:cNvPr id="1406" name="TextBox 1405"/>
        <xdr:cNvSpPr txBox="1"/>
      </xdr:nvSpPr>
      <xdr:spPr>
        <a:xfrm>
          <a:off x="9321165" y="153379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07" name="TextBox 1406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0</xdr:rowOff>
    </xdr:from>
    <xdr:ext cx="97144" cy="231715"/>
    <xdr:sp>
      <xdr:nvSpPr>
        <xdr:cNvPr id="1408" name="TextBox 1407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09" name="TextBox 1408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455</xdr:row>
      <xdr:rowOff>335280</xdr:rowOff>
    </xdr:from>
    <xdr:ext cx="97144" cy="231715"/>
    <xdr:sp>
      <xdr:nvSpPr>
        <xdr:cNvPr id="1410" name="TextBox 1409"/>
        <xdr:cNvSpPr txBox="1"/>
      </xdr:nvSpPr>
      <xdr:spPr>
        <a:xfrm>
          <a:off x="9321165" y="153049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11" name="TextBox 1410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12" name="TextBox 1411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13" name="TextBox 141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414" name="TextBox 1413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415" name="TextBox 1414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416" name="TextBox 1415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17" name="TextBox 1416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18" name="TextBox 1417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19" name="TextBox 1418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20" name="TextBox 1419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21" name="TextBox 1420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22" name="TextBox 1421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23" name="TextBox 1422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24" name="TextBox 1423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456</xdr:row>
      <xdr:rowOff>335280</xdr:rowOff>
    </xdr:from>
    <xdr:ext cx="97144" cy="231715"/>
    <xdr:sp>
      <xdr:nvSpPr>
        <xdr:cNvPr id="1425" name="TextBox 1424"/>
        <xdr:cNvSpPr txBox="1"/>
      </xdr:nvSpPr>
      <xdr:spPr>
        <a:xfrm>
          <a:off x="9321165" y="153384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426" name="TextBox 1425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427" name="TextBox 1426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428" name="TextBox 1427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429" name="TextBox 1428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30" name="TextBox 1429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431" name="TextBox 1430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32" name="TextBox 1431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33" name="TextBox 1432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34" name="TextBox 1433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35" name="TextBox 143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36" name="TextBox 143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329871</xdr:rowOff>
    </xdr:from>
    <xdr:ext cx="97144" cy="231715"/>
    <xdr:sp>
      <xdr:nvSpPr>
        <xdr:cNvPr id="1437" name="TextBox 1436"/>
        <xdr:cNvSpPr txBox="1"/>
      </xdr:nvSpPr>
      <xdr:spPr>
        <a:xfrm>
          <a:off x="9321165" y="156061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1438" name="TextBox 1437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329871</xdr:rowOff>
    </xdr:from>
    <xdr:ext cx="97144" cy="231715"/>
    <xdr:sp>
      <xdr:nvSpPr>
        <xdr:cNvPr id="1439" name="TextBox 1438"/>
        <xdr:cNvSpPr txBox="1"/>
      </xdr:nvSpPr>
      <xdr:spPr>
        <a:xfrm>
          <a:off x="9321165" y="156061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40" name="TextBox 143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1441" name="TextBox 1440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42" name="TextBox 144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43" name="TextBox 144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44" name="TextBox 144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45" name="TextBox 144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46" name="TextBox 1445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47" name="TextBox 144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48" name="TextBox 144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49" name="TextBox 144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50" name="TextBox 144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51" name="TextBox 1450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52" name="TextBox 145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53" name="TextBox 145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54" name="TextBox 1453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55" name="TextBox 1454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56" name="TextBox 145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57" name="TextBox 1456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58" name="TextBox 1457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59" name="TextBox 1458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60" name="TextBox 145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61" name="TextBox 1460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62" name="TextBox 1461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63" name="TextBox 146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64" name="TextBox 1463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65" name="TextBox 1464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66" name="TextBox 146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67" name="TextBox 1466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68" name="TextBox 1467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69" name="TextBox 1468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70" name="TextBox 1469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1471" name="TextBox 1470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1472" name="TextBox 1471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1473" name="TextBox 147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1474" name="TextBox 1473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75" name="TextBox 147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1476" name="TextBox 147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77" name="TextBox 147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78" name="TextBox 1477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79" name="TextBox 1478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80" name="TextBox 147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81" name="TextBox 1480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329871</xdr:rowOff>
    </xdr:from>
    <xdr:ext cx="97144" cy="231715"/>
    <xdr:sp>
      <xdr:nvSpPr>
        <xdr:cNvPr id="1482" name="TextBox 1481"/>
        <xdr:cNvSpPr txBox="1"/>
      </xdr:nvSpPr>
      <xdr:spPr>
        <a:xfrm>
          <a:off x="9321165" y="156061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1483" name="TextBox 148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329871</xdr:rowOff>
    </xdr:from>
    <xdr:ext cx="97144" cy="231715"/>
    <xdr:sp>
      <xdr:nvSpPr>
        <xdr:cNvPr id="1484" name="TextBox 1483"/>
        <xdr:cNvSpPr txBox="1"/>
      </xdr:nvSpPr>
      <xdr:spPr>
        <a:xfrm>
          <a:off x="9321165" y="156061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85" name="TextBox 148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1486" name="TextBox 148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87" name="TextBox 148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488" name="TextBox 1487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89" name="TextBox 148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90" name="TextBox 148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491" name="TextBox 1490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1492" name="TextBox 1491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1493" name="TextBox 149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1494" name="TextBox 1493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95" name="TextBox 149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96" name="TextBox 1495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97" name="TextBox 149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98" name="TextBox 1497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499" name="TextBox 1498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500" name="TextBox 149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501" name="TextBox 1500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502" name="TextBox 150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1503" name="TextBox 1502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504" name="TextBox 1503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505" name="TextBox 1504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506" name="TextBox 150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507" name="TextBox 1506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508" name="TextBox 150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1509" name="TextBox 1508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1510" name="TextBox 150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11" name="TextBox 1510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12" name="TextBox 1511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13" name="TextBox 151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14" name="TextBox 1513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15" name="TextBox 1514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16" name="TextBox 1515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17" name="TextBox 1516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18" name="TextBox 1517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19" name="TextBox 1518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20" name="TextBox 1519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21" name="TextBox 1520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22" name="TextBox 1521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23" name="TextBox 1522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24" name="TextBox 1523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25" name="TextBox 1524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26" name="TextBox 152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27" name="TextBox 1526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28" name="TextBox 1527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29" name="TextBox 1528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30" name="TextBox 1529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31" name="TextBox 1530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0</xdr:rowOff>
    </xdr:from>
    <xdr:ext cx="97144" cy="231715"/>
    <xdr:sp>
      <xdr:nvSpPr>
        <xdr:cNvPr id="1532" name="TextBox 1531"/>
        <xdr:cNvSpPr txBox="1"/>
      </xdr:nvSpPr>
      <xdr:spPr>
        <a:xfrm>
          <a:off x="9321165" y="155396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33" name="TextBox 153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34" name="TextBox 1533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35" name="TextBox 1534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36" name="TextBox 153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37" name="TextBox 1536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38" name="TextBox 1537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39" name="TextBox 1538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0" name="TextBox 1539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1" name="TextBox 1540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2" name="TextBox 1541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3" name="TextBox 154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4" name="TextBox 1543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5" name="TextBox 1544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6" name="TextBox 154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7" name="TextBox 1546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8" name="TextBox 1547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1549" name="TextBox 1548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550" name="TextBox 1549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551" name="TextBox 1550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552" name="TextBox 1551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553" name="TextBox 1552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554" name="TextBox 1553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429</xdr:row>
      <xdr:rowOff>335280</xdr:rowOff>
    </xdr:from>
    <xdr:ext cx="97144" cy="231715"/>
    <xdr:sp>
      <xdr:nvSpPr>
        <xdr:cNvPr id="1555" name="TextBox 1554"/>
        <xdr:cNvSpPr txBox="1"/>
      </xdr:nvSpPr>
      <xdr:spPr>
        <a:xfrm>
          <a:off x="9321165" y="144332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56" name="TextBox 1555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57" name="TextBox 1556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58" name="TextBox 1557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59" name="TextBox 1558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60" name="TextBox 1559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61" name="TextBox 1560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62" name="TextBox 1561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63" name="TextBox 1562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64" name="TextBox 1563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65" name="TextBox 1564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66" name="TextBox 1565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430</xdr:row>
      <xdr:rowOff>335280</xdr:rowOff>
    </xdr:from>
    <xdr:ext cx="97144" cy="231715"/>
    <xdr:sp>
      <xdr:nvSpPr>
        <xdr:cNvPr id="1567" name="TextBox 1566"/>
        <xdr:cNvSpPr txBox="1"/>
      </xdr:nvSpPr>
      <xdr:spPr>
        <a:xfrm>
          <a:off x="9321165" y="144667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68" name="TextBox 156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69" name="TextBox 1568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70" name="TextBox 156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71" name="TextBox 1570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72" name="TextBox 1571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73" name="TextBox 157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74" name="TextBox 1573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75" name="TextBox 1574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76" name="TextBox 1575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77" name="TextBox 1576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78" name="TextBox 157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579" name="TextBox 1578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580" name="TextBox 1579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581" name="TextBox 1580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582" name="TextBox 1581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583" name="TextBox 1582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584" name="TextBox 1583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585" name="TextBox 1584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586" name="TextBox 1585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587" name="TextBox 1586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88" name="TextBox 158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89" name="TextBox 1588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90" name="TextBox 158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91" name="TextBox 1590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92" name="TextBox 1591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93" name="TextBox 159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94" name="TextBox 1593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95" name="TextBox 1594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596" name="TextBox 1595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97" name="TextBox 1596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98" name="TextBox 159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599" name="TextBox 1598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600" name="TextBox 159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601" name="TextBox 1600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602" name="TextBox 1601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603" name="TextBox 160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604" name="TextBox 1603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605" name="TextBox 1604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06" name="TextBox 1605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07" name="TextBox 1606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08" name="TextBox 160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09" name="TextBox 1608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10" name="TextBox 160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11" name="TextBox 1610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12" name="TextBox 1611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13" name="TextBox 161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14" name="TextBox 1613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15" name="TextBox 1614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616" name="TextBox 1615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17" name="TextBox 1616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18" name="TextBox 161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19" name="TextBox 1618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20" name="TextBox 161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21" name="TextBox 1620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22" name="TextBox 1621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405</xdr:row>
      <xdr:rowOff>335280</xdr:rowOff>
    </xdr:from>
    <xdr:ext cx="97144" cy="231715"/>
    <xdr:sp>
      <xdr:nvSpPr>
        <xdr:cNvPr id="1623" name="TextBox 162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24" name="TextBox 1623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25" name="TextBox 1624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26" name="TextBox 1625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1627" name="TextBox 1626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1628" name="TextBox 1627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335280</xdr:rowOff>
    </xdr:from>
    <xdr:ext cx="97144" cy="231715"/>
    <xdr:sp>
      <xdr:nvSpPr>
        <xdr:cNvPr id="1629" name="TextBox 1628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30" name="TextBox 1629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31" name="TextBox 1630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32" name="TextBox 1631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33" name="TextBox 1632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34" name="TextBox 1633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35" name="TextBox 1634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36" name="TextBox 1635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37" name="TextBox 1636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406</xdr:row>
      <xdr:rowOff>0</xdr:rowOff>
    </xdr:from>
    <xdr:ext cx="97144" cy="231715"/>
    <xdr:sp>
      <xdr:nvSpPr>
        <xdr:cNvPr id="1638" name="TextBox 1637"/>
        <xdr:cNvSpPr txBox="1"/>
      </xdr:nvSpPr>
      <xdr:spPr>
        <a:xfrm>
          <a:off x="9321165" y="13628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0</xdr:rowOff>
    </xdr:from>
    <xdr:ext cx="97144" cy="231715"/>
    <xdr:sp>
      <xdr:nvSpPr>
        <xdr:cNvPr id="1639" name="TextBox 1638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0</xdr:rowOff>
    </xdr:from>
    <xdr:ext cx="97144" cy="231715"/>
    <xdr:sp>
      <xdr:nvSpPr>
        <xdr:cNvPr id="1640" name="TextBox 1639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0</xdr:rowOff>
    </xdr:from>
    <xdr:ext cx="97144" cy="231715"/>
    <xdr:sp>
      <xdr:nvSpPr>
        <xdr:cNvPr id="1641" name="TextBox 1640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0</xdr:rowOff>
    </xdr:from>
    <xdr:ext cx="97144" cy="231715"/>
    <xdr:sp>
      <xdr:nvSpPr>
        <xdr:cNvPr id="1642" name="TextBox 1641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43" name="TextBox 1642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0</xdr:rowOff>
    </xdr:from>
    <xdr:ext cx="97144" cy="231715"/>
    <xdr:sp>
      <xdr:nvSpPr>
        <xdr:cNvPr id="1644" name="TextBox 1643"/>
        <xdr:cNvSpPr txBox="1"/>
      </xdr:nvSpPr>
      <xdr:spPr>
        <a:xfrm>
          <a:off x="9321165" y="136620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45" name="TextBox 1644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46" name="TextBox 1645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47" name="TextBox 1646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48" name="TextBox 1647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329871</xdr:rowOff>
    </xdr:from>
    <xdr:ext cx="97144" cy="231715"/>
    <xdr:sp>
      <xdr:nvSpPr>
        <xdr:cNvPr id="1649" name="TextBox 1648"/>
        <xdr:cNvSpPr txBox="1"/>
      </xdr:nvSpPr>
      <xdr:spPr>
        <a:xfrm>
          <a:off x="9321165" y="136950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329871</xdr:rowOff>
    </xdr:from>
    <xdr:ext cx="97144" cy="231715"/>
    <xdr:sp>
      <xdr:nvSpPr>
        <xdr:cNvPr id="1650" name="TextBox 1649"/>
        <xdr:cNvSpPr txBox="1"/>
      </xdr:nvSpPr>
      <xdr:spPr>
        <a:xfrm>
          <a:off x="9321165" y="136950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51" name="TextBox 1650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52" name="TextBox 1651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53" name="TextBox 1652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54" name="TextBox 1653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55" name="TextBox 1654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56" name="TextBox 1655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57" name="TextBox 1656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58" name="TextBox 1657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59" name="TextBox 1658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60" name="TextBox 1659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329871</xdr:rowOff>
    </xdr:from>
    <xdr:ext cx="97144" cy="231715"/>
    <xdr:sp>
      <xdr:nvSpPr>
        <xdr:cNvPr id="1661" name="TextBox 1660"/>
        <xdr:cNvSpPr txBox="1"/>
      </xdr:nvSpPr>
      <xdr:spPr>
        <a:xfrm>
          <a:off x="9321165" y="136950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329871</xdr:rowOff>
    </xdr:from>
    <xdr:ext cx="97144" cy="231715"/>
    <xdr:sp>
      <xdr:nvSpPr>
        <xdr:cNvPr id="1662" name="TextBox 1661"/>
        <xdr:cNvSpPr txBox="1"/>
      </xdr:nvSpPr>
      <xdr:spPr>
        <a:xfrm>
          <a:off x="9321165" y="136950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63" name="TextBox 1662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64" name="TextBox 1663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65" name="TextBox 1664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66" name="TextBox 1665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67" name="TextBox 1666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68" name="TextBox 1667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69" name="TextBox 1668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70" name="TextBox 1669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71" name="TextBox 1670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72" name="TextBox 1671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73" name="TextBox 1672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74" name="TextBox 1673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75" name="TextBox 1674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76" name="TextBox 1675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77" name="TextBox 1676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78" name="TextBox 1677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79" name="TextBox 1678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80" name="TextBox 1679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329871</xdr:rowOff>
    </xdr:from>
    <xdr:ext cx="97144" cy="231715"/>
    <xdr:sp>
      <xdr:nvSpPr>
        <xdr:cNvPr id="1681" name="TextBox 1680"/>
        <xdr:cNvSpPr txBox="1"/>
      </xdr:nvSpPr>
      <xdr:spPr>
        <a:xfrm>
          <a:off x="9321165" y="1372857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0</xdr:rowOff>
    </xdr:from>
    <xdr:ext cx="97144" cy="231715"/>
    <xdr:sp>
      <xdr:nvSpPr>
        <xdr:cNvPr id="1682" name="TextBox 1681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329871</xdr:rowOff>
    </xdr:from>
    <xdr:ext cx="97144" cy="231715"/>
    <xdr:sp>
      <xdr:nvSpPr>
        <xdr:cNvPr id="1683" name="TextBox 1682"/>
        <xdr:cNvSpPr txBox="1"/>
      </xdr:nvSpPr>
      <xdr:spPr>
        <a:xfrm>
          <a:off x="9321165" y="1372857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84" name="TextBox 1683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0</xdr:rowOff>
    </xdr:from>
    <xdr:ext cx="97144" cy="231715"/>
    <xdr:sp>
      <xdr:nvSpPr>
        <xdr:cNvPr id="1685" name="TextBox 1684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86" name="TextBox 1685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87" name="TextBox 1686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88" name="TextBox 1687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89" name="TextBox 1688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90" name="TextBox 1689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91" name="TextBox 1690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92" name="TextBox 1691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93" name="TextBox 1692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94" name="TextBox 1693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95" name="TextBox 1694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696" name="TextBox 1695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97" name="TextBox 1696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98" name="TextBox 1697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699" name="TextBox 1698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700" name="TextBox 1699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701" name="TextBox 1700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702" name="TextBox 1701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703" name="TextBox 1702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704" name="TextBox 1703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705" name="TextBox 1704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0</xdr:rowOff>
    </xdr:from>
    <xdr:ext cx="97144" cy="231715"/>
    <xdr:sp>
      <xdr:nvSpPr>
        <xdr:cNvPr id="1706" name="TextBox 1705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0</xdr:rowOff>
    </xdr:from>
    <xdr:ext cx="97144" cy="231715"/>
    <xdr:sp>
      <xdr:nvSpPr>
        <xdr:cNvPr id="1707" name="TextBox 1706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0</xdr:rowOff>
    </xdr:from>
    <xdr:ext cx="97144" cy="231715"/>
    <xdr:sp>
      <xdr:nvSpPr>
        <xdr:cNvPr id="1708" name="TextBox 1707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0</xdr:rowOff>
    </xdr:from>
    <xdr:ext cx="97144" cy="231715"/>
    <xdr:sp>
      <xdr:nvSpPr>
        <xdr:cNvPr id="1709" name="TextBox 1708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10" name="TextBox 1709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0</xdr:rowOff>
    </xdr:from>
    <xdr:ext cx="97144" cy="231715"/>
    <xdr:sp>
      <xdr:nvSpPr>
        <xdr:cNvPr id="1711" name="TextBox 1710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12" name="TextBox 1711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13" name="TextBox 1712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14" name="TextBox 1713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15" name="TextBox 1714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716" name="TextBox 1715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329871</xdr:rowOff>
    </xdr:from>
    <xdr:ext cx="97144" cy="231715"/>
    <xdr:sp>
      <xdr:nvSpPr>
        <xdr:cNvPr id="1717" name="TextBox 1716"/>
        <xdr:cNvSpPr txBox="1"/>
      </xdr:nvSpPr>
      <xdr:spPr>
        <a:xfrm>
          <a:off x="9321165" y="1372857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0</xdr:rowOff>
    </xdr:from>
    <xdr:ext cx="97144" cy="231715"/>
    <xdr:sp>
      <xdr:nvSpPr>
        <xdr:cNvPr id="1718" name="TextBox 1717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329871</xdr:rowOff>
    </xdr:from>
    <xdr:ext cx="97144" cy="231715"/>
    <xdr:sp>
      <xdr:nvSpPr>
        <xdr:cNvPr id="1719" name="TextBox 1718"/>
        <xdr:cNvSpPr txBox="1"/>
      </xdr:nvSpPr>
      <xdr:spPr>
        <a:xfrm>
          <a:off x="9321165" y="1372857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20" name="TextBox 1719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0</xdr:rowOff>
    </xdr:from>
    <xdr:ext cx="97144" cy="231715"/>
    <xdr:sp>
      <xdr:nvSpPr>
        <xdr:cNvPr id="1721" name="TextBox 1720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22" name="TextBox 1721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407</xdr:row>
      <xdr:rowOff>335280</xdr:rowOff>
    </xdr:from>
    <xdr:ext cx="97144" cy="231715"/>
    <xdr:sp>
      <xdr:nvSpPr>
        <xdr:cNvPr id="1723" name="TextBox 1722"/>
        <xdr:cNvSpPr txBox="1"/>
      </xdr:nvSpPr>
      <xdr:spPr>
        <a:xfrm>
          <a:off x="9321165" y="136956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24" name="TextBox 1723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25" name="TextBox 1724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26" name="TextBox 1725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27" name="TextBox 1726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28" name="TextBox 1727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29" name="TextBox 1728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30" name="TextBox 1729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31" name="TextBox 1730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408</xdr:row>
      <xdr:rowOff>335280</xdr:rowOff>
    </xdr:from>
    <xdr:ext cx="97144" cy="231715"/>
    <xdr:sp>
      <xdr:nvSpPr>
        <xdr:cNvPr id="1732" name="TextBox 1731"/>
        <xdr:cNvSpPr txBox="1"/>
      </xdr:nvSpPr>
      <xdr:spPr>
        <a:xfrm>
          <a:off x="9321165" y="137291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433</xdr:row>
      <xdr:rowOff>335280</xdr:rowOff>
    </xdr:from>
    <xdr:ext cx="97144" cy="231715"/>
    <xdr:sp>
      <xdr:nvSpPr>
        <xdr:cNvPr id="1733" name="TextBox 1732"/>
        <xdr:cNvSpPr txBox="1"/>
      </xdr:nvSpPr>
      <xdr:spPr>
        <a:xfrm>
          <a:off x="9321165" y="145673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433</xdr:row>
      <xdr:rowOff>335280</xdr:rowOff>
    </xdr:from>
    <xdr:ext cx="97144" cy="231715"/>
    <xdr:sp>
      <xdr:nvSpPr>
        <xdr:cNvPr id="1734" name="TextBox 1733"/>
        <xdr:cNvSpPr txBox="1"/>
      </xdr:nvSpPr>
      <xdr:spPr>
        <a:xfrm>
          <a:off x="9321165" y="145673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433</xdr:row>
      <xdr:rowOff>335280</xdr:rowOff>
    </xdr:from>
    <xdr:ext cx="97144" cy="231715"/>
    <xdr:sp>
      <xdr:nvSpPr>
        <xdr:cNvPr id="1735" name="TextBox 1734"/>
        <xdr:cNvSpPr txBox="1"/>
      </xdr:nvSpPr>
      <xdr:spPr>
        <a:xfrm>
          <a:off x="9321165" y="145673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736" name="TextBox 1735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737" name="TextBox 1736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738" name="TextBox 1737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433</xdr:row>
      <xdr:rowOff>335280</xdr:rowOff>
    </xdr:from>
    <xdr:ext cx="97144" cy="231715"/>
    <xdr:sp>
      <xdr:nvSpPr>
        <xdr:cNvPr id="1739" name="TextBox 1738"/>
        <xdr:cNvSpPr txBox="1"/>
      </xdr:nvSpPr>
      <xdr:spPr>
        <a:xfrm>
          <a:off x="9321165" y="145673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433</xdr:row>
      <xdr:rowOff>335280</xdr:rowOff>
    </xdr:from>
    <xdr:ext cx="97144" cy="231715"/>
    <xdr:sp>
      <xdr:nvSpPr>
        <xdr:cNvPr id="1740" name="TextBox 1739"/>
        <xdr:cNvSpPr txBox="1"/>
      </xdr:nvSpPr>
      <xdr:spPr>
        <a:xfrm>
          <a:off x="9321165" y="145673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433</xdr:row>
      <xdr:rowOff>335280</xdr:rowOff>
    </xdr:from>
    <xdr:ext cx="97144" cy="231715"/>
    <xdr:sp>
      <xdr:nvSpPr>
        <xdr:cNvPr id="1741" name="TextBox 1740"/>
        <xdr:cNvSpPr txBox="1"/>
      </xdr:nvSpPr>
      <xdr:spPr>
        <a:xfrm>
          <a:off x="9321165" y="145673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742" name="TextBox 1741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743" name="TextBox 1742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744" name="TextBox 1743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745" name="TextBox 1744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746" name="TextBox 1745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432</xdr:row>
      <xdr:rowOff>335280</xdr:rowOff>
    </xdr:from>
    <xdr:ext cx="97144" cy="231715"/>
    <xdr:sp>
      <xdr:nvSpPr>
        <xdr:cNvPr id="1747" name="TextBox 1746"/>
        <xdr:cNvSpPr txBox="1"/>
      </xdr:nvSpPr>
      <xdr:spPr>
        <a:xfrm>
          <a:off x="9321165" y="145338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481</xdr:row>
      <xdr:rowOff>329871</xdr:rowOff>
    </xdr:from>
    <xdr:ext cx="97144" cy="231715"/>
    <xdr:sp>
      <xdr:nvSpPr>
        <xdr:cNvPr id="1759" name="TextBox 1758"/>
        <xdr:cNvSpPr txBox="1"/>
      </xdr:nvSpPr>
      <xdr:spPr>
        <a:xfrm>
          <a:off x="9321165" y="161761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481</xdr:row>
      <xdr:rowOff>329871</xdr:rowOff>
    </xdr:from>
    <xdr:ext cx="97144" cy="231715"/>
    <xdr:sp>
      <xdr:nvSpPr>
        <xdr:cNvPr id="1760" name="TextBox 1759"/>
        <xdr:cNvSpPr txBox="1"/>
      </xdr:nvSpPr>
      <xdr:spPr>
        <a:xfrm>
          <a:off x="9321165" y="1617611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1761" name="TextBox 1760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1762" name="TextBox 1761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1771" name="TextBox 1770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480</xdr:row>
      <xdr:rowOff>329871</xdr:rowOff>
    </xdr:from>
    <xdr:ext cx="97144" cy="231715"/>
    <xdr:sp>
      <xdr:nvSpPr>
        <xdr:cNvPr id="1772" name="TextBox 1771"/>
        <xdr:cNvSpPr txBox="1"/>
      </xdr:nvSpPr>
      <xdr:spPr>
        <a:xfrm>
          <a:off x="9321165" y="161425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480</xdr:row>
      <xdr:rowOff>329871</xdr:rowOff>
    </xdr:from>
    <xdr:ext cx="97144" cy="231715"/>
    <xdr:sp>
      <xdr:nvSpPr>
        <xdr:cNvPr id="1773" name="TextBox 1772"/>
        <xdr:cNvSpPr txBox="1"/>
      </xdr:nvSpPr>
      <xdr:spPr>
        <a:xfrm>
          <a:off x="9321165" y="161425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1774" name="TextBox 1773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1775" name="TextBox 1774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1776" name="TextBox 1775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335280</xdr:rowOff>
    </xdr:from>
    <xdr:ext cx="97144" cy="231715"/>
    <xdr:sp>
      <xdr:nvSpPr>
        <xdr:cNvPr id="1777" name="TextBox 1776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335280</xdr:rowOff>
    </xdr:from>
    <xdr:ext cx="97144" cy="231715"/>
    <xdr:sp>
      <xdr:nvSpPr>
        <xdr:cNvPr id="1778" name="TextBox 1777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335280</xdr:rowOff>
    </xdr:from>
    <xdr:ext cx="97144" cy="231715"/>
    <xdr:sp>
      <xdr:nvSpPr>
        <xdr:cNvPr id="1779" name="TextBox 1778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509</xdr:row>
      <xdr:rowOff>335280</xdr:rowOff>
    </xdr:from>
    <xdr:ext cx="97144" cy="231715"/>
    <xdr:sp>
      <xdr:nvSpPr>
        <xdr:cNvPr id="1807" name="TextBox 1806"/>
        <xdr:cNvSpPr txBox="1"/>
      </xdr:nvSpPr>
      <xdr:spPr>
        <a:xfrm>
          <a:off x="9321165" y="17115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509</xdr:row>
      <xdr:rowOff>335280</xdr:rowOff>
    </xdr:from>
    <xdr:ext cx="97144" cy="231715"/>
    <xdr:sp>
      <xdr:nvSpPr>
        <xdr:cNvPr id="1808" name="TextBox 1807"/>
        <xdr:cNvSpPr txBox="1"/>
      </xdr:nvSpPr>
      <xdr:spPr>
        <a:xfrm>
          <a:off x="9321165" y="17115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509</xdr:row>
      <xdr:rowOff>335280</xdr:rowOff>
    </xdr:from>
    <xdr:ext cx="97144" cy="231715"/>
    <xdr:sp>
      <xdr:nvSpPr>
        <xdr:cNvPr id="1809" name="TextBox 1808"/>
        <xdr:cNvSpPr txBox="1"/>
      </xdr:nvSpPr>
      <xdr:spPr>
        <a:xfrm>
          <a:off x="9321165" y="171154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481</xdr:row>
      <xdr:rowOff>335280</xdr:rowOff>
    </xdr:from>
    <xdr:ext cx="97144" cy="231715"/>
    <xdr:sp>
      <xdr:nvSpPr>
        <xdr:cNvPr id="1810" name="TextBox 1809"/>
        <xdr:cNvSpPr txBox="1"/>
      </xdr:nvSpPr>
      <xdr:spPr>
        <a:xfrm>
          <a:off x="9321165" y="161766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481</xdr:row>
      <xdr:rowOff>335280</xdr:rowOff>
    </xdr:from>
    <xdr:ext cx="97144" cy="231715"/>
    <xdr:sp>
      <xdr:nvSpPr>
        <xdr:cNvPr id="1811" name="TextBox 1810"/>
        <xdr:cNvSpPr txBox="1"/>
      </xdr:nvSpPr>
      <xdr:spPr>
        <a:xfrm>
          <a:off x="9321165" y="161766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481</xdr:row>
      <xdr:rowOff>335280</xdr:rowOff>
    </xdr:from>
    <xdr:ext cx="97144" cy="231715"/>
    <xdr:sp>
      <xdr:nvSpPr>
        <xdr:cNvPr id="1812" name="TextBox 1811"/>
        <xdr:cNvSpPr txBox="1"/>
      </xdr:nvSpPr>
      <xdr:spPr>
        <a:xfrm>
          <a:off x="9321165" y="161766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813" name="TextBox 1812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814" name="TextBox 1813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815" name="TextBox 1814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29" name="TextBox 1828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30" name="TextBox 1829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31" name="TextBox 1830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32" name="TextBox 1831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33" name="TextBox 1832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34" name="TextBox 1833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35" name="TextBox 1834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36" name="TextBox 1835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37" name="TextBox 1836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1838" name="TextBox 1837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1839" name="TextBox 1838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1840" name="TextBox 1839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0</xdr:rowOff>
    </xdr:from>
    <xdr:ext cx="97144" cy="231715"/>
    <xdr:sp>
      <xdr:nvSpPr>
        <xdr:cNvPr id="1841" name="TextBox 1840"/>
        <xdr:cNvSpPr txBox="1"/>
      </xdr:nvSpPr>
      <xdr:spPr>
        <a:xfrm>
          <a:off x="9321165" y="169143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0</xdr:rowOff>
    </xdr:from>
    <xdr:ext cx="97144" cy="231715"/>
    <xdr:sp>
      <xdr:nvSpPr>
        <xdr:cNvPr id="1842" name="TextBox 1841"/>
        <xdr:cNvSpPr txBox="1"/>
      </xdr:nvSpPr>
      <xdr:spPr>
        <a:xfrm>
          <a:off x="9321165" y="169143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0</xdr:rowOff>
    </xdr:from>
    <xdr:ext cx="97144" cy="231715"/>
    <xdr:sp>
      <xdr:nvSpPr>
        <xdr:cNvPr id="1843" name="TextBox 1842"/>
        <xdr:cNvSpPr txBox="1"/>
      </xdr:nvSpPr>
      <xdr:spPr>
        <a:xfrm>
          <a:off x="9321165" y="169143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0</xdr:rowOff>
    </xdr:from>
    <xdr:ext cx="97144" cy="231715"/>
    <xdr:sp>
      <xdr:nvSpPr>
        <xdr:cNvPr id="1844" name="TextBox 1843"/>
        <xdr:cNvSpPr txBox="1"/>
      </xdr:nvSpPr>
      <xdr:spPr>
        <a:xfrm>
          <a:off x="9321165" y="169143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1845" name="TextBox 1844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0</xdr:rowOff>
    </xdr:from>
    <xdr:ext cx="97144" cy="231715"/>
    <xdr:sp>
      <xdr:nvSpPr>
        <xdr:cNvPr id="1846" name="TextBox 1845"/>
        <xdr:cNvSpPr txBox="1"/>
      </xdr:nvSpPr>
      <xdr:spPr>
        <a:xfrm>
          <a:off x="9321165" y="1691430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329871</xdr:rowOff>
    </xdr:from>
    <xdr:ext cx="97144" cy="231715"/>
    <xdr:sp>
      <xdr:nvSpPr>
        <xdr:cNvPr id="1847" name="TextBox 1846"/>
        <xdr:cNvSpPr txBox="1"/>
      </xdr:nvSpPr>
      <xdr:spPr>
        <a:xfrm>
          <a:off x="9321165" y="169807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0</xdr:rowOff>
    </xdr:from>
    <xdr:ext cx="97144" cy="231715"/>
    <xdr:sp>
      <xdr:nvSpPr>
        <xdr:cNvPr id="1848" name="TextBox 1847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329871</xdr:rowOff>
    </xdr:from>
    <xdr:ext cx="97144" cy="231715"/>
    <xdr:sp>
      <xdr:nvSpPr>
        <xdr:cNvPr id="1849" name="TextBox 1848"/>
        <xdr:cNvSpPr txBox="1"/>
      </xdr:nvSpPr>
      <xdr:spPr>
        <a:xfrm>
          <a:off x="9321165" y="169807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1850" name="TextBox 1849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0</xdr:rowOff>
    </xdr:from>
    <xdr:ext cx="97144" cy="231715"/>
    <xdr:sp>
      <xdr:nvSpPr>
        <xdr:cNvPr id="1851" name="TextBox 1850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1852" name="TextBox 1851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1853" name="TextBox 1852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1854" name="TextBox 1853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1855" name="TextBox 1854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1856" name="TextBox 1855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857" name="TextBox 1856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858" name="TextBox 1857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859" name="TextBox 1858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860" name="TextBox 1859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861" name="TextBox 1860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862" name="TextBox 1861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1863" name="TextBox 1862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1864" name="TextBox 1863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1865" name="TextBox 1864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1866" name="TextBox 1865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1867" name="TextBox 1866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1868" name="TextBox 1867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69" name="TextBox 1868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70" name="TextBox 1869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71" name="TextBox 1870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500</xdr:row>
      <xdr:rowOff>335280</xdr:rowOff>
    </xdr:from>
    <xdr:ext cx="97144" cy="231715"/>
    <xdr:sp>
      <xdr:nvSpPr>
        <xdr:cNvPr id="1872" name="TextBox 1871"/>
        <xdr:cNvSpPr txBox="1"/>
      </xdr:nvSpPr>
      <xdr:spPr>
        <a:xfrm>
          <a:off x="9321165" y="168137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500</xdr:row>
      <xdr:rowOff>335280</xdr:rowOff>
    </xdr:from>
    <xdr:ext cx="97144" cy="231715"/>
    <xdr:sp>
      <xdr:nvSpPr>
        <xdr:cNvPr id="1873" name="TextBox 1872"/>
        <xdr:cNvSpPr txBox="1"/>
      </xdr:nvSpPr>
      <xdr:spPr>
        <a:xfrm>
          <a:off x="9321165" y="168137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500</xdr:row>
      <xdr:rowOff>335280</xdr:rowOff>
    </xdr:from>
    <xdr:ext cx="97144" cy="231715"/>
    <xdr:sp>
      <xdr:nvSpPr>
        <xdr:cNvPr id="1874" name="TextBox 1873"/>
        <xdr:cNvSpPr txBox="1"/>
      </xdr:nvSpPr>
      <xdr:spPr>
        <a:xfrm>
          <a:off x="9321165" y="168137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75" name="TextBox 1874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76" name="TextBox 1875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77" name="TextBox 1876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500</xdr:row>
      <xdr:rowOff>335280</xdr:rowOff>
    </xdr:from>
    <xdr:ext cx="97144" cy="231715"/>
    <xdr:sp>
      <xdr:nvSpPr>
        <xdr:cNvPr id="1878" name="TextBox 1877"/>
        <xdr:cNvSpPr txBox="1"/>
      </xdr:nvSpPr>
      <xdr:spPr>
        <a:xfrm>
          <a:off x="9321165" y="168137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500</xdr:row>
      <xdr:rowOff>335280</xdr:rowOff>
    </xdr:from>
    <xdr:ext cx="97144" cy="231715"/>
    <xdr:sp>
      <xdr:nvSpPr>
        <xdr:cNvPr id="1879" name="TextBox 1878"/>
        <xdr:cNvSpPr txBox="1"/>
      </xdr:nvSpPr>
      <xdr:spPr>
        <a:xfrm>
          <a:off x="9321165" y="168137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500</xdr:row>
      <xdr:rowOff>335280</xdr:rowOff>
    </xdr:from>
    <xdr:ext cx="97144" cy="231715"/>
    <xdr:sp>
      <xdr:nvSpPr>
        <xdr:cNvPr id="1880" name="TextBox 1879"/>
        <xdr:cNvSpPr txBox="1"/>
      </xdr:nvSpPr>
      <xdr:spPr>
        <a:xfrm>
          <a:off x="9321165" y="168137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500</xdr:row>
      <xdr:rowOff>335280</xdr:rowOff>
    </xdr:from>
    <xdr:ext cx="97144" cy="231715"/>
    <xdr:sp>
      <xdr:nvSpPr>
        <xdr:cNvPr id="1881" name="TextBox 1880"/>
        <xdr:cNvSpPr txBox="1"/>
      </xdr:nvSpPr>
      <xdr:spPr>
        <a:xfrm>
          <a:off x="9321165" y="168137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500</xdr:row>
      <xdr:rowOff>335280</xdr:rowOff>
    </xdr:from>
    <xdr:ext cx="97144" cy="231715"/>
    <xdr:sp>
      <xdr:nvSpPr>
        <xdr:cNvPr id="1882" name="TextBox 1881"/>
        <xdr:cNvSpPr txBox="1"/>
      </xdr:nvSpPr>
      <xdr:spPr>
        <a:xfrm>
          <a:off x="9321165" y="168137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500</xdr:row>
      <xdr:rowOff>335280</xdr:rowOff>
    </xdr:from>
    <xdr:ext cx="97144" cy="231715"/>
    <xdr:sp>
      <xdr:nvSpPr>
        <xdr:cNvPr id="1883" name="TextBox 1882"/>
        <xdr:cNvSpPr txBox="1"/>
      </xdr:nvSpPr>
      <xdr:spPr>
        <a:xfrm>
          <a:off x="9321165" y="1681372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84" name="TextBox 1883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85" name="TextBox 1884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86" name="TextBox 1885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87" name="TextBox 1886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88" name="TextBox 1887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501</xdr:row>
      <xdr:rowOff>335280</xdr:rowOff>
    </xdr:from>
    <xdr:ext cx="97144" cy="231715"/>
    <xdr:sp>
      <xdr:nvSpPr>
        <xdr:cNvPr id="1889" name="TextBox 1888"/>
        <xdr:cNvSpPr txBox="1"/>
      </xdr:nvSpPr>
      <xdr:spPr>
        <a:xfrm>
          <a:off x="9321165" y="1684724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470</xdr:row>
      <xdr:rowOff>335280</xdr:rowOff>
    </xdr:from>
    <xdr:ext cx="97144" cy="231715"/>
    <xdr:sp>
      <xdr:nvSpPr>
        <xdr:cNvPr id="1890" name="TextBox 1889"/>
        <xdr:cNvSpPr txBox="1"/>
      </xdr:nvSpPr>
      <xdr:spPr>
        <a:xfrm>
          <a:off x="9321165" y="158078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470</xdr:row>
      <xdr:rowOff>335280</xdr:rowOff>
    </xdr:from>
    <xdr:ext cx="97144" cy="231715"/>
    <xdr:sp>
      <xdr:nvSpPr>
        <xdr:cNvPr id="1891" name="TextBox 1890"/>
        <xdr:cNvSpPr txBox="1"/>
      </xdr:nvSpPr>
      <xdr:spPr>
        <a:xfrm>
          <a:off x="9321165" y="158078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470</xdr:row>
      <xdr:rowOff>335280</xdr:rowOff>
    </xdr:from>
    <xdr:ext cx="97144" cy="231715"/>
    <xdr:sp>
      <xdr:nvSpPr>
        <xdr:cNvPr id="1892" name="TextBox 1891"/>
        <xdr:cNvSpPr txBox="1"/>
      </xdr:nvSpPr>
      <xdr:spPr>
        <a:xfrm>
          <a:off x="9321165" y="158078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469</xdr:row>
      <xdr:rowOff>335280</xdr:rowOff>
    </xdr:from>
    <xdr:ext cx="97144" cy="231715"/>
    <xdr:sp>
      <xdr:nvSpPr>
        <xdr:cNvPr id="1893" name="TextBox 1892"/>
        <xdr:cNvSpPr txBox="1"/>
      </xdr:nvSpPr>
      <xdr:spPr>
        <a:xfrm>
          <a:off x="9321165" y="157743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469</xdr:row>
      <xdr:rowOff>335280</xdr:rowOff>
    </xdr:from>
    <xdr:ext cx="97144" cy="231715"/>
    <xdr:sp>
      <xdr:nvSpPr>
        <xdr:cNvPr id="1894" name="TextBox 1893"/>
        <xdr:cNvSpPr txBox="1"/>
      </xdr:nvSpPr>
      <xdr:spPr>
        <a:xfrm>
          <a:off x="9321165" y="157743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469</xdr:row>
      <xdr:rowOff>335280</xdr:rowOff>
    </xdr:from>
    <xdr:ext cx="97144" cy="231715"/>
    <xdr:sp>
      <xdr:nvSpPr>
        <xdr:cNvPr id="1895" name="TextBox 1894"/>
        <xdr:cNvSpPr txBox="1"/>
      </xdr:nvSpPr>
      <xdr:spPr>
        <a:xfrm>
          <a:off x="9321165" y="157743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469</xdr:row>
      <xdr:rowOff>335280</xdr:rowOff>
    </xdr:from>
    <xdr:ext cx="97144" cy="231715"/>
    <xdr:sp>
      <xdr:nvSpPr>
        <xdr:cNvPr id="1896" name="TextBox 1895"/>
        <xdr:cNvSpPr txBox="1"/>
      </xdr:nvSpPr>
      <xdr:spPr>
        <a:xfrm>
          <a:off x="9321165" y="157743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469</xdr:row>
      <xdr:rowOff>335280</xdr:rowOff>
    </xdr:from>
    <xdr:ext cx="97144" cy="231715"/>
    <xdr:sp>
      <xdr:nvSpPr>
        <xdr:cNvPr id="1897" name="TextBox 1896"/>
        <xdr:cNvSpPr txBox="1"/>
      </xdr:nvSpPr>
      <xdr:spPr>
        <a:xfrm>
          <a:off x="9321165" y="157743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0</xdr:rowOff>
    </xdr:from>
    <xdr:ext cx="97144" cy="231715"/>
    <xdr:sp>
      <xdr:nvSpPr>
        <xdr:cNvPr id="1898" name="TextBox 1897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0</xdr:rowOff>
    </xdr:from>
    <xdr:ext cx="97144" cy="231715"/>
    <xdr:sp>
      <xdr:nvSpPr>
        <xdr:cNvPr id="1899" name="TextBox 1898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0</xdr:rowOff>
    </xdr:from>
    <xdr:ext cx="97144" cy="231715"/>
    <xdr:sp>
      <xdr:nvSpPr>
        <xdr:cNvPr id="1900" name="TextBox 1899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0</xdr:rowOff>
    </xdr:from>
    <xdr:ext cx="97144" cy="231715"/>
    <xdr:sp>
      <xdr:nvSpPr>
        <xdr:cNvPr id="1901" name="TextBox 1900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335280</xdr:rowOff>
    </xdr:from>
    <xdr:ext cx="97144" cy="231715"/>
    <xdr:sp>
      <xdr:nvSpPr>
        <xdr:cNvPr id="1902" name="TextBox 1901"/>
        <xdr:cNvSpPr txBox="1"/>
      </xdr:nvSpPr>
      <xdr:spPr>
        <a:xfrm>
          <a:off x="9321165" y="158749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0</xdr:rowOff>
    </xdr:from>
    <xdr:ext cx="97144" cy="231715"/>
    <xdr:sp>
      <xdr:nvSpPr>
        <xdr:cNvPr id="1903" name="TextBox 1902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335280</xdr:rowOff>
    </xdr:from>
    <xdr:ext cx="97144" cy="231715"/>
    <xdr:sp>
      <xdr:nvSpPr>
        <xdr:cNvPr id="1904" name="TextBox 1903"/>
        <xdr:cNvSpPr txBox="1"/>
      </xdr:nvSpPr>
      <xdr:spPr>
        <a:xfrm>
          <a:off x="9321165" y="158749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469</xdr:row>
      <xdr:rowOff>335280</xdr:rowOff>
    </xdr:from>
    <xdr:ext cx="97144" cy="231715"/>
    <xdr:sp>
      <xdr:nvSpPr>
        <xdr:cNvPr id="1905" name="TextBox 1904"/>
        <xdr:cNvSpPr txBox="1"/>
      </xdr:nvSpPr>
      <xdr:spPr>
        <a:xfrm>
          <a:off x="9321165" y="157743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469</xdr:row>
      <xdr:rowOff>335280</xdr:rowOff>
    </xdr:from>
    <xdr:ext cx="97144" cy="231715"/>
    <xdr:sp>
      <xdr:nvSpPr>
        <xdr:cNvPr id="1906" name="TextBox 1905"/>
        <xdr:cNvSpPr txBox="1"/>
      </xdr:nvSpPr>
      <xdr:spPr>
        <a:xfrm>
          <a:off x="9321165" y="157743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469</xdr:row>
      <xdr:rowOff>335280</xdr:rowOff>
    </xdr:from>
    <xdr:ext cx="97144" cy="231715"/>
    <xdr:sp>
      <xdr:nvSpPr>
        <xdr:cNvPr id="1907" name="TextBox 1906"/>
        <xdr:cNvSpPr txBox="1"/>
      </xdr:nvSpPr>
      <xdr:spPr>
        <a:xfrm>
          <a:off x="9321165" y="157743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335280</xdr:rowOff>
    </xdr:from>
    <xdr:ext cx="97144" cy="231715"/>
    <xdr:sp>
      <xdr:nvSpPr>
        <xdr:cNvPr id="1908" name="TextBox 1907"/>
        <xdr:cNvSpPr txBox="1"/>
      </xdr:nvSpPr>
      <xdr:spPr>
        <a:xfrm>
          <a:off x="9321165" y="158749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335280</xdr:rowOff>
    </xdr:from>
    <xdr:ext cx="97144" cy="231715"/>
    <xdr:sp>
      <xdr:nvSpPr>
        <xdr:cNvPr id="1909" name="TextBox 1908"/>
        <xdr:cNvSpPr txBox="1"/>
      </xdr:nvSpPr>
      <xdr:spPr>
        <a:xfrm>
          <a:off x="9321165" y="158749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335280</xdr:rowOff>
    </xdr:from>
    <xdr:ext cx="97144" cy="231715"/>
    <xdr:sp>
      <xdr:nvSpPr>
        <xdr:cNvPr id="1910" name="TextBox 1909"/>
        <xdr:cNvSpPr txBox="1"/>
      </xdr:nvSpPr>
      <xdr:spPr>
        <a:xfrm>
          <a:off x="9321165" y="158749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0</xdr:rowOff>
    </xdr:from>
    <xdr:ext cx="97144" cy="231715"/>
    <xdr:sp>
      <xdr:nvSpPr>
        <xdr:cNvPr id="1911" name="TextBox 1910"/>
        <xdr:cNvSpPr txBox="1"/>
      </xdr:nvSpPr>
      <xdr:spPr>
        <a:xfrm>
          <a:off x="9321165" y="158078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0</xdr:rowOff>
    </xdr:from>
    <xdr:ext cx="97144" cy="231715"/>
    <xdr:sp>
      <xdr:nvSpPr>
        <xdr:cNvPr id="1912" name="TextBox 1911"/>
        <xdr:cNvSpPr txBox="1"/>
      </xdr:nvSpPr>
      <xdr:spPr>
        <a:xfrm>
          <a:off x="9321165" y="158078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0</xdr:rowOff>
    </xdr:from>
    <xdr:ext cx="97144" cy="231715"/>
    <xdr:sp>
      <xdr:nvSpPr>
        <xdr:cNvPr id="1913" name="TextBox 1912"/>
        <xdr:cNvSpPr txBox="1"/>
      </xdr:nvSpPr>
      <xdr:spPr>
        <a:xfrm>
          <a:off x="9321165" y="158078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0</xdr:rowOff>
    </xdr:from>
    <xdr:ext cx="97144" cy="231715"/>
    <xdr:sp>
      <xdr:nvSpPr>
        <xdr:cNvPr id="1914" name="TextBox 1913"/>
        <xdr:cNvSpPr txBox="1"/>
      </xdr:nvSpPr>
      <xdr:spPr>
        <a:xfrm>
          <a:off x="9321165" y="158078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335280</xdr:rowOff>
    </xdr:from>
    <xdr:ext cx="97144" cy="231715"/>
    <xdr:sp>
      <xdr:nvSpPr>
        <xdr:cNvPr id="1915" name="TextBox 1914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0</xdr:rowOff>
    </xdr:from>
    <xdr:ext cx="97144" cy="231715"/>
    <xdr:sp>
      <xdr:nvSpPr>
        <xdr:cNvPr id="1916" name="TextBox 1915"/>
        <xdr:cNvSpPr txBox="1"/>
      </xdr:nvSpPr>
      <xdr:spPr>
        <a:xfrm>
          <a:off x="9321165" y="158078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329871</xdr:rowOff>
    </xdr:from>
    <xdr:ext cx="97144" cy="231715"/>
    <xdr:sp>
      <xdr:nvSpPr>
        <xdr:cNvPr id="1917" name="TextBox 1916"/>
        <xdr:cNvSpPr txBox="1"/>
      </xdr:nvSpPr>
      <xdr:spPr>
        <a:xfrm>
          <a:off x="9321165" y="158743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0</xdr:rowOff>
    </xdr:from>
    <xdr:ext cx="97144" cy="231715"/>
    <xdr:sp>
      <xdr:nvSpPr>
        <xdr:cNvPr id="1918" name="TextBox 1917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329871</xdr:rowOff>
    </xdr:from>
    <xdr:ext cx="97144" cy="231715"/>
    <xdr:sp>
      <xdr:nvSpPr>
        <xdr:cNvPr id="1919" name="TextBox 1918"/>
        <xdr:cNvSpPr txBox="1"/>
      </xdr:nvSpPr>
      <xdr:spPr>
        <a:xfrm>
          <a:off x="9321165" y="1587436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335280</xdr:rowOff>
    </xdr:from>
    <xdr:ext cx="97144" cy="231715"/>
    <xdr:sp>
      <xdr:nvSpPr>
        <xdr:cNvPr id="1920" name="TextBox 1919"/>
        <xdr:cNvSpPr txBox="1"/>
      </xdr:nvSpPr>
      <xdr:spPr>
        <a:xfrm>
          <a:off x="9321165" y="158749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0</xdr:rowOff>
    </xdr:from>
    <xdr:ext cx="97144" cy="231715"/>
    <xdr:sp>
      <xdr:nvSpPr>
        <xdr:cNvPr id="1921" name="TextBox 1920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472</xdr:row>
      <xdr:rowOff>335280</xdr:rowOff>
    </xdr:from>
    <xdr:ext cx="97144" cy="231715"/>
    <xdr:sp>
      <xdr:nvSpPr>
        <xdr:cNvPr id="1922" name="TextBox 1921"/>
        <xdr:cNvSpPr txBox="1"/>
      </xdr:nvSpPr>
      <xdr:spPr>
        <a:xfrm>
          <a:off x="9321165" y="1587493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471</xdr:row>
      <xdr:rowOff>335280</xdr:rowOff>
    </xdr:from>
    <xdr:ext cx="97144" cy="231715"/>
    <xdr:sp>
      <xdr:nvSpPr>
        <xdr:cNvPr id="1923" name="TextBox 1922"/>
        <xdr:cNvSpPr txBox="1"/>
      </xdr:nvSpPr>
      <xdr:spPr>
        <a:xfrm>
          <a:off x="9321165" y="1584140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483</xdr:row>
      <xdr:rowOff>335280</xdr:rowOff>
    </xdr:from>
    <xdr:ext cx="97144" cy="231715"/>
    <xdr:sp>
      <xdr:nvSpPr>
        <xdr:cNvPr id="1924" name="TextBox 1923"/>
        <xdr:cNvSpPr txBox="1"/>
      </xdr:nvSpPr>
      <xdr:spPr>
        <a:xfrm>
          <a:off x="9321165" y="16243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483</xdr:row>
      <xdr:rowOff>335280</xdr:rowOff>
    </xdr:from>
    <xdr:ext cx="97144" cy="231715"/>
    <xdr:sp>
      <xdr:nvSpPr>
        <xdr:cNvPr id="1925" name="TextBox 1924"/>
        <xdr:cNvSpPr txBox="1"/>
      </xdr:nvSpPr>
      <xdr:spPr>
        <a:xfrm>
          <a:off x="9321165" y="16243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483</xdr:row>
      <xdr:rowOff>335280</xdr:rowOff>
    </xdr:from>
    <xdr:ext cx="97144" cy="231715"/>
    <xdr:sp>
      <xdr:nvSpPr>
        <xdr:cNvPr id="1926" name="TextBox 1925"/>
        <xdr:cNvSpPr txBox="1"/>
      </xdr:nvSpPr>
      <xdr:spPr>
        <a:xfrm>
          <a:off x="9321165" y="16243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482</xdr:row>
      <xdr:rowOff>335280</xdr:rowOff>
    </xdr:from>
    <xdr:ext cx="97144" cy="231715"/>
    <xdr:sp>
      <xdr:nvSpPr>
        <xdr:cNvPr id="1927" name="TextBox 1926"/>
        <xdr:cNvSpPr txBox="1"/>
      </xdr:nvSpPr>
      <xdr:spPr>
        <a:xfrm>
          <a:off x="9321165" y="16210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482</xdr:row>
      <xdr:rowOff>335280</xdr:rowOff>
    </xdr:from>
    <xdr:ext cx="97144" cy="231715"/>
    <xdr:sp>
      <xdr:nvSpPr>
        <xdr:cNvPr id="1928" name="TextBox 1927"/>
        <xdr:cNvSpPr txBox="1"/>
      </xdr:nvSpPr>
      <xdr:spPr>
        <a:xfrm>
          <a:off x="9321165" y="16210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482</xdr:row>
      <xdr:rowOff>335280</xdr:rowOff>
    </xdr:from>
    <xdr:ext cx="97144" cy="231715"/>
    <xdr:sp>
      <xdr:nvSpPr>
        <xdr:cNvPr id="1929" name="TextBox 1928"/>
        <xdr:cNvSpPr txBox="1"/>
      </xdr:nvSpPr>
      <xdr:spPr>
        <a:xfrm>
          <a:off x="9321165" y="16210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483</xdr:row>
      <xdr:rowOff>335280</xdr:rowOff>
    </xdr:from>
    <xdr:ext cx="97144" cy="231715"/>
    <xdr:sp>
      <xdr:nvSpPr>
        <xdr:cNvPr id="1930" name="TextBox 1929"/>
        <xdr:cNvSpPr txBox="1"/>
      </xdr:nvSpPr>
      <xdr:spPr>
        <a:xfrm>
          <a:off x="9321165" y="16243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483</xdr:row>
      <xdr:rowOff>335280</xdr:rowOff>
    </xdr:from>
    <xdr:ext cx="97144" cy="231715"/>
    <xdr:sp>
      <xdr:nvSpPr>
        <xdr:cNvPr id="1931" name="TextBox 1930"/>
        <xdr:cNvSpPr txBox="1"/>
      </xdr:nvSpPr>
      <xdr:spPr>
        <a:xfrm>
          <a:off x="9321165" y="16243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483</xdr:row>
      <xdr:rowOff>335280</xdr:rowOff>
    </xdr:from>
    <xdr:ext cx="97144" cy="231715"/>
    <xdr:sp>
      <xdr:nvSpPr>
        <xdr:cNvPr id="1932" name="TextBox 1931"/>
        <xdr:cNvSpPr txBox="1"/>
      </xdr:nvSpPr>
      <xdr:spPr>
        <a:xfrm>
          <a:off x="9321165" y="162437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482</xdr:row>
      <xdr:rowOff>335280</xdr:rowOff>
    </xdr:from>
    <xdr:ext cx="97144" cy="231715"/>
    <xdr:sp>
      <xdr:nvSpPr>
        <xdr:cNvPr id="1933" name="TextBox 1932"/>
        <xdr:cNvSpPr txBox="1"/>
      </xdr:nvSpPr>
      <xdr:spPr>
        <a:xfrm>
          <a:off x="9321165" y="16210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482</xdr:row>
      <xdr:rowOff>335280</xdr:rowOff>
    </xdr:from>
    <xdr:ext cx="97144" cy="231715"/>
    <xdr:sp>
      <xdr:nvSpPr>
        <xdr:cNvPr id="1934" name="TextBox 1933"/>
        <xdr:cNvSpPr txBox="1"/>
      </xdr:nvSpPr>
      <xdr:spPr>
        <a:xfrm>
          <a:off x="9321165" y="16210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482</xdr:row>
      <xdr:rowOff>335280</xdr:rowOff>
    </xdr:from>
    <xdr:ext cx="97144" cy="231715"/>
    <xdr:sp>
      <xdr:nvSpPr>
        <xdr:cNvPr id="1935" name="TextBox 1934"/>
        <xdr:cNvSpPr txBox="1"/>
      </xdr:nvSpPr>
      <xdr:spPr>
        <a:xfrm>
          <a:off x="9321165" y="16210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482</xdr:row>
      <xdr:rowOff>335280</xdr:rowOff>
    </xdr:from>
    <xdr:ext cx="97144" cy="231715"/>
    <xdr:sp>
      <xdr:nvSpPr>
        <xdr:cNvPr id="1936" name="TextBox 1935"/>
        <xdr:cNvSpPr txBox="1"/>
      </xdr:nvSpPr>
      <xdr:spPr>
        <a:xfrm>
          <a:off x="9321165" y="16210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482</xdr:row>
      <xdr:rowOff>335280</xdr:rowOff>
    </xdr:from>
    <xdr:ext cx="97144" cy="231715"/>
    <xdr:sp>
      <xdr:nvSpPr>
        <xdr:cNvPr id="1937" name="TextBox 1936"/>
        <xdr:cNvSpPr txBox="1"/>
      </xdr:nvSpPr>
      <xdr:spPr>
        <a:xfrm>
          <a:off x="9321165" y="16210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482</xdr:row>
      <xdr:rowOff>335280</xdr:rowOff>
    </xdr:from>
    <xdr:ext cx="97144" cy="231715"/>
    <xdr:sp>
      <xdr:nvSpPr>
        <xdr:cNvPr id="1938" name="TextBox 1937"/>
        <xdr:cNvSpPr txBox="1"/>
      </xdr:nvSpPr>
      <xdr:spPr>
        <a:xfrm>
          <a:off x="9321165" y="162102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39" name="TextBox 1938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40" name="TextBox 1939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41" name="TextBox 1940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42" name="TextBox 1941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43" name="TextBox 1942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44" name="TextBox 1943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45" name="TextBox 1944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46" name="TextBox 1945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47" name="TextBox 1946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48" name="TextBox 1947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49" name="TextBox 1948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50" name="TextBox 1949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51" name="TextBox 1950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52" name="TextBox 1951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53" name="TextBox 1952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54" name="TextBox 1953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55" name="TextBox 1954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56" name="TextBox 1955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0</xdr:rowOff>
    </xdr:from>
    <xdr:ext cx="97144" cy="231715"/>
    <xdr:sp>
      <xdr:nvSpPr>
        <xdr:cNvPr id="1957" name="TextBox 1956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0</xdr:rowOff>
    </xdr:from>
    <xdr:ext cx="97144" cy="231715"/>
    <xdr:sp>
      <xdr:nvSpPr>
        <xdr:cNvPr id="1958" name="TextBox 1957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0</xdr:rowOff>
    </xdr:from>
    <xdr:ext cx="97144" cy="231715"/>
    <xdr:sp>
      <xdr:nvSpPr>
        <xdr:cNvPr id="1959" name="TextBox 1958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0</xdr:rowOff>
    </xdr:from>
    <xdr:ext cx="97144" cy="231715"/>
    <xdr:sp>
      <xdr:nvSpPr>
        <xdr:cNvPr id="1960" name="TextBox 1959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61" name="TextBox 1960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0</xdr:rowOff>
    </xdr:from>
    <xdr:ext cx="97144" cy="231715"/>
    <xdr:sp>
      <xdr:nvSpPr>
        <xdr:cNvPr id="1962" name="TextBox 1961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63" name="TextBox 1962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64" name="TextBox 1963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65" name="TextBox 1964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66" name="TextBox 1965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67" name="TextBox 1966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329871</xdr:rowOff>
    </xdr:from>
    <xdr:ext cx="97144" cy="231715"/>
    <xdr:sp>
      <xdr:nvSpPr>
        <xdr:cNvPr id="1968" name="TextBox 1967"/>
        <xdr:cNvSpPr txBox="1"/>
      </xdr:nvSpPr>
      <xdr:spPr>
        <a:xfrm>
          <a:off x="9321165" y="1631022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0</xdr:rowOff>
    </xdr:from>
    <xdr:ext cx="97144" cy="231715"/>
    <xdr:sp>
      <xdr:nvSpPr>
        <xdr:cNvPr id="1969" name="TextBox 1968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329871</xdr:rowOff>
    </xdr:from>
    <xdr:ext cx="97144" cy="231715"/>
    <xdr:sp>
      <xdr:nvSpPr>
        <xdr:cNvPr id="1970" name="TextBox 1969"/>
        <xdr:cNvSpPr txBox="1"/>
      </xdr:nvSpPr>
      <xdr:spPr>
        <a:xfrm>
          <a:off x="9321165" y="1631022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71" name="TextBox 1970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0</xdr:rowOff>
    </xdr:from>
    <xdr:ext cx="97144" cy="231715"/>
    <xdr:sp>
      <xdr:nvSpPr>
        <xdr:cNvPr id="1972" name="TextBox 1971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73" name="TextBox 1972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484</xdr:row>
      <xdr:rowOff>335280</xdr:rowOff>
    </xdr:from>
    <xdr:ext cx="97144" cy="231715"/>
    <xdr:sp>
      <xdr:nvSpPr>
        <xdr:cNvPr id="1974" name="TextBox 1973"/>
        <xdr:cNvSpPr txBox="1"/>
      </xdr:nvSpPr>
      <xdr:spPr>
        <a:xfrm>
          <a:off x="9321165" y="1627727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1975" name="TextBox 1974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486</xdr:row>
      <xdr:rowOff>335280</xdr:rowOff>
    </xdr:from>
    <xdr:ext cx="97144" cy="231715"/>
    <xdr:sp>
      <xdr:nvSpPr>
        <xdr:cNvPr id="1976" name="TextBox 1975"/>
        <xdr:cNvSpPr txBox="1"/>
      </xdr:nvSpPr>
      <xdr:spPr>
        <a:xfrm>
          <a:off x="9321165" y="16344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486</xdr:row>
      <xdr:rowOff>335280</xdr:rowOff>
    </xdr:from>
    <xdr:ext cx="97144" cy="231715"/>
    <xdr:sp>
      <xdr:nvSpPr>
        <xdr:cNvPr id="1977" name="TextBox 1976"/>
        <xdr:cNvSpPr txBox="1"/>
      </xdr:nvSpPr>
      <xdr:spPr>
        <a:xfrm>
          <a:off x="9321165" y="16344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486</xdr:row>
      <xdr:rowOff>335280</xdr:rowOff>
    </xdr:from>
    <xdr:ext cx="97144" cy="231715"/>
    <xdr:sp>
      <xdr:nvSpPr>
        <xdr:cNvPr id="1978" name="TextBox 1977"/>
        <xdr:cNvSpPr txBox="1"/>
      </xdr:nvSpPr>
      <xdr:spPr>
        <a:xfrm>
          <a:off x="9321165" y="16344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79" name="TextBox 1978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80" name="TextBox 1979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81" name="TextBox 1980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82" name="TextBox 1981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83" name="TextBox 1982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84" name="TextBox 1983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85" name="TextBox 1984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86" name="TextBox 1985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485</xdr:row>
      <xdr:rowOff>335280</xdr:rowOff>
    </xdr:from>
    <xdr:ext cx="97144" cy="231715"/>
    <xdr:sp>
      <xdr:nvSpPr>
        <xdr:cNvPr id="1987" name="TextBox 1986"/>
        <xdr:cNvSpPr txBox="1"/>
      </xdr:nvSpPr>
      <xdr:spPr>
        <a:xfrm>
          <a:off x="9321165" y="1631080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0</xdr:rowOff>
    </xdr:from>
    <xdr:ext cx="97144" cy="231715"/>
    <xdr:sp>
      <xdr:nvSpPr>
        <xdr:cNvPr id="1988" name="TextBox 1987"/>
        <xdr:cNvSpPr txBox="1"/>
      </xdr:nvSpPr>
      <xdr:spPr>
        <a:xfrm>
          <a:off x="9321165" y="16344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0</xdr:rowOff>
    </xdr:from>
    <xdr:ext cx="97144" cy="231715"/>
    <xdr:sp>
      <xdr:nvSpPr>
        <xdr:cNvPr id="1989" name="TextBox 1988"/>
        <xdr:cNvSpPr txBox="1"/>
      </xdr:nvSpPr>
      <xdr:spPr>
        <a:xfrm>
          <a:off x="9321165" y="16344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0</xdr:rowOff>
    </xdr:from>
    <xdr:ext cx="97144" cy="231715"/>
    <xdr:sp>
      <xdr:nvSpPr>
        <xdr:cNvPr id="1990" name="TextBox 1989"/>
        <xdr:cNvSpPr txBox="1"/>
      </xdr:nvSpPr>
      <xdr:spPr>
        <a:xfrm>
          <a:off x="9321165" y="16344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0</xdr:rowOff>
    </xdr:from>
    <xdr:ext cx="97144" cy="231715"/>
    <xdr:sp>
      <xdr:nvSpPr>
        <xdr:cNvPr id="1991" name="TextBox 1990"/>
        <xdr:cNvSpPr txBox="1"/>
      </xdr:nvSpPr>
      <xdr:spPr>
        <a:xfrm>
          <a:off x="9321165" y="1634432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508</xdr:row>
      <xdr:rowOff>335280</xdr:rowOff>
    </xdr:from>
    <xdr:ext cx="97144" cy="231715"/>
    <xdr:sp>
      <xdr:nvSpPr>
        <xdr:cNvPr id="1992" name="TextBox 1991"/>
        <xdr:cNvSpPr txBox="1"/>
      </xdr:nvSpPr>
      <xdr:spPr>
        <a:xfrm>
          <a:off x="9321165" y="17081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508</xdr:row>
      <xdr:rowOff>335280</xdr:rowOff>
    </xdr:from>
    <xdr:ext cx="97144" cy="231715"/>
    <xdr:sp>
      <xdr:nvSpPr>
        <xdr:cNvPr id="1993" name="TextBox 1992"/>
        <xdr:cNvSpPr txBox="1"/>
      </xdr:nvSpPr>
      <xdr:spPr>
        <a:xfrm>
          <a:off x="9321165" y="17081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508</xdr:row>
      <xdr:rowOff>335280</xdr:rowOff>
    </xdr:from>
    <xdr:ext cx="97144" cy="231715"/>
    <xdr:sp>
      <xdr:nvSpPr>
        <xdr:cNvPr id="1994" name="TextBox 1993"/>
        <xdr:cNvSpPr txBox="1"/>
      </xdr:nvSpPr>
      <xdr:spPr>
        <a:xfrm>
          <a:off x="9321165" y="17081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1995" name="TextBox 1994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1996" name="TextBox 1995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1997" name="TextBox 1996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508</xdr:row>
      <xdr:rowOff>335280</xdr:rowOff>
    </xdr:from>
    <xdr:ext cx="97144" cy="231715"/>
    <xdr:sp>
      <xdr:nvSpPr>
        <xdr:cNvPr id="1998" name="TextBox 1997"/>
        <xdr:cNvSpPr txBox="1"/>
      </xdr:nvSpPr>
      <xdr:spPr>
        <a:xfrm>
          <a:off x="9321165" y="17081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508</xdr:row>
      <xdr:rowOff>335280</xdr:rowOff>
    </xdr:from>
    <xdr:ext cx="97144" cy="231715"/>
    <xdr:sp>
      <xdr:nvSpPr>
        <xdr:cNvPr id="1999" name="TextBox 1998"/>
        <xdr:cNvSpPr txBox="1"/>
      </xdr:nvSpPr>
      <xdr:spPr>
        <a:xfrm>
          <a:off x="9321165" y="17081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508</xdr:row>
      <xdr:rowOff>335280</xdr:rowOff>
    </xdr:from>
    <xdr:ext cx="97144" cy="231715"/>
    <xdr:sp>
      <xdr:nvSpPr>
        <xdr:cNvPr id="2000" name="TextBox 1999"/>
        <xdr:cNvSpPr txBox="1"/>
      </xdr:nvSpPr>
      <xdr:spPr>
        <a:xfrm>
          <a:off x="9321165" y="1708194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01" name="TextBox 2000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02" name="TextBox 2001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03" name="TextBox 2002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04" name="TextBox 2003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05" name="TextBox 2004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06" name="TextBox 2005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502</xdr:row>
      <xdr:rowOff>335280</xdr:rowOff>
    </xdr:from>
    <xdr:ext cx="97144" cy="231715"/>
    <xdr:sp>
      <xdr:nvSpPr>
        <xdr:cNvPr id="2007" name="TextBox 2006"/>
        <xdr:cNvSpPr txBox="1"/>
      </xdr:nvSpPr>
      <xdr:spPr>
        <a:xfrm>
          <a:off x="9321165" y="168807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502</xdr:row>
      <xdr:rowOff>335280</xdr:rowOff>
    </xdr:from>
    <xdr:ext cx="97144" cy="231715"/>
    <xdr:sp>
      <xdr:nvSpPr>
        <xdr:cNvPr id="2008" name="TextBox 2007"/>
        <xdr:cNvSpPr txBox="1"/>
      </xdr:nvSpPr>
      <xdr:spPr>
        <a:xfrm>
          <a:off x="9321165" y="168807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502</xdr:row>
      <xdr:rowOff>335280</xdr:rowOff>
    </xdr:from>
    <xdr:ext cx="97144" cy="231715"/>
    <xdr:sp>
      <xdr:nvSpPr>
        <xdr:cNvPr id="2009" name="TextBox 2008"/>
        <xdr:cNvSpPr txBox="1"/>
      </xdr:nvSpPr>
      <xdr:spPr>
        <a:xfrm>
          <a:off x="9321165" y="168807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502</xdr:row>
      <xdr:rowOff>335280</xdr:rowOff>
    </xdr:from>
    <xdr:ext cx="97144" cy="231715"/>
    <xdr:sp>
      <xdr:nvSpPr>
        <xdr:cNvPr id="2010" name="TextBox 2009"/>
        <xdr:cNvSpPr txBox="1"/>
      </xdr:nvSpPr>
      <xdr:spPr>
        <a:xfrm>
          <a:off x="9321165" y="168807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502</xdr:row>
      <xdr:rowOff>335280</xdr:rowOff>
    </xdr:from>
    <xdr:ext cx="97144" cy="231715"/>
    <xdr:sp>
      <xdr:nvSpPr>
        <xdr:cNvPr id="2011" name="TextBox 2010"/>
        <xdr:cNvSpPr txBox="1"/>
      </xdr:nvSpPr>
      <xdr:spPr>
        <a:xfrm>
          <a:off x="9321165" y="168807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502</xdr:row>
      <xdr:rowOff>335280</xdr:rowOff>
    </xdr:from>
    <xdr:ext cx="97144" cy="231715"/>
    <xdr:sp>
      <xdr:nvSpPr>
        <xdr:cNvPr id="2012" name="TextBox 2011"/>
        <xdr:cNvSpPr txBox="1"/>
      </xdr:nvSpPr>
      <xdr:spPr>
        <a:xfrm>
          <a:off x="9321165" y="1688077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13" name="TextBox 2012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14" name="TextBox 2013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15" name="TextBox 2014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16" name="TextBox 2015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17" name="TextBox 2016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18" name="TextBox 2017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19" name="TextBox 2018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20" name="TextBox 2019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21" name="TextBox 2020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22" name="TextBox 2021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23" name="TextBox 2022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24" name="TextBox 2023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25" name="TextBox 2024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26" name="TextBox 2025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27" name="TextBox 2026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28" name="TextBox 2027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29" name="TextBox 2028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30" name="TextBox 2029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0</xdr:rowOff>
    </xdr:from>
    <xdr:ext cx="97144" cy="231715"/>
    <xdr:sp>
      <xdr:nvSpPr>
        <xdr:cNvPr id="2031" name="TextBox 2030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0</xdr:rowOff>
    </xdr:from>
    <xdr:ext cx="97144" cy="231715"/>
    <xdr:sp>
      <xdr:nvSpPr>
        <xdr:cNvPr id="2032" name="TextBox 2031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0</xdr:rowOff>
    </xdr:from>
    <xdr:ext cx="97144" cy="231715"/>
    <xdr:sp>
      <xdr:nvSpPr>
        <xdr:cNvPr id="2033" name="TextBox 2032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0</xdr:rowOff>
    </xdr:from>
    <xdr:ext cx="97144" cy="231715"/>
    <xdr:sp>
      <xdr:nvSpPr>
        <xdr:cNvPr id="2034" name="TextBox 2033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35" name="TextBox 2034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0</xdr:rowOff>
    </xdr:from>
    <xdr:ext cx="97144" cy="231715"/>
    <xdr:sp>
      <xdr:nvSpPr>
        <xdr:cNvPr id="2036" name="TextBox 2035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37" name="TextBox 2036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38" name="TextBox 2037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39" name="TextBox 2038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40" name="TextBox 2039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41" name="TextBox 2040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329871</xdr:rowOff>
    </xdr:from>
    <xdr:ext cx="97144" cy="231715"/>
    <xdr:sp>
      <xdr:nvSpPr>
        <xdr:cNvPr id="2042" name="TextBox 2041"/>
        <xdr:cNvSpPr txBox="1"/>
      </xdr:nvSpPr>
      <xdr:spPr>
        <a:xfrm>
          <a:off x="9321165" y="169807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0</xdr:rowOff>
    </xdr:from>
    <xdr:ext cx="97144" cy="231715"/>
    <xdr:sp>
      <xdr:nvSpPr>
        <xdr:cNvPr id="2043" name="TextBox 2042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329871</xdr:rowOff>
    </xdr:from>
    <xdr:ext cx="97144" cy="231715"/>
    <xdr:sp>
      <xdr:nvSpPr>
        <xdr:cNvPr id="2044" name="TextBox 2043"/>
        <xdr:cNvSpPr txBox="1"/>
      </xdr:nvSpPr>
      <xdr:spPr>
        <a:xfrm>
          <a:off x="9321165" y="1698078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45" name="TextBox 2044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0</xdr:rowOff>
    </xdr:from>
    <xdr:ext cx="97144" cy="231715"/>
    <xdr:sp>
      <xdr:nvSpPr>
        <xdr:cNvPr id="2046" name="TextBox 2045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47" name="TextBox 2046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048" name="TextBox 2047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49" name="TextBox 2048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50" name="TextBox 2049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51" name="TextBox 2050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506</xdr:row>
      <xdr:rowOff>335280</xdr:rowOff>
    </xdr:from>
    <xdr:ext cx="97144" cy="231715"/>
    <xdr:sp>
      <xdr:nvSpPr>
        <xdr:cNvPr id="2052" name="TextBox 2051"/>
        <xdr:cNvSpPr txBox="1"/>
      </xdr:nvSpPr>
      <xdr:spPr>
        <a:xfrm>
          <a:off x="9321165" y="17014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506</xdr:row>
      <xdr:rowOff>335280</xdr:rowOff>
    </xdr:from>
    <xdr:ext cx="97144" cy="231715"/>
    <xdr:sp>
      <xdr:nvSpPr>
        <xdr:cNvPr id="2053" name="TextBox 2052"/>
        <xdr:cNvSpPr txBox="1"/>
      </xdr:nvSpPr>
      <xdr:spPr>
        <a:xfrm>
          <a:off x="9321165" y="17014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506</xdr:row>
      <xdr:rowOff>335280</xdr:rowOff>
    </xdr:from>
    <xdr:ext cx="97144" cy="231715"/>
    <xdr:sp>
      <xdr:nvSpPr>
        <xdr:cNvPr id="2054" name="TextBox 2053"/>
        <xdr:cNvSpPr txBox="1"/>
      </xdr:nvSpPr>
      <xdr:spPr>
        <a:xfrm>
          <a:off x="9321165" y="17014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55" name="TextBox 2054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56" name="TextBox 2055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57" name="TextBox 2056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58" name="TextBox 2057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59" name="TextBox 2058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60" name="TextBox 2059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61" name="TextBox 2060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62" name="TextBox 2061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505</xdr:row>
      <xdr:rowOff>335280</xdr:rowOff>
    </xdr:from>
    <xdr:ext cx="97144" cy="231715"/>
    <xdr:sp>
      <xdr:nvSpPr>
        <xdr:cNvPr id="2063" name="TextBox 2062"/>
        <xdr:cNvSpPr txBox="1"/>
      </xdr:nvSpPr>
      <xdr:spPr>
        <a:xfrm>
          <a:off x="9321165" y="169813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0</xdr:rowOff>
    </xdr:from>
    <xdr:ext cx="97144" cy="231715"/>
    <xdr:sp>
      <xdr:nvSpPr>
        <xdr:cNvPr id="2064" name="TextBox 2063"/>
        <xdr:cNvSpPr txBox="1"/>
      </xdr:nvSpPr>
      <xdr:spPr>
        <a:xfrm>
          <a:off x="9321165" y="17014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0</xdr:rowOff>
    </xdr:from>
    <xdr:ext cx="97144" cy="231715"/>
    <xdr:sp>
      <xdr:nvSpPr>
        <xdr:cNvPr id="2065" name="TextBox 2064"/>
        <xdr:cNvSpPr txBox="1"/>
      </xdr:nvSpPr>
      <xdr:spPr>
        <a:xfrm>
          <a:off x="9321165" y="17014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0</xdr:rowOff>
    </xdr:from>
    <xdr:ext cx="97144" cy="231715"/>
    <xdr:sp>
      <xdr:nvSpPr>
        <xdr:cNvPr id="2066" name="TextBox 2065"/>
        <xdr:cNvSpPr txBox="1"/>
      </xdr:nvSpPr>
      <xdr:spPr>
        <a:xfrm>
          <a:off x="9321165" y="17014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0</xdr:rowOff>
    </xdr:from>
    <xdr:ext cx="97144" cy="231715"/>
    <xdr:sp>
      <xdr:nvSpPr>
        <xdr:cNvPr id="2067" name="TextBox 2066"/>
        <xdr:cNvSpPr txBox="1"/>
      </xdr:nvSpPr>
      <xdr:spPr>
        <a:xfrm>
          <a:off x="9321165" y="17014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68" name="TextBox 2067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0</xdr:rowOff>
    </xdr:from>
    <xdr:ext cx="97144" cy="231715"/>
    <xdr:sp>
      <xdr:nvSpPr>
        <xdr:cNvPr id="2069" name="TextBox 2068"/>
        <xdr:cNvSpPr txBox="1"/>
      </xdr:nvSpPr>
      <xdr:spPr>
        <a:xfrm>
          <a:off x="9321165" y="1701488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507</xdr:row>
      <xdr:rowOff>335280</xdr:rowOff>
    </xdr:from>
    <xdr:ext cx="97144" cy="231715"/>
    <xdr:sp>
      <xdr:nvSpPr>
        <xdr:cNvPr id="2070" name="TextBox 2069"/>
        <xdr:cNvSpPr txBox="1"/>
      </xdr:nvSpPr>
      <xdr:spPr>
        <a:xfrm>
          <a:off x="9321165" y="1704841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0</xdr:rowOff>
    </xdr:from>
    <xdr:ext cx="97144" cy="231715"/>
    <xdr:sp>
      <xdr:nvSpPr>
        <xdr:cNvPr id="2071" name="TextBox 2070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0</xdr:rowOff>
    </xdr:from>
    <xdr:ext cx="97144" cy="231715"/>
    <xdr:sp>
      <xdr:nvSpPr>
        <xdr:cNvPr id="2072" name="TextBox 2071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0</xdr:rowOff>
    </xdr:from>
    <xdr:ext cx="97144" cy="231715"/>
    <xdr:sp>
      <xdr:nvSpPr>
        <xdr:cNvPr id="2073" name="TextBox 2072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0</xdr:rowOff>
    </xdr:from>
    <xdr:ext cx="97144" cy="231715"/>
    <xdr:sp>
      <xdr:nvSpPr>
        <xdr:cNvPr id="2074" name="TextBox 2073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75" name="TextBox 2074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0</xdr:rowOff>
    </xdr:from>
    <xdr:ext cx="97144" cy="231715"/>
    <xdr:sp>
      <xdr:nvSpPr>
        <xdr:cNvPr id="2076" name="TextBox 2075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77" name="TextBox 2076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2078" name="TextBox 2077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2079" name="TextBox 2078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2080" name="TextBox 2079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2081" name="TextBox 2080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2082" name="TextBox 2081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489</xdr:row>
      <xdr:rowOff>335280</xdr:rowOff>
    </xdr:from>
    <xdr:ext cx="97144" cy="231715"/>
    <xdr:sp>
      <xdr:nvSpPr>
        <xdr:cNvPr id="2083" name="TextBox 2082"/>
        <xdr:cNvSpPr txBox="1"/>
      </xdr:nvSpPr>
      <xdr:spPr>
        <a:xfrm>
          <a:off x="9321165" y="164449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84" name="TextBox 2083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85" name="TextBox 2084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86" name="TextBox 2085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87" name="TextBox 2086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88" name="TextBox 2087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89" name="TextBox 2088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0" name="TextBox 2089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1" name="TextBox 2090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2" name="TextBox 2091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3" name="TextBox 2092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4" name="TextBox 2093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5" name="TextBox 2094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6" name="TextBox 2095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7" name="TextBox 2096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8" name="TextBox 2097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099" name="TextBox 2098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100" name="TextBox 2099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01" name="TextBox 2100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02" name="TextBox 2101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03" name="TextBox 2102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04" name="TextBox 2103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329871</xdr:rowOff>
    </xdr:from>
    <xdr:ext cx="97144" cy="231715"/>
    <xdr:sp>
      <xdr:nvSpPr>
        <xdr:cNvPr id="2105" name="TextBox 2104"/>
        <xdr:cNvSpPr txBox="1"/>
      </xdr:nvSpPr>
      <xdr:spPr>
        <a:xfrm>
          <a:off x="9321165" y="172825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0</xdr:rowOff>
    </xdr:from>
    <xdr:ext cx="97144" cy="231715"/>
    <xdr:sp>
      <xdr:nvSpPr>
        <xdr:cNvPr id="2106" name="TextBox 2105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329871</xdr:rowOff>
    </xdr:from>
    <xdr:ext cx="97144" cy="231715"/>
    <xdr:sp>
      <xdr:nvSpPr>
        <xdr:cNvPr id="2107" name="TextBox 2106"/>
        <xdr:cNvSpPr txBox="1"/>
      </xdr:nvSpPr>
      <xdr:spPr>
        <a:xfrm>
          <a:off x="9321165" y="172825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08" name="TextBox 2107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0</xdr:rowOff>
    </xdr:from>
    <xdr:ext cx="97144" cy="231715"/>
    <xdr:sp>
      <xdr:nvSpPr>
        <xdr:cNvPr id="2109" name="TextBox 2108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10" name="TextBox 2109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11" name="TextBox 2110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21" name="TextBox 2120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22" name="TextBox 2121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23" name="TextBox 2122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24" name="TextBox 2123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25" name="TextBox 2124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26" name="TextBox 2125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27" name="TextBox 2126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28" name="TextBox 2127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29" name="TextBox 2128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30" name="TextBox 2129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31" name="TextBox 2130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32" name="TextBox 2131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33" name="TextBox 2132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34" name="TextBox 2133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35" name="TextBox 2134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36" name="TextBox 2135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37" name="TextBox 2136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38" name="TextBox 2137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0</xdr:rowOff>
    </xdr:from>
    <xdr:ext cx="97144" cy="231715"/>
    <xdr:sp>
      <xdr:nvSpPr>
        <xdr:cNvPr id="2139" name="TextBox 2138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0</xdr:rowOff>
    </xdr:from>
    <xdr:ext cx="97144" cy="231715"/>
    <xdr:sp>
      <xdr:nvSpPr>
        <xdr:cNvPr id="2140" name="TextBox 2139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0</xdr:rowOff>
    </xdr:from>
    <xdr:ext cx="97144" cy="231715"/>
    <xdr:sp>
      <xdr:nvSpPr>
        <xdr:cNvPr id="2141" name="TextBox 2140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0</xdr:rowOff>
    </xdr:from>
    <xdr:ext cx="97144" cy="231715"/>
    <xdr:sp>
      <xdr:nvSpPr>
        <xdr:cNvPr id="2142" name="TextBox 2141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43" name="TextBox 2142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0</xdr:rowOff>
    </xdr:from>
    <xdr:ext cx="97144" cy="231715"/>
    <xdr:sp>
      <xdr:nvSpPr>
        <xdr:cNvPr id="2144" name="TextBox 2143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45" name="TextBox 2144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46" name="TextBox 2145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47" name="TextBox 2146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48" name="TextBox 2147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49" name="TextBox 2148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329871</xdr:rowOff>
    </xdr:from>
    <xdr:ext cx="97144" cy="231715"/>
    <xdr:sp>
      <xdr:nvSpPr>
        <xdr:cNvPr id="2150" name="TextBox 2149"/>
        <xdr:cNvSpPr txBox="1"/>
      </xdr:nvSpPr>
      <xdr:spPr>
        <a:xfrm>
          <a:off x="9321165" y="172825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0</xdr:rowOff>
    </xdr:from>
    <xdr:ext cx="97144" cy="231715"/>
    <xdr:sp>
      <xdr:nvSpPr>
        <xdr:cNvPr id="2151" name="TextBox 2150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329871</xdr:rowOff>
    </xdr:from>
    <xdr:ext cx="97144" cy="231715"/>
    <xdr:sp>
      <xdr:nvSpPr>
        <xdr:cNvPr id="2152" name="TextBox 2151"/>
        <xdr:cNvSpPr txBox="1"/>
      </xdr:nvSpPr>
      <xdr:spPr>
        <a:xfrm>
          <a:off x="9321165" y="172825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53" name="TextBox 2152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0</xdr:rowOff>
    </xdr:from>
    <xdr:ext cx="97144" cy="231715"/>
    <xdr:sp>
      <xdr:nvSpPr>
        <xdr:cNvPr id="2154" name="TextBox 2153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55" name="TextBox 2154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513</xdr:row>
      <xdr:rowOff>335280</xdr:rowOff>
    </xdr:from>
    <xdr:ext cx="97144" cy="231715"/>
    <xdr:sp>
      <xdr:nvSpPr>
        <xdr:cNvPr id="2156" name="TextBox 2155"/>
        <xdr:cNvSpPr txBox="1"/>
      </xdr:nvSpPr>
      <xdr:spPr>
        <a:xfrm>
          <a:off x="9321165" y="172495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63" name="TextBox 2162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64" name="TextBox 2163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65" name="TextBox 2164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66" name="TextBox 2165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67" name="TextBox 2166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68" name="TextBox 2167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69" name="TextBox 2168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70" name="TextBox 2169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2171" name="TextBox 2170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2296" name="TextBox 2295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2297" name="TextBox 2296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2298" name="TextBox 2297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2299" name="TextBox 2298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2300" name="TextBox 2299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487</xdr:row>
      <xdr:rowOff>335280</xdr:rowOff>
    </xdr:from>
    <xdr:ext cx="97144" cy="231715"/>
    <xdr:sp>
      <xdr:nvSpPr>
        <xdr:cNvPr id="2301" name="TextBox 2300"/>
        <xdr:cNvSpPr txBox="1"/>
      </xdr:nvSpPr>
      <xdr:spPr>
        <a:xfrm>
          <a:off x="9321165" y="163778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02" name="TextBox 2301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03" name="TextBox 2302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04" name="TextBox 2303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05" name="TextBox 2304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06" name="TextBox 2305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07" name="TextBox 2306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08" name="TextBox 2307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09" name="TextBox 2308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10" name="TextBox 2309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11" name="TextBox 2310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12" name="TextBox 2311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488</xdr:row>
      <xdr:rowOff>335280</xdr:rowOff>
    </xdr:from>
    <xdr:ext cx="97144" cy="231715"/>
    <xdr:sp>
      <xdr:nvSpPr>
        <xdr:cNvPr id="2313" name="TextBox 2312"/>
        <xdr:cNvSpPr txBox="1"/>
      </xdr:nvSpPr>
      <xdr:spPr>
        <a:xfrm>
          <a:off x="9321165" y="164113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491</xdr:row>
      <xdr:rowOff>335280</xdr:rowOff>
    </xdr:from>
    <xdr:ext cx="97144" cy="231715"/>
    <xdr:sp>
      <xdr:nvSpPr>
        <xdr:cNvPr id="2314" name="TextBox 2313"/>
        <xdr:cNvSpPr txBox="1"/>
      </xdr:nvSpPr>
      <xdr:spPr>
        <a:xfrm>
          <a:off x="9321165" y="16511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491</xdr:row>
      <xdr:rowOff>335280</xdr:rowOff>
    </xdr:from>
    <xdr:ext cx="97144" cy="231715"/>
    <xdr:sp>
      <xdr:nvSpPr>
        <xdr:cNvPr id="2315" name="TextBox 2314"/>
        <xdr:cNvSpPr txBox="1"/>
      </xdr:nvSpPr>
      <xdr:spPr>
        <a:xfrm>
          <a:off x="9321165" y="16511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491</xdr:row>
      <xdr:rowOff>335280</xdr:rowOff>
    </xdr:from>
    <xdr:ext cx="97144" cy="231715"/>
    <xdr:sp>
      <xdr:nvSpPr>
        <xdr:cNvPr id="2316" name="TextBox 2315"/>
        <xdr:cNvSpPr txBox="1"/>
      </xdr:nvSpPr>
      <xdr:spPr>
        <a:xfrm>
          <a:off x="9321165" y="16511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317" name="TextBox 2316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318" name="TextBox 2317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319" name="TextBox 2318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491</xdr:row>
      <xdr:rowOff>335280</xdr:rowOff>
    </xdr:from>
    <xdr:ext cx="97144" cy="231715"/>
    <xdr:sp>
      <xdr:nvSpPr>
        <xdr:cNvPr id="2320" name="TextBox 2319"/>
        <xdr:cNvSpPr txBox="1"/>
      </xdr:nvSpPr>
      <xdr:spPr>
        <a:xfrm>
          <a:off x="9321165" y="16511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491</xdr:row>
      <xdr:rowOff>335280</xdr:rowOff>
    </xdr:from>
    <xdr:ext cx="97144" cy="231715"/>
    <xdr:sp>
      <xdr:nvSpPr>
        <xdr:cNvPr id="2321" name="TextBox 2320"/>
        <xdr:cNvSpPr txBox="1"/>
      </xdr:nvSpPr>
      <xdr:spPr>
        <a:xfrm>
          <a:off x="9321165" y="16511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491</xdr:row>
      <xdr:rowOff>335280</xdr:rowOff>
    </xdr:from>
    <xdr:ext cx="97144" cy="231715"/>
    <xdr:sp>
      <xdr:nvSpPr>
        <xdr:cNvPr id="2322" name="TextBox 2321"/>
        <xdr:cNvSpPr txBox="1"/>
      </xdr:nvSpPr>
      <xdr:spPr>
        <a:xfrm>
          <a:off x="9321165" y="165119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323" name="TextBox 2322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324" name="TextBox 2323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325" name="TextBox 2324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326" name="TextBox 2325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327" name="TextBox 2326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490</xdr:row>
      <xdr:rowOff>335280</xdr:rowOff>
    </xdr:from>
    <xdr:ext cx="97144" cy="231715"/>
    <xdr:sp>
      <xdr:nvSpPr>
        <xdr:cNvPr id="2328" name="TextBox 2327"/>
        <xdr:cNvSpPr txBox="1"/>
      </xdr:nvSpPr>
      <xdr:spPr>
        <a:xfrm>
          <a:off x="9321165" y="164784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29" name="TextBox 2328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0" name="TextBox 2329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1" name="TextBox 2330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2" name="TextBox 2331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3" name="TextBox 2332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4" name="TextBox 2333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5" name="TextBox 2334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6" name="TextBox 2335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7" name="TextBox 2336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8" name="TextBox 2337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39" name="TextBox 2338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40" name="TextBox 2339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41" name="TextBox 2340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42" name="TextBox 2341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43" name="TextBox 2342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44" name="TextBox 2343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45" name="TextBox 2344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46" name="TextBox 2345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47" name="TextBox 2346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48" name="TextBox 2347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49" name="TextBox 2348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50" name="TextBox 2349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51" name="TextBox 2350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52" name="TextBox 2351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53" name="TextBox 2352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54" name="TextBox 2353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55" name="TextBox 2354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56" name="TextBox 2355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57" name="TextBox 2356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58" name="TextBox 2357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467</xdr:row>
      <xdr:rowOff>213360</xdr:rowOff>
    </xdr:from>
    <xdr:ext cx="97144" cy="239335"/>
    <xdr:sp>
      <xdr:nvSpPr>
        <xdr:cNvPr id="2359" name="TextBox 2358"/>
        <xdr:cNvSpPr txBox="1"/>
      </xdr:nvSpPr>
      <xdr:spPr>
        <a:xfrm>
          <a:off x="9321165" y="15695104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0" name="TextBox 2359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1" name="TextBox 2360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2" name="TextBox 2361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3" name="TextBox 2362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4" name="TextBox 2363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5" name="TextBox 2364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6" name="TextBox 2365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7" name="TextBox 2366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8" name="TextBox 2367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69" name="TextBox 2368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70" name="TextBox 2369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474</xdr:row>
      <xdr:rowOff>335280</xdr:rowOff>
    </xdr:from>
    <xdr:ext cx="97144" cy="231715"/>
    <xdr:sp>
      <xdr:nvSpPr>
        <xdr:cNvPr id="2371" name="TextBox 2370"/>
        <xdr:cNvSpPr txBox="1"/>
      </xdr:nvSpPr>
      <xdr:spPr>
        <a:xfrm>
          <a:off x="9321165" y="1594199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72" name="TextBox 237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73" name="TextBox 2372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74" name="TextBox 237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75" name="TextBox 237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76" name="TextBox 2375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77" name="TextBox 237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78" name="TextBox 237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79" name="TextBox 237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80" name="TextBox 237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81" name="TextBox 2380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82" name="TextBox 238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83" name="TextBox 2382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84" name="TextBox 238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85" name="TextBox 238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89" name="TextBox 238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96" name="TextBox 2395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97" name="TextBox 239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98" name="TextBox 239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399" name="TextBox 239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00" name="TextBox 239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01" name="TextBox 2400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02" name="TextBox 240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06" name="TextBox 2405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07" name="TextBox 240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08" name="TextBox 240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09" name="TextBox 240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10" name="TextBox 240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11" name="TextBox 2410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12" name="TextBox 241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13" name="TextBox 2412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14" name="TextBox 241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25" name="TextBox 242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32" name="TextBox 243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42" name="TextBox 244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43" name="TextBox 2442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44" name="TextBox 244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45" name="TextBox 244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46" name="TextBox 2445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47" name="TextBox 244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48" name="TextBox 244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49" name="TextBox 244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0" name="TextBox 244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1" name="TextBox 2450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2" name="TextBox 245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3" name="TextBox 2452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4" name="TextBox 245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5" name="TextBox 245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6" name="TextBox 2455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7" name="TextBox 245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8" name="TextBox 245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59" name="TextBox 245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60" name="TextBox 245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61" name="TextBox 2460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62" name="TextBox 246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463" name="TextBox 2462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64" name="TextBox 2463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65" name="TextBox 2464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66" name="TextBox 246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67" name="TextBox 2466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68" name="TextBox 2467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69" name="TextBox 2468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0" name="TextBox 246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1" name="TextBox 2470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2" name="TextBox 247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3" name="TextBox 2472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4" name="TextBox 2473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5" name="TextBox 247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6" name="TextBox 2475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7" name="TextBox 247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8" name="TextBox 2477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79" name="TextBox 2478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80" name="TextBox 247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81" name="TextBox 2480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82" name="TextBox 248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2483" name="TextBox 2482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2484" name="TextBox 2483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463</xdr:row>
      <xdr:rowOff>335280</xdr:rowOff>
    </xdr:from>
    <xdr:ext cx="97144" cy="231715"/>
    <xdr:sp>
      <xdr:nvSpPr>
        <xdr:cNvPr id="2485" name="TextBox 2484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86" name="TextBox 2485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87" name="TextBox 2486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88" name="TextBox 2487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89" name="TextBox 2488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90" name="TextBox 248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0</xdr:rowOff>
    </xdr:from>
    <xdr:ext cx="97144" cy="231715"/>
    <xdr:sp>
      <xdr:nvSpPr>
        <xdr:cNvPr id="2491" name="TextBox 2490"/>
        <xdr:cNvSpPr txBox="1"/>
      </xdr:nvSpPr>
      <xdr:spPr>
        <a:xfrm>
          <a:off x="9321165" y="155731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92" name="TextBox 249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93" name="TextBox 2492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94" name="TextBox 2493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95" name="TextBox 249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96" name="TextBox 2495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97" name="TextBox 249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98" name="TextBox 2497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499" name="TextBox 2498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0" name="TextBox 249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1" name="TextBox 2500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2" name="TextBox 250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3" name="TextBox 2502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4" name="TextBox 2503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5" name="TextBox 250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6" name="TextBox 2505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7" name="TextBox 250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8" name="TextBox 2507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09" name="TextBox 2508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0" name="TextBox 250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1" name="TextBox 2510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2" name="TextBox 251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3" name="TextBox 2512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4" name="TextBox 2513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5" name="TextBox 251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6" name="TextBox 2515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7" name="TextBox 251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8" name="TextBox 2517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19" name="TextBox 2518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0" name="TextBox 251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1" name="TextBox 2520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2" name="TextBox 252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3" name="TextBox 2522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4" name="TextBox 2523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5" name="TextBox 252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6" name="TextBox 2525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7" name="TextBox 252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8" name="TextBox 2527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29" name="TextBox 2528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0" name="TextBox 252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1" name="TextBox 2530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2" name="TextBox 253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3" name="TextBox 2532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4" name="TextBox 2533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5" name="TextBox 253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6" name="TextBox 2535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7" name="TextBox 253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8" name="TextBox 2537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39" name="TextBox 2538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40" name="TextBox 2539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41" name="TextBox 2540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42" name="TextBox 2541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43" name="TextBox 2542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44" name="TextBox 2543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45" name="TextBox 2544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46" name="TextBox 2545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464</xdr:row>
      <xdr:rowOff>335280</xdr:rowOff>
    </xdr:from>
    <xdr:ext cx="97144" cy="231715"/>
    <xdr:sp>
      <xdr:nvSpPr>
        <xdr:cNvPr id="2547" name="TextBox 2546"/>
        <xdr:cNvSpPr txBox="1"/>
      </xdr:nvSpPr>
      <xdr:spPr>
        <a:xfrm>
          <a:off x="9321165" y="156067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48" name="TextBox 254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49" name="TextBox 254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50" name="TextBox 254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51" name="TextBox 255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329871</xdr:rowOff>
    </xdr:from>
    <xdr:ext cx="97144" cy="231715"/>
    <xdr:sp>
      <xdr:nvSpPr>
        <xdr:cNvPr id="2552" name="TextBox 2551"/>
        <xdr:cNvSpPr txBox="1"/>
      </xdr:nvSpPr>
      <xdr:spPr>
        <a:xfrm>
          <a:off x="9321165" y="1567319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553" name="TextBox 255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329871</xdr:rowOff>
    </xdr:from>
    <xdr:ext cx="97144" cy="231715"/>
    <xdr:sp>
      <xdr:nvSpPr>
        <xdr:cNvPr id="2554" name="TextBox 2553"/>
        <xdr:cNvSpPr txBox="1"/>
      </xdr:nvSpPr>
      <xdr:spPr>
        <a:xfrm>
          <a:off x="9321165" y="1567319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55" name="TextBox 255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556" name="TextBox 255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57" name="TextBox 255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58" name="TextBox 255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59" name="TextBox 2558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0" name="TextBox 2559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1" name="TextBox 256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2" name="TextBox 2561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3" name="TextBox 256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4" name="TextBox 2563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5" name="TextBox 2564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6" name="TextBox 256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7" name="TextBox 2566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8" name="TextBox 256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69" name="TextBox 2568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0" name="TextBox 2569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1" name="TextBox 257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2" name="TextBox 2571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3" name="TextBox 257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4" name="TextBox 2573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5" name="TextBox 2574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6" name="TextBox 257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7" name="TextBox 2576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8" name="TextBox 257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79" name="TextBox 2578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80" name="TextBox 2579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81" name="TextBox 258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82" name="TextBox 2581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83" name="TextBox 258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84" name="TextBox 2583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85" name="TextBox 2584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86" name="TextBox 258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87" name="TextBox 258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88" name="TextBox 258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89" name="TextBox 258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90" name="TextBox 2589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329871</xdr:rowOff>
    </xdr:from>
    <xdr:ext cx="97144" cy="231715"/>
    <xdr:sp>
      <xdr:nvSpPr>
        <xdr:cNvPr id="2591" name="TextBox 2590"/>
        <xdr:cNvSpPr txBox="1"/>
      </xdr:nvSpPr>
      <xdr:spPr>
        <a:xfrm>
          <a:off x="9321165" y="1567319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592" name="TextBox 2591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329871</xdr:rowOff>
    </xdr:from>
    <xdr:ext cx="97144" cy="231715"/>
    <xdr:sp>
      <xdr:nvSpPr>
        <xdr:cNvPr id="2593" name="TextBox 2592"/>
        <xdr:cNvSpPr txBox="1"/>
      </xdr:nvSpPr>
      <xdr:spPr>
        <a:xfrm>
          <a:off x="9321165" y="1567319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94" name="TextBox 259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595" name="TextBox 2594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596" name="TextBox 2595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97" name="TextBox 2596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98" name="TextBox 259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599" name="TextBox 2598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00" name="TextBox 2599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01" name="TextBox 260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02" name="TextBox 2601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03" name="TextBox 260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04" name="TextBox 260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05" name="TextBox 260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06" name="TextBox 2605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07" name="TextBox 2606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08" name="TextBox 260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09" name="TextBox 2608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10" name="TextBox 2609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11" name="TextBox 261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12" name="TextBox 2611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13" name="TextBox 261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14" name="TextBox 2613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15" name="TextBox 2614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616" name="TextBox 261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617" name="TextBox 2616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618" name="TextBox 261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619" name="TextBox 2618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20" name="TextBox 261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621" name="TextBox 262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22" name="TextBox 262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23" name="TextBox 2622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24" name="TextBox 262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25" name="TextBox 262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26" name="TextBox 262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329871</xdr:rowOff>
    </xdr:from>
    <xdr:ext cx="97144" cy="231715"/>
    <xdr:sp>
      <xdr:nvSpPr>
        <xdr:cNvPr id="2627" name="TextBox 2626"/>
        <xdr:cNvSpPr txBox="1"/>
      </xdr:nvSpPr>
      <xdr:spPr>
        <a:xfrm>
          <a:off x="9321165" y="1567319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628" name="TextBox 262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329871</xdr:rowOff>
    </xdr:from>
    <xdr:ext cx="97144" cy="231715"/>
    <xdr:sp>
      <xdr:nvSpPr>
        <xdr:cNvPr id="2629" name="TextBox 2628"/>
        <xdr:cNvSpPr txBox="1"/>
      </xdr:nvSpPr>
      <xdr:spPr>
        <a:xfrm>
          <a:off x="9321165" y="1567319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30" name="TextBox 262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0</xdr:rowOff>
    </xdr:from>
    <xdr:ext cx="97144" cy="231715"/>
    <xdr:sp>
      <xdr:nvSpPr>
        <xdr:cNvPr id="2631" name="TextBox 263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32" name="TextBox 263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33" name="TextBox 263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34" name="TextBox 2633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35" name="TextBox 2634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36" name="TextBox 2635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37" name="TextBox 2636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38" name="TextBox 2637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39" name="TextBox 2638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40" name="TextBox 2639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41" name="TextBox 2640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466</xdr:row>
      <xdr:rowOff>335280</xdr:rowOff>
    </xdr:from>
    <xdr:ext cx="97144" cy="231715"/>
    <xdr:sp>
      <xdr:nvSpPr>
        <xdr:cNvPr id="2642" name="TextBox 2641"/>
        <xdr:cNvSpPr txBox="1"/>
      </xdr:nvSpPr>
      <xdr:spPr>
        <a:xfrm>
          <a:off x="9321165" y="156737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43" name="TextBox 264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44" name="TextBox 2643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45" name="TextBox 2644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46" name="TextBox 264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47" name="TextBox 2646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48" name="TextBox 264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49" name="TextBox 2648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0" name="TextBox 2649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1" name="TextBox 265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2" name="TextBox 2651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3" name="TextBox 265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4" name="TextBox 2653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5" name="TextBox 2654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6" name="TextBox 2655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7" name="TextBox 2656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8" name="TextBox 2657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59" name="TextBox 2658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60" name="TextBox 2659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61" name="TextBox 2660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62" name="TextBox 2661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63" name="TextBox 2662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465</xdr:row>
      <xdr:rowOff>335280</xdr:rowOff>
    </xdr:from>
    <xdr:ext cx="97144" cy="231715"/>
    <xdr:sp>
      <xdr:nvSpPr>
        <xdr:cNvPr id="2664" name="TextBox 2663"/>
        <xdr:cNvSpPr txBox="1"/>
      </xdr:nvSpPr>
      <xdr:spPr>
        <a:xfrm>
          <a:off x="9321165" y="156402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665" name="TextBox 2664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666" name="TextBox 2665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504</xdr:row>
      <xdr:rowOff>335280</xdr:rowOff>
    </xdr:from>
    <xdr:ext cx="97144" cy="231715"/>
    <xdr:sp>
      <xdr:nvSpPr>
        <xdr:cNvPr id="2667" name="TextBox 2666"/>
        <xdr:cNvSpPr txBox="1"/>
      </xdr:nvSpPr>
      <xdr:spPr>
        <a:xfrm>
          <a:off x="9321165" y="1694783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68" name="TextBox 266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69" name="TextBox 266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0" name="TextBox 266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1" name="TextBox 267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2" name="TextBox 267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3" name="TextBox 267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4" name="TextBox 267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5" name="TextBox 267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6" name="TextBox 267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7" name="TextBox 267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8" name="TextBox 267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79" name="TextBox 267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0" name="TextBox 267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1" name="TextBox 268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2" name="TextBox 268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3" name="TextBox 268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4" name="TextBox 268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5" name="TextBox 268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6" name="TextBox 268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7" name="TextBox 268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8" name="TextBox 268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89" name="TextBox 268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0" name="TextBox 268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1" name="TextBox 269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2" name="TextBox 269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3" name="TextBox 269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4" name="TextBox 269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5" name="TextBox 269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6" name="TextBox 269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7" name="TextBox 269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8" name="TextBox 269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699" name="TextBox 269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0" name="TextBox 269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1" name="TextBox 270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2" name="TextBox 270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3" name="TextBox 270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4" name="TextBox 270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5" name="TextBox 270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6" name="TextBox 270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7" name="TextBox 270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8" name="TextBox 270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09" name="TextBox 270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0" name="TextBox 270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1" name="TextBox 271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2" name="TextBox 271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3" name="TextBox 271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4" name="TextBox 271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5" name="TextBox 271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6" name="TextBox 271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7" name="TextBox 271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8" name="TextBox 271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19" name="TextBox 271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0" name="TextBox 271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1" name="TextBox 272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2" name="TextBox 272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3" name="TextBox 272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4" name="TextBox 272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5" name="TextBox 272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6" name="TextBox 272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7" name="TextBox 272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8" name="TextBox 272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29" name="TextBox 272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0" name="TextBox 272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1" name="TextBox 273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2" name="TextBox 273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3" name="TextBox 273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4" name="TextBox 273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5" name="TextBox 273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6" name="TextBox 273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7" name="TextBox 273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8" name="TextBox 273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39" name="TextBox 273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0" name="TextBox 273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1" name="TextBox 274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2" name="TextBox 274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3" name="TextBox 274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4" name="TextBox 274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5" name="TextBox 274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6" name="TextBox 274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7" name="TextBox 274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8" name="TextBox 274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49" name="TextBox 274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0" name="TextBox 274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1" name="TextBox 275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2" name="TextBox 275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3" name="TextBox 275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4" name="TextBox 275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5" name="TextBox 275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6" name="TextBox 275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7" name="TextBox 275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8" name="TextBox 275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59" name="TextBox 275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0" name="TextBox 275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1" name="TextBox 276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2" name="TextBox 276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3" name="TextBox 276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4" name="TextBox 276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5" name="TextBox 276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6" name="TextBox 276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7" name="TextBox 276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8" name="TextBox 276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69" name="TextBox 276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0" name="TextBox 276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1" name="TextBox 277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2" name="TextBox 277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3" name="TextBox 277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4" name="TextBox 277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5" name="TextBox 277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6" name="TextBox 277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7" name="TextBox 277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8" name="TextBox 277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79" name="TextBox 277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0" name="TextBox 277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1" name="TextBox 278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2" name="TextBox 278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3" name="TextBox 278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4" name="TextBox 278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5" name="TextBox 278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6" name="TextBox 278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7" name="TextBox 278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8" name="TextBox 278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89" name="TextBox 278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0" name="TextBox 278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1" name="TextBox 279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2" name="TextBox 279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3" name="TextBox 279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4" name="TextBox 279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5" name="TextBox 279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6" name="TextBox 279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7" name="TextBox 279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8" name="TextBox 279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799" name="TextBox 279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0" name="TextBox 279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1" name="TextBox 280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2" name="TextBox 280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3" name="TextBox 280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4" name="TextBox 280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5" name="TextBox 280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6" name="TextBox 280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7" name="TextBox 280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8" name="TextBox 280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09" name="TextBox 280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0" name="TextBox 280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1" name="TextBox 281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2" name="TextBox 281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3" name="TextBox 281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4" name="TextBox 281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5" name="TextBox 281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6" name="TextBox 281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7" name="TextBox 281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8" name="TextBox 281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19" name="TextBox 281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0" name="TextBox 281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1" name="TextBox 282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2" name="TextBox 282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3" name="TextBox 282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4" name="TextBox 282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5" name="TextBox 282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6" name="TextBox 282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7" name="TextBox 282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8" name="TextBox 282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29" name="TextBox 282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0" name="TextBox 282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1" name="TextBox 283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2" name="TextBox 283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3" name="TextBox 283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4" name="TextBox 283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5" name="TextBox 283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6" name="TextBox 283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7" name="TextBox 283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8" name="TextBox 283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39" name="TextBox 283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0" name="TextBox 283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1" name="TextBox 284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2" name="TextBox 284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3" name="TextBox 284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4" name="TextBox 284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5" name="TextBox 284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6" name="TextBox 284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7" name="TextBox 284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8" name="TextBox 284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49" name="TextBox 284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0" name="TextBox 284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1" name="TextBox 285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2" name="TextBox 285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3" name="TextBox 285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4" name="TextBox 285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5" name="TextBox 285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6" name="TextBox 285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7" name="TextBox 285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8" name="TextBox 285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59" name="TextBox 285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0" name="TextBox 285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1" name="TextBox 286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2" name="TextBox 286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3" name="TextBox 286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4" name="TextBox 286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5" name="TextBox 286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6" name="TextBox 286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7" name="TextBox 286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8" name="TextBox 286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69" name="TextBox 286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0" name="TextBox 286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1" name="TextBox 287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2" name="TextBox 287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3" name="TextBox 287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4" name="TextBox 287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5" name="TextBox 287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6" name="TextBox 287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7" name="TextBox 287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8" name="TextBox 287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79" name="TextBox 287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0" name="TextBox 287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1" name="TextBox 288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2" name="TextBox 288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3" name="TextBox 288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4" name="TextBox 288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5" name="TextBox 288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6" name="TextBox 288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7" name="TextBox 288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8" name="TextBox 288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89" name="TextBox 288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0" name="TextBox 288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1" name="TextBox 289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2" name="TextBox 289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3" name="TextBox 289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4" name="TextBox 289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5" name="TextBox 289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6" name="TextBox 289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7" name="TextBox 289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8" name="TextBox 289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899" name="TextBox 289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0" name="TextBox 289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1" name="TextBox 290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2" name="TextBox 290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3" name="TextBox 290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4" name="TextBox 290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5" name="TextBox 290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6" name="TextBox 290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7" name="TextBox 290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8" name="TextBox 290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09" name="TextBox 290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0" name="TextBox 290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1" name="TextBox 291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2" name="TextBox 291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3" name="TextBox 291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4" name="TextBox 291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5" name="TextBox 291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6" name="TextBox 291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7" name="TextBox 291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8" name="TextBox 291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19" name="TextBox 291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0" name="TextBox 291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1" name="TextBox 292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2" name="TextBox 292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3" name="TextBox 292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4" name="TextBox 292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5" name="TextBox 292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6" name="TextBox 292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7" name="TextBox 292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8" name="TextBox 292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29" name="TextBox 292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0" name="TextBox 292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1" name="TextBox 293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2" name="TextBox 293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3" name="TextBox 293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4" name="TextBox 293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5" name="TextBox 293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6" name="TextBox 293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7" name="TextBox 293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8" name="TextBox 293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39" name="TextBox 293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0" name="TextBox 293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1" name="TextBox 294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2" name="TextBox 294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3" name="TextBox 294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4" name="TextBox 294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5" name="TextBox 294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6" name="TextBox 294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7" name="TextBox 294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8" name="TextBox 294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49" name="TextBox 294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0" name="TextBox 294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1" name="TextBox 295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2" name="TextBox 295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3" name="TextBox 295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4" name="TextBox 295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5" name="TextBox 295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6" name="TextBox 295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7" name="TextBox 295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8" name="TextBox 295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59" name="TextBox 295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0" name="TextBox 295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1" name="TextBox 296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2" name="TextBox 296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3" name="TextBox 296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4" name="TextBox 296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5" name="TextBox 296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6" name="TextBox 296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7" name="TextBox 296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8" name="TextBox 296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69" name="TextBox 296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0" name="TextBox 296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1" name="TextBox 297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2" name="TextBox 297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3" name="TextBox 297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4" name="TextBox 297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5" name="TextBox 297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6" name="TextBox 297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7" name="TextBox 297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8" name="TextBox 297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79" name="TextBox 297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0" name="TextBox 297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1" name="TextBox 298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2" name="TextBox 298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3" name="TextBox 298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4" name="TextBox 298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5" name="TextBox 298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6" name="TextBox 298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7" name="TextBox 298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8" name="TextBox 298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89" name="TextBox 298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0" name="TextBox 298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1" name="TextBox 299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2" name="TextBox 299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3" name="TextBox 299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4" name="TextBox 299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5" name="TextBox 299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6" name="TextBox 299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7" name="TextBox 299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8" name="TextBox 299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2999" name="TextBox 299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0" name="TextBox 299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1" name="TextBox 300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2" name="TextBox 300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3" name="TextBox 300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4" name="TextBox 300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5" name="TextBox 300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6" name="TextBox 300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7" name="TextBox 300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8" name="TextBox 300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09" name="TextBox 300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0" name="TextBox 300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1" name="TextBox 301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2" name="TextBox 301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3" name="TextBox 301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4" name="TextBox 301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5" name="TextBox 301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6" name="TextBox 301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7" name="TextBox 301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8" name="TextBox 301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19" name="TextBox 301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0" name="TextBox 301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1" name="TextBox 302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2" name="TextBox 302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3" name="TextBox 302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4" name="TextBox 302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5" name="TextBox 302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6" name="TextBox 302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7" name="TextBox 302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8" name="TextBox 302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29" name="TextBox 302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0" name="TextBox 302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1" name="TextBox 303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2" name="TextBox 303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3" name="TextBox 303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4" name="TextBox 303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5" name="TextBox 303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6" name="TextBox 303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7" name="TextBox 303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8" name="TextBox 303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39" name="TextBox 303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0" name="TextBox 303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1" name="TextBox 304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2" name="TextBox 304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3" name="TextBox 304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4" name="TextBox 304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5" name="TextBox 304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6" name="TextBox 304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7" name="TextBox 304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8" name="TextBox 304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49" name="TextBox 304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0" name="TextBox 304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1" name="TextBox 305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2" name="TextBox 305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3" name="TextBox 305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4" name="TextBox 305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5" name="TextBox 305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6" name="TextBox 305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7" name="TextBox 305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8" name="TextBox 305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59" name="TextBox 305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0" name="TextBox 305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1" name="TextBox 306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2" name="TextBox 306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3" name="TextBox 306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4" name="TextBox 306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5" name="TextBox 306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6" name="TextBox 306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7" name="TextBox 306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8" name="TextBox 306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69" name="TextBox 306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0" name="TextBox 306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1" name="TextBox 307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2" name="TextBox 307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3" name="TextBox 307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4" name="TextBox 307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5" name="TextBox 307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6" name="TextBox 307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7" name="TextBox 307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8" name="TextBox 307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79" name="TextBox 307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0" name="TextBox 307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1" name="TextBox 308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2" name="TextBox 308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3" name="TextBox 308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4" name="TextBox 308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5" name="TextBox 308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6" name="TextBox 308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7" name="TextBox 308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8" name="TextBox 308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89" name="TextBox 308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0" name="TextBox 308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1" name="TextBox 309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2" name="TextBox 309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3" name="TextBox 309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4" name="TextBox 309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5" name="TextBox 309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6" name="TextBox 309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7" name="TextBox 309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8" name="TextBox 309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099" name="TextBox 309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0" name="TextBox 309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1" name="TextBox 310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2" name="TextBox 310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3" name="TextBox 310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4" name="TextBox 310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5" name="TextBox 310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6" name="TextBox 310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7" name="TextBox 310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8" name="TextBox 310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09" name="TextBox 310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0" name="TextBox 310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1" name="TextBox 311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2" name="TextBox 311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3" name="TextBox 311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4" name="TextBox 311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5" name="TextBox 311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6" name="TextBox 311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7" name="TextBox 311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8" name="TextBox 311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19" name="TextBox 311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0" name="TextBox 311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1" name="TextBox 312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2" name="TextBox 312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3" name="TextBox 312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4" name="TextBox 312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5" name="TextBox 312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6" name="TextBox 312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7" name="TextBox 312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8" name="TextBox 312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29" name="TextBox 312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0" name="TextBox 312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1" name="TextBox 313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2" name="TextBox 313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3" name="TextBox 313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4" name="TextBox 313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5" name="TextBox 313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6" name="TextBox 313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7" name="TextBox 313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8" name="TextBox 313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39" name="TextBox 313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0" name="TextBox 313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1" name="TextBox 314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2" name="TextBox 314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3" name="TextBox 314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4" name="TextBox 314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5" name="TextBox 314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6" name="TextBox 314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7" name="TextBox 314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8" name="TextBox 314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49" name="TextBox 314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0" name="TextBox 314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1" name="TextBox 315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2" name="TextBox 315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3" name="TextBox 315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4" name="TextBox 315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5" name="TextBox 315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6" name="TextBox 315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7" name="TextBox 315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8" name="TextBox 315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59" name="TextBox 315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0" name="TextBox 315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1" name="TextBox 316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2" name="TextBox 316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3" name="TextBox 316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4" name="TextBox 316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5" name="TextBox 316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6" name="TextBox 316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7" name="TextBox 316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8" name="TextBox 316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69" name="TextBox 316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0" name="TextBox 316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1" name="TextBox 317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2" name="TextBox 317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3" name="TextBox 317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4" name="TextBox 317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5" name="TextBox 317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6" name="TextBox 317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7" name="TextBox 317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8" name="TextBox 317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79" name="TextBox 317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0" name="TextBox 317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1" name="TextBox 318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2" name="TextBox 318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3" name="TextBox 318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4" name="TextBox 318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5" name="TextBox 318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6" name="TextBox 318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7" name="TextBox 318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8" name="TextBox 318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89" name="TextBox 318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0" name="TextBox 318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1" name="TextBox 319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2" name="TextBox 319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3" name="TextBox 319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4" name="TextBox 319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5" name="TextBox 319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6" name="TextBox 319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7" name="TextBox 319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8" name="TextBox 319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199" name="TextBox 319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0" name="TextBox 319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1" name="TextBox 320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2" name="TextBox 320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3" name="TextBox 320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4" name="TextBox 320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5" name="TextBox 320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6" name="TextBox 320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7" name="TextBox 320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8" name="TextBox 320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09" name="TextBox 320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0" name="TextBox 320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1" name="TextBox 321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2" name="TextBox 321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3" name="TextBox 321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4" name="TextBox 321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5" name="TextBox 321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6" name="TextBox 321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7" name="TextBox 321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8" name="TextBox 321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19" name="TextBox 321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0" name="TextBox 321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1" name="TextBox 322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2" name="TextBox 322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3" name="TextBox 322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4" name="TextBox 322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5" name="TextBox 322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6" name="TextBox 322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7" name="TextBox 322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8" name="TextBox 322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29" name="TextBox 322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0" name="TextBox 322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1" name="TextBox 323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2" name="TextBox 323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3" name="TextBox 323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4" name="TextBox 323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5" name="TextBox 323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6" name="TextBox 323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7" name="TextBox 323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8" name="TextBox 323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39" name="TextBox 323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0" name="TextBox 323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1" name="TextBox 324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2" name="TextBox 324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3" name="TextBox 324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4" name="TextBox 324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5" name="TextBox 324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6" name="TextBox 324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7" name="TextBox 324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8" name="TextBox 324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49" name="TextBox 324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0" name="TextBox 324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1" name="TextBox 325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2" name="TextBox 325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3" name="TextBox 325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4" name="TextBox 325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5" name="TextBox 325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6" name="TextBox 325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7" name="TextBox 325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8" name="TextBox 325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59" name="TextBox 325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0" name="TextBox 325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1" name="TextBox 326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2" name="TextBox 326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3" name="TextBox 326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4" name="TextBox 326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5" name="TextBox 326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6" name="TextBox 326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7" name="TextBox 326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8" name="TextBox 326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69" name="TextBox 326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0" name="TextBox 326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1" name="TextBox 327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2" name="TextBox 327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3" name="TextBox 327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4" name="TextBox 327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5" name="TextBox 327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6" name="TextBox 327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7" name="TextBox 327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8" name="TextBox 327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79" name="TextBox 327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0" name="TextBox 327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1" name="TextBox 328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2" name="TextBox 328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3" name="TextBox 328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4" name="TextBox 328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5" name="TextBox 328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6" name="TextBox 328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7" name="TextBox 328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8" name="TextBox 328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89" name="TextBox 328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0" name="TextBox 328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1" name="TextBox 329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2" name="TextBox 329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3" name="TextBox 329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4" name="TextBox 329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5" name="TextBox 329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6" name="TextBox 329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7" name="TextBox 329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8" name="TextBox 329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299" name="TextBox 329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0" name="TextBox 329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1" name="TextBox 330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2" name="TextBox 330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3" name="TextBox 330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4" name="TextBox 330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5" name="TextBox 330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6" name="TextBox 330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7" name="TextBox 330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8" name="TextBox 330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09" name="TextBox 330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0" name="TextBox 330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1" name="TextBox 331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2" name="TextBox 331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3" name="TextBox 331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4" name="TextBox 331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5" name="TextBox 331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6" name="TextBox 331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7" name="TextBox 331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8" name="TextBox 331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19" name="TextBox 331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20" name="TextBox 331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21" name="TextBox 332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22" name="TextBox 332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51" name="TextBox 335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52" name="TextBox 335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53" name="TextBox 335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3354" name="TextBox 3353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3355" name="TextBox 3354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514</xdr:row>
      <xdr:rowOff>335280</xdr:rowOff>
    </xdr:from>
    <xdr:ext cx="97144" cy="231715"/>
    <xdr:sp>
      <xdr:nvSpPr>
        <xdr:cNvPr id="3356" name="TextBox 3355"/>
        <xdr:cNvSpPr txBox="1"/>
      </xdr:nvSpPr>
      <xdr:spPr>
        <a:xfrm>
          <a:off x="9321165" y="172831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57" name="TextBox 335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58" name="TextBox 335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59" name="TextBox 335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0" name="TextBox 335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1" name="TextBox 336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2" name="TextBox 336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3" name="TextBox 336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4" name="TextBox 336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5" name="TextBox 336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6" name="TextBox 336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7" name="TextBox 336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8" name="TextBox 336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69" name="TextBox 336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0" name="TextBox 336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1" name="TextBox 337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2" name="TextBox 337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3" name="TextBox 337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4" name="TextBox 337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5" name="TextBox 337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6" name="TextBox 337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7" name="TextBox 337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8" name="TextBox 337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79" name="TextBox 337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0" name="TextBox 337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1" name="TextBox 338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2" name="TextBox 338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3" name="TextBox 338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4" name="TextBox 338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5" name="TextBox 338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6" name="TextBox 338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7" name="TextBox 338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8" name="TextBox 338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89" name="TextBox 338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0" name="TextBox 338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1" name="TextBox 339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2" name="TextBox 339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3" name="TextBox 339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4" name="TextBox 339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5" name="TextBox 339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6" name="TextBox 339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7" name="TextBox 339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8" name="TextBox 339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399" name="TextBox 339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0" name="TextBox 339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1" name="TextBox 340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2" name="TextBox 340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3" name="TextBox 340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4" name="TextBox 340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5" name="TextBox 340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6" name="TextBox 340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7" name="TextBox 340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8" name="TextBox 340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09" name="TextBox 340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0" name="TextBox 340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1" name="TextBox 341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2" name="TextBox 341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3" name="TextBox 341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4" name="TextBox 341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5" name="TextBox 341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6" name="TextBox 341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7" name="TextBox 341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8" name="TextBox 341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19" name="TextBox 341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0" name="TextBox 341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1" name="TextBox 342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2" name="TextBox 342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3" name="TextBox 342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4" name="TextBox 342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5" name="TextBox 342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6" name="TextBox 342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7" name="TextBox 342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8" name="TextBox 342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29" name="TextBox 342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0" name="TextBox 342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1" name="TextBox 343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2" name="TextBox 343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3" name="TextBox 343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4" name="TextBox 343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5" name="TextBox 343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6" name="TextBox 343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7" name="TextBox 343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8" name="TextBox 343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39" name="TextBox 343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0" name="TextBox 3439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1" name="TextBox 3440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2" name="TextBox 3441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3" name="TextBox 3442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4" name="TextBox 3443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5" name="TextBox 3444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6" name="TextBox 3445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7" name="TextBox 3446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8" name="TextBox 3447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522</xdr:row>
      <xdr:rowOff>0</xdr:rowOff>
    </xdr:from>
    <xdr:ext cx="97144" cy="246955"/>
    <xdr:sp>
      <xdr:nvSpPr>
        <xdr:cNvPr id="3449" name="TextBox 3448"/>
        <xdr:cNvSpPr txBox="1"/>
      </xdr:nvSpPr>
      <xdr:spPr>
        <a:xfrm>
          <a:off x="9321165" y="17517808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450" name="TextBox 3449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451" name="TextBox 3450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452" name="TextBox 3451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453" name="TextBox 3452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54" name="TextBox 3453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455" name="TextBox 3454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56" name="TextBox 345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57" name="TextBox 3456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58" name="TextBox 3457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59" name="TextBox 3458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329871</xdr:rowOff>
    </xdr:from>
    <xdr:ext cx="97144" cy="231715"/>
    <xdr:sp>
      <xdr:nvSpPr>
        <xdr:cNvPr id="3460" name="TextBox 3459"/>
        <xdr:cNvSpPr txBox="1"/>
      </xdr:nvSpPr>
      <xdr:spPr>
        <a:xfrm>
          <a:off x="9321165" y="1745018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329871</xdr:rowOff>
    </xdr:from>
    <xdr:ext cx="97144" cy="231715"/>
    <xdr:sp>
      <xdr:nvSpPr>
        <xdr:cNvPr id="3461" name="TextBox 3460"/>
        <xdr:cNvSpPr txBox="1"/>
      </xdr:nvSpPr>
      <xdr:spPr>
        <a:xfrm>
          <a:off x="9321165" y="1745018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62" name="TextBox 3461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63" name="TextBox 3462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64" name="TextBox 3463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65" name="TextBox 3464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66" name="TextBox 346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67" name="TextBox 346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68" name="TextBox 3467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69" name="TextBox 3468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70" name="TextBox 3469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71" name="TextBox 3470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72" name="TextBox 3471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73" name="TextBox 3472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74" name="TextBox 3473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75" name="TextBox 3474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76" name="TextBox 3475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77" name="TextBox 3476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78" name="TextBox 3477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79" name="TextBox 3478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80" name="TextBox 3479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329871</xdr:rowOff>
    </xdr:from>
    <xdr:ext cx="97144" cy="231715"/>
    <xdr:sp>
      <xdr:nvSpPr>
        <xdr:cNvPr id="3481" name="TextBox 3480"/>
        <xdr:cNvSpPr txBox="1"/>
      </xdr:nvSpPr>
      <xdr:spPr>
        <a:xfrm>
          <a:off x="9321165" y="1745018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329871</xdr:rowOff>
    </xdr:from>
    <xdr:ext cx="97144" cy="231715"/>
    <xdr:sp>
      <xdr:nvSpPr>
        <xdr:cNvPr id="3482" name="TextBox 3481"/>
        <xdr:cNvSpPr txBox="1"/>
      </xdr:nvSpPr>
      <xdr:spPr>
        <a:xfrm>
          <a:off x="9321165" y="1745018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83" name="TextBox 3482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84" name="TextBox 3483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85" name="TextBox 3484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86" name="TextBox 348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487" name="TextBox 348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488" name="TextBox 3487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489" name="TextBox 3488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490" name="TextBox 3489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91" name="TextBox 3490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92" name="TextBox 3491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93" name="TextBox 3492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94" name="TextBox 3493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95" name="TextBox 3494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96" name="TextBox 3495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97" name="TextBox 3496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98" name="TextBox 3497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519</xdr:row>
      <xdr:rowOff>335280</xdr:rowOff>
    </xdr:from>
    <xdr:ext cx="97144" cy="231715"/>
    <xdr:sp>
      <xdr:nvSpPr>
        <xdr:cNvPr id="3499" name="TextBox 3498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500" name="TextBox 3499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501" name="TextBox 3500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502" name="TextBox 3501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503" name="TextBox 3502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04" name="TextBox 3503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0</xdr:rowOff>
    </xdr:from>
    <xdr:ext cx="97144" cy="231715"/>
    <xdr:sp>
      <xdr:nvSpPr>
        <xdr:cNvPr id="3505" name="TextBox 3504"/>
        <xdr:cNvSpPr txBox="1"/>
      </xdr:nvSpPr>
      <xdr:spPr>
        <a:xfrm>
          <a:off x="9321165" y="174507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06" name="TextBox 350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07" name="TextBox 350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08" name="TextBox 3507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09" name="TextBox 3508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0" name="TextBox 3509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1" name="TextBox 3510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2" name="TextBox 3511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3" name="TextBox 3512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4" name="TextBox 3513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5" name="TextBox 3514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6" name="TextBox 351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7" name="TextBox 351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8" name="TextBox 3517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19" name="TextBox 3518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20" name="TextBox 3519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21" name="TextBox 3520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22" name="TextBox 3521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23" name="TextBox 3522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24" name="TextBox 3523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329871</xdr:rowOff>
    </xdr:from>
    <xdr:ext cx="97144" cy="239335"/>
    <xdr:sp>
      <xdr:nvSpPr>
        <xdr:cNvPr id="3525" name="TextBox 3524"/>
        <xdr:cNvSpPr txBox="1"/>
      </xdr:nvSpPr>
      <xdr:spPr>
        <a:xfrm>
          <a:off x="9321165" y="175172370"/>
          <a:ext cx="97155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0</xdr:rowOff>
    </xdr:from>
    <xdr:ext cx="97144" cy="231715"/>
    <xdr:sp>
      <xdr:nvSpPr>
        <xdr:cNvPr id="3526" name="TextBox 352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329871</xdr:rowOff>
    </xdr:from>
    <xdr:ext cx="97144" cy="239335"/>
    <xdr:sp>
      <xdr:nvSpPr>
        <xdr:cNvPr id="3527" name="TextBox 3526"/>
        <xdr:cNvSpPr txBox="1"/>
      </xdr:nvSpPr>
      <xdr:spPr>
        <a:xfrm>
          <a:off x="9321165" y="175172370"/>
          <a:ext cx="97155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28" name="TextBox 3527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0</xdr:rowOff>
    </xdr:from>
    <xdr:ext cx="97144" cy="231715"/>
    <xdr:sp>
      <xdr:nvSpPr>
        <xdr:cNvPr id="3529" name="TextBox 3528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30" name="TextBox 3529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31" name="TextBox 3530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32" name="TextBox 3531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33" name="TextBox 3532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34" name="TextBox 3533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35" name="TextBox 3534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36" name="TextBox 353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37" name="TextBox 353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38" name="TextBox 3537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39" name="TextBox 3538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40" name="TextBox 3539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41" name="TextBox 3540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42" name="TextBox 3541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43" name="TextBox 3542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44" name="TextBox 3543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45" name="TextBox 3544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46" name="TextBox 354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47" name="TextBox 354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48" name="TextBox 3547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49" name="TextBox 3548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0</xdr:rowOff>
    </xdr:from>
    <xdr:ext cx="97144" cy="231715"/>
    <xdr:sp>
      <xdr:nvSpPr>
        <xdr:cNvPr id="3550" name="TextBox 3549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0</xdr:rowOff>
    </xdr:from>
    <xdr:ext cx="97144" cy="231715"/>
    <xdr:sp>
      <xdr:nvSpPr>
        <xdr:cNvPr id="3551" name="TextBox 3550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0</xdr:rowOff>
    </xdr:from>
    <xdr:ext cx="97144" cy="231715"/>
    <xdr:sp>
      <xdr:nvSpPr>
        <xdr:cNvPr id="3552" name="TextBox 3551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0</xdr:rowOff>
    </xdr:from>
    <xdr:ext cx="97144" cy="231715"/>
    <xdr:sp>
      <xdr:nvSpPr>
        <xdr:cNvPr id="3553" name="TextBox 3552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54" name="TextBox 3553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0</xdr:rowOff>
    </xdr:from>
    <xdr:ext cx="97144" cy="231715"/>
    <xdr:sp>
      <xdr:nvSpPr>
        <xdr:cNvPr id="3555" name="TextBox 3554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56" name="TextBox 3555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57" name="TextBox 3556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58" name="TextBox 3557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59" name="TextBox 3558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60" name="TextBox 3559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329871</xdr:rowOff>
    </xdr:from>
    <xdr:ext cx="97144" cy="239335"/>
    <xdr:sp>
      <xdr:nvSpPr>
        <xdr:cNvPr id="3561" name="TextBox 3560"/>
        <xdr:cNvSpPr txBox="1"/>
      </xdr:nvSpPr>
      <xdr:spPr>
        <a:xfrm>
          <a:off x="9321165" y="175172370"/>
          <a:ext cx="97155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0</xdr:rowOff>
    </xdr:from>
    <xdr:ext cx="97144" cy="231715"/>
    <xdr:sp>
      <xdr:nvSpPr>
        <xdr:cNvPr id="3562" name="TextBox 3561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329871</xdr:rowOff>
    </xdr:from>
    <xdr:ext cx="97144" cy="239335"/>
    <xdr:sp>
      <xdr:nvSpPr>
        <xdr:cNvPr id="3563" name="TextBox 3562"/>
        <xdr:cNvSpPr txBox="1"/>
      </xdr:nvSpPr>
      <xdr:spPr>
        <a:xfrm>
          <a:off x="9321165" y="175172370"/>
          <a:ext cx="97155" cy="239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64" name="TextBox 3563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0</xdr:rowOff>
    </xdr:from>
    <xdr:ext cx="97144" cy="231715"/>
    <xdr:sp>
      <xdr:nvSpPr>
        <xdr:cNvPr id="3565" name="TextBox 3564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66" name="TextBox 3565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67" name="TextBox 356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68" name="TextBox 3567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69" name="TextBox 3568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70" name="TextBox 3569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71" name="TextBox 3570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72" name="TextBox 3571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73" name="TextBox 3572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74" name="TextBox 3573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75" name="TextBox 3574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521</xdr:row>
      <xdr:rowOff>335280</xdr:rowOff>
    </xdr:from>
    <xdr:ext cx="97144" cy="239335"/>
    <xdr:sp>
      <xdr:nvSpPr>
        <xdr:cNvPr id="3576" name="TextBox 3575"/>
        <xdr:cNvSpPr txBox="1"/>
      </xdr:nvSpPr>
      <xdr:spPr>
        <a:xfrm>
          <a:off x="9321165" y="175178085"/>
          <a:ext cx="97155" cy="23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77" name="TextBox 357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78" name="TextBox 3577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79" name="TextBox 3578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0" name="TextBox 3579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1" name="TextBox 3580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2" name="TextBox 3581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3" name="TextBox 3582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4" name="TextBox 3583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5" name="TextBox 3584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6" name="TextBox 358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7" name="TextBox 358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8" name="TextBox 3587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89" name="TextBox 3588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90" name="TextBox 3589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91" name="TextBox 3590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92" name="TextBox 3591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93" name="TextBox 3592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94" name="TextBox 3593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95" name="TextBox 3594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96" name="TextBox 3595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97" name="TextBox 3596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186121</xdr:colOff>
      <xdr:row>520</xdr:row>
      <xdr:rowOff>335280</xdr:rowOff>
    </xdr:from>
    <xdr:ext cx="97144" cy="231715"/>
    <xdr:sp>
      <xdr:nvSpPr>
        <xdr:cNvPr id="3598" name="TextBox 3597"/>
        <xdr:cNvSpPr txBox="1"/>
      </xdr:nvSpPr>
      <xdr:spPr>
        <a:xfrm>
          <a:off x="9321165" y="1748428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186121</xdr:colOff>
      <xdr:row>43</xdr:row>
      <xdr:rowOff>335280</xdr:rowOff>
    </xdr:from>
    <xdr:ext cx="97144" cy="231715"/>
    <xdr:sp>
      <xdr:nvSpPr>
        <xdr:cNvPr id="2" name="TextBox 1"/>
        <xdr:cNvSpPr txBox="1"/>
      </xdr:nvSpPr>
      <xdr:spPr>
        <a:xfrm>
          <a:off x="10158095" y="149142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</xdr:row>
      <xdr:rowOff>0</xdr:rowOff>
    </xdr:from>
    <xdr:ext cx="97144" cy="231715"/>
    <xdr:sp>
      <xdr:nvSpPr>
        <xdr:cNvPr id="3" name="TextBox 2"/>
        <xdr:cNvSpPr txBox="1"/>
      </xdr:nvSpPr>
      <xdr:spPr>
        <a:xfrm>
          <a:off x="10158095" y="15249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</xdr:row>
      <xdr:rowOff>0</xdr:rowOff>
    </xdr:from>
    <xdr:ext cx="97144" cy="231715"/>
    <xdr:sp>
      <xdr:nvSpPr>
        <xdr:cNvPr id="4" name="TextBox 3"/>
        <xdr:cNvSpPr txBox="1"/>
      </xdr:nvSpPr>
      <xdr:spPr>
        <a:xfrm>
          <a:off x="10158095" y="15249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</xdr:row>
      <xdr:rowOff>0</xdr:rowOff>
    </xdr:from>
    <xdr:ext cx="97144" cy="231715"/>
    <xdr:sp>
      <xdr:nvSpPr>
        <xdr:cNvPr id="5" name="TextBox 4"/>
        <xdr:cNvSpPr txBox="1"/>
      </xdr:nvSpPr>
      <xdr:spPr>
        <a:xfrm>
          <a:off x="10158095" y="15249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</xdr:row>
      <xdr:rowOff>335280</xdr:rowOff>
    </xdr:from>
    <xdr:ext cx="97144" cy="231715"/>
    <xdr:sp>
      <xdr:nvSpPr>
        <xdr:cNvPr id="6" name="TextBox 5"/>
        <xdr:cNvSpPr txBox="1"/>
      </xdr:nvSpPr>
      <xdr:spPr>
        <a:xfrm>
          <a:off x="10158095" y="58616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15</xdr:row>
      <xdr:rowOff>335280</xdr:rowOff>
    </xdr:from>
    <xdr:ext cx="97144" cy="231715"/>
    <xdr:sp>
      <xdr:nvSpPr>
        <xdr:cNvPr id="7" name="TextBox 6"/>
        <xdr:cNvSpPr txBox="1"/>
      </xdr:nvSpPr>
      <xdr:spPr>
        <a:xfrm>
          <a:off x="10158095" y="5526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</xdr:row>
      <xdr:rowOff>335280</xdr:rowOff>
    </xdr:from>
    <xdr:ext cx="97144" cy="231715"/>
    <xdr:sp>
      <xdr:nvSpPr>
        <xdr:cNvPr id="8" name="TextBox 7"/>
        <xdr:cNvSpPr txBox="1"/>
      </xdr:nvSpPr>
      <xdr:spPr>
        <a:xfrm>
          <a:off x="10158095" y="105556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43</xdr:row>
      <xdr:rowOff>335280</xdr:rowOff>
    </xdr:from>
    <xdr:ext cx="97144" cy="231715"/>
    <xdr:sp>
      <xdr:nvSpPr>
        <xdr:cNvPr id="9" name="TextBox 8"/>
        <xdr:cNvSpPr txBox="1"/>
      </xdr:nvSpPr>
      <xdr:spPr>
        <a:xfrm>
          <a:off x="16934180" y="1491424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97144" cy="231715"/>
    <xdr:sp>
      <xdr:nvSpPr>
        <xdr:cNvPr id="10" name="TextBox 9"/>
        <xdr:cNvSpPr txBox="1"/>
      </xdr:nvSpPr>
      <xdr:spPr>
        <a:xfrm>
          <a:off x="16934180" y="485584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97144" cy="231715"/>
    <xdr:sp>
      <xdr:nvSpPr>
        <xdr:cNvPr id="11" name="TextBox 10"/>
        <xdr:cNvSpPr txBox="1"/>
      </xdr:nvSpPr>
      <xdr:spPr>
        <a:xfrm>
          <a:off x="16934180" y="485584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97144" cy="231715"/>
    <xdr:sp>
      <xdr:nvSpPr>
        <xdr:cNvPr id="12" name="TextBox 11"/>
        <xdr:cNvSpPr txBox="1"/>
      </xdr:nvSpPr>
      <xdr:spPr>
        <a:xfrm>
          <a:off x="16934180" y="485584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16</xdr:row>
      <xdr:rowOff>335280</xdr:rowOff>
    </xdr:from>
    <xdr:ext cx="97144" cy="231715"/>
    <xdr:sp>
      <xdr:nvSpPr>
        <xdr:cNvPr id="13" name="TextBox 12"/>
        <xdr:cNvSpPr txBox="1"/>
      </xdr:nvSpPr>
      <xdr:spPr>
        <a:xfrm>
          <a:off x="16934180" y="586168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15</xdr:row>
      <xdr:rowOff>335280</xdr:rowOff>
    </xdr:from>
    <xdr:ext cx="97144" cy="231715"/>
    <xdr:sp>
      <xdr:nvSpPr>
        <xdr:cNvPr id="14" name="TextBox 13"/>
        <xdr:cNvSpPr txBox="1"/>
      </xdr:nvSpPr>
      <xdr:spPr>
        <a:xfrm>
          <a:off x="16934180" y="552640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30</xdr:row>
      <xdr:rowOff>335280</xdr:rowOff>
    </xdr:from>
    <xdr:ext cx="97144" cy="231715"/>
    <xdr:sp>
      <xdr:nvSpPr>
        <xdr:cNvPr id="15" name="TextBox 14"/>
        <xdr:cNvSpPr txBox="1"/>
      </xdr:nvSpPr>
      <xdr:spPr>
        <a:xfrm>
          <a:off x="16934180" y="1055560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</xdr:row>
      <xdr:rowOff>335280</xdr:rowOff>
    </xdr:from>
    <xdr:ext cx="97144" cy="231715"/>
    <xdr:sp>
      <xdr:nvSpPr>
        <xdr:cNvPr id="16" name="TextBox 15"/>
        <xdr:cNvSpPr txBox="1"/>
      </xdr:nvSpPr>
      <xdr:spPr>
        <a:xfrm>
          <a:off x="10158095" y="145789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17" name="TextBox 16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18" name="TextBox 17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19" name="TextBox 18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20" name="TextBox 19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21" name="TextBox 20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22" name="TextBox 21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23" name="TextBox 22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24" name="TextBox 23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25" name="TextBox 24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26" name="TextBox 25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82</xdr:row>
      <xdr:rowOff>0</xdr:rowOff>
    </xdr:from>
    <xdr:ext cx="97144" cy="231715"/>
    <xdr:sp>
      <xdr:nvSpPr>
        <xdr:cNvPr id="27" name="TextBox 26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115</xdr:row>
      <xdr:rowOff>0</xdr:rowOff>
    </xdr:from>
    <xdr:ext cx="97144" cy="231715"/>
    <xdr:sp>
      <xdr:nvSpPr>
        <xdr:cNvPr id="28" name="TextBox 27"/>
        <xdr:cNvSpPr txBox="1"/>
      </xdr:nvSpPr>
      <xdr:spPr>
        <a:xfrm>
          <a:off x="10158095" y="38530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115</xdr:row>
      <xdr:rowOff>0</xdr:rowOff>
    </xdr:from>
    <xdr:ext cx="97144" cy="231715"/>
    <xdr:sp>
      <xdr:nvSpPr>
        <xdr:cNvPr id="29" name="TextBox 28"/>
        <xdr:cNvSpPr txBox="1"/>
      </xdr:nvSpPr>
      <xdr:spPr>
        <a:xfrm>
          <a:off x="10158095" y="38530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115</xdr:row>
      <xdr:rowOff>0</xdr:rowOff>
    </xdr:from>
    <xdr:ext cx="97144" cy="231715"/>
    <xdr:sp>
      <xdr:nvSpPr>
        <xdr:cNvPr id="30" name="TextBox 29"/>
        <xdr:cNvSpPr txBox="1"/>
      </xdr:nvSpPr>
      <xdr:spPr>
        <a:xfrm>
          <a:off x="10158095" y="38530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115</xdr:row>
      <xdr:rowOff>0</xdr:rowOff>
    </xdr:from>
    <xdr:ext cx="97144" cy="231715"/>
    <xdr:sp>
      <xdr:nvSpPr>
        <xdr:cNvPr id="31" name="TextBox 30"/>
        <xdr:cNvSpPr txBox="1"/>
      </xdr:nvSpPr>
      <xdr:spPr>
        <a:xfrm>
          <a:off x="10158095" y="38530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114</xdr:row>
      <xdr:rowOff>335280</xdr:rowOff>
    </xdr:from>
    <xdr:ext cx="97144" cy="231715"/>
    <xdr:sp>
      <xdr:nvSpPr>
        <xdr:cNvPr id="32" name="TextBox 31"/>
        <xdr:cNvSpPr txBox="1"/>
      </xdr:nvSpPr>
      <xdr:spPr>
        <a:xfrm>
          <a:off x="10158095" y="38530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114</xdr:row>
      <xdr:rowOff>0</xdr:rowOff>
    </xdr:from>
    <xdr:ext cx="97144" cy="231715"/>
    <xdr:sp>
      <xdr:nvSpPr>
        <xdr:cNvPr id="33" name="TextBox 32"/>
        <xdr:cNvSpPr txBox="1"/>
      </xdr:nvSpPr>
      <xdr:spPr>
        <a:xfrm>
          <a:off x="10158095" y="38195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115</xdr:row>
      <xdr:rowOff>0</xdr:rowOff>
    </xdr:from>
    <xdr:ext cx="97144" cy="231715"/>
    <xdr:sp>
      <xdr:nvSpPr>
        <xdr:cNvPr id="34" name="TextBox 33"/>
        <xdr:cNvSpPr txBox="1"/>
      </xdr:nvSpPr>
      <xdr:spPr>
        <a:xfrm>
          <a:off x="10158095" y="38530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115</xdr:row>
      <xdr:rowOff>0</xdr:rowOff>
    </xdr:from>
    <xdr:ext cx="97144" cy="231715"/>
    <xdr:sp>
      <xdr:nvSpPr>
        <xdr:cNvPr id="35" name="TextBox 34"/>
        <xdr:cNvSpPr txBox="1"/>
      </xdr:nvSpPr>
      <xdr:spPr>
        <a:xfrm>
          <a:off x="10158095" y="38530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115</xdr:row>
      <xdr:rowOff>0</xdr:rowOff>
    </xdr:from>
    <xdr:ext cx="97144" cy="231715"/>
    <xdr:sp>
      <xdr:nvSpPr>
        <xdr:cNvPr id="36" name="TextBox 35"/>
        <xdr:cNvSpPr txBox="1"/>
      </xdr:nvSpPr>
      <xdr:spPr>
        <a:xfrm>
          <a:off x="10158095" y="38530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114</xdr:row>
      <xdr:rowOff>335280</xdr:rowOff>
    </xdr:from>
    <xdr:ext cx="97144" cy="231715"/>
    <xdr:sp>
      <xdr:nvSpPr>
        <xdr:cNvPr id="37" name="TextBox 36"/>
        <xdr:cNvSpPr txBox="1"/>
      </xdr:nvSpPr>
      <xdr:spPr>
        <a:xfrm>
          <a:off x="10158095" y="38530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112</xdr:row>
      <xdr:rowOff>335280</xdr:rowOff>
    </xdr:from>
    <xdr:ext cx="97144" cy="231715"/>
    <xdr:sp>
      <xdr:nvSpPr>
        <xdr:cNvPr id="38" name="TextBox 37"/>
        <xdr:cNvSpPr txBox="1"/>
      </xdr:nvSpPr>
      <xdr:spPr>
        <a:xfrm>
          <a:off x="10158095" y="37859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77</xdr:row>
      <xdr:rowOff>335280</xdr:rowOff>
    </xdr:from>
    <xdr:ext cx="97144" cy="231715"/>
    <xdr:sp>
      <xdr:nvSpPr>
        <xdr:cNvPr id="39" name="TextBox 38"/>
        <xdr:cNvSpPr txBox="1"/>
      </xdr:nvSpPr>
      <xdr:spPr>
        <a:xfrm>
          <a:off x="10158095" y="26199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79</xdr:row>
      <xdr:rowOff>335280</xdr:rowOff>
    </xdr:from>
    <xdr:ext cx="97144" cy="231715"/>
    <xdr:sp>
      <xdr:nvSpPr>
        <xdr:cNvPr id="40" name="TextBox 39"/>
        <xdr:cNvSpPr txBox="1"/>
      </xdr:nvSpPr>
      <xdr:spPr>
        <a:xfrm>
          <a:off x="10158095" y="26870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78</xdr:row>
      <xdr:rowOff>335280</xdr:rowOff>
    </xdr:from>
    <xdr:ext cx="97144" cy="231715"/>
    <xdr:sp>
      <xdr:nvSpPr>
        <xdr:cNvPr id="41" name="TextBox 40"/>
        <xdr:cNvSpPr txBox="1"/>
      </xdr:nvSpPr>
      <xdr:spPr>
        <a:xfrm>
          <a:off x="10158095" y="26534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79</xdr:row>
      <xdr:rowOff>335280</xdr:rowOff>
    </xdr:from>
    <xdr:ext cx="97144" cy="231715"/>
    <xdr:sp>
      <xdr:nvSpPr>
        <xdr:cNvPr id="42" name="TextBox 41"/>
        <xdr:cNvSpPr txBox="1"/>
      </xdr:nvSpPr>
      <xdr:spPr>
        <a:xfrm>
          <a:off x="10158095" y="26870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80</xdr:row>
      <xdr:rowOff>335280</xdr:rowOff>
    </xdr:from>
    <xdr:ext cx="97144" cy="231715"/>
    <xdr:sp>
      <xdr:nvSpPr>
        <xdr:cNvPr id="43" name="TextBox 42"/>
        <xdr:cNvSpPr txBox="1"/>
      </xdr:nvSpPr>
      <xdr:spPr>
        <a:xfrm>
          <a:off x="10158095" y="27205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81</xdr:row>
      <xdr:rowOff>335280</xdr:rowOff>
    </xdr:from>
    <xdr:ext cx="97144" cy="231715"/>
    <xdr:sp>
      <xdr:nvSpPr>
        <xdr:cNvPr id="44" name="TextBox 43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80</xdr:row>
      <xdr:rowOff>335280</xdr:rowOff>
    </xdr:from>
    <xdr:ext cx="97144" cy="231715"/>
    <xdr:sp>
      <xdr:nvSpPr>
        <xdr:cNvPr id="45" name="TextBox 44"/>
        <xdr:cNvSpPr txBox="1"/>
      </xdr:nvSpPr>
      <xdr:spPr>
        <a:xfrm>
          <a:off x="10158095" y="27205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81</xdr:row>
      <xdr:rowOff>335280</xdr:rowOff>
    </xdr:from>
    <xdr:ext cx="97144" cy="231715"/>
    <xdr:sp>
      <xdr:nvSpPr>
        <xdr:cNvPr id="46" name="TextBox 45"/>
        <xdr:cNvSpPr txBox="1"/>
      </xdr:nvSpPr>
      <xdr:spPr>
        <a:xfrm>
          <a:off x="10158095" y="27540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71</xdr:row>
      <xdr:rowOff>335280</xdr:rowOff>
    </xdr:from>
    <xdr:ext cx="97144" cy="231715"/>
    <xdr:sp>
      <xdr:nvSpPr>
        <xdr:cNvPr id="47" name="TextBox 46"/>
        <xdr:cNvSpPr txBox="1"/>
      </xdr:nvSpPr>
      <xdr:spPr>
        <a:xfrm>
          <a:off x="10158095" y="241877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72</xdr:row>
      <xdr:rowOff>335280</xdr:rowOff>
    </xdr:from>
    <xdr:ext cx="97144" cy="231715"/>
    <xdr:sp>
      <xdr:nvSpPr>
        <xdr:cNvPr id="48" name="TextBox 47"/>
        <xdr:cNvSpPr txBox="1"/>
      </xdr:nvSpPr>
      <xdr:spPr>
        <a:xfrm>
          <a:off x="10158095" y="245230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71</xdr:row>
      <xdr:rowOff>335280</xdr:rowOff>
    </xdr:from>
    <xdr:ext cx="97144" cy="231715"/>
    <xdr:sp>
      <xdr:nvSpPr>
        <xdr:cNvPr id="49" name="TextBox 48"/>
        <xdr:cNvSpPr txBox="1"/>
      </xdr:nvSpPr>
      <xdr:spPr>
        <a:xfrm>
          <a:off x="10158095" y="241877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72</xdr:row>
      <xdr:rowOff>335280</xdr:rowOff>
    </xdr:from>
    <xdr:ext cx="97144" cy="231715"/>
    <xdr:sp>
      <xdr:nvSpPr>
        <xdr:cNvPr id="50" name="TextBox 49"/>
        <xdr:cNvSpPr txBox="1"/>
      </xdr:nvSpPr>
      <xdr:spPr>
        <a:xfrm>
          <a:off x="10158095" y="245230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80</xdr:row>
      <xdr:rowOff>335280</xdr:rowOff>
    </xdr:from>
    <xdr:ext cx="97144" cy="231715"/>
    <xdr:sp>
      <xdr:nvSpPr>
        <xdr:cNvPr id="51" name="TextBox 50"/>
        <xdr:cNvSpPr txBox="1"/>
      </xdr:nvSpPr>
      <xdr:spPr>
        <a:xfrm>
          <a:off x="10158095" y="27205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80</xdr:row>
      <xdr:rowOff>335280</xdr:rowOff>
    </xdr:from>
    <xdr:ext cx="97144" cy="231715"/>
    <xdr:sp>
      <xdr:nvSpPr>
        <xdr:cNvPr id="52" name="TextBox 51"/>
        <xdr:cNvSpPr txBox="1"/>
      </xdr:nvSpPr>
      <xdr:spPr>
        <a:xfrm>
          <a:off x="10158095" y="27205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27</xdr:row>
      <xdr:rowOff>0</xdr:rowOff>
    </xdr:from>
    <xdr:ext cx="97144" cy="231715"/>
    <xdr:sp>
      <xdr:nvSpPr>
        <xdr:cNvPr id="53" name="TextBox 52"/>
        <xdr:cNvSpPr txBox="1"/>
      </xdr:nvSpPr>
      <xdr:spPr>
        <a:xfrm>
          <a:off x="16934180" y="921448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27</xdr:row>
      <xdr:rowOff>0</xdr:rowOff>
    </xdr:from>
    <xdr:ext cx="97144" cy="231715"/>
    <xdr:sp>
      <xdr:nvSpPr>
        <xdr:cNvPr id="54" name="TextBox 53"/>
        <xdr:cNvSpPr txBox="1"/>
      </xdr:nvSpPr>
      <xdr:spPr>
        <a:xfrm>
          <a:off x="16934180" y="921448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27</xdr:row>
      <xdr:rowOff>0</xdr:rowOff>
    </xdr:from>
    <xdr:ext cx="97144" cy="231715"/>
    <xdr:sp>
      <xdr:nvSpPr>
        <xdr:cNvPr id="55" name="TextBox 54"/>
        <xdr:cNvSpPr txBox="1"/>
      </xdr:nvSpPr>
      <xdr:spPr>
        <a:xfrm>
          <a:off x="16934180" y="921448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98</xdr:row>
      <xdr:rowOff>335280</xdr:rowOff>
    </xdr:from>
    <xdr:ext cx="97144" cy="231715"/>
    <xdr:sp>
      <xdr:nvSpPr>
        <xdr:cNvPr id="56" name="TextBox 55"/>
        <xdr:cNvSpPr txBox="1"/>
      </xdr:nvSpPr>
      <xdr:spPr>
        <a:xfrm>
          <a:off x="10158095" y="33166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98</xdr:row>
      <xdr:rowOff>335280</xdr:rowOff>
    </xdr:from>
    <xdr:ext cx="97144" cy="231715"/>
    <xdr:sp>
      <xdr:nvSpPr>
        <xdr:cNvPr id="57" name="TextBox 56"/>
        <xdr:cNvSpPr txBox="1"/>
      </xdr:nvSpPr>
      <xdr:spPr>
        <a:xfrm>
          <a:off x="10158095" y="33166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</xdr:row>
      <xdr:rowOff>335280</xdr:rowOff>
    </xdr:from>
    <xdr:ext cx="97144" cy="231715"/>
    <xdr:sp>
      <xdr:nvSpPr>
        <xdr:cNvPr id="58" name="TextBox 57"/>
        <xdr:cNvSpPr txBox="1"/>
      </xdr:nvSpPr>
      <xdr:spPr>
        <a:xfrm>
          <a:off x="16934180" y="988504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97144" cy="231715"/>
    <xdr:sp>
      <xdr:nvSpPr>
        <xdr:cNvPr id="59" name="TextBox 58"/>
        <xdr:cNvSpPr txBox="1"/>
      </xdr:nvSpPr>
      <xdr:spPr>
        <a:xfrm>
          <a:off x="16934180" y="1357312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97144" cy="231715"/>
    <xdr:sp>
      <xdr:nvSpPr>
        <xdr:cNvPr id="60" name="TextBox 59"/>
        <xdr:cNvSpPr txBox="1"/>
      </xdr:nvSpPr>
      <xdr:spPr>
        <a:xfrm>
          <a:off x="16934180" y="1357312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40</xdr:row>
      <xdr:rowOff>0</xdr:rowOff>
    </xdr:from>
    <xdr:ext cx="97144" cy="231715"/>
    <xdr:sp>
      <xdr:nvSpPr>
        <xdr:cNvPr id="61" name="TextBox 60"/>
        <xdr:cNvSpPr txBox="1"/>
      </xdr:nvSpPr>
      <xdr:spPr>
        <a:xfrm>
          <a:off x="16934180" y="1357312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30</xdr:row>
      <xdr:rowOff>335280</xdr:rowOff>
    </xdr:from>
    <xdr:ext cx="97144" cy="231715"/>
    <xdr:sp>
      <xdr:nvSpPr>
        <xdr:cNvPr id="62" name="TextBox 61"/>
        <xdr:cNvSpPr txBox="1"/>
      </xdr:nvSpPr>
      <xdr:spPr>
        <a:xfrm>
          <a:off x="16934180" y="1055560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30</xdr:row>
      <xdr:rowOff>335280</xdr:rowOff>
    </xdr:from>
    <xdr:ext cx="97144" cy="231715"/>
    <xdr:sp>
      <xdr:nvSpPr>
        <xdr:cNvPr id="63" name="TextBox 62"/>
        <xdr:cNvSpPr txBox="1"/>
      </xdr:nvSpPr>
      <xdr:spPr>
        <a:xfrm>
          <a:off x="16934180" y="10555605"/>
          <a:ext cx="96520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64" name="TextBox 63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65" name="TextBox 64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66" name="TextBox 65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67" name="TextBox 66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68" name="TextBox 67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69" name="TextBox 68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70" name="TextBox 69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71" name="TextBox 70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72" name="TextBox 71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73" name="TextBox 72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0</xdr:rowOff>
    </xdr:from>
    <xdr:ext cx="97144" cy="231715"/>
    <xdr:sp>
      <xdr:nvSpPr>
        <xdr:cNvPr id="74" name="TextBox 73"/>
        <xdr:cNvSpPr txBox="1"/>
      </xdr:nvSpPr>
      <xdr:spPr>
        <a:xfrm>
          <a:off x="10158095" y="55220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131</xdr:row>
      <xdr:rowOff>329871</xdr:rowOff>
    </xdr:from>
    <xdr:ext cx="97144" cy="231715"/>
    <xdr:sp>
      <xdr:nvSpPr>
        <xdr:cNvPr id="75" name="TextBox 74"/>
        <xdr:cNvSpPr txBox="1"/>
      </xdr:nvSpPr>
      <xdr:spPr>
        <a:xfrm>
          <a:off x="10158095" y="441502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131</xdr:row>
      <xdr:rowOff>329871</xdr:rowOff>
    </xdr:from>
    <xdr:ext cx="97144" cy="231715"/>
    <xdr:sp>
      <xdr:nvSpPr>
        <xdr:cNvPr id="76" name="TextBox 75"/>
        <xdr:cNvSpPr txBox="1"/>
      </xdr:nvSpPr>
      <xdr:spPr>
        <a:xfrm>
          <a:off x="10158095" y="441502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112</xdr:row>
      <xdr:rowOff>335280</xdr:rowOff>
    </xdr:from>
    <xdr:ext cx="97144" cy="231715"/>
    <xdr:sp>
      <xdr:nvSpPr>
        <xdr:cNvPr id="77" name="TextBox 76"/>
        <xdr:cNvSpPr txBox="1"/>
      </xdr:nvSpPr>
      <xdr:spPr>
        <a:xfrm>
          <a:off x="10158095" y="37859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112</xdr:row>
      <xdr:rowOff>0</xdr:rowOff>
    </xdr:from>
    <xdr:ext cx="97144" cy="231715"/>
    <xdr:sp>
      <xdr:nvSpPr>
        <xdr:cNvPr id="78" name="TextBox 77"/>
        <xdr:cNvSpPr txBox="1"/>
      </xdr:nvSpPr>
      <xdr:spPr>
        <a:xfrm>
          <a:off x="10158095" y="375246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113</xdr:row>
      <xdr:rowOff>335280</xdr:rowOff>
    </xdr:from>
    <xdr:ext cx="97144" cy="231715"/>
    <xdr:sp>
      <xdr:nvSpPr>
        <xdr:cNvPr id="79" name="TextBox 78"/>
        <xdr:cNvSpPr txBox="1"/>
      </xdr:nvSpPr>
      <xdr:spPr>
        <a:xfrm>
          <a:off x="10158095" y="38195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112</xdr:row>
      <xdr:rowOff>335280</xdr:rowOff>
    </xdr:from>
    <xdr:ext cx="97144" cy="231715"/>
    <xdr:sp>
      <xdr:nvSpPr>
        <xdr:cNvPr id="80" name="TextBox 79"/>
        <xdr:cNvSpPr txBox="1"/>
      </xdr:nvSpPr>
      <xdr:spPr>
        <a:xfrm>
          <a:off x="10158095" y="37859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110</xdr:row>
      <xdr:rowOff>335280</xdr:rowOff>
    </xdr:from>
    <xdr:ext cx="97144" cy="231715"/>
    <xdr:sp>
      <xdr:nvSpPr>
        <xdr:cNvPr id="81" name="TextBox 80"/>
        <xdr:cNvSpPr txBox="1"/>
      </xdr:nvSpPr>
      <xdr:spPr>
        <a:xfrm>
          <a:off x="10158095" y="371894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163</xdr:row>
      <xdr:rowOff>335280</xdr:rowOff>
    </xdr:from>
    <xdr:ext cx="97144" cy="231715"/>
    <xdr:sp>
      <xdr:nvSpPr>
        <xdr:cNvPr id="82" name="TextBox 81"/>
        <xdr:cNvSpPr txBox="1"/>
      </xdr:nvSpPr>
      <xdr:spPr>
        <a:xfrm>
          <a:off x="10158095" y="54884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163</xdr:row>
      <xdr:rowOff>335280</xdr:rowOff>
    </xdr:from>
    <xdr:ext cx="97144" cy="231715"/>
    <xdr:sp>
      <xdr:nvSpPr>
        <xdr:cNvPr id="83" name="TextBox 82"/>
        <xdr:cNvSpPr txBox="1"/>
      </xdr:nvSpPr>
      <xdr:spPr>
        <a:xfrm>
          <a:off x="10158095" y="54884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84" name="TextBox 83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85" name="TextBox 84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166</xdr:row>
      <xdr:rowOff>0</xdr:rowOff>
    </xdr:from>
    <xdr:ext cx="97144" cy="231715"/>
    <xdr:sp>
      <xdr:nvSpPr>
        <xdr:cNvPr id="86" name="TextBox 85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0</xdr:rowOff>
    </xdr:from>
    <xdr:ext cx="97144" cy="231715"/>
    <xdr:sp>
      <xdr:nvSpPr>
        <xdr:cNvPr id="87" name="TextBox 86"/>
        <xdr:cNvSpPr txBox="1"/>
      </xdr:nvSpPr>
      <xdr:spPr>
        <a:xfrm>
          <a:off x="10158095" y="55220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0</xdr:rowOff>
    </xdr:from>
    <xdr:ext cx="97144" cy="231715"/>
    <xdr:sp>
      <xdr:nvSpPr>
        <xdr:cNvPr id="88" name="TextBox 87"/>
        <xdr:cNvSpPr txBox="1"/>
      </xdr:nvSpPr>
      <xdr:spPr>
        <a:xfrm>
          <a:off x="10158095" y="55220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0</xdr:rowOff>
    </xdr:from>
    <xdr:ext cx="97144" cy="231715"/>
    <xdr:sp>
      <xdr:nvSpPr>
        <xdr:cNvPr id="89" name="TextBox 88"/>
        <xdr:cNvSpPr txBox="1"/>
      </xdr:nvSpPr>
      <xdr:spPr>
        <a:xfrm>
          <a:off x="10158095" y="55220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335280</xdr:rowOff>
    </xdr:from>
    <xdr:ext cx="97144" cy="231715"/>
    <xdr:sp>
      <xdr:nvSpPr>
        <xdr:cNvPr id="90" name="TextBox 89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0</xdr:rowOff>
    </xdr:from>
    <xdr:ext cx="97144" cy="231715"/>
    <xdr:sp>
      <xdr:nvSpPr>
        <xdr:cNvPr id="91" name="TextBox 90"/>
        <xdr:cNvSpPr txBox="1"/>
      </xdr:nvSpPr>
      <xdr:spPr>
        <a:xfrm>
          <a:off x="10158095" y="55220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163</xdr:row>
      <xdr:rowOff>335280</xdr:rowOff>
    </xdr:from>
    <xdr:ext cx="97144" cy="231715"/>
    <xdr:sp>
      <xdr:nvSpPr>
        <xdr:cNvPr id="92" name="TextBox 91"/>
        <xdr:cNvSpPr txBox="1"/>
      </xdr:nvSpPr>
      <xdr:spPr>
        <a:xfrm>
          <a:off x="10158095" y="54884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93" name="TextBox 92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94" name="TextBox 93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95" name="TextBox 94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96" name="TextBox 95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97" name="TextBox 96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98" name="TextBox 97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99" name="TextBox 98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00" name="TextBox 99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01" name="TextBox 100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02" name="TextBox 101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03" name="TextBox 102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182</xdr:row>
      <xdr:rowOff>329871</xdr:rowOff>
    </xdr:from>
    <xdr:ext cx="97144" cy="231715"/>
    <xdr:sp>
      <xdr:nvSpPr>
        <xdr:cNvPr id="104" name="TextBox 103"/>
        <xdr:cNvSpPr txBox="1"/>
      </xdr:nvSpPr>
      <xdr:spPr>
        <a:xfrm>
          <a:off x="10158095" y="6117526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182</xdr:row>
      <xdr:rowOff>329871</xdr:rowOff>
    </xdr:from>
    <xdr:ext cx="97144" cy="231715"/>
    <xdr:sp>
      <xdr:nvSpPr>
        <xdr:cNvPr id="105" name="TextBox 104"/>
        <xdr:cNvSpPr txBox="1"/>
      </xdr:nvSpPr>
      <xdr:spPr>
        <a:xfrm>
          <a:off x="10158095" y="6117526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06" name="TextBox 105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07" name="TextBox 106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08" name="TextBox 107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09" name="TextBox 108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10" name="TextBox 109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11" name="TextBox 110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12" name="TextBox 111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13" name="TextBox 112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14" name="TextBox 113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15" name="TextBox 114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208</xdr:row>
      <xdr:rowOff>0</xdr:rowOff>
    </xdr:from>
    <xdr:ext cx="97144" cy="231715"/>
    <xdr:sp>
      <xdr:nvSpPr>
        <xdr:cNvPr id="116" name="TextBox 115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159</xdr:row>
      <xdr:rowOff>335280</xdr:rowOff>
    </xdr:from>
    <xdr:ext cx="97144" cy="231715"/>
    <xdr:sp>
      <xdr:nvSpPr>
        <xdr:cNvPr id="117" name="TextBox 116"/>
        <xdr:cNvSpPr txBox="1"/>
      </xdr:nvSpPr>
      <xdr:spPr>
        <a:xfrm>
          <a:off x="10158095" y="53543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159</xdr:row>
      <xdr:rowOff>335280</xdr:rowOff>
    </xdr:from>
    <xdr:ext cx="97144" cy="231715"/>
    <xdr:sp>
      <xdr:nvSpPr>
        <xdr:cNvPr id="118" name="TextBox 117"/>
        <xdr:cNvSpPr txBox="1"/>
      </xdr:nvSpPr>
      <xdr:spPr>
        <a:xfrm>
          <a:off x="10158095" y="53543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159</xdr:row>
      <xdr:rowOff>335280</xdr:rowOff>
    </xdr:from>
    <xdr:ext cx="97144" cy="231715"/>
    <xdr:sp>
      <xdr:nvSpPr>
        <xdr:cNvPr id="119" name="TextBox 118"/>
        <xdr:cNvSpPr txBox="1"/>
      </xdr:nvSpPr>
      <xdr:spPr>
        <a:xfrm>
          <a:off x="10158095" y="53543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159</xdr:row>
      <xdr:rowOff>335280</xdr:rowOff>
    </xdr:from>
    <xdr:ext cx="97144" cy="231715"/>
    <xdr:sp>
      <xdr:nvSpPr>
        <xdr:cNvPr id="120" name="TextBox 119"/>
        <xdr:cNvSpPr txBox="1"/>
      </xdr:nvSpPr>
      <xdr:spPr>
        <a:xfrm>
          <a:off x="10158095" y="53543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159</xdr:row>
      <xdr:rowOff>335280</xdr:rowOff>
    </xdr:from>
    <xdr:ext cx="97144" cy="231715"/>
    <xdr:sp>
      <xdr:nvSpPr>
        <xdr:cNvPr id="121" name="TextBox 120"/>
        <xdr:cNvSpPr txBox="1"/>
      </xdr:nvSpPr>
      <xdr:spPr>
        <a:xfrm>
          <a:off x="10158095" y="53543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159</xdr:row>
      <xdr:rowOff>335280</xdr:rowOff>
    </xdr:from>
    <xdr:ext cx="97144" cy="231715"/>
    <xdr:sp>
      <xdr:nvSpPr>
        <xdr:cNvPr id="122" name="TextBox 121"/>
        <xdr:cNvSpPr txBox="1"/>
      </xdr:nvSpPr>
      <xdr:spPr>
        <a:xfrm>
          <a:off x="10158095" y="53543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329871</xdr:rowOff>
    </xdr:from>
    <xdr:ext cx="97144" cy="231715"/>
    <xdr:sp>
      <xdr:nvSpPr>
        <xdr:cNvPr id="123" name="TextBox 122"/>
        <xdr:cNvSpPr txBox="1"/>
      </xdr:nvSpPr>
      <xdr:spPr>
        <a:xfrm>
          <a:off x="10158095" y="5554980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0</xdr:rowOff>
    </xdr:from>
    <xdr:ext cx="97144" cy="231715"/>
    <xdr:sp>
      <xdr:nvSpPr>
        <xdr:cNvPr id="124" name="TextBox 123"/>
        <xdr:cNvSpPr txBox="1"/>
      </xdr:nvSpPr>
      <xdr:spPr>
        <a:xfrm>
          <a:off x="10158095" y="55220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329871</xdr:rowOff>
    </xdr:from>
    <xdr:ext cx="97144" cy="231715"/>
    <xdr:sp>
      <xdr:nvSpPr>
        <xdr:cNvPr id="125" name="TextBox 124"/>
        <xdr:cNvSpPr txBox="1"/>
      </xdr:nvSpPr>
      <xdr:spPr>
        <a:xfrm>
          <a:off x="10158095" y="5554980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164</xdr:row>
      <xdr:rowOff>0</xdr:rowOff>
    </xdr:from>
    <xdr:ext cx="97144" cy="231715"/>
    <xdr:sp>
      <xdr:nvSpPr>
        <xdr:cNvPr id="126" name="TextBox 125"/>
        <xdr:cNvSpPr txBox="1"/>
      </xdr:nvSpPr>
      <xdr:spPr>
        <a:xfrm>
          <a:off x="10158095" y="54884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335280</xdr:rowOff>
    </xdr:from>
    <xdr:ext cx="97144" cy="231715"/>
    <xdr:sp>
      <xdr:nvSpPr>
        <xdr:cNvPr id="127" name="TextBox 126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0</xdr:rowOff>
    </xdr:from>
    <xdr:ext cx="97144" cy="231715"/>
    <xdr:sp>
      <xdr:nvSpPr>
        <xdr:cNvPr id="128" name="TextBox 127"/>
        <xdr:cNvSpPr txBox="1"/>
      </xdr:nvSpPr>
      <xdr:spPr>
        <a:xfrm>
          <a:off x="10158095" y="55220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165</xdr:row>
      <xdr:rowOff>335280</xdr:rowOff>
    </xdr:from>
    <xdr:ext cx="97144" cy="231715"/>
    <xdr:sp>
      <xdr:nvSpPr>
        <xdr:cNvPr id="129" name="TextBox 128"/>
        <xdr:cNvSpPr txBox="1"/>
      </xdr:nvSpPr>
      <xdr:spPr>
        <a:xfrm>
          <a:off x="10158095" y="55555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164</xdr:row>
      <xdr:rowOff>0</xdr:rowOff>
    </xdr:from>
    <xdr:ext cx="97144" cy="231715"/>
    <xdr:sp>
      <xdr:nvSpPr>
        <xdr:cNvPr id="130" name="TextBox 129"/>
        <xdr:cNvSpPr txBox="1"/>
      </xdr:nvSpPr>
      <xdr:spPr>
        <a:xfrm>
          <a:off x="10158095" y="54884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164</xdr:row>
      <xdr:rowOff>0</xdr:rowOff>
    </xdr:from>
    <xdr:ext cx="97144" cy="231715"/>
    <xdr:sp>
      <xdr:nvSpPr>
        <xdr:cNvPr id="131" name="TextBox 130"/>
        <xdr:cNvSpPr txBox="1"/>
      </xdr:nvSpPr>
      <xdr:spPr>
        <a:xfrm>
          <a:off x="10158095" y="54884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164</xdr:row>
      <xdr:rowOff>0</xdr:rowOff>
    </xdr:from>
    <xdr:ext cx="97144" cy="231715"/>
    <xdr:sp>
      <xdr:nvSpPr>
        <xdr:cNvPr id="132" name="TextBox 131"/>
        <xdr:cNvSpPr txBox="1"/>
      </xdr:nvSpPr>
      <xdr:spPr>
        <a:xfrm>
          <a:off x="10158095" y="54884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164</xdr:row>
      <xdr:rowOff>335280</xdr:rowOff>
    </xdr:from>
    <xdr:ext cx="97144" cy="231715"/>
    <xdr:sp>
      <xdr:nvSpPr>
        <xdr:cNvPr id="133" name="TextBox 132"/>
        <xdr:cNvSpPr txBox="1"/>
      </xdr:nvSpPr>
      <xdr:spPr>
        <a:xfrm>
          <a:off x="10158095" y="55220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164</xdr:row>
      <xdr:rowOff>0</xdr:rowOff>
    </xdr:from>
    <xdr:ext cx="97144" cy="231715"/>
    <xdr:sp>
      <xdr:nvSpPr>
        <xdr:cNvPr id="134" name="TextBox 133"/>
        <xdr:cNvSpPr txBox="1"/>
      </xdr:nvSpPr>
      <xdr:spPr>
        <a:xfrm>
          <a:off x="10158095" y="54884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181</xdr:row>
      <xdr:rowOff>329871</xdr:rowOff>
    </xdr:from>
    <xdr:ext cx="97144" cy="231715"/>
    <xdr:sp>
      <xdr:nvSpPr>
        <xdr:cNvPr id="135" name="TextBox 134"/>
        <xdr:cNvSpPr txBox="1"/>
      </xdr:nvSpPr>
      <xdr:spPr>
        <a:xfrm>
          <a:off x="10158095" y="6083998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181</xdr:row>
      <xdr:rowOff>329871</xdr:rowOff>
    </xdr:from>
    <xdr:ext cx="97144" cy="231715"/>
    <xdr:sp>
      <xdr:nvSpPr>
        <xdr:cNvPr id="136" name="TextBox 135"/>
        <xdr:cNvSpPr txBox="1"/>
      </xdr:nvSpPr>
      <xdr:spPr>
        <a:xfrm>
          <a:off x="10158095" y="6083998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37" name="TextBox 136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38" name="TextBox 137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39" name="TextBox 138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40" name="TextBox 139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41" name="TextBox 140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42" name="TextBox 141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43" name="TextBox 142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44" name="TextBox 143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45" name="TextBox 144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46" name="TextBox 145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47" name="TextBox 146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224</xdr:row>
      <xdr:rowOff>329871</xdr:rowOff>
    </xdr:from>
    <xdr:ext cx="97144" cy="231715"/>
    <xdr:sp>
      <xdr:nvSpPr>
        <xdr:cNvPr id="148" name="TextBox 147"/>
        <xdr:cNvSpPr txBox="1"/>
      </xdr:nvSpPr>
      <xdr:spPr>
        <a:xfrm>
          <a:off x="10158095" y="751827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224</xdr:row>
      <xdr:rowOff>329871</xdr:rowOff>
    </xdr:from>
    <xdr:ext cx="97144" cy="231715"/>
    <xdr:sp>
      <xdr:nvSpPr>
        <xdr:cNvPr id="149" name="TextBox 148"/>
        <xdr:cNvSpPr txBox="1"/>
      </xdr:nvSpPr>
      <xdr:spPr>
        <a:xfrm>
          <a:off x="10158095" y="751827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255</xdr:row>
      <xdr:rowOff>0</xdr:rowOff>
    </xdr:from>
    <xdr:ext cx="97144" cy="231715"/>
    <xdr:sp>
      <xdr:nvSpPr>
        <xdr:cNvPr id="150" name="TextBox 149"/>
        <xdr:cNvSpPr txBox="1"/>
      </xdr:nvSpPr>
      <xdr:spPr>
        <a:xfrm>
          <a:off x="10158095" y="85246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255</xdr:row>
      <xdr:rowOff>0</xdr:rowOff>
    </xdr:from>
    <xdr:ext cx="97144" cy="231715"/>
    <xdr:sp>
      <xdr:nvSpPr>
        <xdr:cNvPr id="151" name="TextBox 150"/>
        <xdr:cNvSpPr txBox="1"/>
      </xdr:nvSpPr>
      <xdr:spPr>
        <a:xfrm>
          <a:off x="10158095" y="85246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52" name="TextBox 151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53" name="TextBox 152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54" name="TextBox 153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55" name="TextBox 154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56" name="TextBox 155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57" name="TextBox 156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58" name="TextBox 157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256</xdr:row>
      <xdr:rowOff>0</xdr:rowOff>
    </xdr:from>
    <xdr:ext cx="97144" cy="231715"/>
    <xdr:sp>
      <xdr:nvSpPr>
        <xdr:cNvPr id="159" name="TextBox 158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255</xdr:row>
      <xdr:rowOff>0</xdr:rowOff>
    </xdr:from>
    <xdr:ext cx="97144" cy="231715"/>
    <xdr:sp>
      <xdr:nvSpPr>
        <xdr:cNvPr id="160" name="TextBox 159"/>
        <xdr:cNvSpPr txBox="1"/>
      </xdr:nvSpPr>
      <xdr:spPr>
        <a:xfrm>
          <a:off x="10158095" y="85246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223</xdr:row>
      <xdr:rowOff>329871</xdr:rowOff>
    </xdr:from>
    <xdr:ext cx="97144" cy="231715"/>
    <xdr:sp>
      <xdr:nvSpPr>
        <xdr:cNvPr id="161" name="TextBox 160"/>
        <xdr:cNvSpPr txBox="1"/>
      </xdr:nvSpPr>
      <xdr:spPr>
        <a:xfrm>
          <a:off x="10158095" y="74847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223</xdr:row>
      <xdr:rowOff>329871</xdr:rowOff>
    </xdr:from>
    <xdr:ext cx="97144" cy="231715"/>
    <xdr:sp>
      <xdr:nvSpPr>
        <xdr:cNvPr id="162" name="TextBox 161"/>
        <xdr:cNvSpPr txBox="1"/>
      </xdr:nvSpPr>
      <xdr:spPr>
        <a:xfrm>
          <a:off x="10158095" y="7484745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201</xdr:row>
      <xdr:rowOff>0</xdr:rowOff>
    </xdr:from>
    <xdr:ext cx="97144" cy="231715"/>
    <xdr:sp>
      <xdr:nvSpPr>
        <xdr:cNvPr id="163" name="TextBox 162"/>
        <xdr:cNvSpPr txBox="1"/>
      </xdr:nvSpPr>
      <xdr:spPr>
        <a:xfrm>
          <a:off x="10158095" y="672160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201</xdr:row>
      <xdr:rowOff>0</xdr:rowOff>
    </xdr:from>
    <xdr:ext cx="97144" cy="231715"/>
    <xdr:sp>
      <xdr:nvSpPr>
        <xdr:cNvPr id="164" name="TextBox 163"/>
        <xdr:cNvSpPr txBox="1"/>
      </xdr:nvSpPr>
      <xdr:spPr>
        <a:xfrm>
          <a:off x="10158095" y="672160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201</xdr:row>
      <xdr:rowOff>0</xdr:rowOff>
    </xdr:from>
    <xdr:ext cx="97144" cy="231715"/>
    <xdr:sp>
      <xdr:nvSpPr>
        <xdr:cNvPr id="165" name="TextBox 164"/>
        <xdr:cNvSpPr txBox="1"/>
      </xdr:nvSpPr>
      <xdr:spPr>
        <a:xfrm>
          <a:off x="10158095" y="672160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201</xdr:row>
      <xdr:rowOff>0</xdr:rowOff>
    </xdr:from>
    <xdr:ext cx="97144" cy="231715"/>
    <xdr:sp>
      <xdr:nvSpPr>
        <xdr:cNvPr id="166" name="TextBox 165"/>
        <xdr:cNvSpPr txBox="1"/>
      </xdr:nvSpPr>
      <xdr:spPr>
        <a:xfrm>
          <a:off x="10158095" y="672160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201</xdr:row>
      <xdr:rowOff>335280</xdr:rowOff>
    </xdr:from>
    <xdr:ext cx="97144" cy="231715"/>
    <xdr:sp>
      <xdr:nvSpPr>
        <xdr:cNvPr id="167" name="TextBox 166"/>
        <xdr:cNvSpPr txBox="1"/>
      </xdr:nvSpPr>
      <xdr:spPr>
        <a:xfrm>
          <a:off x="10158095" y="675513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201</xdr:row>
      <xdr:rowOff>0</xdr:rowOff>
    </xdr:from>
    <xdr:ext cx="97144" cy="231715"/>
    <xdr:sp>
      <xdr:nvSpPr>
        <xdr:cNvPr id="168" name="TextBox 167"/>
        <xdr:cNvSpPr txBox="1"/>
      </xdr:nvSpPr>
      <xdr:spPr>
        <a:xfrm>
          <a:off x="10158095" y="672160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205</xdr:row>
      <xdr:rowOff>335280</xdr:rowOff>
    </xdr:from>
    <xdr:ext cx="97144" cy="231715"/>
    <xdr:sp>
      <xdr:nvSpPr>
        <xdr:cNvPr id="169" name="TextBox 168"/>
        <xdr:cNvSpPr txBox="1"/>
      </xdr:nvSpPr>
      <xdr:spPr>
        <a:xfrm>
          <a:off x="10158095" y="688924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205</xdr:row>
      <xdr:rowOff>335280</xdr:rowOff>
    </xdr:from>
    <xdr:ext cx="97144" cy="231715"/>
    <xdr:sp>
      <xdr:nvSpPr>
        <xdr:cNvPr id="170" name="TextBox 169"/>
        <xdr:cNvSpPr txBox="1"/>
      </xdr:nvSpPr>
      <xdr:spPr>
        <a:xfrm>
          <a:off x="10158095" y="688924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205</xdr:row>
      <xdr:rowOff>335280</xdr:rowOff>
    </xdr:from>
    <xdr:ext cx="97144" cy="231715"/>
    <xdr:sp>
      <xdr:nvSpPr>
        <xdr:cNvPr id="171" name="TextBox 170"/>
        <xdr:cNvSpPr txBox="1"/>
      </xdr:nvSpPr>
      <xdr:spPr>
        <a:xfrm>
          <a:off x="10158095" y="688924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207</xdr:row>
      <xdr:rowOff>329871</xdr:rowOff>
    </xdr:from>
    <xdr:ext cx="97144" cy="231715"/>
    <xdr:sp>
      <xdr:nvSpPr>
        <xdr:cNvPr id="172" name="TextBox 171"/>
        <xdr:cNvSpPr txBox="1"/>
      </xdr:nvSpPr>
      <xdr:spPr>
        <a:xfrm>
          <a:off x="10158095" y="6955726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207</xdr:row>
      <xdr:rowOff>0</xdr:rowOff>
    </xdr:from>
    <xdr:ext cx="97144" cy="231715"/>
    <xdr:sp>
      <xdr:nvSpPr>
        <xdr:cNvPr id="173" name="TextBox 172"/>
        <xdr:cNvSpPr txBox="1"/>
      </xdr:nvSpPr>
      <xdr:spPr>
        <a:xfrm>
          <a:off x="10158095" y="692277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207</xdr:row>
      <xdr:rowOff>329871</xdr:rowOff>
    </xdr:from>
    <xdr:ext cx="97144" cy="231715"/>
    <xdr:sp>
      <xdr:nvSpPr>
        <xdr:cNvPr id="174" name="TextBox 173"/>
        <xdr:cNvSpPr txBox="1"/>
      </xdr:nvSpPr>
      <xdr:spPr>
        <a:xfrm>
          <a:off x="10158095" y="6955726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207</xdr:row>
      <xdr:rowOff>335280</xdr:rowOff>
    </xdr:from>
    <xdr:ext cx="97144" cy="231715"/>
    <xdr:sp>
      <xdr:nvSpPr>
        <xdr:cNvPr id="175" name="TextBox 174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207</xdr:row>
      <xdr:rowOff>0</xdr:rowOff>
    </xdr:from>
    <xdr:ext cx="97144" cy="231715"/>
    <xdr:sp>
      <xdr:nvSpPr>
        <xdr:cNvPr id="176" name="TextBox 175"/>
        <xdr:cNvSpPr txBox="1"/>
      </xdr:nvSpPr>
      <xdr:spPr>
        <a:xfrm>
          <a:off x="10158095" y="692277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207</xdr:row>
      <xdr:rowOff>335280</xdr:rowOff>
    </xdr:from>
    <xdr:ext cx="97144" cy="231715"/>
    <xdr:sp>
      <xdr:nvSpPr>
        <xdr:cNvPr id="177" name="TextBox 176"/>
        <xdr:cNvSpPr txBox="1"/>
      </xdr:nvSpPr>
      <xdr:spPr>
        <a:xfrm>
          <a:off x="10158095" y="695629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206</xdr:row>
      <xdr:rowOff>335280</xdr:rowOff>
    </xdr:from>
    <xdr:ext cx="97144" cy="231715"/>
    <xdr:sp>
      <xdr:nvSpPr>
        <xdr:cNvPr id="178" name="TextBox 177"/>
        <xdr:cNvSpPr txBox="1"/>
      </xdr:nvSpPr>
      <xdr:spPr>
        <a:xfrm>
          <a:off x="10158095" y="692277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231</xdr:row>
      <xdr:rowOff>335280</xdr:rowOff>
    </xdr:from>
    <xdr:ext cx="97144" cy="231715"/>
    <xdr:sp>
      <xdr:nvSpPr>
        <xdr:cNvPr id="179" name="TextBox 178"/>
        <xdr:cNvSpPr txBox="1"/>
      </xdr:nvSpPr>
      <xdr:spPr>
        <a:xfrm>
          <a:off x="10158095" y="77535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231</xdr:row>
      <xdr:rowOff>335280</xdr:rowOff>
    </xdr:from>
    <xdr:ext cx="97144" cy="231715"/>
    <xdr:sp>
      <xdr:nvSpPr>
        <xdr:cNvPr id="180" name="TextBox 179"/>
        <xdr:cNvSpPr txBox="1"/>
      </xdr:nvSpPr>
      <xdr:spPr>
        <a:xfrm>
          <a:off x="10158095" y="77535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231</xdr:row>
      <xdr:rowOff>335280</xdr:rowOff>
    </xdr:from>
    <xdr:ext cx="97144" cy="231715"/>
    <xdr:sp>
      <xdr:nvSpPr>
        <xdr:cNvPr id="181" name="TextBox 180"/>
        <xdr:cNvSpPr txBox="1"/>
      </xdr:nvSpPr>
      <xdr:spPr>
        <a:xfrm>
          <a:off x="10158095" y="775354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82" name="TextBox 181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83" name="TextBox 182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84" name="TextBox 183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85" name="TextBox 184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86" name="TextBox 185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87" name="TextBox 186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88" name="TextBox 187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89" name="TextBox 188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90" name="TextBox 189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91" name="TextBox 190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92" name="TextBox 191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272</xdr:row>
      <xdr:rowOff>329871</xdr:rowOff>
    </xdr:from>
    <xdr:ext cx="97144" cy="231715"/>
    <xdr:sp>
      <xdr:nvSpPr>
        <xdr:cNvPr id="193" name="TextBox 192"/>
        <xdr:cNvSpPr txBox="1"/>
      </xdr:nvSpPr>
      <xdr:spPr>
        <a:xfrm>
          <a:off x="10158095" y="912018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272</xdr:row>
      <xdr:rowOff>329871</xdr:rowOff>
    </xdr:from>
    <xdr:ext cx="97144" cy="231715"/>
    <xdr:sp>
      <xdr:nvSpPr>
        <xdr:cNvPr id="194" name="TextBox 193"/>
        <xdr:cNvSpPr txBox="1"/>
      </xdr:nvSpPr>
      <xdr:spPr>
        <a:xfrm>
          <a:off x="10158095" y="912018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281</xdr:row>
      <xdr:rowOff>339396</xdr:rowOff>
    </xdr:from>
    <xdr:ext cx="97144" cy="231715"/>
    <xdr:sp>
      <xdr:nvSpPr>
        <xdr:cNvPr id="195" name="TextBox 194"/>
        <xdr:cNvSpPr txBox="1"/>
      </xdr:nvSpPr>
      <xdr:spPr>
        <a:xfrm>
          <a:off x="10158095" y="9422892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281</xdr:row>
      <xdr:rowOff>339396</xdr:rowOff>
    </xdr:from>
    <xdr:ext cx="97144" cy="231715"/>
    <xdr:sp>
      <xdr:nvSpPr>
        <xdr:cNvPr id="196" name="TextBox 195"/>
        <xdr:cNvSpPr txBox="1"/>
      </xdr:nvSpPr>
      <xdr:spPr>
        <a:xfrm>
          <a:off x="10158095" y="9422892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97" name="TextBox 196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98" name="TextBox 197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199" name="TextBox 198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200" name="TextBox 199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201" name="TextBox 200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202" name="TextBox 201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203" name="TextBox 202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302</xdr:row>
      <xdr:rowOff>0</xdr:rowOff>
    </xdr:from>
    <xdr:ext cx="97144" cy="231715"/>
    <xdr:sp>
      <xdr:nvSpPr>
        <xdr:cNvPr id="204" name="TextBox 203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281</xdr:row>
      <xdr:rowOff>339396</xdr:rowOff>
    </xdr:from>
    <xdr:ext cx="97144" cy="231715"/>
    <xdr:sp>
      <xdr:nvSpPr>
        <xdr:cNvPr id="205" name="TextBox 204"/>
        <xdr:cNvSpPr txBox="1"/>
      </xdr:nvSpPr>
      <xdr:spPr>
        <a:xfrm>
          <a:off x="10158095" y="9422892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271</xdr:row>
      <xdr:rowOff>329871</xdr:rowOff>
    </xdr:from>
    <xdr:ext cx="97144" cy="231715"/>
    <xdr:sp>
      <xdr:nvSpPr>
        <xdr:cNvPr id="206" name="TextBox 205"/>
        <xdr:cNvSpPr txBox="1"/>
      </xdr:nvSpPr>
      <xdr:spPr>
        <a:xfrm>
          <a:off x="10158095" y="9086659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271</xdr:row>
      <xdr:rowOff>329871</xdr:rowOff>
    </xdr:from>
    <xdr:ext cx="97144" cy="231715"/>
    <xdr:sp>
      <xdr:nvSpPr>
        <xdr:cNvPr id="207" name="TextBox 206"/>
        <xdr:cNvSpPr txBox="1"/>
      </xdr:nvSpPr>
      <xdr:spPr>
        <a:xfrm>
          <a:off x="10158095" y="9086659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279</xdr:row>
      <xdr:rowOff>335280</xdr:rowOff>
    </xdr:from>
    <xdr:ext cx="97144" cy="231715"/>
    <xdr:sp>
      <xdr:nvSpPr>
        <xdr:cNvPr id="208" name="TextBox 207"/>
        <xdr:cNvSpPr txBox="1"/>
      </xdr:nvSpPr>
      <xdr:spPr>
        <a:xfrm>
          <a:off x="10158095" y="935545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279</xdr:row>
      <xdr:rowOff>335280</xdr:rowOff>
    </xdr:from>
    <xdr:ext cx="97144" cy="231715"/>
    <xdr:sp>
      <xdr:nvSpPr>
        <xdr:cNvPr id="209" name="TextBox 208"/>
        <xdr:cNvSpPr txBox="1"/>
      </xdr:nvSpPr>
      <xdr:spPr>
        <a:xfrm>
          <a:off x="10158095" y="935545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279</xdr:row>
      <xdr:rowOff>335280</xdr:rowOff>
    </xdr:from>
    <xdr:ext cx="97144" cy="231715"/>
    <xdr:sp>
      <xdr:nvSpPr>
        <xdr:cNvPr id="210" name="TextBox 209"/>
        <xdr:cNvSpPr txBox="1"/>
      </xdr:nvSpPr>
      <xdr:spPr>
        <a:xfrm>
          <a:off x="10158095" y="935545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236</xdr:row>
      <xdr:rowOff>0</xdr:rowOff>
    </xdr:from>
    <xdr:ext cx="97144" cy="231715"/>
    <xdr:sp>
      <xdr:nvSpPr>
        <xdr:cNvPr id="211" name="TextBox 210"/>
        <xdr:cNvSpPr txBox="1"/>
      </xdr:nvSpPr>
      <xdr:spPr>
        <a:xfrm>
          <a:off x="10158095" y="78876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236</xdr:row>
      <xdr:rowOff>0</xdr:rowOff>
    </xdr:from>
    <xdr:ext cx="97144" cy="231715"/>
    <xdr:sp>
      <xdr:nvSpPr>
        <xdr:cNvPr id="212" name="TextBox 211"/>
        <xdr:cNvSpPr txBox="1"/>
      </xdr:nvSpPr>
      <xdr:spPr>
        <a:xfrm>
          <a:off x="10158095" y="78876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236</xdr:row>
      <xdr:rowOff>0</xdr:rowOff>
    </xdr:from>
    <xdr:ext cx="97144" cy="231715"/>
    <xdr:sp>
      <xdr:nvSpPr>
        <xdr:cNvPr id="213" name="TextBox 212"/>
        <xdr:cNvSpPr txBox="1"/>
      </xdr:nvSpPr>
      <xdr:spPr>
        <a:xfrm>
          <a:off x="10158095" y="788765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254</xdr:row>
      <xdr:rowOff>0</xdr:rowOff>
    </xdr:from>
    <xdr:ext cx="97144" cy="231715"/>
    <xdr:sp>
      <xdr:nvSpPr>
        <xdr:cNvPr id="214" name="TextBox 213"/>
        <xdr:cNvSpPr txBox="1"/>
      </xdr:nvSpPr>
      <xdr:spPr>
        <a:xfrm>
          <a:off x="10158095" y="84911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254</xdr:row>
      <xdr:rowOff>0</xdr:rowOff>
    </xdr:from>
    <xdr:ext cx="97144" cy="231715"/>
    <xdr:sp>
      <xdr:nvSpPr>
        <xdr:cNvPr id="215" name="TextBox 214"/>
        <xdr:cNvSpPr txBox="1"/>
      </xdr:nvSpPr>
      <xdr:spPr>
        <a:xfrm>
          <a:off x="10158095" y="84911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254</xdr:row>
      <xdr:rowOff>0</xdr:rowOff>
    </xdr:from>
    <xdr:ext cx="97144" cy="231715"/>
    <xdr:sp>
      <xdr:nvSpPr>
        <xdr:cNvPr id="216" name="TextBox 215"/>
        <xdr:cNvSpPr txBox="1"/>
      </xdr:nvSpPr>
      <xdr:spPr>
        <a:xfrm>
          <a:off x="10158095" y="84911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254</xdr:row>
      <xdr:rowOff>0</xdr:rowOff>
    </xdr:from>
    <xdr:ext cx="97144" cy="231715"/>
    <xdr:sp>
      <xdr:nvSpPr>
        <xdr:cNvPr id="217" name="TextBox 216"/>
        <xdr:cNvSpPr txBox="1"/>
      </xdr:nvSpPr>
      <xdr:spPr>
        <a:xfrm>
          <a:off x="10158095" y="84911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254</xdr:row>
      <xdr:rowOff>335280</xdr:rowOff>
    </xdr:from>
    <xdr:ext cx="97144" cy="231715"/>
    <xdr:sp>
      <xdr:nvSpPr>
        <xdr:cNvPr id="218" name="TextBox 217"/>
        <xdr:cNvSpPr txBox="1"/>
      </xdr:nvSpPr>
      <xdr:spPr>
        <a:xfrm>
          <a:off x="10158095" y="85246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254</xdr:row>
      <xdr:rowOff>0</xdr:rowOff>
    </xdr:from>
    <xdr:ext cx="97144" cy="231715"/>
    <xdr:sp>
      <xdr:nvSpPr>
        <xdr:cNvPr id="219" name="TextBox 218"/>
        <xdr:cNvSpPr txBox="1"/>
      </xdr:nvSpPr>
      <xdr:spPr>
        <a:xfrm>
          <a:off x="10158095" y="849115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255</xdr:row>
      <xdr:rowOff>329871</xdr:rowOff>
    </xdr:from>
    <xdr:ext cx="97144" cy="231715"/>
    <xdr:sp>
      <xdr:nvSpPr>
        <xdr:cNvPr id="220" name="TextBox 219"/>
        <xdr:cNvSpPr txBox="1"/>
      </xdr:nvSpPr>
      <xdr:spPr>
        <a:xfrm>
          <a:off x="10158095" y="85576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255</xdr:row>
      <xdr:rowOff>0</xdr:rowOff>
    </xdr:from>
    <xdr:ext cx="97144" cy="231715"/>
    <xdr:sp>
      <xdr:nvSpPr>
        <xdr:cNvPr id="221" name="TextBox 220"/>
        <xdr:cNvSpPr txBox="1"/>
      </xdr:nvSpPr>
      <xdr:spPr>
        <a:xfrm>
          <a:off x="10158095" y="85246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255</xdr:row>
      <xdr:rowOff>329871</xdr:rowOff>
    </xdr:from>
    <xdr:ext cx="97144" cy="231715"/>
    <xdr:sp>
      <xdr:nvSpPr>
        <xdr:cNvPr id="222" name="TextBox 221"/>
        <xdr:cNvSpPr txBox="1"/>
      </xdr:nvSpPr>
      <xdr:spPr>
        <a:xfrm>
          <a:off x="10158095" y="855764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255</xdr:row>
      <xdr:rowOff>335280</xdr:rowOff>
    </xdr:from>
    <xdr:ext cx="97144" cy="231715"/>
    <xdr:sp>
      <xdr:nvSpPr>
        <xdr:cNvPr id="223" name="TextBox 222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255</xdr:row>
      <xdr:rowOff>0</xdr:rowOff>
    </xdr:from>
    <xdr:ext cx="97144" cy="231715"/>
    <xdr:sp>
      <xdr:nvSpPr>
        <xdr:cNvPr id="224" name="TextBox 223"/>
        <xdr:cNvSpPr txBox="1"/>
      </xdr:nvSpPr>
      <xdr:spPr>
        <a:xfrm>
          <a:off x="10158095" y="85246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255</xdr:row>
      <xdr:rowOff>335280</xdr:rowOff>
    </xdr:from>
    <xdr:ext cx="97144" cy="231715"/>
    <xdr:sp>
      <xdr:nvSpPr>
        <xdr:cNvPr id="225" name="TextBox 224"/>
        <xdr:cNvSpPr txBox="1"/>
      </xdr:nvSpPr>
      <xdr:spPr>
        <a:xfrm>
          <a:off x="10158095" y="855821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254</xdr:row>
      <xdr:rowOff>335280</xdr:rowOff>
    </xdr:from>
    <xdr:ext cx="97144" cy="231715"/>
    <xdr:sp>
      <xdr:nvSpPr>
        <xdr:cNvPr id="226" name="TextBox 225"/>
        <xdr:cNvSpPr txBox="1"/>
      </xdr:nvSpPr>
      <xdr:spPr>
        <a:xfrm>
          <a:off x="10158095" y="852468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262</xdr:row>
      <xdr:rowOff>335280</xdr:rowOff>
    </xdr:from>
    <xdr:ext cx="97144" cy="231715"/>
    <xdr:sp>
      <xdr:nvSpPr>
        <xdr:cNvPr id="227" name="TextBox 226"/>
        <xdr:cNvSpPr txBox="1"/>
      </xdr:nvSpPr>
      <xdr:spPr>
        <a:xfrm>
          <a:off x="10158095" y="878547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262</xdr:row>
      <xdr:rowOff>335280</xdr:rowOff>
    </xdr:from>
    <xdr:ext cx="97144" cy="231715"/>
    <xdr:sp>
      <xdr:nvSpPr>
        <xdr:cNvPr id="228" name="TextBox 227"/>
        <xdr:cNvSpPr txBox="1"/>
      </xdr:nvSpPr>
      <xdr:spPr>
        <a:xfrm>
          <a:off x="10158095" y="878547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262</xdr:row>
      <xdr:rowOff>335280</xdr:rowOff>
    </xdr:from>
    <xdr:ext cx="97144" cy="231715"/>
    <xdr:sp>
      <xdr:nvSpPr>
        <xdr:cNvPr id="229" name="TextBox 228"/>
        <xdr:cNvSpPr txBox="1"/>
      </xdr:nvSpPr>
      <xdr:spPr>
        <a:xfrm>
          <a:off x="10158095" y="878547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301</xdr:row>
      <xdr:rowOff>329871</xdr:rowOff>
    </xdr:from>
    <xdr:ext cx="97144" cy="231715"/>
    <xdr:sp>
      <xdr:nvSpPr>
        <xdr:cNvPr id="230" name="TextBox 229"/>
        <xdr:cNvSpPr txBox="1"/>
      </xdr:nvSpPr>
      <xdr:spPr>
        <a:xfrm>
          <a:off x="10158095" y="1009554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301</xdr:row>
      <xdr:rowOff>0</xdr:rowOff>
    </xdr:from>
    <xdr:ext cx="97144" cy="231715"/>
    <xdr:sp>
      <xdr:nvSpPr>
        <xdr:cNvPr id="231" name="TextBox 230"/>
        <xdr:cNvSpPr txBox="1"/>
      </xdr:nvSpPr>
      <xdr:spPr>
        <a:xfrm>
          <a:off x="10158095" y="1006259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301</xdr:row>
      <xdr:rowOff>329871</xdr:rowOff>
    </xdr:from>
    <xdr:ext cx="97144" cy="231715"/>
    <xdr:sp>
      <xdr:nvSpPr>
        <xdr:cNvPr id="232" name="TextBox 231"/>
        <xdr:cNvSpPr txBox="1"/>
      </xdr:nvSpPr>
      <xdr:spPr>
        <a:xfrm>
          <a:off x="10158095" y="1009554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300</xdr:row>
      <xdr:rowOff>0</xdr:rowOff>
    </xdr:from>
    <xdr:ext cx="97144" cy="231715"/>
    <xdr:sp>
      <xdr:nvSpPr>
        <xdr:cNvPr id="233" name="TextBox 232"/>
        <xdr:cNvSpPr txBox="1"/>
      </xdr:nvSpPr>
      <xdr:spPr>
        <a:xfrm>
          <a:off x="10158095" y="1002906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301</xdr:row>
      <xdr:rowOff>335280</xdr:rowOff>
    </xdr:from>
    <xdr:ext cx="97144" cy="231715"/>
    <xdr:sp>
      <xdr:nvSpPr>
        <xdr:cNvPr id="234" name="TextBox 233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301</xdr:row>
      <xdr:rowOff>0</xdr:rowOff>
    </xdr:from>
    <xdr:ext cx="97144" cy="231715"/>
    <xdr:sp>
      <xdr:nvSpPr>
        <xdr:cNvPr id="235" name="TextBox 234"/>
        <xdr:cNvSpPr txBox="1"/>
      </xdr:nvSpPr>
      <xdr:spPr>
        <a:xfrm>
          <a:off x="10158095" y="1006259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301</xdr:row>
      <xdr:rowOff>335280</xdr:rowOff>
    </xdr:from>
    <xdr:ext cx="97144" cy="231715"/>
    <xdr:sp>
      <xdr:nvSpPr>
        <xdr:cNvPr id="236" name="TextBox 235"/>
        <xdr:cNvSpPr txBox="1"/>
      </xdr:nvSpPr>
      <xdr:spPr>
        <a:xfrm>
          <a:off x="10158095" y="1009611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300</xdr:row>
      <xdr:rowOff>0</xdr:rowOff>
    </xdr:from>
    <xdr:ext cx="97144" cy="231715"/>
    <xdr:sp>
      <xdr:nvSpPr>
        <xdr:cNvPr id="237" name="TextBox 236"/>
        <xdr:cNvSpPr txBox="1"/>
      </xdr:nvSpPr>
      <xdr:spPr>
        <a:xfrm>
          <a:off x="10158095" y="1002906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300</xdr:row>
      <xdr:rowOff>0</xdr:rowOff>
    </xdr:from>
    <xdr:ext cx="97144" cy="231715"/>
    <xdr:sp>
      <xdr:nvSpPr>
        <xdr:cNvPr id="238" name="TextBox 237"/>
        <xdr:cNvSpPr txBox="1"/>
      </xdr:nvSpPr>
      <xdr:spPr>
        <a:xfrm>
          <a:off x="10158095" y="1002906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300</xdr:row>
      <xdr:rowOff>0</xdr:rowOff>
    </xdr:from>
    <xdr:ext cx="97144" cy="231715"/>
    <xdr:sp>
      <xdr:nvSpPr>
        <xdr:cNvPr id="239" name="TextBox 238"/>
        <xdr:cNvSpPr txBox="1"/>
      </xdr:nvSpPr>
      <xdr:spPr>
        <a:xfrm>
          <a:off x="10158095" y="1002906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300</xdr:row>
      <xdr:rowOff>335280</xdr:rowOff>
    </xdr:from>
    <xdr:ext cx="97144" cy="231715"/>
    <xdr:sp>
      <xdr:nvSpPr>
        <xdr:cNvPr id="240" name="TextBox 239"/>
        <xdr:cNvSpPr txBox="1"/>
      </xdr:nvSpPr>
      <xdr:spPr>
        <a:xfrm>
          <a:off x="10158095" y="1006259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300</xdr:row>
      <xdr:rowOff>0</xdr:rowOff>
    </xdr:from>
    <xdr:ext cx="97144" cy="231715"/>
    <xdr:sp>
      <xdr:nvSpPr>
        <xdr:cNvPr id="241" name="TextBox 240"/>
        <xdr:cNvSpPr txBox="1"/>
      </xdr:nvSpPr>
      <xdr:spPr>
        <a:xfrm>
          <a:off x="10158095" y="1002906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42" name="TextBox 241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43" name="TextBox 242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44" name="TextBox 243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45" name="TextBox 244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46" name="TextBox 245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47" name="TextBox 246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48" name="TextBox 247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49" name="TextBox 248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50" name="TextBox 249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51" name="TextBox 250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52" name="TextBox 251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318</xdr:row>
      <xdr:rowOff>329871</xdr:rowOff>
    </xdr:from>
    <xdr:ext cx="97144" cy="231715"/>
    <xdr:sp>
      <xdr:nvSpPr>
        <xdr:cNvPr id="253" name="TextBox 252"/>
        <xdr:cNvSpPr txBox="1"/>
      </xdr:nvSpPr>
      <xdr:spPr>
        <a:xfrm>
          <a:off x="10158095" y="10658094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318</xdr:row>
      <xdr:rowOff>329871</xdr:rowOff>
    </xdr:from>
    <xdr:ext cx="97144" cy="231715"/>
    <xdr:sp>
      <xdr:nvSpPr>
        <xdr:cNvPr id="254" name="TextBox 253"/>
        <xdr:cNvSpPr txBox="1"/>
      </xdr:nvSpPr>
      <xdr:spPr>
        <a:xfrm>
          <a:off x="10158095" y="10658094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327</xdr:row>
      <xdr:rowOff>335280</xdr:rowOff>
    </xdr:from>
    <xdr:ext cx="97144" cy="231715"/>
    <xdr:sp>
      <xdr:nvSpPr>
        <xdr:cNvPr id="255" name="TextBox 254"/>
        <xdr:cNvSpPr txBox="1"/>
      </xdr:nvSpPr>
      <xdr:spPr>
        <a:xfrm>
          <a:off x="10158095" y="1096041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327</xdr:row>
      <xdr:rowOff>335280</xdr:rowOff>
    </xdr:from>
    <xdr:ext cx="97144" cy="231715"/>
    <xdr:sp>
      <xdr:nvSpPr>
        <xdr:cNvPr id="256" name="TextBox 255"/>
        <xdr:cNvSpPr txBox="1"/>
      </xdr:nvSpPr>
      <xdr:spPr>
        <a:xfrm>
          <a:off x="10158095" y="1096041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57" name="TextBox 256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58" name="TextBox 257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59" name="TextBox 258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60" name="TextBox 259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61" name="TextBox 260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62" name="TextBox 261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63" name="TextBox 262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64" name="TextBox 263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327</xdr:row>
      <xdr:rowOff>335280</xdr:rowOff>
    </xdr:from>
    <xdr:ext cx="97144" cy="231715"/>
    <xdr:sp>
      <xdr:nvSpPr>
        <xdr:cNvPr id="265" name="TextBox 264"/>
        <xdr:cNvSpPr txBox="1"/>
      </xdr:nvSpPr>
      <xdr:spPr>
        <a:xfrm>
          <a:off x="10158095" y="1096041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317</xdr:row>
      <xdr:rowOff>329871</xdr:rowOff>
    </xdr:from>
    <xdr:ext cx="97144" cy="231715"/>
    <xdr:sp>
      <xdr:nvSpPr>
        <xdr:cNvPr id="266" name="TextBox 265"/>
        <xdr:cNvSpPr txBox="1"/>
      </xdr:nvSpPr>
      <xdr:spPr>
        <a:xfrm>
          <a:off x="10158095" y="1062456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317</xdr:row>
      <xdr:rowOff>329871</xdr:rowOff>
    </xdr:from>
    <xdr:ext cx="97144" cy="231715"/>
    <xdr:sp>
      <xdr:nvSpPr>
        <xdr:cNvPr id="267" name="TextBox 266"/>
        <xdr:cNvSpPr txBox="1"/>
      </xdr:nvSpPr>
      <xdr:spPr>
        <a:xfrm>
          <a:off x="10158095" y="1062456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325</xdr:row>
      <xdr:rowOff>335280</xdr:rowOff>
    </xdr:from>
    <xdr:ext cx="97144" cy="231715"/>
    <xdr:sp>
      <xdr:nvSpPr>
        <xdr:cNvPr id="268" name="TextBox 267"/>
        <xdr:cNvSpPr txBox="1"/>
      </xdr:nvSpPr>
      <xdr:spPr>
        <a:xfrm>
          <a:off x="10158095" y="1089336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325</xdr:row>
      <xdr:rowOff>335280</xdr:rowOff>
    </xdr:from>
    <xdr:ext cx="97144" cy="231715"/>
    <xdr:sp>
      <xdr:nvSpPr>
        <xdr:cNvPr id="269" name="TextBox 268"/>
        <xdr:cNvSpPr txBox="1"/>
      </xdr:nvSpPr>
      <xdr:spPr>
        <a:xfrm>
          <a:off x="10158095" y="1089336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325</xdr:row>
      <xdr:rowOff>335280</xdr:rowOff>
    </xdr:from>
    <xdr:ext cx="97144" cy="231715"/>
    <xdr:sp>
      <xdr:nvSpPr>
        <xdr:cNvPr id="270" name="TextBox 269"/>
        <xdr:cNvSpPr txBox="1"/>
      </xdr:nvSpPr>
      <xdr:spPr>
        <a:xfrm>
          <a:off x="10158095" y="1089336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308</xdr:row>
      <xdr:rowOff>335280</xdr:rowOff>
    </xdr:from>
    <xdr:ext cx="97144" cy="231715"/>
    <xdr:sp>
      <xdr:nvSpPr>
        <xdr:cNvPr id="271" name="TextBox 270"/>
        <xdr:cNvSpPr txBox="1"/>
      </xdr:nvSpPr>
      <xdr:spPr>
        <a:xfrm>
          <a:off x="10158095" y="1032338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308</xdr:row>
      <xdr:rowOff>335280</xdr:rowOff>
    </xdr:from>
    <xdr:ext cx="97144" cy="231715"/>
    <xdr:sp>
      <xdr:nvSpPr>
        <xdr:cNvPr id="272" name="TextBox 271"/>
        <xdr:cNvSpPr txBox="1"/>
      </xdr:nvSpPr>
      <xdr:spPr>
        <a:xfrm>
          <a:off x="10158095" y="1032338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308</xdr:row>
      <xdr:rowOff>335280</xdr:rowOff>
    </xdr:from>
    <xdr:ext cx="97144" cy="231715"/>
    <xdr:sp>
      <xdr:nvSpPr>
        <xdr:cNvPr id="273" name="TextBox 272"/>
        <xdr:cNvSpPr txBox="1"/>
      </xdr:nvSpPr>
      <xdr:spPr>
        <a:xfrm>
          <a:off x="10158095" y="1032338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74" name="TextBox 273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75" name="TextBox 274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76" name="TextBox 275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77" name="TextBox 276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78" name="TextBox 277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79" name="TextBox 278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0" name="TextBox 279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1" name="TextBox 280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2" name="TextBox 281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3" name="TextBox 282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4" name="TextBox 283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5" name="TextBox 284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6" name="TextBox 285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7" name="TextBox 286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8" name="TextBox 287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89" name="TextBox 288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90" name="TextBox 289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91" name="TextBox 290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92" name="TextBox 291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93" name="TextBox 292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94" name="TextBox 293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95" name="TextBox 294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96" name="TextBox 295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352</xdr:row>
      <xdr:rowOff>0</xdr:rowOff>
    </xdr:from>
    <xdr:ext cx="97144" cy="231715"/>
    <xdr:sp>
      <xdr:nvSpPr>
        <xdr:cNvPr id="297" name="TextBox 296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351</xdr:row>
      <xdr:rowOff>335280</xdr:rowOff>
    </xdr:from>
    <xdr:ext cx="97144" cy="231715"/>
    <xdr:sp>
      <xdr:nvSpPr>
        <xdr:cNvPr id="298" name="TextBox 297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351</xdr:row>
      <xdr:rowOff>335280</xdr:rowOff>
    </xdr:from>
    <xdr:ext cx="97144" cy="231715"/>
    <xdr:sp>
      <xdr:nvSpPr>
        <xdr:cNvPr id="299" name="TextBox 298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351</xdr:row>
      <xdr:rowOff>335280</xdr:rowOff>
    </xdr:from>
    <xdr:ext cx="97144" cy="231715"/>
    <xdr:sp>
      <xdr:nvSpPr>
        <xdr:cNvPr id="300" name="TextBox 299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340</xdr:row>
      <xdr:rowOff>335280</xdr:rowOff>
    </xdr:from>
    <xdr:ext cx="97144" cy="231715"/>
    <xdr:sp>
      <xdr:nvSpPr>
        <xdr:cNvPr id="301" name="TextBox 300"/>
        <xdr:cNvSpPr txBox="1"/>
      </xdr:nvSpPr>
      <xdr:spPr>
        <a:xfrm>
          <a:off x="10158095" y="1139628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340</xdr:row>
      <xdr:rowOff>335280</xdr:rowOff>
    </xdr:from>
    <xdr:ext cx="97144" cy="231715"/>
    <xdr:sp>
      <xdr:nvSpPr>
        <xdr:cNvPr id="302" name="TextBox 301"/>
        <xdr:cNvSpPr txBox="1"/>
      </xdr:nvSpPr>
      <xdr:spPr>
        <a:xfrm>
          <a:off x="10158095" y="1139628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340</xdr:row>
      <xdr:rowOff>335280</xdr:rowOff>
    </xdr:from>
    <xdr:ext cx="97144" cy="231715"/>
    <xdr:sp>
      <xdr:nvSpPr>
        <xdr:cNvPr id="303" name="TextBox 302"/>
        <xdr:cNvSpPr txBox="1"/>
      </xdr:nvSpPr>
      <xdr:spPr>
        <a:xfrm>
          <a:off x="10158095" y="1139628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318</xdr:row>
      <xdr:rowOff>335280</xdr:rowOff>
    </xdr:from>
    <xdr:ext cx="97144" cy="231715"/>
    <xdr:sp>
      <xdr:nvSpPr>
        <xdr:cNvPr id="304" name="TextBox 303"/>
        <xdr:cNvSpPr txBox="1"/>
      </xdr:nvSpPr>
      <xdr:spPr>
        <a:xfrm>
          <a:off x="10158095" y="1065866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318</xdr:row>
      <xdr:rowOff>335280</xdr:rowOff>
    </xdr:from>
    <xdr:ext cx="97144" cy="231715"/>
    <xdr:sp>
      <xdr:nvSpPr>
        <xdr:cNvPr id="305" name="TextBox 304"/>
        <xdr:cNvSpPr txBox="1"/>
      </xdr:nvSpPr>
      <xdr:spPr>
        <a:xfrm>
          <a:off x="10158095" y="1065866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318</xdr:row>
      <xdr:rowOff>335280</xdr:rowOff>
    </xdr:from>
    <xdr:ext cx="97144" cy="231715"/>
    <xdr:sp>
      <xdr:nvSpPr>
        <xdr:cNvPr id="306" name="TextBox 305"/>
        <xdr:cNvSpPr txBox="1"/>
      </xdr:nvSpPr>
      <xdr:spPr>
        <a:xfrm>
          <a:off x="10158095" y="1065866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324</xdr:row>
      <xdr:rowOff>335280</xdr:rowOff>
    </xdr:from>
    <xdr:ext cx="97144" cy="231715"/>
    <xdr:sp>
      <xdr:nvSpPr>
        <xdr:cNvPr id="307" name="TextBox 306"/>
        <xdr:cNvSpPr txBox="1"/>
      </xdr:nvSpPr>
      <xdr:spPr>
        <a:xfrm>
          <a:off x="10158095" y="1085983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324</xdr:row>
      <xdr:rowOff>335280</xdr:rowOff>
    </xdr:from>
    <xdr:ext cx="97144" cy="231715"/>
    <xdr:sp>
      <xdr:nvSpPr>
        <xdr:cNvPr id="308" name="TextBox 307"/>
        <xdr:cNvSpPr txBox="1"/>
      </xdr:nvSpPr>
      <xdr:spPr>
        <a:xfrm>
          <a:off x="10158095" y="1085983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324</xdr:row>
      <xdr:rowOff>335280</xdr:rowOff>
    </xdr:from>
    <xdr:ext cx="97144" cy="231715"/>
    <xdr:sp>
      <xdr:nvSpPr>
        <xdr:cNvPr id="309" name="TextBox 308"/>
        <xdr:cNvSpPr txBox="1"/>
      </xdr:nvSpPr>
      <xdr:spPr>
        <a:xfrm>
          <a:off x="10158095" y="1085983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350</xdr:row>
      <xdr:rowOff>0</xdr:rowOff>
    </xdr:from>
    <xdr:ext cx="97144" cy="231715"/>
    <xdr:sp>
      <xdr:nvSpPr>
        <xdr:cNvPr id="310" name="TextBox 309"/>
        <xdr:cNvSpPr txBox="1"/>
      </xdr:nvSpPr>
      <xdr:spPr>
        <a:xfrm>
          <a:off x="10158095" y="1169803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350</xdr:row>
      <xdr:rowOff>0</xdr:rowOff>
    </xdr:from>
    <xdr:ext cx="97144" cy="231715"/>
    <xdr:sp>
      <xdr:nvSpPr>
        <xdr:cNvPr id="311" name="TextBox 310"/>
        <xdr:cNvSpPr txBox="1"/>
      </xdr:nvSpPr>
      <xdr:spPr>
        <a:xfrm>
          <a:off x="10158095" y="1169803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350</xdr:row>
      <xdr:rowOff>0</xdr:rowOff>
    </xdr:from>
    <xdr:ext cx="97144" cy="231715"/>
    <xdr:sp>
      <xdr:nvSpPr>
        <xdr:cNvPr id="312" name="TextBox 311"/>
        <xdr:cNvSpPr txBox="1"/>
      </xdr:nvSpPr>
      <xdr:spPr>
        <a:xfrm>
          <a:off x="10158095" y="1169803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350</xdr:row>
      <xdr:rowOff>0</xdr:rowOff>
    </xdr:from>
    <xdr:ext cx="97144" cy="231715"/>
    <xdr:sp>
      <xdr:nvSpPr>
        <xdr:cNvPr id="313" name="TextBox 312"/>
        <xdr:cNvSpPr txBox="1"/>
      </xdr:nvSpPr>
      <xdr:spPr>
        <a:xfrm>
          <a:off x="10158095" y="1169803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350</xdr:row>
      <xdr:rowOff>335280</xdr:rowOff>
    </xdr:from>
    <xdr:ext cx="97144" cy="231715"/>
    <xdr:sp>
      <xdr:nvSpPr>
        <xdr:cNvPr id="314" name="TextBox 313"/>
        <xdr:cNvSpPr txBox="1"/>
      </xdr:nvSpPr>
      <xdr:spPr>
        <a:xfrm>
          <a:off x="10158095" y="1173156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350</xdr:row>
      <xdr:rowOff>0</xdr:rowOff>
    </xdr:from>
    <xdr:ext cx="97144" cy="231715"/>
    <xdr:sp>
      <xdr:nvSpPr>
        <xdr:cNvPr id="315" name="TextBox 314"/>
        <xdr:cNvSpPr txBox="1"/>
      </xdr:nvSpPr>
      <xdr:spPr>
        <a:xfrm>
          <a:off x="10158095" y="1169803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351</xdr:row>
      <xdr:rowOff>329871</xdr:rowOff>
    </xdr:from>
    <xdr:ext cx="97144" cy="231715"/>
    <xdr:sp>
      <xdr:nvSpPr>
        <xdr:cNvPr id="316" name="TextBox 315"/>
        <xdr:cNvSpPr txBox="1"/>
      </xdr:nvSpPr>
      <xdr:spPr>
        <a:xfrm>
          <a:off x="10158095" y="1176451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351</xdr:row>
      <xdr:rowOff>0</xdr:rowOff>
    </xdr:from>
    <xdr:ext cx="97144" cy="231715"/>
    <xdr:sp>
      <xdr:nvSpPr>
        <xdr:cNvPr id="317" name="TextBox 316"/>
        <xdr:cNvSpPr txBox="1"/>
      </xdr:nvSpPr>
      <xdr:spPr>
        <a:xfrm>
          <a:off x="10158095" y="1173156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351</xdr:row>
      <xdr:rowOff>329871</xdr:rowOff>
    </xdr:from>
    <xdr:ext cx="97144" cy="231715"/>
    <xdr:sp>
      <xdr:nvSpPr>
        <xdr:cNvPr id="318" name="TextBox 317"/>
        <xdr:cNvSpPr txBox="1"/>
      </xdr:nvSpPr>
      <xdr:spPr>
        <a:xfrm>
          <a:off x="10158095" y="1176451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351</xdr:row>
      <xdr:rowOff>335280</xdr:rowOff>
    </xdr:from>
    <xdr:ext cx="97144" cy="231715"/>
    <xdr:sp>
      <xdr:nvSpPr>
        <xdr:cNvPr id="319" name="TextBox 318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351</xdr:row>
      <xdr:rowOff>0</xdr:rowOff>
    </xdr:from>
    <xdr:ext cx="97144" cy="231715"/>
    <xdr:sp>
      <xdr:nvSpPr>
        <xdr:cNvPr id="320" name="TextBox 319"/>
        <xdr:cNvSpPr txBox="1"/>
      </xdr:nvSpPr>
      <xdr:spPr>
        <a:xfrm>
          <a:off x="10158095" y="1173156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351</xdr:row>
      <xdr:rowOff>335280</xdr:rowOff>
    </xdr:from>
    <xdr:ext cx="97144" cy="231715"/>
    <xdr:sp>
      <xdr:nvSpPr>
        <xdr:cNvPr id="321" name="TextBox 320"/>
        <xdr:cNvSpPr txBox="1"/>
      </xdr:nvSpPr>
      <xdr:spPr>
        <a:xfrm>
          <a:off x="10158095" y="1176508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350</xdr:row>
      <xdr:rowOff>335280</xdr:rowOff>
    </xdr:from>
    <xdr:ext cx="97144" cy="231715"/>
    <xdr:sp>
      <xdr:nvSpPr>
        <xdr:cNvPr id="322" name="TextBox 321"/>
        <xdr:cNvSpPr txBox="1"/>
      </xdr:nvSpPr>
      <xdr:spPr>
        <a:xfrm>
          <a:off x="10158095" y="1173156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23" name="TextBox 32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24" name="TextBox 32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25" name="TextBox 32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26" name="TextBox 32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27" name="TextBox 326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28" name="TextBox 32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29" name="TextBox 32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30" name="TextBox 329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31" name="TextBox 33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32" name="TextBox 33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33" name="TextBox 33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368</xdr:row>
      <xdr:rowOff>329871</xdr:rowOff>
    </xdr:from>
    <xdr:ext cx="97144" cy="231715"/>
    <xdr:sp>
      <xdr:nvSpPr>
        <xdr:cNvPr id="334" name="TextBox 333"/>
        <xdr:cNvSpPr txBox="1"/>
      </xdr:nvSpPr>
      <xdr:spPr>
        <a:xfrm>
          <a:off x="10158095" y="12327064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368</xdr:row>
      <xdr:rowOff>329871</xdr:rowOff>
    </xdr:from>
    <xdr:ext cx="97144" cy="231715"/>
    <xdr:sp>
      <xdr:nvSpPr>
        <xdr:cNvPr id="335" name="TextBox 334"/>
        <xdr:cNvSpPr txBox="1"/>
      </xdr:nvSpPr>
      <xdr:spPr>
        <a:xfrm>
          <a:off x="10158095" y="12327064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377</xdr:row>
      <xdr:rowOff>335280</xdr:rowOff>
    </xdr:from>
    <xdr:ext cx="97144" cy="231715"/>
    <xdr:sp>
      <xdr:nvSpPr>
        <xdr:cNvPr id="336" name="TextBox 335"/>
        <xdr:cNvSpPr txBox="1"/>
      </xdr:nvSpPr>
      <xdr:spPr>
        <a:xfrm>
          <a:off x="10158095" y="1262938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377</xdr:row>
      <xdr:rowOff>335280</xdr:rowOff>
    </xdr:from>
    <xdr:ext cx="97144" cy="231715"/>
    <xdr:sp>
      <xdr:nvSpPr>
        <xdr:cNvPr id="337" name="TextBox 336"/>
        <xdr:cNvSpPr txBox="1"/>
      </xdr:nvSpPr>
      <xdr:spPr>
        <a:xfrm>
          <a:off x="10158095" y="1262938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38" name="TextBox 33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39" name="TextBox 33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40" name="TextBox 339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41" name="TextBox 34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42" name="TextBox 34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43" name="TextBox 34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44" name="TextBox 34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45" name="TextBox 34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377</xdr:row>
      <xdr:rowOff>335280</xdr:rowOff>
    </xdr:from>
    <xdr:ext cx="97144" cy="231715"/>
    <xdr:sp>
      <xdr:nvSpPr>
        <xdr:cNvPr id="346" name="TextBox 345"/>
        <xdr:cNvSpPr txBox="1"/>
      </xdr:nvSpPr>
      <xdr:spPr>
        <a:xfrm>
          <a:off x="10158095" y="1262938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367</xdr:row>
      <xdr:rowOff>329871</xdr:rowOff>
    </xdr:from>
    <xdr:ext cx="97144" cy="231715"/>
    <xdr:sp>
      <xdr:nvSpPr>
        <xdr:cNvPr id="347" name="TextBox 346"/>
        <xdr:cNvSpPr txBox="1"/>
      </xdr:nvSpPr>
      <xdr:spPr>
        <a:xfrm>
          <a:off x="10158095" y="12293536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367</xdr:row>
      <xdr:rowOff>329871</xdr:rowOff>
    </xdr:from>
    <xdr:ext cx="97144" cy="231715"/>
    <xdr:sp>
      <xdr:nvSpPr>
        <xdr:cNvPr id="348" name="TextBox 347"/>
        <xdr:cNvSpPr txBox="1"/>
      </xdr:nvSpPr>
      <xdr:spPr>
        <a:xfrm>
          <a:off x="10158095" y="12293536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375</xdr:row>
      <xdr:rowOff>335280</xdr:rowOff>
    </xdr:from>
    <xdr:ext cx="97144" cy="231715"/>
    <xdr:sp>
      <xdr:nvSpPr>
        <xdr:cNvPr id="349" name="TextBox 348"/>
        <xdr:cNvSpPr txBox="1"/>
      </xdr:nvSpPr>
      <xdr:spPr>
        <a:xfrm>
          <a:off x="10158095" y="1256233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375</xdr:row>
      <xdr:rowOff>335280</xdr:rowOff>
    </xdr:from>
    <xdr:ext cx="97144" cy="231715"/>
    <xdr:sp>
      <xdr:nvSpPr>
        <xdr:cNvPr id="350" name="TextBox 349"/>
        <xdr:cNvSpPr txBox="1"/>
      </xdr:nvSpPr>
      <xdr:spPr>
        <a:xfrm>
          <a:off x="10158095" y="1256233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375</xdr:row>
      <xdr:rowOff>335280</xdr:rowOff>
    </xdr:from>
    <xdr:ext cx="97144" cy="231715"/>
    <xdr:sp>
      <xdr:nvSpPr>
        <xdr:cNvPr id="351" name="TextBox 350"/>
        <xdr:cNvSpPr txBox="1"/>
      </xdr:nvSpPr>
      <xdr:spPr>
        <a:xfrm>
          <a:off x="10158095" y="1256233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358</xdr:row>
      <xdr:rowOff>335280</xdr:rowOff>
    </xdr:from>
    <xdr:ext cx="97144" cy="231715"/>
    <xdr:sp>
      <xdr:nvSpPr>
        <xdr:cNvPr id="352" name="TextBox 351"/>
        <xdr:cNvSpPr txBox="1"/>
      </xdr:nvSpPr>
      <xdr:spPr>
        <a:xfrm>
          <a:off x="10158095" y="119923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358</xdr:row>
      <xdr:rowOff>335280</xdr:rowOff>
    </xdr:from>
    <xdr:ext cx="97144" cy="231715"/>
    <xdr:sp>
      <xdr:nvSpPr>
        <xdr:cNvPr id="353" name="TextBox 352"/>
        <xdr:cNvSpPr txBox="1"/>
      </xdr:nvSpPr>
      <xdr:spPr>
        <a:xfrm>
          <a:off x="10158095" y="119923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358</xdr:row>
      <xdr:rowOff>335280</xdr:rowOff>
    </xdr:from>
    <xdr:ext cx="97144" cy="231715"/>
    <xdr:sp>
      <xdr:nvSpPr>
        <xdr:cNvPr id="354" name="TextBox 353"/>
        <xdr:cNvSpPr txBox="1"/>
      </xdr:nvSpPr>
      <xdr:spPr>
        <a:xfrm>
          <a:off x="10158095" y="119923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55" name="TextBox 35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56" name="TextBox 35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57" name="TextBox 356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58" name="TextBox 35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59" name="TextBox 35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0" name="TextBox 359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1" name="TextBox 36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2" name="TextBox 36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3" name="TextBox 36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4" name="TextBox 36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5" name="TextBox 36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6" name="TextBox 36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7" name="TextBox 366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8" name="TextBox 36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69" name="TextBox 36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0" name="TextBox 369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1" name="TextBox 37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2" name="TextBox 37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3" name="TextBox 37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4" name="TextBox 37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5" name="TextBox 37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6" name="TextBox 37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7" name="TextBox 376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8" name="TextBox 37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79" name="TextBox 37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80" name="TextBox 379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81" name="TextBox 38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82" name="TextBox 38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83" name="TextBox 38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84" name="TextBox 38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368</xdr:row>
      <xdr:rowOff>335280</xdr:rowOff>
    </xdr:from>
    <xdr:ext cx="97144" cy="231715"/>
    <xdr:sp>
      <xdr:nvSpPr>
        <xdr:cNvPr id="385" name="TextBox 384"/>
        <xdr:cNvSpPr txBox="1"/>
      </xdr:nvSpPr>
      <xdr:spPr>
        <a:xfrm>
          <a:off x="10158095" y="1232763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368</xdr:row>
      <xdr:rowOff>335280</xdr:rowOff>
    </xdr:from>
    <xdr:ext cx="97144" cy="231715"/>
    <xdr:sp>
      <xdr:nvSpPr>
        <xdr:cNvPr id="386" name="TextBox 385"/>
        <xdr:cNvSpPr txBox="1"/>
      </xdr:nvSpPr>
      <xdr:spPr>
        <a:xfrm>
          <a:off x="10158095" y="1232763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368</xdr:row>
      <xdr:rowOff>335280</xdr:rowOff>
    </xdr:from>
    <xdr:ext cx="97144" cy="231715"/>
    <xdr:sp>
      <xdr:nvSpPr>
        <xdr:cNvPr id="387" name="TextBox 386"/>
        <xdr:cNvSpPr txBox="1"/>
      </xdr:nvSpPr>
      <xdr:spPr>
        <a:xfrm>
          <a:off x="10158095" y="1232763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374</xdr:row>
      <xdr:rowOff>335280</xdr:rowOff>
    </xdr:from>
    <xdr:ext cx="97144" cy="231715"/>
    <xdr:sp>
      <xdr:nvSpPr>
        <xdr:cNvPr id="388" name="TextBox 387"/>
        <xdr:cNvSpPr txBox="1"/>
      </xdr:nvSpPr>
      <xdr:spPr>
        <a:xfrm>
          <a:off x="10158095" y="12528804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374</xdr:row>
      <xdr:rowOff>335280</xdr:rowOff>
    </xdr:from>
    <xdr:ext cx="97144" cy="231715"/>
    <xdr:sp>
      <xdr:nvSpPr>
        <xdr:cNvPr id="389" name="TextBox 388"/>
        <xdr:cNvSpPr txBox="1"/>
      </xdr:nvSpPr>
      <xdr:spPr>
        <a:xfrm>
          <a:off x="10158095" y="12528804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374</xdr:row>
      <xdr:rowOff>335280</xdr:rowOff>
    </xdr:from>
    <xdr:ext cx="97144" cy="231715"/>
    <xdr:sp>
      <xdr:nvSpPr>
        <xdr:cNvPr id="390" name="TextBox 389"/>
        <xdr:cNvSpPr txBox="1"/>
      </xdr:nvSpPr>
      <xdr:spPr>
        <a:xfrm>
          <a:off x="10158095" y="12528804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91" name="TextBox 39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92" name="TextBox 39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93" name="TextBox 39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94" name="TextBox 39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95" name="TextBox 39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96" name="TextBox 39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97" name="TextBox 396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98" name="TextBox 39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399" name="TextBox 39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00" name="TextBox 399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01" name="TextBox 40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02" name="TextBox 40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03" name="TextBox 40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404" name="TextBox 40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405" name="TextBox 40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406" name="TextBox 40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407" name="TextBox 406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408" name="TextBox 407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409" name="TextBox 408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410" name="TextBox 409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411" name="TextBox 410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412" name="TextBox 411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13" name="TextBox 41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14" name="TextBox 41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15" name="TextBox 41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16" name="TextBox 41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17" name="TextBox 416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18" name="TextBox 41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19" name="TextBox 41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20" name="TextBox 419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21" name="TextBox 42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22" name="TextBox 42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23" name="TextBox 42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24" name="TextBox 42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25" name="TextBox 42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26" name="TextBox 42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27" name="TextBox 426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428" name="TextBox 42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375</xdr:row>
      <xdr:rowOff>335280</xdr:rowOff>
    </xdr:from>
    <xdr:ext cx="97144" cy="231715"/>
    <xdr:sp>
      <xdr:nvSpPr>
        <xdr:cNvPr id="429" name="TextBox 428"/>
        <xdr:cNvSpPr txBox="1"/>
      </xdr:nvSpPr>
      <xdr:spPr>
        <a:xfrm>
          <a:off x="10158095" y="1256233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375</xdr:row>
      <xdr:rowOff>335280</xdr:rowOff>
    </xdr:from>
    <xdr:ext cx="97144" cy="231715"/>
    <xdr:sp>
      <xdr:nvSpPr>
        <xdr:cNvPr id="430" name="TextBox 429"/>
        <xdr:cNvSpPr txBox="1"/>
      </xdr:nvSpPr>
      <xdr:spPr>
        <a:xfrm>
          <a:off x="10158095" y="1256233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375</xdr:row>
      <xdr:rowOff>335280</xdr:rowOff>
    </xdr:from>
    <xdr:ext cx="97144" cy="231715"/>
    <xdr:sp>
      <xdr:nvSpPr>
        <xdr:cNvPr id="431" name="TextBox 430"/>
        <xdr:cNvSpPr txBox="1"/>
      </xdr:nvSpPr>
      <xdr:spPr>
        <a:xfrm>
          <a:off x="10158095" y="12562332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374</xdr:row>
      <xdr:rowOff>335280</xdr:rowOff>
    </xdr:from>
    <xdr:ext cx="97144" cy="231715"/>
    <xdr:sp>
      <xdr:nvSpPr>
        <xdr:cNvPr id="432" name="TextBox 431"/>
        <xdr:cNvSpPr txBox="1"/>
      </xdr:nvSpPr>
      <xdr:spPr>
        <a:xfrm>
          <a:off x="10158095" y="12528804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374</xdr:row>
      <xdr:rowOff>335280</xdr:rowOff>
    </xdr:from>
    <xdr:ext cx="97144" cy="231715"/>
    <xdr:sp>
      <xdr:nvSpPr>
        <xdr:cNvPr id="433" name="TextBox 432"/>
        <xdr:cNvSpPr txBox="1"/>
      </xdr:nvSpPr>
      <xdr:spPr>
        <a:xfrm>
          <a:off x="10158095" y="12528804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374</xdr:row>
      <xdr:rowOff>335280</xdr:rowOff>
    </xdr:from>
    <xdr:ext cx="97144" cy="231715"/>
    <xdr:sp>
      <xdr:nvSpPr>
        <xdr:cNvPr id="434" name="TextBox 433"/>
        <xdr:cNvSpPr txBox="1"/>
      </xdr:nvSpPr>
      <xdr:spPr>
        <a:xfrm>
          <a:off x="10158095" y="12528804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374</xdr:row>
      <xdr:rowOff>335280</xdr:rowOff>
    </xdr:from>
    <xdr:ext cx="97144" cy="231715"/>
    <xdr:sp>
      <xdr:nvSpPr>
        <xdr:cNvPr id="435" name="TextBox 434"/>
        <xdr:cNvSpPr txBox="1"/>
      </xdr:nvSpPr>
      <xdr:spPr>
        <a:xfrm>
          <a:off x="10158095" y="12528804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374</xdr:row>
      <xdr:rowOff>335280</xdr:rowOff>
    </xdr:from>
    <xdr:ext cx="97144" cy="231715"/>
    <xdr:sp>
      <xdr:nvSpPr>
        <xdr:cNvPr id="436" name="TextBox 435"/>
        <xdr:cNvSpPr txBox="1"/>
      </xdr:nvSpPr>
      <xdr:spPr>
        <a:xfrm>
          <a:off x="10158095" y="12528804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374</xdr:row>
      <xdr:rowOff>335280</xdr:rowOff>
    </xdr:from>
    <xdr:ext cx="97144" cy="231715"/>
    <xdr:sp>
      <xdr:nvSpPr>
        <xdr:cNvPr id="437" name="TextBox 436"/>
        <xdr:cNvSpPr txBox="1"/>
      </xdr:nvSpPr>
      <xdr:spPr>
        <a:xfrm>
          <a:off x="10158095" y="12528804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376</xdr:row>
      <xdr:rowOff>335280</xdr:rowOff>
    </xdr:from>
    <xdr:ext cx="97144" cy="231715"/>
    <xdr:sp>
      <xdr:nvSpPr>
        <xdr:cNvPr id="438" name="TextBox 437"/>
        <xdr:cNvSpPr txBox="1"/>
      </xdr:nvSpPr>
      <xdr:spPr>
        <a:xfrm>
          <a:off x="10158095" y="1259586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376</xdr:row>
      <xdr:rowOff>335280</xdr:rowOff>
    </xdr:from>
    <xdr:ext cx="97144" cy="231715"/>
    <xdr:sp>
      <xdr:nvSpPr>
        <xdr:cNvPr id="439" name="TextBox 438"/>
        <xdr:cNvSpPr txBox="1"/>
      </xdr:nvSpPr>
      <xdr:spPr>
        <a:xfrm>
          <a:off x="10158095" y="1259586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376</xdr:row>
      <xdr:rowOff>335280</xdr:rowOff>
    </xdr:from>
    <xdr:ext cx="97144" cy="231715"/>
    <xdr:sp>
      <xdr:nvSpPr>
        <xdr:cNvPr id="440" name="TextBox 439"/>
        <xdr:cNvSpPr txBox="1"/>
      </xdr:nvSpPr>
      <xdr:spPr>
        <a:xfrm>
          <a:off x="10158095" y="1259586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376</xdr:row>
      <xdr:rowOff>335280</xdr:rowOff>
    </xdr:from>
    <xdr:ext cx="97144" cy="231715"/>
    <xdr:sp>
      <xdr:nvSpPr>
        <xdr:cNvPr id="441" name="TextBox 440"/>
        <xdr:cNvSpPr txBox="1"/>
      </xdr:nvSpPr>
      <xdr:spPr>
        <a:xfrm>
          <a:off x="10158095" y="1259586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376</xdr:row>
      <xdr:rowOff>335280</xdr:rowOff>
    </xdr:from>
    <xdr:ext cx="97144" cy="231715"/>
    <xdr:sp>
      <xdr:nvSpPr>
        <xdr:cNvPr id="442" name="TextBox 441"/>
        <xdr:cNvSpPr txBox="1"/>
      </xdr:nvSpPr>
      <xdr:spPr>
        <a:xfrm>
          <a:off x="10158095" y="1259586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376</xdr:row>
      <xdr:rowOff>335280</xdr:rowOff>
    </xdr:from>
    <xdr:ext cx="97144" cy="231715"/>
    <xdr:sp>
      <xdr:nvSpPr>
        <xdr:cNvPr id="443" name="TextBox 442"/>
        <xdr:cNvSpPr txBox="1"/>
      </xdr:nvSpPr>
      <xdr:spPr>
        <a:xfrm>
          <a:off x="10158095" y="12595860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44" name="TextBox 44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45" name="TextBox 44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46" name="TextBox 44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47" name="TextBox 44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48" name="TextBox 44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49" name="TextBox 44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50" name="TextBox 44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51" name="TextBox 45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52" name="TextBox 45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53" name="TextBox 45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54" name="TextBox 45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400</xdr:row>
      <xdr:rowOff>329871</xdr:rowOff>
    </xdr:from>
    <xdr:ext cx="97144" cy="231715"/>
    <xdr:sp>
      <xdr:nvSpPr>
        <xdr:cNvPr id="455" name="TextBox 454"/>
        <xdr:cNvSpPr txBox="1"/>
      </xdr:nvSpPr>
      <xdr:spPr>
        <a:xfrm>
          <a:off x="10158095" y="1339253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400</xdr:row>
      <xdr:rowOff>329871</xdr:rowOff>
    </xdr:from>
    <xdr:ext cx="97144" cy="231715"/>
    <xdr:sp>
      <xdr:nvSpPr>
        <xdr:cNvPr id="456" name="TextBox 455"/>
        <xdr:cNvSpPr txBox="1"/>
      </xdr:nvSpPr>
      <xdr:spPr>
        <a:xfrm>
          <a:off x="10158095" y="13392531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457" name="TextBox 456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458" name="TextBox 457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59" name="TextBox 45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60" name="TextBox 45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61" name="TextBox 46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62" name="TextBox 46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63" name="TextBox 46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64" name="TextBox 46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65" name="TextBox 46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66" name="TextBox 46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467" name="TextBox 466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399</xdr:row>
      <xdr:rowOff>329871</xdr:rowOff>
    </xdr:from>
    <xdr:ext cx="97144" cy="231715"/>
    <xdr:sp>
      <xdr:nvSpPr>
        <xdr:cNvPr id="468" name="TextBox 467"/>
        <xdr:cNvSpPr txBox="1"/>
      </xdr:nvSpPr>
      <xdr:spPr>
        <a:xfrm>
          <a:off x="10158095" y="1335900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399</xdr:row>
      <xdr:rowOff>329871</xdr:rowOff>
    </xdr:from>
    <xdr:ext cx="97144" cy="231715"/>
    <xdr:sp>
      <xdr:nvSpPr>
        <xdr:cNvPr id="469" name="TextBox 468"/>
        <xdr:cNvSpPr txBox="1"/>
      </xdr:nvSpPr>
      <xdr:spPr>
        <a:xfrm>
          <a:off x="10158095" y="1335900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407</xdr:row>
      <xdr:rowOff>335280</xdr:rowOff>
    </xdr:from>
    <xdr:ext cx="97144" cy="231715"/>
    <xdr:sp>
      <xdr:nvSpPr>
        <xdr:cNvPr id="470" name="TextBox 469"/>
        <xdr:cNvSpPr txBox="1"/>
      </xdr:nvSpPr>
      <xdr:spPr>
        <a:xfrm>
          <a:off x="10158095" y="1362779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407</xdr:row>
      <xdr:rowOff>335280</xdr:rowOff>
    </xdr:from>
    <xdr:ext cx="97144" cy="231715"/>
    <xdr:sp>
      <xdr:nvSpPr>
        <xdr:cNvPr id="471" name="TextBox 470"/>
        <xdr:cNvSpPr txBox="1"/>
      </xdr:nvSpPr>
      <xdr:spPr>
        <a:xfrm>
          <a:off x="10158095" y="1362779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407</xdr:row>
      <xdr:rowOff>335280</xdr:rowOff>
    </xdr:from>
    <xdr:ext cx="97144" cy="231715"/>
    <xdr:sp>
      <xdr:nvSpPr>
        <xdr:cNvPr id="472" name="TextBox 471"/>
        <xdr:cNvSpPr txBox="1"/>
      </xdr:nvSpPr>
      <xdr:spPr>
        <a:xfrm>
          <a:off x="10158095" y="1362779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335280</xdr:rowOff>
    </xdr:from>
    <xdr:ext cx="97144" cy="231715"/>
    <xdr:sp>
      <xdr:nvSpPr>
        <xdr:cNvPr id="473" name="TextBox 472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335280</xdr:rowOff>
    </xdr:from>
    <xdr:ext cx="97144" cy="231715"/>
    <xdr:sp>
      <xdr:nvSpPr>
        <xdr:cNvPr id="474" name="TextBox 473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335280</xdr:rowOff>
    </xdr:from>
    <xdr:ext cx="97144" cy="231715"/>
    <xdr:sp>
      <xdr:nvSpPr>
        <xdr:cNvPr id="475" name="TextBox 474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76" name="TextBox 47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77" name="TextBox 47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78" name="TextBox 47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79" name="TextBox 47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0" name="TextBox 47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1" name="TextBox 48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2" name="TextBox 48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3" name="TextBox 48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4" name="TextBox 48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5" name="TextBox 48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6" name="TextBox 48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7" name="TextBox 48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8" name="TextBox 48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89" name="TextBox 48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0" name="TextBox 48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1" name="TextBox 49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2" name="TextBox 49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3" name="TextBox 49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4" name="TextBox 49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5" name="TextBox 49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6" name="TextBox 49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7" name="TextBox 49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8" name="TextBox 49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499" name="TextBox 49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00" name="TextBox 49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01" name="TextBox 50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02" name="TextBox 50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503" name="TextBox 50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504" name="TextBox 50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505" name="TextBox 50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400</xdr:row>
      <xdr:rowOff>335280</xdr:rowOff>
    </xdr:from>
    <xdr:ext cx="97144" cy="231715"/>
    <xdr:sp>
      <xdr:nvSpPr>
        <xdr:cNvPr id="506" name="TextBox 505"/>
        <xdr:cNvSpPr txBox="1"/>
      </xdr:nvSpPr>
      <xdr:spPr>
        <a:xfrm>
          <a:off x="10158095" y="133931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400</xdr:row>
      <xdr:rowOff>335280</xdr:rowOff>
    </xdr:from>
    <xdr:ext cx="97144" cy="231715"/>
    <xdr:sp>
      <xdr:nvSpPr>
        <xdr:cNvPr id="507" name="TextBox 506"/>
        <xdr:cNvSpPr txBox="1"/>
      </xdr:nvSpPr>
      <xdr:spPr>
        <a:xfrm>
          <a:off x="10158095" y="133931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400</xdr:row>
      <xdr:rowOff>335280</xdr:rowOff>
    </xdr:from>
    <xdr:ext cx="97144" cy="231715"/>
    <xdr:sp>
      <xdr:nvSpPr>
        <xdr:cNvPr id="508" name="TextBox 507"/>
        <xdr:cNvSpPr txBox="1"/>
      </xdr:nvSpPr>
      <xdr:spPr>
        <a:xfrm>
          <a:off x="10158095" y="133931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509" name="TextBox 508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510" name="TextBox 509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511" name="TextBox 510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12" name="TextBox 51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13" name="TextBox 51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14" name="TextBox 51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15" name="TextBox 51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16" name="TextBox 51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17" name="TextBox 51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18" name="TextBox 51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19" name="TextBox 51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20" name="TextBox 51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21" name="TextBox 52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22" name="TextBox 52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23" name="TextBox 52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524" name="TextBox 52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421</xdr:row>
      <xdr:rowOff>335280</xdr:rowOff>
    </xdr:from>
    <xdr:ext cx="97144" cy="231715"/>
    <xdr:sp>
      <xdr:nvSpPr>
        <xdr:cNvPr id="525" name="TextBox 524"/>
        <xdr:cNvSpPr txBox="1"/>
      </xdr:nvSpPr>
      <xdr:spPr>
        <a:xfrm>
          <a:off x="10158095" y="1409719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421</xdr:row>
      <xdr:rowOff>335280</xdr:rowOff>
    </xdr:from>
    <xdr:ext cx="97144" cy="231715"/>
    <xdr:sp>
      <xdr:nvSpPr>
        <xdr:cNvPr id="526" name="TextBox 525"/>
        <xdr:cNvSpPr txBox="1"/>
      </xdr:nvSpPr>
      <xdr:spPr>
        <a:xfrm>
          <a:off x="10158095" y="1409719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421</xdr:row>
      <xdr:rowOff>335280</xdr:rowOff>
    </xdr:from>
    <xdr:ext cx="97144" cy="231715"/>
    <xdr:sp>
      <xdr:nvSpPr>
        <xdr:cNvPr id="527" name="TextBox 526"/>
        <xdr:cNvSpPr txBox="1"/>
      </xdr:nvSpPr>
      <xdr:spPr>
        <a:xfrm>
          <a:off x="10158095" y="1409719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28" name="TextBox 527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29" name="TextBox 528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30" name="TextBox 529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31" name="TextBox 530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32" name="TextBox 531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33" name="TextBox 532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534" name="TextBox 533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535" name="TextBox 53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536" name="TextBox 53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0</xdr:rowOff>
    </xdr:from>
    <xdr:ext cx="97144" cy="231715"/>
    <xdr:sp>
      <xdr:nvSpPr>
        <xdr:cNvPr id="537" name="TextBox 536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0</xdr:rowOff>
    </xdr:from>
    <xdr:ext cx="97144" cy="231715"/>
    <xdr:sp>
      <xdr:nvSpPr>
        <xdr:cNvPr id="538" name="TextBox 537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0</xdr:rowOff>
    </xdr:from>
    <xdr:ext cx="97144" cy="231715"/>
    <xdr:sp>
      <xdr:nvSpPr>
        <xdr:cNvPr id="539" name="TextBox 538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0</xdr:rowOff>
    </xdr:from>
    <xdr:ext cx="97144" cy="231715"/>
    <xdr:sp>
      <xdr:nvSpPr>
        <xdr:cNvPr id="540" name="TextBox 539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541" name="TextBox 540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0</xdr:rowOff>
    </xdr:from>
    <xdr:ext cx="97144" cy="231715"/>
    <xdr:sp>
      <xdr:nvSpPr>
        <xdr:cNvPr id="542" name="TextBox 541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329871</xdr:rowOff>
    </xdr:from>
    <xdr:ext cx="97144" cy="231715"/>
    <xdr:sp>
      <xdr:nvSpPr>
        <xdr:cNvPr id="543" name="TextBox 542"/>
        <xdr:cNvSpPr txBox="1"/>
      </xdr:nvSpPr>
      <xdr:spPr>
        <a:xfrm>
          <a:off x="10158095" y="1419720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0</xdr:rowOff>
    </xdr:from>
    <xdr:ext cx="97144" cy="231715"/>
    <xdr:sp>
      <xdr:nvSpPr>
        <xdr:cNvPr id="544" name="TextBox 543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329871</xdr:rowOff>
    </xdr:from>
    <xdr:ext cx="97144" cy="231715"/>
    <xdr:sp>
      <xdr:nvSpPr>
        <xdr:cNvPr id="545" name="TextBox 544"/>
        <xdr:cNvSpPr txBox="1"/>
      </xdr:nvSpPr>
      <xdr:spPr>
        <a:xfrm>
          <a:off x="10158095" y="1419720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546" name="TextBox 54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0</xdr:rowOff>
    </xdr:from>
    <xdr:ext cx="97144" cy="231715"/>
    <xdr:sp>
      <xdr:nvSpPr>
        <xdr:cNvPr id="547" name="TextBox 546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548" name="TextBox 54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549" name="TextBox 548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407</xdr:row>
      <xdr:rowOff>335280</xdr:rowOff>
    </xdr:from>
    <xdr:ext cx="97144" cy="231715"/>
    <xdr:sp>
      <xdr:nvSpPr>
        <xdr:cNvPr id="550" name="TextBox 549"/>
        <xdr:cNvSpPr txBox="1"/>
      </xdr:nvSpPr>
      <xdr:spPr>
        <a:xfrm>
          <a:off x="10158095" y="1362779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407</xdr:row>
      <xdr:rowOff>335280</xdr:rowOff>
    </xdr:from>
    <xdr:ext cx="97144" cy="231715"/>
    <xdr:sp>
      <xdr:nvSpPr>
        <xdr:cNvPr id="551" name="TextBox 550"/>
        <xdr:cNvSpPr txBox="1"/>
      </xdr:nvSpPr>
      <xdr:spPr>
        <a:xfrm>
          <a:off x="10158095" y="1362779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407</xdr:row>
      <xdr:rowOff>335280</xdr:rowOff>
    </xdr:from>
    <xdr:ext cx="97144" cy="231715"/>
    <xdr:sp>
      <xdr:nvSpPr>
        <xdr:cNvPr id="552" name="TextBox 551"/>
        <xdr:cNvSpPr txBox="1"/>
      </xdr:nvSpPr>
      <xdr:spPr>
        <a:xfrm>
          <a:off x="10158095" y="1362779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553" name="TextBox 552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554" name="TextBox 553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555" name="TextBox 554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556" name="TextBox 555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557" name="TextBox 556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558" name="TextBox 557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559" name="TextBox 558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560" name="TextBox 559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561" name="TextBox 560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562" name="TextBox 561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563" name="TextBox 562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564" name="TextBox 563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65" name="TextBox 564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66" name="TextBox 565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67" name="TextBox 566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419</xdr:row>
      <xdr:rowOff>335280</xdr:rowOff>
    </xdr:from>
    <xdr:ext cx="97144" cy="231715"/>
    <xdr:sp>
      <xdr:nvSpPr>
        <xdr:cNvPr id="568" name="TextBox 567"/>
        <xdr:cNvSpPr txBox="1"/>
      </xdr:nvSpPr>
      <xdr:spPr>
        <a:xfrm>
          <a:off x="10158095" y="1403013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419</xdr:row>
      <xdr:rowOff>335280</xdr:rowOff>
    </xdr:from>
    <xdr:ext cx="97144" cy="231715"/>
    <xdr:sp>
      <xdr:nvSpPr>
        <xdr:cNvPr id="569" name="TextBox 568"/>
        <xdr:cNvSpPr txBox="1"/>
      </xdr:nvSpPr>
      <xdr:spPr>
        <a:xfrm>
          <a:off x="10158095" y="1403013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419</xdr:row>
      <xdr:rowOff>335280</xdr:rowOff>
    </xdr:from>
    <xdr:ext cx="97144" cy="231715"/>
    <xdr:sp>
      <xdr:nvSpPr>
        <xdr:cNvPr id="570" name="TextBox 569"/>
        <xdr:cNvSpPr txBox="1"/>
      </xdr:nvSpPr>
      <xdr:spPr>
        <a:xfrm>
          <a:off x="10158095" y="1403013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71" name="TextBox 570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72" name="TextBox 571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420</xdr:row>
      <xdr:rowOff>335280</xdr:rowOff>
    </xdr:from>
    <xdr:ext cx="97144" cy="231715"/>
    <xdr:sp>
      <xdr:nvSpPr>
        <xdr:cNvPr id="573" name="TextBox 572"/>
        <xdr:cNvSpPr txBox="1"/>
      </xdr:nvSpPr>
      <xdr:spPr>
        <a:xfrm>
          <a:off x="10158095" y="1406366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419</xdr:row>
      <xdr:rowOff>335280</xdr:rowOff>
    </xdr:from>
    <xdr:ext cx="97144" cy="231715"/>
    <xdr:sp>
      <xdr:nvSpPr>
        <xdr:cNvPr id="574" name="TextBox 573"/>
        <xdr:cNvSpPr txBox="1"/>
      </xdr:nvSpPr>
      <xdr:spPr>
        <a:xfrm>
          <a:off x="10158095" y="1403013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419</xdr:row>
      <xdr:rowOff>335280</xdr:rowOff>
    </xdr:from>
    <xdr:ext cx="97144" cy="231715"/>
    <xdr:sp>
      <xdr:nvSpPr>
        <xdr:cNvPr id="575" name="TextBox 574"/>
        <xdr:cNvSpPr txBox="1"/>
      </xdr:nvSpPr>
      <xdr:spPr>
        <a:xfrm>
          <a:off x="10158095" y="1403013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419</xdr:row>
      <xdr:rowOff>335280</xdr:rowOff>
    </xdr:from>
    <xdr:ext cx="97144" cy="231715"/>
    <xdr:sp>
      <xdr:nvSpPr>
        <xdr:cNvPr id="576" name="TextBox 575"/>
        <xdr:cNvSpPr txBox="1"/>
      </xdr:nvSpPr>
      <xdr:spPr>
        <a:xfrm>
          <a:off x="10158095" y="1403013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419</xdr:row>
      <xdr:rowOff>335280</xdr:rowOff>
    </xdr:from>
    <xdr:ext cx="97144" cy="231715"/>
    <xdr:sp>
      <xdr:nvSpPr>
        <xdr:cNvPr id="577" name="TextBox 576"/>
        <xdr:cNvSpPr txBox="1"/>
      </xdr:nvSpPr>
      <xdr:spPr>
        <a:xfrm>
          <a:off x="10158095" y="1403013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419</xdr:row>
      <xdr:rowOff>335280</xdr:rowOff>
    </xdr:from>
    <xdr:ext cx="97144" cy="231715"/>
    <xdr:sp>
      <xdr:nvSpPr>
        <xdr:cNvPr id="578" name="TextBox 577"/>
        <xdr:cNvSpPr txBox="1"/>
      </xdr:nvSpPr>
      <xdr:spPr>
        <a:xfrm>
          <a:off x="10158095" y="1403013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419</xdr:row>
      <xdr:rowOff>335280</xdr:rowOff>
    </xdr:from>
    <xdr:ext cx="97144" cy="231715"/>
    <xdr:sp>
      <xdr:nvSpPr>
        <xdr:cNvPr id="579" name="TextBox 578"/>
        <xdr:cNvSpPr txBox="1"/>
      </xdr:nvSpPr>
      <xdr:spPr>
        <a:xfrm>
          <a:off x="10158095" y="1403013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421</xdr:row>
      <xdr:rowOff>335280</xdr:rowOff>
    </xdr:from>
    <xdr:ext cx="97144" cy="231715"/>
    <xdr:sp>
      <xdr:nvSpPr>
        <xdr:cNvPr id="580" name="TextBox 579"/>
        <xdr:cNvSpPr txBox="1"/>
      </xdr:nvSpPr>
      <xdr:spPr>
        <a:xfrm>
          <a:off x="10158095" y="1409719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421</xdr:row>
      <xdr:rowOff>335280</xdr:rowOff>
    </xdr:from>
    <xdr:ext cx="97144" cy="231715"/>
    <xdr:sp>
      <xdr:nvSpPr>
        <xdr:cNvPr id="581" name="TextBox 580"/>
        <xdr:cNvSpPr txBox="1"/>
      </xdr:nvSpPr>
      <xdr:spPr>
        <a:xfrm>
          <a:off x="10158095" y="1409719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421</xdr:row>
      <xdr:rowOff>335280</xdr:rowOff>
    </xdr:from>
    <xdr:ext cx="97144" cy="231715"/>
    <xdr:sp>
      <xdr:nvSpPr>
        <xdr:cNvPr id="582" name="TextBox 581"/>
        <xdr:cNvSpPr txBox="1"/>
      </xdr:nvSpPr>
      <xdr:spPr>
        <a:xfrm>
          <a:off x="10158095" y="1409719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421</xdr:row>
      <xdr:rowOff>335280</xdr:rowOff>
    </xdr:from>
    <xdr:ext cx="97144" cy="231715"/>
    <xdr:sp>
      <xdr:nvSpPr>
        <xdr:cNvPr id="583" name="TextBox 582"/>
        <xdr:cNvSpPr txBox="1"/>
      </xdr:nvSpPr>
      <xdr:spPr>
        <a:xfrm>
          <a:off x="10158095" y="1409719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421</xdr:row>
      <xdr:rowOff>335280</xdr:rowOff>
    </xdr:from>
    <xdr:ext cx="97144" cy="231715"/>
    <xdr:sp>
      <xdr:nvSpPr>
        <xdr:cNvPr id="584" name="TextBox 583"/>
        <xdr:cNvSpPr txBox="1"/>
      </xdr:nvSpPr>
      <xdr:spPr>
        <a:xfrm>
          <a:off x="10158095" y="1409719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421</xdr:row>
      <xdr:rowOff>335280</xdr:rowOff>
    </xdr:from>
    <xdr:ext cx="97144" cy="231715"/>
    <xdr:sp>
      <xdr:nvSpPr>
        <xdr:cNvPr id="585" name="TextBox 584"/>
        <xdr:cNvSpPr txBox="1"/>
      </xdr:nvSpPr>
      <xdr:spPr>
        <a:xfrm>
          <a:off x="10158095" y="1409719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586" name="TextBox 585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587" name="TextBox 586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588" name="TextBox 587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89" name="TextBox 58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0" name="TextBox 589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1" name="TextBox 59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2" name="TextBox 59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3" name="TextBox 59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4" name="TextBox 59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5" name="TextBox 594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6" name="TextBox 59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7" name="TextBox 596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8" name="TextBox 59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599" name="TextBox 59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600" name="TextBox 599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601" name="TextBox 600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602" name="TextBox 601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603" name="TextBox 602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384</xdr:row>
      <xdr:rowOff>0</xdr:rowOff>
    </xdr:from>
    <xdr:ext cx="97144" cy="231715"/>
    <xdr:sp>
      <xdr:nvSpPr>
        <xdr:cNvPr id="604" name="TextBox 60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389</xdr:row>
      <xdr:rowOff>335280</xdr:rowOff>
    </xdr:from>
    <xdr:ext cx="97144" cy="231715"/>
    <xdr:sp>
      <xdr:nvSpPr>
        <xdr:cNvPr id="605" name="TextBox 604"/>
        <xdr:cNvSpPr txBox="1"/>
      </xdr:nvSpPr>
      <xdr:spPr>
        <a:xfrm>
          <a:off x="10158095" y="1302429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389</xdr:row>
      <xdr:rowOff>335280</xdr:rowOff>
    </xdr:from>
    <xdr:ext cx="97144" cy="231715"/>
    <xdr:sp>
      <xdr:nvSpPr>
        <xdr:cNvPr id="606" name="TextBox 605"/>
        <xdr:cNvSpPr txBox="1"/>
      </xdr:nvSpPr>
      <xdr:spPr>
        <a:xfrm>
          <a:off x="10158095" y="1302429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389</xdr:row>
      <xdr:rowOff>335280</xdr:rowOff>
    </xdr:from>
    <xdr:ext cx="97144" cy="231715"/>
    <xdr:sp>
      <xdr:nvSpPr>
        <xdr:cNvPr id="607" name="TextBox 606"/>
        <xdr:cNvSpPr txBox="1"/>
      </xdr:nvSpPr>
      <xdr:spPr>
        <a:xfrm>
          <a:off x="10158095" y="1302429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388</xdr:row>
      <xdr:rowOff>335280</xdr:rowOff>
    </xdr:from>
    <xdr:ext cx="97144" cy="231715"/>
    <xdr:sp>
      <xdr:nvSpPr>
        <xdr:cNvPr id="608" name="TextBox 607"/>
        <xdr:cNvSpPr txBox="1"/>
      </xdr:nvSpPr>
      <xdr:spPr>
        <a:xfrm>
          <a:off x="10158095" y="1299076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388</xdr:row>
      <xdr:rowOff>335280</xdr:rowOff>
    </xdr:from>
    <xdr:ext cx="97144" cy="231715"/>
    <xdr:sp>
      <xdr:nvSpPr>
        <xdr:cNvPr id="609" name="TextBox 608"/>
        <xdr:cNvSpPr txBox="1"/>
      </xdr:nvSpPr>
      <xdr:spPr>
        <a:xfrm>
          <a:off x="10158095" y="1299076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388</xdr:row>
      <xdr:rowOff>335280</xdr:rowOff>
    </xdr:from>
    <xdr:ext cx="97144" cy="231715"/>
    <xdr:sp>
      <xdr:nvSpPr>
        <xdr:cNvPr id="610" name="TextBox 609"/>
        <xdr:cNvSpPr txBox="1"/>
      </xdr:nvSpPr>
      <xdr:spPr>
        <a:xfrm>
          <a:off x="10158095" y="1299076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388</xdr:row>
      <xdr:rowOff>335280</xdr:rowOff>
    </xdr:from>
    <xdr:ext cx="97144" cy="231715"/>
    <xdr:sp>
      <xdr:nvSpPr>
        <xdr:cNvPr id="611" name="TextBox 610"/>
        <xdr:cNvSpPr txBox="1"/>
      </xdr:nvSpPr>
      <xdr:spPr>
        <a:xfrm>
          <a:off x="10158095" y="1299076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388</xdr:row>
      <xdr:rowOff>335280</xdr:rowOff>
    </xdr:from>
    <xdr:ext cx="97144" cy="231715"/>
    <xdr:sp>
      <xdr:nvSpPr>
        <xdr:cNvPr id="612" name="TextBox 611"/>
        <xdr:cNvSpPr txBox="1"/>
      </xdr:nvSpPr>
      <xdr:spPr>
        <a:xfrm>
          <a:off x="10158095" y="1299076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388</xdr:row>
      <xdr:rowOff>335280</xdr:rowOff>
    </xdr:from>
    <xdr:ext cx="97144" cy="231715"/>
    <xdr:sp>
      <xdr:nvSpPr>
        <xdr:cNvPr id="613" name="TextBox 612"/>
        <xdr:cNvSpPr txBox="1"/>
      </xdr:nvSpPr>
      <xdr:spPr>
        <a:xfrm>
          <a:off x="10158095" y="1299076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0</xdr:rowOff>
    </xdr:from>
    <xdr:ext cx="97144" cy="231715"/>
    <xdr:sp>
      <xdr:nvSpPr>
        <xdr:cNvPr id="614" name="TextBox 613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0</xdr:rowOff>
    </xdr:from>
    <xdr:ext cx="97144" cy="231715"/>
    <xdr:sp>
      <xdr:nvSpPr>
        <xdr:cNvPr id="615" name="TextBox 614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0</xdr:rowOff>
    </xdr:from>
    <xdr:ext cx="97144" cy="231715"/>
    <xdr:sp>
      <xdr:nvSpPr>
        <xdr:cNvPr id="616" name="TextBox 615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0</xdr:rowOff>
    </xdr:from>
    <xdr:ext cx="97144" cy="231715"/>
    <xdr:sp>
      <xdr:nvSpPr>
        <xdr:cNvPr id="617" name="TextBox 616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335280</xdr:rowOff>
    </xdr:from>
    <xdr:ext cx="97144" cy="231715"/>
    <xdr:sp>
      <xdr:nvSpPr>
        <xdr:cNvPr id="618" name="TextBox 617"/>
        <xdr:cNvSpPr txBox="1"/>
      </xdr:nvSpPr>
      <xdr:spPr>
        <a:xfrm>
          <a:off x="10158095" y="1309135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0</xdr:rowOff>
    </xdr:from>
    <xdr:ext cx="97144" cy="231715"/>
    <xdr:sp>
      <xdr:nvSpPr>
        <xdr:cNvPr id="619" name="TextBox 618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335280</xdr:rowOff>
    </xdr:from>
    <xdr:ext cx="97144" cy="231715"/>
    <xdr:sp>
      <xdr:nvSpPr>
        <xdr:cNvPr id="620" name="TextBox 619"/>
        <xdr:cNvSpPr txBox="1"/>
      </xdr:nvSpPr>
      <xdr:spPr>
        <a:xfrm>
          <a:off x="10158095" y="1309135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388</xdr:row>
      <xdr:rowOff>335280</xdr:rowOff>
    </xdr:from>
    <xdr:ext cx="97144" cy="231715"/>
    <xdr:sp>
      <xdr:nvSpPr>
        <xdr:cNvPr id="621" name="TextBox 620"/>
        <xdr:cNvSpPr txBox="1"/>
      </xdr:nvSpPr>
      <xdr:spPr>
        <a:xfrm>
          <a:off x="10158095" y="1299076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388</xdr:row>
      <xdr:rowOff>335280</xdr:rowOff>
    </xdr:from>
    <xdr:ext cx="97144" cy="231715"/>
    <xdr:sp>
      <xdr:nvSpPr>
        <xdr:cNvPr id="622" name="TextBox 621"/>
        <xdr:cNvSpPr txBox="1"/>
      </xdr:nvSpPr>
      <xdr:spPr>
        <a:xfrm>
          <a:off x="10158095" y="1299076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388</xdr:row>
      <xdr:rowOff>335280</xdr:rowOff>
    </xdr:from>
    <xdr:ext cx="97144" cy="231715"/>
    <xdr:sp>
      <xdr:nvSpPr>
        <xdr:cNvPr id="623" name="TextBox 622"/>
        <xdr:cNvSpPr txBox="1"/>
      </xdr:nvSpPr>
      <xdr:spPr>
        <a:xfrm>
          <a:off x="10158095" y="1299076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335280</xdr:rowOff>
    </xdr:from>
    <xdr:ext cx="97144" cy="231715"/>
    <xdr:sp>
      <xdr:nvSpPr>
        <xdr:cNvPr id="624" name="TextBox 623"/>
        <xdr:cNvSpPr txBox="1"/>
      </xdr:nvSpPr>
      <xdr:spPr>
        <a:xfrm>
          <a:off x="10158095" y="1309135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335280</xdr:rowOff>
    </xdr:from>
    <xdr:ext cx="97144" cy="231715"/>
    <xdr:sp>
      <xdr:nvSpPr>
        <xdr:cNvPr id="625" name="TextBox 624"/>
        <xdr:cNvSpPr txBox="1"/>
      </xdr:nvSpPr>
      <xdr:spPr>
        <a:xfrm>
          <a:off x="10158095" y="1309135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335280</xdr:rowOff>
    </xdr:from>
    <xdr:ext cx="97144" cy="231715"/>
    <xdr:sp>
      <xdr:nvSpPr>
        <xdr:cNvPr id="626" name="TextBox 625"/>
        <xdr:cNvSpPr txBox="1"/>
      </xdr:nvSpPr>
      <xdr:spPr>
        <a:xfrm>
          <a:off x="10158095" y="1309135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0</xdr:rowOff>
    </xdr:from>
    <xdr:ext cx="97144" cy="231715"/>
    <xdr:sp>
      <xdr:nvSpPr>
        <xdr:cNvPr id="627" name="TextBox 626"/>
        <xdr:cNvSpPr txBox="1"/>
      </xdr:nvSpPr>
      <xdr:spPr>
        <a:xfrm>
          <a:off x="10158095" y="1302429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0</xdr:rowOff>
    </xdr:from>
    <xdr:ext cx="97144" cy="231715"/>
    <xdr:sp>
      <xdr:nvSpPr>
        <xdr:cNvPr id="628" name="TextBox 627"/>
        <xdr:cNvSpPr txBox="1"/>
      </xdr:nvSpPr>
      <xdr:spPr>
        <a:xfrm>
          <a:off x="10158095" y="1302429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0</xdr:rowOff>
    </xdr:from>
    <xdr:ext cx="97144" cy="231715"/>
    <xdr:sp>
      <xdr:nvSpPr>
        <xdr:cNvPr id="629" name="TextBox 628"/>
        <xdr:cNvSpPr txBox="1"/>
      </xdr:nvSpPr>
      <xdr:spPr>
        <a:xfrm>
          <a:off x="10158095" y="1302429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0</xdr:rowOff>
    </xdr:from>
    <xdr:ext cx="97144" cy="231715"/>
    <xdr:sp>
      <xdr:nvSpPr>
        <xdr:cNvPr id="630" name="TextBox 629"/>
        <xdr:cNvSpPr txBox="1"/>
      </xdr:nvSpPr>
      <xdr:spPr>
        <a:xfrm>
          <a:off x="10158095" y="1302429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335280</xdr:rowOff>
    </xdr:from>
    <xdr:ext cx="97144" cy="231715"/>
    <xdr:sp>
      <xdr:nvSpPr>
        <xdr:cNvPr id="631" name="TextBox 630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0</xdr:rowOff>
    </xdr:from>
    <xdr:ext cx="97144" cy="231715"/>
    <xdr:sp>
      <xdr:nvSpPr>
        <xdr:cNvPr id="632" name="TextBox 631"/>
        <xdr:cNvSpPr txBox="1"/>
      </xdr:nvSpPr>
      <xdr:spPr>
        <a:xfrm>
          <a:off x="10158095" y="1302429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329871</xdr:rowOff>
    </xdr:from>
    <xdr:ext cx="97144" cy="231715"/>
    <xdr:sp>
      <xdr:nvSpPr>
        <xdr:cNvPr id="633" name="TextBox 632"/>
        <xdr:cNvSpPr txBox="1"/>
      </xdr:nvSpPr>
      <xdr:spPr>
        <a:xfrm>
          <a:off x="10158095" y="1309077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0</xdr:rowOff>
    </xdr:from>
    <xdr:ext cx="97144" cy="231715"/>
    <xdr:sp>
      <xdr:nvSpPr>
        <xdr:cNvPr id="634" name="TextBox 633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329871</xdr:rowOff>
    </xdr:from>
    <xdr:ext cx="97144" cy="231715"/>
    <xdr:sp>
      <xdr:nvSpPr>
        <xdr:cNvPr id="635" name="TextBox 634"/>
        <xdr:cNvSpPr txBox="1"/>
      </xdr:nvSpPr>
      <xdr:spPr>
        <a:xfrm>
          <a:off x="10158095" y="1309077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335280</xdr:rowOff>
    </xdr:from>
    <xdr:ext cx="97144" cy="231715"/>
    <xdr:sp>
      <xdr:nvSpPr>
        <xdr:cNvPr id="636" name="TextBox 635"/>
        <xdr:cNvSpPr txBox="1"/>
      </xdr:nvSpPr>
      <xdr:spPr>
        <a:xfrm>
          <a:off x="10158095" y="1309135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0</xdr:rowOff>
    </xdr:from>
    <xdr:ext cx="97144" cy="231715"/>
    <xdr:sp>
      <xdr:nvSpPr>
        <xdr:cNvPr id="637" name="TextBox 636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391</xdr:row>
      <xdr:rowOff>335280</xdr:rowOff>
    </xdr:from>
    <xdr:ext cx="97144" cy="231715"/>
    <xdr:sp>
      <xdr:nvSpPr>
        <xdr:cNvPr id="638" name="TextBox 637"/>
        <xdr:cNvSpPr txBox="1"/>
      </xdr:nvSpPr>
      <xdr:spPr>
        <a:xfrm>
          <a:off x="10158095" y="1309135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390</xdr:row>
      <xdr:rowOff>335280</xdr:rowOff>
    </xdr:from>
    <xdr:ext cx="97144" cy="231715"/>
    <xdr:sp>
      <xdr:nvSpPr>
        <xdr:cNvPr id="639" name="TextBox 638"/>
        <xdr:cNvSpPr txBox="1"/>
      </xdr:nvSpPr>
      <xdr:spPr>
        <a:xfrm>
          <a:off x="10158095" y="1305782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0</xdr:rowOff>
    </xdr:from>
    <xdr:ext cx="97144" cy="231715"/>
    <xdr:sp>
      <xdr:nvSpPr>
        <xdr:cNvPr id="640" name="TextBox 639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0</xdr:rowOff>
    </xdr:from>
    <xdr:ext cx="97144" cy="231715"/>
    <xdr:sp>
      <xdr:nvSpPr>
        <xdr:cNvPr id="641" name="TextBox 640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0</xdr:rowOff>
    </xdr:from>
    <xdr:ext cx="97144" cy="231715"/>
    <xdr:sp>
      <xdr:nvSpPr>
        <xdr:cNvPr id="642" name="TextBox 641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0</xdr:rowOff>
    </xdr:from>
    <xdr:ext cx="97144" cy="231715"/>
    <xdr:sp>
      <xdr:nvSpPr>
        <xdr:cNvPr id="643" name="TextBox 642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644" name="TextBox 64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0</xdr:rowOff>
    </xdr:from>
    <xdr:ext cx="97144" cy="231715"/>
    <xdr:sp>
      <xdr:nvSpPr>
        <xdr:cNvPr id="645" name="TextBox 644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646" name="TextBox 64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647" name="TextBox 646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648" name="TextBox 647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649" name="TextBox 648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650" name="TextBox 649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329871</xdr:rowOff>
    </xdr:from>
    <xdr:ext cx="97144" cy="231715"/>
    <xdr:sp>
      <xdr:nvSpPr>
        <xdr:cNvPr id="651" name="TextBox 650"/>
        <xdr:cNvSpPr txBox="1"/>
      </xdr:nvSpPr>
      <xdr:spPr>
        <a:xfrm>
          <a:off x="10158095" y="12829984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0</xdr:rowOff>
    </xdr:from>
    <xdr:ext cx="97144" cy="231715"/>
    <xdr:sp>
      <xdr:nvSpPr>
        <xdr:cNvPr id="652" name="TextBox 651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329871</xdr:rowOff>
    </xdr:from>
    <xdr:ext cx="97144" cy="231715"/>
    <xdr:sp>
      <xdr:nvSpPr>
        <xdr:cNvPr id="653" name="TextBox 652"/>
        <xdr:cNvSpPr txBox="1"/>
      </xdr:nvSpPr>
      <xdr:spPr>
        <a:xfrm>
          <a:off x="10158095" y="12829984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654" name="TextBox 653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0</xdr:rowOff>
    </xdr:from>
    <xdr:ext cx="97144" cy="231715"/>
    <xdr:sp>
      <xdr:nvSpPr>
        <xdr:cNvPr id="655" name="TextBox 654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383</xdr:row>
      <xdr:rowOff>335280</xdr:rowOff>
    </xdr:from>
    <xdr:ext cx="97144" cy="231715"/>
    <xdr:sp>
      <xdr:nvSpPr>
        <xdr:cNvPr id="656" name="TextBox 655"/>
        <xdr:cNvSpPr txBox="1"/>
      </xdr:nvSpPr>
      <xdr:spPr>
        <a:xfrm>
          <a:off x="10158095" y="12830556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382</xdr:row>
      <xdr:rowOff>335280</xdr:rowOff>
    </xdr:from>
    <xdr:ext cx="97144" cy="231715"/>
    <xdr:sp>
      <xdr:nvSpPr>
        <xdr:cNvPr id="657" name="TextBox 656"/>
        <xdr:cNvSpPr txBox="1"/>
      </xdr:nvSpPr>
      <xdr:spPr>
        <a:xfrm>
          <a:off x="10158095" y="12797028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402</xdr:row>
      <xdr:rowOff>335280</xdr:rowOff>
    </xdr:from>
    <xdr:ext cx="97144" cy="231715"/>
    <xdr:sp>
      <xdr:nvSpPr>
        <xdr:cNvPr id="658" name="TextBox 657"/>
        <xdr:cNvSpPr txBox="1"/>
      </xdr:nvSpPr>
      <xdr:spPr>
        <a:xfrm>
          <a:off x="10158095" y="134601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402</xdr:row>
      <xdr:rowOff>335280</xdr:rowOff>
    </xdr:from>
    <xdr:ext cx="97144" cy="231715"/>
    <xdr:sp>
      <xdr:nvSpPr>
        <xdr:cNvPr id="659" name="TextBox 658"/>
        <xdr:cNvSpPr txBox="1"/>
      </xdr:nvSpPr>
      <xdr:spPr>
        <a:xfrm>
          <a:off x="10158095" y="134601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402</xdr:row>
      <xdr:rowOff>335280</xdr:rowOff>
    </xdr:from>
    <xdr:ext cx="97144" cy="231715"/>
    <xdr:sp>
      <xdr:nvSpPr>
        <xdr:cNvPr id="660" name="TextBox 659"/>
        <xdr:cNvSpPr txBox="1"/>
      </xdr:nvSpPr>
      <xdr:spPr>
        <a:xfrm>
          <a:off x="10158095" y="134601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401</xdr:row>
      <xdr:rowOff>335280</xdr:rowOff>
    </xdr:from>
    <xdr:ext cx="97144" cy="231715"/>
    <xdr:sp>
      <xdr:nvSpPr>
        <xdr:cNvPr id="661" name="TextBox 660"/>
        <xdr:cNvSpPr txBox="1"/>
      </xdr:nvSpPr>
      <xdr:spPr>
        <a:xfrm>
          <a:off x="10158095" y="134266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401</xdr:row>
      <xdr:rowOff>335280</xdr:rowOff>
    </xdr:from>
    <xdr:ext cx="97144" cy="231715"/>
    <xdr:sp>
      <xdr:nvSpPr>
        <xdr:cNvPr id="662" name="TextBox 661"/>
        <xdr:cNvSpPr txBox="1"/>
      </xdr:nvSpPr>
      <xdr:spPr>
        <a:xfrm>
          <a:off x="10158095" y="134266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401</xdr:row>
      <xdr:rowOff>335280</xdr:rowOff>
    </xdr:from>
    <xdr:ext cx="97144" cy="231715"/>
    <xdr:sp>
      <xdr:nvSpPr>
        <xdr:cNvPr id="663" name="TextBox 662"/>
        <xdr:cNvSpPr txBox="1"/>
      </xdr:nvSpPr>
      <xdr:spPr>
        <a:xfrm>
          <a:off x="10158095" y="134266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402</xdr:row>
      <xdr:rowOff>335280</xdr:rowOff>
    </xdr:from>
    <xdr:ext cx="97144" cy="231715"/>
    <xdr:sp>
      <xdr:nvSpPr>
        <xdr:cNvPr id="664" name="TextBox 663"/>
        <xdr:cNvSpPr txBox="1"/>
      </xdr:nvSpPr>
      <xdr:spPr>
        <a:xfrm>
          <a:off x="10158095" y="134601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402</xdr:row>
      <xdr:rowOff>335280</xdr:rowOff>
    </xdr:from>
    <xdr:ext cx="97144" cy="231715"/>
    <xdr:sp>
      <xdr:nvSpPr>
        <xdr:cNvPr id="665" name="TextBox 664"/>
        <xdr:cNvSpPr txBox="1"/>
      </xdr:nvSpPr>
      <xdr:spPr>
        <a:xfrm>
          <a:off x="10158095" y="134601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402</xdr:row>
      <xdr:rowOff>335280</xdr:rowOff>
    </xdr:from>
    <xdr:ext cx="97144" cy="231715"/>
    <xdr:sp>
      <xdr:nvSpPr>
        <xdr:cNvPr id="666" name="TextBox 665"/>
        <xdr:cNvSpPr txBox="1"/>
      </xdr:nvSpPr>
      <xdr:spPr>
        <a:xfrm>
          <a:off x="10158095" y="134601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401</xdr:row>
      <xdr:rowOff>335280</xdr:rowOff>
    </xdr:from>
    <xdr:ext cx="97144" cy="231715"/>
    <xdr:sp>
      <xdr:nvSpPr>
        <xdr:cNvPr id="667" name="TextBox 666"/>
        <xdr:cNvSpPr txBox="1"/>
      </xdr:nvSpPr>
      <xdr:spPr>
        <a:xfrm>
          <a:off x="10158095" y="134266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401</xdr:row>
      <xdr:rowOff>335280</xdr:rowOff>
    </xdr:from>
    <xdr:ext cx="97144" cy="231715"/>
    <xdr:sp>
      <xdr:nvSpPr>
        <xdr:cNvPr id="668" name="TextBox 667"/>
        <xdr:cNvSpPr txBox="1"/>
      </xdr:nvSpPr>
      <xdr:spPr>
        <a:xfrm>
          <a:off x="10158095" y="134266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401</xdr:row>
      <xdr:rowOff>335280</xdr:rowOff>
    </xdr:from>
    <xdr:ext cx="97144" cy="231715"/>
    <xdr:sp>
      <xdr:nvSpPr>
        <xdr:cNvPr id="669" name="TextBox 668"/>
        <xdr:cNvSpPr txBox="1"/>
      </xdr:nvSpPr>
      <xdr:spPr>
        <a:xfrm>
          <a:off x="10158095" y="134266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401</xdr:row>
      <xdr:rowOff>335280</xdr:rowOff>
    </xdr:from>
    <xdr:ext cx="97144" cy="231715"/>
    <xdr:sp>
      <xdr:nvSpPr>
        <xdr:cNvPr id="670" name="TextBox 669"/>
        <xdr:cNvSpPr txBox="1"/>
      </xdr:nvSpPr>
      <xdr:spPr>
        <a:xfrm>
          <a:off x="10158095" y="134266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401</xdr:row>
      <xdr:rowOff>335280</xdr:rowOff>
    </xdr:from>
    <xdr:ext cx="97144" cy="231715"/>
    <xdr:sp>
      <xdr:nvSpPr>
        <xdr:cNvPr id="671" name="TextBox 670"/>
        <xdr:cNvSpPr txBox="1"/>
      </xdr:nvSpPr>
      <xdr:spPr>
        <a:xfrm>
          <a:off x="10158095" y="134266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401</xdr:row>
      <xdr:rowOff>335280</xdr:rowOff>
    </xdr:from>
    <xdr:ext cx="97144" cy="231715"/>
    <xdr:sp>
      <xdr:nvSpPr>
        <xdr:cNvPr id="672" name="TextBox 671"/>
        <xdr:cNvSpPr txBox="1"/>
      </xdr:nvSpPr>
      <xdr:spPr>
        <a:xfrm>
          <a:off x="10158095" y="134266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73" name="TextBox 672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74" name="TextBox 673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75" name="TextBox 674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76" name="TextBox 675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77" name="TextBox 676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78" name="TextBox 677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679" name="TextBox 678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680" name="TextBox 679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681" name="TextBox 680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82" name="TextBox 681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83" name="TextBox 682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84" name="TextBox 683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85" name="TextBox 684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86" name="TextBox 685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87" name="TextBox 686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88" name="TextBox 687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89" name="TextBox 688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690" name="TextBox 689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0</xdr:rowOff>
    </xdr:from>
    <xdr:ext cx="97144" cy="231715"/>
    <xdr:sp>
      <xdr:nvSpPr>
        <xdr:cNvPr id="691" name="TextBox 690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0</xdr:rowOff>
    </xdr:from>
    <xdr:ext cx="97144" cy="231715"/>
    <xdr:sp>
      <xdr:nvSpPr>
        <xdr:cNvPr id="692" name="TextBox 691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0</xdr:rowOff>
    </xdr:from>
    <xdr:ext cx="97144" cy="231715"/>
    <xdr:sp>
      <xdr:nvSpPr>
        <xdr:cNvPr id="693" name="TextBox 692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0</xdr:rowOff>
    </xdr:from>
    <xdr:ext cx="97144" cy="231715"/>
    <xdr:sp>
      <xdr:nvSpPr>
        <xdr:cNvPr id="694" name="TextBox 693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695" name="TextBox 694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0</xdr:rowOff>
    </xdr:from>
    <xdr:ext cx="97144" cy="231715"/>
    <xdr:sp>
      <xdr:nvSpPr>
        <xdr:cNvPr id="696" name="TextBox 695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697" name="TextBox 696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698" name="TextBox 697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699" name="TextBox 698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00" name="TextBox 699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701" name="TextBox 700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329871</xdr:rowOff>
    </xdr:from>
    <xdr:ext cx="97144" cy="231715"/>
    <xdr:sp>
      <xdr:nvSpPr>
        <xdr:cNvPr id="702" name="TextBox 701"/>
        <xdr:cNvSpPr txBox="1"/>
      </xdr:nvSpPr>
      <xdr:spPr>
        <a:xfrm>
          <a:off x="10158095" y="1352664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0</xdr:rowOff>
    </xdr:from>
    <xdr:ext cx="97144" cy="231715"/>
    <xdr:sp>
      <xdr:nvSpPr>
        <xdr:cNvPr id="703" name="TextBox 702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329871</xdr:rowOff>
    </xdr:from>
    <xdr:ext cx="97144" cy="231715"/>
    <xdr:sp>
      <xdr:nvSpPr>
        <xdr:cNvPr id="704" name="TextBox 703"/>
        <xdr:cNvSpPr txBox="1"/>
      </xdr:nvSpPr>
      <xdr:spPr>
        <a:xfrm>
          <a:off x="10158095" y="1352664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05" name="TextBox 704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0</xdr:rowOff>
    </xdr:from>
    <xdr:ext cx="97144" cy="231715"/>
    <xdr:sp>
      <xdr:nvSpPr>
        <xdr:cNvPr id="706" name="TextBox 705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07" name="TextBox 706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403</xdr:row>
      <xdr:rowOff>335280</xdr:rowOff>
    </xdr:from>
    <xdr:ext cx="97144" cy="231715"/>
    <xdr:sp>
      <xdr:nvSpPr>
        <xdr:cNvPr id="708" name="TextBox 707"/>
        <xdr:cNvSpPr txBox="1"/>
      </xdr:nvSpPr>
      <xdr:spPr>
        <a:xfrm>
          <a:off x="10158095" y="1349368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709" name="TextBox 708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710" name="TextBox 709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711" name="TextBox 710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405</xdr:row>
      <xdr:rowOff>335280</xdr:rowOff>
    </xdr:from>
    <xdr:ext cx="97144" cy="231715"/>
    <xdr:sp>
      <xdr:nvSpPr>
        <xdr:cNvPr id="712" name="TextBox 711"/>
        <xdr:cNvSpPr txBox="1"/>
      </xdr:nvSpPr>
      <xdr:spPr>
        <a:xfrm>
          <a:off x="10158095" y="1356074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405</xdr:row>
      <xdr:rowOff>335280</xdr:rowOff>
    </xdr:from>
    <xdr:ext cx="97144" cy="231715"/>
    <xdr:sp>
      <xdr:nvSpPr>
        <xdr:cNvPr id="713" name="TextBox 712"/>
        <xdr:cNvSpPr txBox="1"/>
      </xdr:nvSpPr>
      <xdr:spPr>
        <a:xfrm>
          <a:off x="10158095" y="1356074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405</xdr:row>
      <xdr:rowOff>335280</xdr:rowOff>
    </xdr:from>
    <xdr:ext cx="97144" cy="231715"/>
    <xdr:sp>
      <xdr:nvSpPr>
        <xdr:cNvPr id="714" name="TextBox 713"/>
        <xdr:cNvSpPr txBox="1"/>
      </xdr:nvSpPr>
      <xdr:spPr>
        <a:xfrm>
          <a:off x="10158095" y="1356074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15" name="TextBox 714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16" name="TextBox 715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17" name="TextBox 716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18" name="TextBox 717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19" name="TextBox 718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20" name="TextBox 719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21" name="TextBox 720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22" name="TextBox 721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404</xdr:row>
      <xdr:rowOff>335280</xdr:rowOff>
    </xdr:from>
    <xdr:ext cx="97144" cy="231715"/>
    <xdr:sp>
      <xdr:nvSpPr>
        <xdr:cNvPr id="723" name="TextBox 722"/>
        <xdr:cNvSpPr txBox="1"/>
      </xdr:nvSpPr>
      <xdr:spPr>
        <a:xfrm>
          <a:off x="10158095" y="1352721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0</xdr:rowOff>
    </xdr:from>
    <xdr:ext cx="97144" cy="231715"/>
    <xdr:sp>
      <xdr:nvSpPr>
        <xdr:cNvPr id="724" name="TextBox 723"/>
        <xdr:cNvSpPr txBox="1"/>
      </xdr:nvSpPr>
      <xdr:spPr>
        <a:xfrm>
          <a:off x="10158095" y="1356074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0</xdr:rowOff>
    </xdr:from>
    <xdr:ext cx="97144" cy="231715"/>
    <xdr:sp>
      <xdr:nvSpPr>
        <xdr:cNvPr id="725" name="TextBox 724"/>
        <xdr:cNvSpPr txBox="1"/>
      </xdr:nvSpPr>
      <xdr:spPr>
        <a:xfrm>
          <a:off x="10158095" y="1356074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0</xdr:rowOff>
    </xdr:from>
    <xdr:ext cx="97144" cy="231715"/>
    <xdr:sp>
      <xdr:nvSpPr>
        <xdr:cNvPr id="726" name="TextBox 725"/>
        <xdr:cNvSpPr txBox="1"/>
      </xdr:nvSpPr>
      <xdr:spPr>
        <a:xfrm>
          <a:off x="10158095" y="1356074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0</xdr:rowOff>
    </xdr:from>
    <xdr:ext cx="97144" cy="231715"/>
    <xdr:sp>
      <xdr:nvSpPr>
        <xdr:cNvPr id="727" name="TextBox 726"/>
        <xdr:cNvSpPr txBox="1"/>
      </xdr:nvSpPr>
      <xdr:spPr>
        <a:xfrm>
          <a:off x="10158095" y="1356074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728" name="TextBox 727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406</xdr:row>
      <xdr:rowOff>335280</xdr:rowOff>
    </xdr:from>
    <xdr:ext cx="97144" cy="231715"/>
    <xdr:sp>
      <xdr:nvSpPr>
        <xdr:cNvPr id="729" name="TextBox 728"/>
        <xdr:cNvSpPr txBox="1"/>
      </xdr:nvSpPr>
      <xdr:spPr>
        <a:xfrm>
          <a:off x="10158095" y="1359427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730" name="TextBox 729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731" name="TextBox 730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732" name="TextBox 731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33" name="TextBox 732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34" name="TextBox 733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35" name="TextBox 734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736" name="TextBox 735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737" name="TextBox 736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738" name="TextBox 737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39" name="TextBox 738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40" name="TextBox 739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41" name="TextBox 740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42" name="TextBox 741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43" name="TextBox 742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44" name="TextBox 743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422</xdr:row>
      <xdr:rowOff>335280</xdr:rowOff>
    </xdr:from>
    <xdr:ext cx="97144" cy="231715"/>
    <xdr:sp>
      <xdr:nvSpPr>
        <xdr:cNvPr id="745" name="TextBox 744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422</xdr:row>
      <xdr:rowOff>335280</xdr:rowOff>
    </xdr:from>
    <xdr:ext cx="97144" cy="231715"/>
    <xdr:sp>
      <xdr:nvSpPr>
        <xdr:cNvPr id="746" name="TextBox 745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422</xdr:row>
      <xdr:rowOff>335280</xdr:rowOff>
    </xdr:from>
    <xdr:ext cx="97144" cy="231715"/>
    <xdr:sp>
      <xdr:nvSpPr>
        <xdr:cNvPr id="747" name="TextBox 746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422</xdr:row>
      <xdr:rowOff>335280</xdr:rowOff>
    </xdr:from>
    <xdr:ext cx="97144" cy="231715"/>
    <xdr:sp>
      <xdr:nvSpPr>
        <xdr:cNvPr id="748" name="TextBox 747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422</xdr:row>
      <xdr:rowOff>335280</xdr:rowOff>
    </xdr:from>
    <xdr:ext cx="97144" cy="231715"/>
    <xdr:sp>
      <xdr:nvSpPr>
        <xdr:cNvPr id="749" name="TextBox 748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422</xdr:row>
      <xdr:rowOff>335280</xdr:rowOff>
    </xdr:from>
    <xdr:ext cx="97144" cy="231715"/>
    <xdr:sp>
      <xdr:nvSpPr>
        <xdr:cNvPr id="750" name="TextBox 749"/>
        <xdr:cNvSpPr txBox="1"/>
      </xdr:nvSpPr>
      <xdr:spPr>
        <a:xfrm>
          <a:off x="10158095" y="1413071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51" name="TextBox 750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52" name="TextBox 751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53" name="TextBox 752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54" name="TextBox 753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55" name="TextBox 754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56" name="TextBox 755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57" name="TextBox 75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58" name="TextBox 75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59" name="TextBox 758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60" name="TextBox 759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61" name="TextBox 760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62" name="TextBox 761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63" name="TextBox 762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64" name="TextBox 763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65" name="TextBox 764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66" name="TextBox 765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67" name="TextBox 766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68" name="TextBox 767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0</xdr:rowOff>
    </xdr:from>
    <xdr:ext cx="97144" cy="231715"/>
    <xdr:sp>
      <xdr:nvSpPr>
        <xdr:cNvPr id="769" name="TextBox 768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0</xdr:rowOff>
    </xdr:from>
    <xdr:ext cx="97144" cy="231715"/>
    <xdr:sp>
      <xdr:nvSpPr>
        <xdr:cNvPr id="770" name="TextBox 769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0</xdr:rowOff>
    </xdr:from>
    <xdr:ext cx="97144" cy="231715"/>
    <xdr:sp>
      <xdr:nvSpPr>
        <xdr:cNvPr id="771" name="TextBox 770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0</xdr:rowOff>
    </xdr:from>
    <xdr:ext cx="97144" cy="231715"/>
    <xdr:sp>
      <xdr:nvSpPr>
        <xdr:cNvPr id="772" name="TextBox 771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73" name="TextBox 77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0</xdr:rowOff>
    </xdr:from>
    <xdr:ext cx="97144" cy="231715"/>
    <xdr:sp>
      <xdr:nvSpPr>
        <xdr:cNvPr id="774" name="TextBox 773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75" name="TextBox 77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76" name="TextBox 77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77" name="TextBox 77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78" name="TextBox 77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79" name="TextBox 778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329871</xdr:rowOff>
    </xdr:from>
    <xdr:ext cx="97144" cy="231715"/>
    <xdr:sp>
      <xdr:nvSpPr>
        <xdr:cNvPr id="780" name="TextBox 779"/>
        <xdr:cNvSpPr txBox="1"/>
      </xdr:nvSpPr>
      <xdr:spPr>
        <a:xfrm>
          <a:off x="10158095" y="1419720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0</xdr:rowOff>
    </xdr:from>
    <xdr:ext cx="97144" cy="231715"/>
    <xdr:sp>
      <xdr:nvSpPr>
        <xdr:cNvPr id="781" name="TextBox 780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329871</xdr:rowOff>
    </xdr:from>
    <xdr:ext cx="97144" cy="231715"/>
    <xdr:sp>
      <xdr:nvSpPr>
        <xdr:cNvPr id="782" name="TextBox 781"/>
        <xdr:cNvSpPr txBox="1"/>
      </xdr:nvSpPr>
      <xdr:spPr>
        <a:xfrm>
          <a:off x="10158095" y="14197203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83" name="TextBox 78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0</xdr:rowOff>
    </xdr:from>
    <xdr:ext cx="97144" cy="231715"/>
    <xdr:sp>
      <xdr:nvSpPr>
        <xdr:cNvPr id="784" name="TextBox 783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85" name="TextBox 78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423</xdr:row>
      <xdr:rowOff>335280</xdr:rowOff>
    </xdr:from>
    <xdr:ext cx="97144" cy="231715"/>
    <xdr:sp>
      <xdr:nvSpPr>
        <xdr:cNvPr id="786" name="TextBox 785"/>
        <xdr:cNvSpPr txBox="1"/>
      </xdr:nvSpPr>
      <xdr:spPr>
        <a:xfrm>
          <a:off x="10158095" y="1416424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87" name="TextBox 786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88" name="TextBox 787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789" name="TextBox 788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790" name="TextBox 789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791" name="TextBox 790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792" name="TextBox 791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93" name="TextBox 79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94" name="TextBox 793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95" name="TextBox 79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96" name="TextBox 79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97" name="TextBox 79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98" name="TextBox 79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799" name="TextBox 798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800" name="TextBox 799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801" name="TextBox 800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802" name="TextBox 801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803" name="TextBox 80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804" name="TextBox 803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805" name="TextBox 80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806" name="TextBox 805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807" name="TextBox 80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808" name="TextBox 807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0</xdr:rowOff>
    </xdr:from>
    <xdr:ext cx="97144" cy="231715"/>
    <xdr:sp>
      <xdr:nvSpPr>
        <xdr:cNvPr id="809" name="TextBox 808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0</xdr:rowOff>
    </xdr:from>
    <xdr:ext cx="97144" cy="231715"/>
    <xdr:sp>
      <xdr:nvSpPr>
        <xdr:cNvPr id="810" name="TextBox 809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0</xdr:rowOff>
    </xdr:from>
    <xdr:ext cx="97144" cy="231715"/>
    <xdr:sp>
      <xdr:nvSpPr>
        <xdr:cNvPr id="811" name="TextBox 810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0</xdr:rowOff>
    </xdr:from>
    <xdr:ext cx="97144" cy="231715"/>
    <xdr:sp>
      <xdr:nvSpPr>
        <xdr:cNvPr id="812" name="TextBox 811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13" name="TextBox 812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0</xdr:rowOff>
    </xdr:from>
    <xdr:ext cx="97144" cy="231715"/>
    <xdr:sp>
      <xdr:nvSpPr>
        <xdr:cNvPr id="814" name="TextBox 813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15" name="TextBox 814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816" name="TextBox 815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817" name="TextBox 816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818" name="TextBox 817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819" name="TextBox 818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820" name="TextBox 819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408</xdr:row>
      <xdr:rowOff>335280</xdr:rowOff>
    </xdr:from>
    <xdr:ext cx="97144" cy="231715"/>
    <xdr:sp>
      <xdr:nvSpPr>
        <xdr:cNvPr id="821" name="TextBox 820"/>
        <xdr:cNvSpPr txBox="1"/>
      </xdr:nvSpPr>
      <xdr:spPr>
        <a:xfrm>
          <a:off x="10158095" y="13661326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22" name="TextBox 821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23" name="TextBox 822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24" name="TextBox 823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25" name="TextBox 824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26" name="TextBox 825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27" name="TextBox 826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28" name="TextBox 827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29" name="TextBox 828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30" name="TextBox 829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31" name="TextBox 830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32" name="TextBox 831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33" name="TextBox 832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34" name="TextBox 833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35" name="TextBox 834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36" name="TextBox 835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37" name="TextBox 836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409</xdr:row>
      <xdr:rowOff>335280</xdr:rowOff>
    </xdr:from>
    <xdr:ext cx="97144" cy="231715"/>
    <xdr:sp>
      <xdr:nvSpPr>
        <xdr:cNvPr id="838" name="TextBox 837"/>
        <xdr:cNvSpPr txBox="1"/>
      </xdr:nvSpPr>
      <xdr:spPr>
        <a:xfrm>
          <a:off x="10158095" y="1369485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39" name="TextBox 83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0" name="TextBox 83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1" name="TextBox 84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2" name="TextBox 84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3" name="TextBox 84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4" name="TextBox 84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5" name="TextBox 84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6" name="TextBox 84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7" name="TextBox 84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8" name="TextBox 84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49" name="TextBox 84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0" name="TextBox 84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1" name="TextBox 85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2" name="TextBox 85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3" name="TextBox 85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4" name="TextBox 85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5" name="TextBox 85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6" name="TextBox 85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7" name="TextBox 85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8" name="TextBox 85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59" name="TextBox 85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0" name="TextBox 85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1" name="TextBox 86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2" name="TextBox 86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3" name="TextBox 86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4" name="TextBox 86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5" name="TextBox 86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6" name="TextBox 86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7" name="TextBox 86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8" name="TextBox 86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69" name="TextBox 86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0" name="TextBox 86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1" name="TextBox 87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2" name="TextBox 87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3" name="TextBox 87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4" name="TextBox 87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5" name="TextBox 87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6" name="TextBox 87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7" name="TextBox 87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8" name="TextBox 87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79" name="TextBox 87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0" name="TextBox 87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1" name="TextBox 88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2" name="TextBox 88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3" name="TextBox 88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4" name="TextBox 88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5" name="TextBox 88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6" name="TextBox 88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7" name="TextBox 88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8" name="TextBox 88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89" name="TextBox 88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0" name="TextBox 88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1" name="TextBox 89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2" name="TextBox 89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3" name="TextBox 89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4" name="TextBox 89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5" name="TextBox 89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6" name="TextBox 89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7" name="TextBox 89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8" name="TextBox 89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899" name="TextBox 89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0" name="TextBox 89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1" name="TextBox 90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2" name="TextBox 90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3" name="TextBox 90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4" name="TextBox 90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5" name="TextBox 90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6" name="TextBox 90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7" name="TextBox 90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8" name="TextBox 90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09" name="TextBox 90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10" name="TextBox 90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11" name="TextBox 91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12" name="TextBox 91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13" name="TextBox 91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14" name="TextBox 91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15" name="TextBox 91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428</xdr:row>
      <xdr:rowOff>0</xdr:rowOff>
    </xdr:from>
    <xdr:ext cx="97144" cy="231715"/>
    <xdr:sp>
      <xdr:nvSpPr>
        <xdr:cNvPr id="916" name="TextBox 91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17" name="TextBox 91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18" name="TextBox 91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19" name="TextBox 91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20" name="TextBox 91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21" name="TextBox 92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22" name="TextBox 92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23" name="TextBox 92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24" name="TextBox 92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25" name="TextBox 92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26" name="TextBox 92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27" name="TextBox 92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444</xdr:row>
      <xdr:rowOff>329871</xdr:rowOff>
    </xdr:from>
    <xdr:ext cx="97144" cy="231715"/>
    <xdr:sp>
      <xdr:nvSpPr>
        <xdr:cNvPr id="928" name="TextBox 927"/>
        <xdr:cNvSpPr txBox="1"/>
      </xdr:nvSpPr>
      <xdr:spPr>
        <a:xfrm>
          <a:off x="10158095" y="14860333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444</xdr:row>
      <xdr:rowOff>329871</xdr:rowOff>
    </xdr:from>
    <xdr:ext cx="97144" cy="231715"/>
    <xdr:sp>
      <xdr:nvSpPr>
        <xdr:cNvPr id="929" name="TextBox 928"/>
        <xdr:cNvSpPr txBox="1"/>
      </xdr:nvSpPr>
      <xdr:spPr>
        <a:xfrm>
          <a:off x="10158095" y="14860333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930" name="TextBox 929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931" name="TextBox 930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32" name="TextBox 93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33" name="TextBox 93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34" name="TextBox 93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35" name="TextBox 93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36" name="TextBox 93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37" name="TextBox 93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38" name="TextBox 93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39" name="TextBox 93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940" name="TextBox 939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443</xdr:row>
      <xdr:rowOff>329871</xdr:rowOff>
    </xdr:from>
    <xdr:ext cx="97144" cy="231715"/>
    <xdr:sp>
      <xdr:nvSpPr>
        <xdr:cNvPr id="941" name="TextBox 940"/>
        <xdr:cNvSpPr txBox="1"/>
      </xdr:nvSpPr>
      <xdr:spPr>
        <a:xfrm>
          <a:off x="10158095" y="14826805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443</xdr:row>
      <xdr:rowOff>329871</xdr:rowOff>
    </xdr:from>
    <xdr:ext cx="97144" cy="231715"/>
    <xdr:sp>
      <xdr:nvSpPr>
        <xdr:cNvPr id="942" name="TextBox 941"/>
        <xdr:cNvSpPr txBox="1"/>
      </xdr:nvSpPr>
      <xdr:spPr>
        <a:xfrm>
          <a:off x="10158095" y="14826805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943" name="TextBox 942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944" name="TextBox 943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945" name="TextBox 944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335280</xdr:rowOff>
    </xdr:from>
    <xdr:ext cx="97144" cy="231715"/>
    <xdr:sp>
      <xdr:nvSpPr>
        <xdr:cNvPr id="946" name="TextBox 945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335280</xdr:rowOff>
    </xdr:from>
    <xdr:ext cx="97144" cy="231715"/>
    <xdr:sp>
      <xdr:nvSpPr>
        <xdr:cNvPr id="947" name="TextBox 946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335280</xdr:rowOff>
    </xdr:from>
    <xdr:ext cx="97144" cy="231715"/>
    <xdr:sp>
      <xdr:nvSpPr>
        <xdr:cNvPr id="948" name="TextBox 947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49" name="TextBox 94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0" name="TextBox 94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1" name="TextBox 95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2" name="TextBox 95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3" name="TextBox 95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4" name="TextBox 95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5" name="TextBox 95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6" name="TextBox 95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7" name="TextBox 95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8" name="TextBox 95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59" name="TextBox 95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0" name="TextBox 95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1" name="TextBox 96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2" name="TextBox 96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3" name="TextBox 96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4" name="TextBox 96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5" name="TextBox 96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6" name="TextBox 96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7" name="TextBox 96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8" name="TextBox 96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69" name="TextBox 96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70" name="TextBox 96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71" name="TextBox 97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72" name="TextBox 97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73" name="TextBox 97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74" name="TextBox 97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75" name="TextBox 97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472</xdr:row>
      <xdr:rowOff>335280</xdr:rowOff>
    </xdr:from>
    <xdr:ext cx="97144" cy="231715"/>
    <xdr:sp>
      <xdr:nvSpPr>
        <xdr:cNvPr id="976" name="TextBox 975"/>
        <xdr:cNvSpPr txBox="1"/>
      </xdr:nvSpPr>
      <xdr:spPr>
        <a:xfrm>
          <a:off x="10158095" y="157996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472</xdr:row>
      <xdr:rowOff>335280</xdr:rowOff>
    </xdr:from>
    <xdr:ext cx="97144" cy="231715"/>
    <xdr:sp>
      <xdr:nvSpPr>
        <xdr:cNvPr id="977" name="TextBox 976"/>
        <xdr:cNvSpPr txBox="1"/>
      </xdr:nvSpPr>
      <xdr:spPr>
        <a:xfrm>
          <a:off x="10158095" y="157996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472</xdr:row>
      <xdr:rowOff>335280</xdr:rowOff>
    </xdr:from>
    <xdr:ext cx="97144" cy="231715"/>
    <xdr:sp>
      <xdr:nvSpPr>
        <xdr:cNvPr id="978" name="TextBox 977"/>
        <xdr:cNvSpPr txBox="1"/>
      </xdr:nvSpPr>
      <xdr:spPr>
        <a:xfrm>
          <a:off x="10158095" y="157996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444</xdr:row>
      <xdr:rowOff>335280</xdr:rowOff>
    </xdr:from>
    <xdr:ext cx="97144" cy="231715"/>
    <xdr:sp>
      <xdr:nvSpPr>
        <xdr:cNvPr id="979" name="TextBox 978"/>
        <xdr:cNvSpPr txBox="1"/>
      </xdr:nvSpPr>
      <xdr:spPr>
        <a:xfrm>
          <a:off x="10158095" y="148609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444</xdr:row>
      <xdr:rowOff>335280</xdr:rowOff>
    </xdr:from>
    <xdr:ext cx="97144" cy="231715"/>
    <xdr:sp>
      <xdr:nvSpPr>
        <xdr:cNvPr id="980" name="TextBox 979"/>
        <xdr:cNvSpPr txBox="1"/>
      </xdr:nvSpPr>
      <xdr:spPr>
        <a:xfrm>
          <a:off x="10158095" y="148609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444</xdr:row>
      <xdr:rowOff>335280</xdr:rowOff>
    </xdr:from>
    <xdr:ext cx="97144" cy="231715"/>
    <xdr:sp>
      <xdr:nvSpPr>
        <xdr:cNvPr id="981" name="TextBox 980"/>
        <xdr:cNvSpPr txBox="1"/>
      </xdr:nvSpPr>
      <xdr:spPr>
        <a:xfrm>
          <a:off x="10158095" y="148609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982" name="TextBox 981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983" name="TextBox 982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984" name="TextBox 983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985" name="TextBox 984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986" name="TextBox 98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987" name="TextBox 98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988" name="TextBox 98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989" name="TextBox 98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990" name="TextBox 989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91" name="TextBox 99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92" name="TextBox 99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93" name="TextBox 99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94" name="TextBox 99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95" name="TextBox 99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996" name="TextBox 99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997" name="TextBox 99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465</xdr:row>
      <xdr:rowOff>335280</xdr:rowOff>
    </xdr:from>
    <xdr:ext cx="97144" cy="231715"/>
    <xdr:sp>
      <xdr:nvSpPr>
        <xdr:cNvPr id="998" name="TextBox 997"/>
        <xdr:cNvSpPr txBox="1"/>
      </xdr:nvSpPr>
      <xdr:spPr>
        <a:xfrm>
          <a:off x="10158095" y="1556499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465</xdr:row>
      <xdr:rowOff>335280</xdr:rowOff>
    </xdr:from>
    <xdr:ext cx="97144" cy="231715"/>
    <xdr:sp>
      <xdr:nvSpPr>
        <xdr:cNvPr id="999" name="TextBox 998"/>
        <xdr:cNvSpPr txBox="1"/>
      </xdr:nvSpPr>
      <xdr:spPr>
        <a:xfrm>
          <a:off x="10158095" y="1556499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465</xdr:row>
      <xdr:rowOff>335280</xdr:rowOff>
    </xdr:from>
    <xdr:ext cx="97144" cy="231715"/>
    <xdr:sp>
      <xdr:nvSpPr>
        <xdr:cNvPr id="1000" name="TextBox 999"/>
        <xdr:cNvSpPr txBox="1"/>
      </xdr:nvSpPr>
      <xdr:spPr>
        <a:xfrm>
          <a:off x="10158095" y="1556499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01" name="TextBox 1000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02" name="TextBox 1001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03" name="TextBox 1002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04" name="TextBox 1003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05" name="TextBox 1004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06" name="TextBox 1005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007" name="TextBox 1006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008" name="TextBox 1007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009" name="TextBox 1008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0</xdr:rowOff>
    </xdr:from>
    <xdr:ext cx="97144" cy="231715"/>
    <xdr:sp>
      <xdr:nvSpPr>
        <xdr:cNvPr id="1010" name="TextBox 1009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0</xdr:rowOff>
    </xdr:from>
    <xdr:ext cx="97144" cy="231715"/>
    <xdr:sp>
      <xdr:nvSpPr>
        <xdr:cNvPr id="1011" name="TextBox 1010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0</xdr:rowOff>
    </xdr:from>
    <xdr:ext cx="97144" cy="231715"/>
    <xdr:sp>
      <xdr:nvSpPr>
        <xdr:cNvPr id="1012" name="TextBox 1011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0</xdr:rowOff>
    </xdr:from>
    <xdr:ext cx="97144" cy="231715"/>
    <xdr:sp>
      <xdr:nvSpPr>
        <xdr:cNvPr id="1013" name="TextBox 1012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014" name="TextBox 1013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0</xdr:rowOff>
    </xdr:from>
    <xdr:ext cx="97144" cy="231715"/>
    <xdr:sp>
      <xdr:nvSpPr>
        <xdr:cNvPr id="1015" name="TextBox 1014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329871</xdr:rowOff>
    </xdr:from>
    <xdr:ext cx="97144" cy="231715"/>
    <xdr:sp>
      <xdr:nvSpPr>
        <xdr:cNvPr id="1016" name="TextBox 1015"/>
        <xdr:cNvSpPr txBox="1"/>
      </xdr:nvSpPr>
      <xdr:spPr>
        <a:xfrm>
          <a:off x="10158095" y="15665005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0</xdr:rowOff>
    </xdr:from>
    <xdr:ext cx="97144" cy="231715"/>
    <xdr:sp>
      <xdr:nvSpPr>
        <xdr:cNvPr id="1017" name="TextBox 1016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329871</xdr:rowOff>
    </xdr:from>
    <xdr:ext cx="97144" cy="231715"/>
    <xdr:sp>
      <xdr:nvSpPr>
        <xdr:cNvPr id="1018" name="TextBox 1017"/>
        <xdr:cNvSpPr txBox="1"/>
      </xdr:nvSpPr>
      <xdr:spPr>
        <a:xfrm>
          <a:off x="10158095" y="15665005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019" name="TextBox 1018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0</xdr:rowOff>
    </xdr:from>
    <xdr:ext cx="97144" cy="231715"/>
    <xdr:sp>
      <xdr:nvSpPr>
        <xdr:cNvPr id="1020" name="TextBox 1019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021" name="TextBox 1020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022" name="TextBox 1021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023" name="TextBox 1022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024" name="TextBox 1023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025" name="TextBox 1024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026" name="TextBox 1025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027" name="TextBox 1026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028" name="TextBox 1027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029" name="TextBox 1028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030" name="TextBox 1029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031" name="TextBox 1030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032" name="TextBox 1031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033" name="TextBox 1032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034" name="TextBox 1033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035" name="TextBox 1034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036" name="TextBox 1035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037" name="TextBox 1036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38" name="TextBox 1037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39" name="TextBox 1038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40" name="TextBox 1039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463</xdr:row>
      <xdr:rowOff>335280</xdr:rowOff>
    </xdr:from>
    <xdr:ext cx="97144" cy="231715"/>
    <xdr:sp>
      <xdr:nvSpPr>
        <xdr:cNvPr id="1041" name="TextBox 1040"/>
        <xdr:cNvSpPr txBox="1"/>
      </xdr:nvSpPr>
      <xdr:spPr>
        <a:xfrm>
          <a:off x="10158095" y="1549793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463</xdr:row>
      <xdr:rowOff>335280</xdr:rowOff>
    </xdr:from>
    <xdr:ext cx="97144" cy="231715"/>
    <xdr:sp>
      <xdr:nvSpPr>
        <xdr:cNvPr id="1042" name="TextBox 1041"/>
        <xdr:cNvSpPr txBox="1"/>
      </xdr:nvSpPr>
      <xdr:spPr>
        <a:xfrm>
          <a:off x="10158095" y="1549793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463</xdr:row>
      <xdr:rowOff>335280</xdr:rowOff>
    </xdr:from>
    <xdr:ext cx="97144" cy="231715"/>
    <xdr:sp>
      <xdr:nvSpPr>
        <xdr:cNvPr id="1043" name="TextBox 1042"/>
        <xdr:cNvSpPr txBox="1"/>
      </xdr:nvSpPr>
      <xdr:spPr>
        <a:xfrm>
          <a:off x="10158095" y="1549793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44" name="TextBox 1043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45" name="TextBox 1044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464</xdr:row>
      <xdr:rowOff>335280</xdr:rowOff>
    </xdr:from>
    <xdr:ext cx="97144" cy="231715"/>
    <xdr:sp>
      <xdr:nvSpPr>
        <xdr:cNvPr id="1046" name="TextBox 1045"/>
        <xdr:cNvSpPr txBox="1"/>
      </xdr:nvSpPr>
      <xdr:spPr>
        <a:xfrm>
          <a:off x="10158095" y="1553146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463</xdr:row>
      <xdr:rowOff>335280</xdr:rowOff>
    </xdr:from>
    <xdr:ext cx="97144" cy="231715"/>
    <xdr:sp>
      <xdr:nvSpPr>
        <xdr:cNvPr id="1047" name="TextBox 1046"/>
        <xdr:cNvSpPr txBox="1"/>
      </xdr:nvSpPr>
      <xdr:spPr>
        <a:xfrm>
          <a:off x="10158095" y="1549793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463</xdr:row>
      <xdr:rowOff>335280</xdr:rowOff>
    </xdr:from>
    <xdr:ext cx="97144" cy="231715"/>
    <xdr:sp>
      <xdr:nvSpPr>
        <xdr:cNvPr id="1048" name="TextBox 1047"/>
        <xdr:cNvSpPr txBox="1"/>
      </xdr:nvSpPr>
      <xdr:spPr>
        <a:xfrm>
          <a:off x="10158095" y="1549793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463</xdr:row>
      <xdr:rowOff>335280</xdr:rowOff>
    </xdr:from>
    <xdr:ext cx="97144" cy="231715"/>
    <xdr:sp>
      <xdr:nvSpPr>
        <xdr:cNvPr id="1049" name="TextBox 1048"/>
        <xdr:cNvSpPr txBox="1"/>
      </xdr:nvSpPr>
      <xdr:spPr>
        <a:xfrm>
          <a:off x="10158095" y="1549793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463</xdr:row>
      <xdr:rowOff>335280</xdr:rowOff>
    </xdr:from>
    <xdr:ext cx="97144" cy="231715"/>
    <xdr:sp>
      <xdr:nvSpPr>
        <xdr:cNvPr id="1050" name="TextBox 1049"/>
        <xdr:cNvSpPr txBox="1"/>
      </xdr:nvSpPr>
      <xdr:spPr>
        <a:xfrm>
          <a:off x="10158095" y="1549793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463</xdr:row>
      <xdr:rowOff>335280</xdr:rowOff>
    </xdr:from>
    <xdr:ext cx="97144" cy="231715"/>
    <xdr:sp>
      <xdr:nvSpPr>
        <xdr:cNvPr id="1051" name="TextBox 1050"/>
        <xdr:cNvSpPr txBox="1"/>
      </xdr:nvSpPr>
      <xdr:spPr>
        <a:xfrm>
          <a:off x="10158095" y="1549793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463</xdr:row>
      <xdr:rowOff>335280</xdr:rowOff>
    </xdr:from>
    <xdr:ext cx="97144" cy="231715"/>
    <xdr:sp>
      <xdr:nvSpPr>
        <xdr:cNvPr id="1052" name="TextBox 1051"/>
        <xdr:cNvSpPr txBox="1"/>
      </xdr:nvSpPr>
      <xdr:spPr>
        <a:xfrm>
          <a:off x="10158095" y="1549793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465</xdr:row>
      <xdr:rowOff>335280</xdr:rowOff>
    </xdr:from>
    <xdr:ext cx="97144" cy="231715"/>
    <xdr:sp>
      <xdr:nvSpPr>
        <xdr:cNvPr id="1053" name="TextBox 1052"/>
        <xdr:cNvSpPr txBox="1"/>
      </xdr:nvSpPr>
      <xdr:spPr>
        <a:xfrm>
          <a:off x="10158095" y="1556499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465</xdr:row>
      <xdr:rowOff>335280</xdr:rowOff>
    </xdr:from>
    <xdr:ext cx="97144" cy="231715"/>
    <xdr:sp>
      <xdr:nvSpPr>
        <xdr:cNvPr id="1054" name="TextBox 1053"/>
        <xdr:cNvSpPr txBox="1"/>
      </xdr:nvSpPr>
      <xdr:spPr>
        <a:xfrm>
          <a:off x="10158095" y="1556499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465</xdr:row>
      <xdr:rowOff>335280</xdr:rowOff>
    </xdr:from>
    <xdr:ext cx="97144" cy="231715"/>
    <xdr:sp>
      <xdr:nvSpPr>
        <xdr:cNvPr id="1055" name="TextBox 1054"/>
        <xdr:cNvSpPr txBox="1"/>
      </xdr:nvSpPr>
      <xdr:spPr>
        <a:xfrm>
          <a:off x="10158095" y="1556499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465</xdr:row>
      <xdr:rowOff>335280</xdr:rowOff>
    </xdr:from>
    <xdr:ext cx="97144" cy="231715"/>
    <xdr:sp>
      <xdr:nvSpPr>
        <xdr:cNvPr id="1056" name="TextBox 1055"/>
        <xdr:cNvSpPr txBox="1"/>
      </xdr:nvSpPr>
      <xdr:spPr>
        <a:xfrm>
          <a:off x="10158095" y="1556499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465</xdr:row>
      <xdr:rowOff>335280</xdr:rowOff>
    </xdr:from>
    <xdr:ext cx="97144" cy="231715"/>
    <xdr:sp>
      <xdr:nvSpPr>
        <xdr:cNvPr id="1057" name="TextBox 1056"/>
        <xdr:cNvSpPr txBox="1"/>
      </xdr:nvSpPr>
      <xdr:spPr>
        <a:xfrm>
          <a:off x="10158095" y="1556499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465</xdr:row>
      <xdr:rowOff>335280</xdr:rowOff>
    </xdr:from>
    <xdr:ext cx="97144" cy="231715"/>
    <xdr:sp>
      <xdr:nvSpPr>
        <xdr:cNvPr id="1058" name="TextBox 1057"/>
        <xdr:cNvSpPr txBox="1"/>
      </xdr:nvSpPr>
      <xdr:spPr>
        <a:xfrm>
          <a:off x="10158095" y="1556499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433</xdr:row>
      <xdr:rowOff>335280</xdr:rowOff>
    </xdr:from>
    <xdr:ext cx="97144" cy="231715"/>
    <xdr:sp>
      <xdr:nvSpPr>
        <xdr:cNvPr id="1059" name="TextBox 1058"/>
        <xdr:cNvSpPr txBox="1"/>
      </xdr:nvSpPr>
      <xdr:spPr>
        <a:xfrm>
          <a:off x="10158095" y="144920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433</xdr:row>
      <xdr:rowOff>335280</xdr:rowOff>
    </xdr:from>
    <xdr:ext cx="97144" cy="231715"/>
    <xdr:sp>
      <xdr:nvSpPr>
        <xdr:cNvPr id="1060" name="TextBox 1059"/>
        <xdr:cNvSpPr txBox="1"/>
      </xdr:nvSpPr>
      <xdr:spPr>
        <a:xfrm>
          <a:off x="10158095" y="144920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433</xdr:row>
      <xdr:rowOff>335280</xdr:rowOff>
    </xdr:from>
    <xdr:ext cx="97144" cy="231715"/>
    <xdr:sp>
      <xdr:nvSpPr>
        <xdr:cNvPr id="1061" name="TextBox 1060"/>
        <xdr:cNvSpPr txBox="1"/>
      </xdr:nvSpPr>
      <xdr:spPr>
        <a:xfrm>
          <a:off x="10158095" y="144920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432</xdr:row>
      <xdr:rowOff>335280</xdr:rowOff>
    </xdr:from>
    <xdr:ext cx="97144" cy="231715"/>
    <xdr:sp>
      <xdr:nvSpPr>
        <xdr:cNvPr id="1062" name="TextBox 1061"/>
        <xdr:cNvSpPr txBox="1"/>
      </xdr:nvSpPr>
      <xdr:spPr>
        <a:xfrm>
          <a:off x="10158095" y="1445856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432</xdr:row>
      <xdr:rowOff>335280</xdr:rowOff>
    </xdr:from>
    <xdr:ext cx="97144" cy="231715"/>
    <xdr:sp>
      <xdr:nvSpPr>
        <xdr:cNvPr id="1063" name="TextBox 1062"/>
        <xdr:cNvSpPr txBox="1"/>
      </xdr:nvSpPr>
      <xdr:spPr>
        <a:xfrm>
          <a:off x="10158095" y="1445856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432</xdr:row>
      <xdr:rowOff>335280</xdr:rowOff>
    </xdr:from>
    <xdr:ext cx="97144" cy="231715"/>
    <xdr:sp>
      <xdr:nvSpPr>
        <xdr:cNvPr id="1064" name="TextBox 1063"/>
        <xdr:cNvSpPr txBox="1"/>
      </xdr:nvSpPr>
      <xdr:spPr>
        <a:xfrm>
          <a:off x="10158095" y="1445856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432</xdr:row>
      <xdr:rowOff>335280</xdr:rowOff>
    </xdr:from>
    <xdr:ext cx="97144" cy="231715"/>
    <xdr:sp>
      <xdr:nvSpPr>
        <xdr:cNvPr id="1065" name="TextBox 1064"/>
        <xdr:cNvSpPr txBox="1"/>
      </xdr:nvSpPr>
      <xdr:spPr>
        <a:xfrm>
          <a:off x="10158095" y="1445856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432</xdr:row>
      <xdr:rowOff>335280</xdr:rowOff>
    </xdr:from>
    <xdr:ext cx="97144" cy="231715"/>
    <xdr:sp>
      <xdr:nvSpPr>
        <xdr:cNvPr id="1066" name="TextBox 1065"/>
        <xdr:cNvSpPr txBox="1"/>
      </xdr:nvSpPr>
      <xdr:spPr>
        <a:xfrm>
          <a:off x="10158095" y="1445856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0</xdr:rowOff>
    </xdr:from>
    <xdr:ext cx="97144" cy="231715"/>
    <xdr:sp>
      <xdr:nvSpPr>
        <xdr:cNvPr id="1067" name="TextBox 1066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0</xdr:rowOff>
    </xdr:from>
    <xdr:ext cx="97144" cy="231715"/>
    <xdr:sp>
      <xdr:nvSpPr>
        <xdr:cNvPr id="1068" name="TextBox 1067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0</xdr:rowOff>
    </xdr:from>
    <xdr:ext cx="97144" cy="231715"/>
    <xdr:sp>
      <xdr:nvSpPr>
        <xdr:cNvPr id="1069" name="TextBox 1068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0</xdr:rowOff>
    </xdr:from>
    <xdr:ext cx="97144" cy="231715"/>
    <xdr:sp>
      <xdr:nvSpPr>
        <xdr:cNvPr id="1070" name="TextBox 1069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335280</xdr:rowOff>
    </xdr:from>
    <xdr:ext cx="97144" cy="231715"/>
    <xdr:sp>
      <xdr:nvSpPr>
        <xdr:cNvPr id="1071" name="TextBox 1070"/>
        <xdr:cNvSpPr txBox="1"/>
      </xdr:nvSpPr>
      <xdr:spPr>
        <a:xfrm>
          <a:off x="10158095" y="145591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0</xdr:rowOff>
    </xdr:from>
    <xdr:ext cx="97144" cy="231715"/>
    <xdr:sp>
      <xdr:nvSpPr>
        <xdr:cNvPr id="1072" name="TextBox 1071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335280</xdr:rowOff>
    </xdr:from>
    <xdr:ext cx="97144" cy="231715"/>
    <xdr:sp>
      <xdr:nvSpPr>
        <xdr:cNvPr id="1073" name="TextBox 1072"/>
        <xdr:cNvSpPr txBox="1"/>
      </xdr:nvSpPr>
      <xdr:spPr>
        <a:xfrm>
          <a:off x="10158095" y="145591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432</xdr:row>
      <xdr:rowOff>335280</xdr:rowOff>
    </xdr:from>
    <xdr:ext cx="97144" cy="231715"/>
    <xdr:sp>
      <xdr:nvSpPr>
        <xdr:cNvPr id="1074" name="TextBox 1073"/>
        <xdr:cNvSpPr txBox="1"/>
      </xdr:nvSpPr>
      <xdr:spPr>
        <a:xfrm>
          <a:off x="10158095" y="1445856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432</xdr:row>
      <xdr:rowOff>335280</xdr:rowOff>
    </xdr:from>
    <xdr:ext cx="97144" cy="231715"/>
    <xdr:sp>
      <xdr:nvSpPr>
        <xdr:cNvPr id="1075" name="TextBox 1074"/>
        <xdr:cNvSpPr txBox="1"/>
      </xdr:nvSpPr>
      <xdr:spPr>
        <a:xfrm>
          <a:off x="10158095" y="1445856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432</xdr:row>
      <xdr:rowOff>335280</xdr:rowOff>
    </xdr:from>
    <xdr:ext cx="97144" cy="231715"/>
    <xdr:sp>
      <xdr:nvSpPr>
        <xdr:cNvPr id="1076" name="TextBox 1075"/>
        <xdr:cNvSpPr txBox="1"/>
      </xdr:nvSpPr>
      <xdr:spPr>
        <a:xfrm>
          <a:off x="10158095" y="1445856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335280</xdr:rowOff>
    </xdr:from>
    <xdr:ext cx="97144" cy="231715"/>
    <xdr:sp>
      <xdr:nvSpPr>
        <xdr:cNvPr id="1077" name="TextBox 1076"/>
        <xdr:cNvSpPr txBox="1"/>
      </xdr:nvSpPr>
      <xdr:spPr>
        <a:xfrm>
          <a:off x="10158095" y="145591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335280</xdr:rowOff>
    </xdr:from>
    <xdr:ext cx="97144" cy="231715"/>
    <xdr:sp>
      <xdr:nvSpPr>
        <xdr:cNvPr id="1078" name="TextBox 1077"/>
        <xdr:cNvSpPr txBox="1"/>
      </xdr:nvSpPr>
      <xdr:spPr>
        <a:xfrm>
          <a:off x="10158095" y="145591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335280</xdr:rowOff>
    </xdr:from>
    <xdr:ext cx="97144" cy="231715"/>
    <xdr:sp>
      <xdr:nvSpPr>
        <xdr:cNvPr id="1079" name="TextBox 1078"/>
        <xdr:cNvSpPr txBox="1"/>
      </xdr:nvSpPr>
      <xdr:spPr>
        <a:xfrm>
          <a:off x="10158095" y="145591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0</xdr:rowOff>
    </xdr:from>
    <xdr:ext cx="97144" cy="231715"/>
    <xdr:sp>
      <xdr:nvSpPr>
        <xdr:cNvPr id="1080" name="TextBox 1079"/>
        <xdr:cNvSpPr txBox="1"/>
      </xdr:nvSpPr>
      <xdr:spPr>
        <a:xfrm>
          <a:off x="10158095" y="144920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0</xdr:rowOff>
    </xdr:from>
    <xdr:ext cx="97144" cy="231715"/>
    <xdr:sp>
      <xdr:nvSpPr>
        <xdr:cNvPr id="1081" name="TextBox 1080"/>
        <xdr:cNvSpPr txBox="1"/>
      </xdr:nvSpPr>
      <xdr:spPr>
        <a:xfrm>
          <a:off x="10158095" y="144920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0</xdr:rowOff>
    </xdr:from>
    <xdr:ext cx="97144" cy="231715"/>
    <xdr:sp>
      <xdr:nvSpPr>
        <xdr:cNvPr id="1082" name="TextBox 1081"/>
        <xdr:cNvSpPr txBox="1"/>
      </xdr:nvSpPr>
      <xdr:spPr>
        <a:xfrm>
          <a:off x="10158095" y="144920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0</xdr:rowOff>
    </xdr:from>
    <xdr:ext cx="97144" cy="231715"/>
    <xdr:sp>
      <xdr:nvSpPr>
        <xdr:cNvPr id="1083" name="TextBox 1082"/>
        <xdr:cNvSpPr txBox="1"/>
      </xdr:nvSpPr>
      <xdr:spPr>
        <a:xfrm>
          <a:off x="10158095" y="144920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335280</xdr:rowOff>
    </xdr:from>
    <xdr:ext cx="97144" cy="231715"/>
    <xdr:sp>
      <xdr:nvSpPr>
        <xdr:cNvPr id="1084" name="TextBox 1083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0</xdr:rowOff>
    </xdr:from>
    <xdr:ext cx="97144" cy="231715"/>
    <xdr:sp>
      <xdr:nvSpPr>
        <xdr:cNvPr id="1085" name="TextBox 1084"/>
        <xdr:cNvSpPr txBox="1"/>
      </xdr:nvSpPr>
      <xdr:spPr>
        <a:xfrm>
          <a:off x="10158095" y="144920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329871</xdr:rowOff>
    </xdr:from>
    <xdr:ext cx="97144" cy="231715"/>
    <xdr:sp>
      <xdr:nvSpPr>
        <xdr:cNvPr id="1086" name="TextBox 1085"/>
        <xdr:cNvSpPr txBox="1"/>
      </xdr:nvSpPr>
      <xdr:spPr>
        <a:xfrm>
          <a:off x="10158095" y="14558581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0</xdr:rowOff>
    </xdr:from>
    <xdr:ext cx="97144" cy="231715"/>
    <xdr:sp>
      <xdr:nvSpPr>
        <xdr:cNvPr id="1087" name="TextBox 1086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329871</xdr:rowOff>
    </xdr:from>
    <xdr:ext cx="97144" cy="231715"/>
    <xdr:sp>
      <xdr:nvSpPr>
        <xdr:cNvPr id="1088" name="TextBox 1087"/>
        <xdr:cNvSpPr txBox="1"/>
      </xdr:nvSpPr>
      <xdr:spPr>
        <a:xfrm>
          <a:off x="10158095" y="14558581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335280</xdr:rowOff>
    </xdr:from>
    <xdr:ext cx="97144" cy="231715"/>
    <xdr:sp>
      <xdr:nvSpPr>
        <xdr:cNvPr id="1089" name="TextBox 1088"/>
        <xdr:cNvSpPr txBox="1"/>
      </xdr:nvSpPr>
      <xdr:spPr>
        <a:xfrm>
          <a:off x="10158095" y="145591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0</xdr:rowOff>
    </xdr:from>
    <xdr:ext cx="97144" cy="231715"/>
    <xdr:sp>
      <xdr:nvSpPr>
        <xdr:cNvPr id="1090" name="TextBox 1089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435</xdr:row>
      <xdr:rowOff>335280</xdr:rowOff>
    </xdr:from>
    <xdr:ext cx="97144" cy="231715"/>
    <xdr:sp>
      <xdr:nvSpPr>
        <xdr:cNvPr id="1091" name="TextBox 1090"/>
        <xdr:cNvSpPr txBox="1"/>
      </xdr:nvSpPr>
      <xdr:spPr>
        <a:xfrm>
          <a:off x="10158095" y="145591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434</xdr:row>
      <xdr:rowOff>335280</xdr:rowOff>
    </xdr:from>
    <xdr:ext cx="97144" cy="231715"/>
    <xdr:sp>
      <xdr:nvSpPr>
        <xdr:cNvPr id="1092" name="TextBox 1091"/>
        <xdr:cNvSpPr txBox="1"/>
      </xdr:nvSpPr>
      <xdr:spPr>
        <a:xfrm>
          <a:off x="10158095" y="145256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446</xdr:row>
      <xdr:rowOff>335280</xdr:rowOff>
    </xdr:from>
    <xdr:ext cx="97144" cy="231715"/>
    <xdr:sp>
      <xdr:nvSpPr>
        <xdr:cNvPr id="1093" name="TextBox 1092"/>
        <xdr:cNvSpPr txBox="1"/>
      </xdr:nvSpPr>
      <xdr:spPr>
        <a:xfrm>
          <a:off x="10158095" y="149279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446</xdr:row>
      <xdr:rowOff>335280</xdr:rowOff>
    </xdr:from>
    <xdr:ext cx="97144" cy="231715"/>
    <xdr:sp>
      <xdr:nvSpPr>
        <xdr:cNvPr id="1094" name="TextBox 1093"/>
        <xdr:cNvSpPr txBox="1"/>
      </xdr:nvSpPr>
      <xdr:spPr>
        <a:xfrm>
          <a:off x="10158095" y="149279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446</xdr:row>
      <xdr:rowOff>335280</xdr:rowOff>
    </xdr:from>
    <xdr:ext cx="97144" cy="231715"/>
    <xdr:sp>
      <xdr:nvSpPr>
        <xdr:cNvPr id="1095" name="TextBox 1094"/>
        <xdr:cNvSpPr txBox="1"/>
      </xdr:nvSpPr>
      <xdr:spPr>
        <a:xfrm>
          <a:off x="10158095" y="149279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445</xdr:row>
      <xdr:rowOff>335280</xdr:rowOff>
    </xdr:from>
    <xdr:ext cx="97144" cy="231715"/>
    <xdr:sp>
      <xdr:nvSpPr>
        <xdr:cNvPr id="1096" name="TextBox 1095"/>
        <xdr:cNvSpPr txBox="1"/>
      </xdr:nvSpPr>
      <xdr:spPr>
        <a:xfrm>
          <a:off x="10158095" y="148944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445</xdr:row>
      <xdr:rowOff>335280</xdr:rowOff>
    </xdr:from>
    <xdr:ext cx="97144" cy="231715"/>
    <xdr:sp>
      <xdr:nvSpPr>
        <xdr:cNvPr id="1097" name="TextBox 1096"/>
        <xdr:cNvSpPr txBox="1"/>
      </xdr:nvSpPr>
      <xdr:spPr>
        <a:xfrm>
          <a:off x="10158095" y="148944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445</xdr:row>
      <xdr:rowOff>335280</xdr:rowOff>
    </xdr:from>
    <xdr:ext cx="97144" cy="231715"/>
    <xdr:sp>
      <xdr:nvSpPr>
        <xdr:cNvPr id="1098" name="TextBox 1097"/>
        <xdr:cNvSpPr txBox="1"/>
      </xdr:nvSpPr>
      <xdr:spPr>
        <a:xfrm>
          <a:off x="10158095" y="148944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446</xdr:row>
      <xdr:rowOff>335280</xdr:rowOff>
    </xdr:from>
    <xdr:ext cx="97144" cy="231715"/>
    <xdr:sp>
      <xdr:nvSpPr>
        <xdr:cNvPr id="1099" name="TextBox 1098"/>
        <xdr:cNvSpPr txBox="1"/>
      </xdr:nvSpPr>
      <xdr:spPr>
        <a:xfrm>
          <a:off x="10158095" y="149279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446</xdr:row>
      <xdr:rowOff>335280</xdr:rowOff>
    </xdr:from>
    <xdr:ext cx="97144" cy="231715"/>
    <xdr:sp>
      <xdr:nvSpPr>
        <xdr:cNvPr id="1100" name="TextBox 1099"/>
        <xdr:cNvSpPr txBox="1"/>
      </xdr:nvSpPr>
      <xdr:spPr>
        <a:xfrm>
          <a:off x="10158095" y="149279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446</xdr:row>
      <xdr:rowOff>335280</xdr:rowOff>
    </xdr:from>
    <xdr:ext cx="97144" cy="231715"/>
    <xdr:sp>
      <xdr:nvSpPr>
        <xdr:cNvPr id="1101" name="TextBox 1100"/>
        <xdr:cNvSpPr txBox="1"/>
      </xdr:nvSpPr>
      <xdr:spPr>
        <a:xfrm>
          <a:off x="10158095" y="149279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445</xdr:row>
      <xdr:rowOff>335280</xdr:rowOff>
    </xdr:from>
    <xdr:ext cx="97144" cy="231715"/>
    <xdr:sp>
      <xdr:nvSpPr>
        <xdr:cNvPr id="1102" name="TextBox 1101"/>
        <xdr:cNvSpPr txBox="1"/>
      </xdr:nvSpPr>
      <xdr:spPr>
        <a:xfrm>
          <a:off x="10158095" y="148944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445</xdr:row>
      <xdr:rowOff>335280</xdr:rowOff>
    </xdr:from>
    <xdr:ext cx="97144" cy="231715"/>
    <xdr:sp>
      <xdr:nvSpPr>
        <xdr:cNvPr id="1103" name="TextBox 1102"/>
        <xdr:cNvSpPr txBox="1"/>
      </xdr:nvSpPr>
      <xdr:spPr>
        <a:xfrm>
          <a:off x="10158095" y="148944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445</xdr:row>
      <xdr:rowOff>335280</xdr:rowOff>
    </xdr:from>
    <xdr:ext cx="97144" cy="231715"/>
    <xdr:sp>
      <xdr:nvSpPr>
        <xdr:cNvPr id="1104" name="TextBox 1103"/>
        <xdr:cNvSpPr txBox="1"/>
      </xdr:nvSpPr>
      <xdr:spPr>
        <a:xfrm>
          <a:off x="10158095" y="148944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445</xdr:row>
      <xdr:rowOff>335280</xdr:rowOff>
    </xdr:from>
    <xdr:ext cx="97144" cy="231715"/>
    <xdr:sp>
      <xdr:nvSpPr>
        <xdr:cNvPr id="1105" name="TextBox 1104"/>
        <xdr:cNvSpPr txBox="1"/>
      </xdr:nvSpPr>
      <xdr:spPr>
        <a:xfrm>
          <a:off x="10158095" y="148944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445</xdr:row>
      <xdr:rowOff>335280</xdr:rowOff>
    </xdr:from>
    <xdr:ext cx="97144" cy="231715"/>
    <xdr:sp>
      <xdr:nvSpPr>
        <xdr:cNvPr id="1106" name="TextBox 1105"/>
        <xdr:cNvSpPr txBox="1"/>
      </xdr:nvSpPr>
      <xdr:spPr>
        <a:xfrm>
          <a:off x="10158095" y="148944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445</xdr:row>
      <xdr:rowOff>335280</xdr:rowOff>
    </xdr:from>
    <xdr:ext cx="97144" cy="231715"/>
    <xdr:sp>
      <xdr:nvSpPr>
        <xdr:cNvPr id="1107" name="TextBox 1106"/>
        <xdr:cNvSpPr txBox="1"/>
      </xdr:nvSpPr>
      <xdr:spPr>
        <a:xfrm>
          <a:off x="10158095" y="148944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08" name="TextBox 1107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09" name="TextBox 1108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10" name="TextBox 1109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11" name="TextBox 1110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12" name="TextBox 1111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13" name="TextBox 1112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14" name="TextBox 1113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15" name="TextBox 1114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16" name="TextBox 1115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17" name="TextBox 1116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18" name="TextBox 1117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19" name="TextBox 1118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20" name="TextBox 1119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21" name="TextBox 1120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22" name="TextBox 1121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23" name="TextBox 1122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24" name="TextBox 1123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25" name="TextBox 1124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0</xdr:rowOff>
    </xdr:from>
    <xdr:ext cx="97144" cy="231715"/>
    <xdr:sp>
      <xdr:nvSpPr>
        <xdr:cNvPr id="1126" name="TextBox 1125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0</xdr:rowOff>
    </xdr:from>
    <xdr:ext cx="97144" cy="231715"/>
    <xdr:sp>
      <xdr:nvSpPr>
        <xdr:cNvPr id="1127" name="TextBox 1126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0</xdr:rowOff>
    </xdr:from>
    <xdr:ext cx="97144" cy="231715"/>
    <xdr:sp>
      <xdr:nvSpPr>
        <xdr:cNvPr id="1128" name="TextBox 1127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0</xdr:rowOff>
    </xdr:from>
    <xdr:ext cx="97144" cy="231715"/>
    <xdr:sp>
      <xdr:nvSpPr>
        <xdr:cNvPr id="1129" name="TextBox 1128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30" name="TextBox 1129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0</xdr:rowOff>
    </xdr:from>
    <xdr:ext cx="97144" cy="231715"/>
    <xdr:sp>
      <xdr:nvSpPr>
        <xdr:cNvPr id="1131" name="TextBox 1130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32" name="TextBox 1131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33" name="TextBox 1132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34" name="TextBox 1133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35" name="TextBox 1134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36" name="TextBox 1135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329871</xdr:rowOff>
    </xdr:from>
    <xdr:ext cx="97144" cy="231715"/>
    <xdr:sp>
      <xdr:nvSpPr>
        <xdr:cNvPr id="1137" name="TextBox 1136"/>
        <xdr:cNvSpPr txBox="1"/>
      </xdr:nvSpPr>
      <xdr:spPr>
        <a:xfrm>
          <a:off x="10158095" y="14994445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0</xdr:rowOff>
    </xdr:from>
    <xdr:ext cx="97144" cy="231715"/>
    <xdr:sp>
      <xdr:nvSpPr>
        <xdr:cNvPr id="1138" name="TextBox 1137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329871</xdr:rowOff>
    </xdr:from>
    <xdr:ext cx="97144" cy="231715"/>
    <xdr:sp>
      <xdr:nvSpPr>
        <xdr:cNvPr id="1139" name="TextBox 1138"/>
        <xdr:cNvSpPr txBox="1"/>
      </xdr:nvSpPr>
      <xdr:spPr>
        <a:xfrm>
          <a:off x="10158095" y="14994445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40" name="TextBox 1139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0</xdr:rowOff>
    </xdr:from>
    <xdr:ext cx="97144" cy="231715"/>
    <xdr:sp>
      <xdr:nvSpPr>
        <xdr:cNvPr id="1141" name="TextBox 1140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42" name="TextBox 1141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447</xdr:row>
      <xdr:rowOff>335280</xdr:rowOff>
    </xdr:from>
    <xdr:ext cx="97144" cy="231715"/>
    <xdr:sp>
      <xdr:nvSpPr>
        <xdr:cNvPr id="1143" name="TextBox 1142"/>
        <xdr:cNvSpPr txBox="1"/>
      </xdr:nvSpPr>
      <xdr:spPr>
        <a:xfrm>
          <a:off x="10158095" y="1496148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144" name="TextBox 1143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449</xdr:row>
      <xdr:rowOff>335280</xdr:rowOff>
    </xdr:from>
    <xdr:ext cx="97144" cy="231715"/>
    <xdr:sp>
      <xdr:nvSpPr>
        <xdr:cNvPr id="1145" name="TextBox 1144"/>
        <xdr:cNvSpPr txBox="1"/>
      </xdr:nvSpPr>
      <xdr:spPr>
        <a:xfrm>
          <a:off x="10158095" y="1502854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449</xdr:row>
      <xdr:rowOff>335280</xdr:rowOff>
    </xdr:from>
    <xdr:ext cx="97144" cy="231715"/>
    <xdr:sp>
      <xdr:nvSpPr>
        <xdr:cNvPr id="1146" name="TextBox 1145"/>
        <xdr:cNvSpPr txBox="1"/>
      </xdr:nvSpPr>
      <xdr:spPr>
        <a:xfrm>
          <a:off x="10158095" y="1502854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449</xdr:row>
      <xdr:rowOff>335280</xdr:rowOff>
    </xdr:from>
    <xdr:ext cx="97144" cy="231715"/>
    <xdr:sp>
      <xdr:nvSpPr>
        <xdr:cNvPr id="1147" name="TextBox 1146"/>
        <xdr:cNvSpPr txBox="1"/>
      </xdr:nvSpPr>
      <xdr:spPr>
        <a:xfrm>
          <a:off x="10158095" y="1502854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48" name="TextBox 1147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49" name="TextBox 1148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50" name="TextBox 1149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51" name="TextBox 1150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52" name="TextBox 1151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53" name="TextBox 1152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54" name="TextBox 1153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55" name="TextBox 1154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448</xdr:row>
      <xdr:rowOff>335280</xdr:rowOff>
    </xdr:from>
    <xdr:ext cx="97144" cy="231715"/>
    <xdr:sp>
      <xdr:nvSpPr>
        <xdr:cNvPr id="1156" name="TextBox 1155"/>
        <xdr:cNvSpPr txBox="1"/>
      </xdr:nvSpPr>
      <xdr:spPr>
        <a:xfrm>
          <a:off x="10158095" y="1499501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0</xdr:rowOff>
    </xdr:from>
    <xdr:ext cx="97144" cy="231715"/>
    <xdr:sp>
      <xdr:nvSpPr>
        <xdr:cNvPr id="1157" name="TextBox 1156"/>
        <xdr:cNvSpPr txBox="1"/>
      </xdr:nvSpPr>
      <xdr:spPr>
        <a:xfrm>
          <a:off x="10158095" y="1502854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0</xdr:rowOff>
    </xdr:from>
    <xdr:ext cx="97144" cy="231715"/>
    <xdr:sp>
      <xdr:nvSpPr>
        <xdr:cNvPr id="1158" name="TextBox 1157"/>
        <xdr:cNvSpPr txBox="1"/>
      </xdr:nvSpPr>
      <xdr:spPr>
        <a:xfrm>
          <a:off x="10158095" y="1502854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0</xdr:rowOff>
    </xdr:from>
    <xdr:ext cx="97144" cy="231715"/>
    <xdr:sp>
      <xdr:nvSpPr>
        <xdr:cNvPr id="1159" name="TextBox 1158"/>
        <xdr:cNvSpPr txBox="1"/>
      </xdr:nvSpPr>
      <xdr:spPr>
        <a:xfrm>
          <a:off x="10158095" y="1502854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0</xdr:rowOff>
    </xdr:from>
    <xdr:ext cx="97144" cy="231715"/>
    <xdr:sp>
      <xdr:nvSpPr>
        <xdr:cNvPr id="1160" name="TextBox 1159"/>
        <xdr:cNvSpPr txBox="1"/>
      </xdr:nvSpPr>
      <xdr:spPr>
        <a:xfrm>
          <a:off x="10158095" y="1502854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471</xdr:row>
      <xdr:rowOff>335280</xdr:rowOff>
    </xdr:from>
    <xdr:ext cx="97144" cy="231715"/>
    <xdr:sp>
      <xdr:nvSpPr>
        <xdr:cNvPr id="1161" name="TextBox 1160"/>
        <xdr:cNvSpPr txBox="1"/>
      </xdr:nvSpPr>
      <xdr:spPr>
        <a:xfrm>
          <a:off x="10158095" y="157661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471</xdr:row>
      <xdr:rowOff>335280</xdr:rowOff>
    </xdr:from>
    <xdr:ext cx="97144" cy="231715"/>
    <xdr:sp>
      <xdr:nvSpPr>
        <xdr:cNvPr id="1162" name="TextBox 1161"/>
        <xdr:cNvSpPr txBox="1"/>
      </xdr:nvSpPr>
      <xdr:spPr>
        <a:xfrm>
          <a:off x="10158095" y="157661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471</xdr:row>
      <xdr:rowOff>335280</xdr:rowOff>
    </xdr:from>
    <xdr:ext cx="97144" cy="231715"/>
    <xdr:sp>
      <xdr:nvSpPr>
        <xdr:cNvPr id="1163" name="TextBox 1162"/>
        <xdr:cNvSpPr txBox="1"/>
      </xdr:nvSpPr>
      <xdr:spPr>
        <a:xfrm>
          <a:off x="10158095" y="157661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164" name="TextBox 1163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165" name="TextBox 1164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166" name="TextBox 1165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471</xdr:row>
      <xdr:rowOff>335280</xdr:rowOff>
    </xdr:from>
    <xdr:ext cx="97144" cy="231715"/>
    <xdr:sp>
      <xdr:nvSpPr>
        <xdr:cNvPr id="1167" name="TextBox 1166"/>
        <xdr:cNvSpPr txBox="1"/>
      </xdr:nvSpPr>
      <xdr:spPr>
        <a:xfrm>
          <a:off x="10158095" y="157661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471</xdr:row>
      <xdr:rowOff>335280</xdr:rowOff>
    </xdr:from>
    <xdr:ext cx="97144" cy="231715"/>
    <xdr:sp>
      <xdr:nvSpPr>
        <xdr:cNvPr id="1168" name="TextBox 1167"/>
        <xdr:cNvSpPr txBox="1"/>
      </xdr:nvSpPr>
      <xdr:spPr>
        <a:xfrm>
          <a:off x="10158095" y="157661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471</xdr:row>
      <xdr:rowOff>335280</xdr:rowOff>
    </xdr:from>
    <xdr:ext cx="97144" cy="231715"/>
    <xdr:sp>
      <xdr:nvSpPr>
        <xdr:cNvPr id="1169" name="TextBox 1168"/>
        <xdr:cNvSpPr txBox="1"/>
      </xdr:nvSpPr>
      <xdr:spPr>
        <a:xfrm>
          <a:off x="10158095" y="1576616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170" name="TextBox 1169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171" name="TextBox 1170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172" name="TextBox 1171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173" name="TextBox 1172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174" name="TextBox 1173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175" name="TextBox 1174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466</xdr:row>
      <xdr:rowOff>335280</xdr:rowOff>
    </xdr:from>
    <xdr:ext cx="97144" cy="231715"/>
    <xdr:sp>
      <xdr:nvSpPr>
        <xdr:cNvPr id="1176" name="TextBox 1175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466</xdr:row>
      <xdr:rowOff>335280</xdr:rowOff>
    </xdr:from>
    <xdr:ext cx="97144" cy="231715"/>
    <xdr:sp>
      <xdr:nvSpPr>
        <xdr:cNvPr id="1177" name="TextBox 1176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466</xdr:row>
      <xdr:rowOff>335280</xdr:rowOff>
    </xdr:from>
    <xdr:ext cx="97144" cy="231715"/>
    <xdr:sp>
      <xdr:nvSpPr>
        <xdr:cNvPr id="1178" name="TextBox 1177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466</xdr:row>
      <xdr:rowOff>335280</xdr:rowOff>
    </xdr:from>
    <xdr:ext cx="97144" cy="231715"/>
    <xdr:sp>
      <xdr:nvSpPr>
        <xdr:cNvPr id="1179" name="TextBox 1178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466</xdr:row>
      <xdr:rowOff>335280</xdr:rowOff>
    </xdr:from>
    <xdr:ext cx="97144" cy="231715"/>
    <xdr:sp>
      <xdr:nvSpPr>
        <xdr:cNvPr id="1180" name="TextBox 1179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466</xdr:row>
      <xdr:rowOff>335280</xdr:rowOff>
    </xdr:from>
    <xdr:ext cx="97144" cy="231715"/>
    <xdr:sp>
      <xdr:nvSpPr>
        <xdr:cNvPr id="1181" name="TextBox 1180"/>
        <xdr:cNvSpPr txBox="1"/>
      </xdr:nvSpPr>
      <xdr:spPr>
        <a:xfrm>
          <a:off x="10158095" y="1559852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82" name="TextBox 1181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83" name="TextBox 1182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84" name="TextBox 1183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85" name="TextBox 1184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86" name="TextBox 1185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87" name="TextBox 1186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188" name="TextBox 1187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189" name="TextBox 1188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190" name="TextBox 1189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91" name="TextBox 1190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92" name="TextBox 1191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93" name="TextBox 1192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94" name="TextBox 1193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95" name="TextBox 1194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96" name="TextBox 1195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97" name="TextBox 1196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98" name="TextBox 1197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199" name="TextBox 1198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0</xdr:rowOff>
    </xdr:from>
    <xdr:ext cx="97144" cy="231715"/>
    <xdr:sp>
      <xdr:nvSpPr>
        <xdr:cNvPr id="1200" name="TextBox 1199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0</xdr:rowOff>
    </xdr:from>
    <xdr:ext cx="97144" cy="231715"/>
    <xdr:sp>
      <xdr:nvSpPr>
        <xdr:cNvPr id="1201" name="TextBox 1200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0</xdr:rowOff>
    </xdr:from>
    <xdr:ext cx="97144" cy="231715"/>
    <xdr:sp>
      <xdr:nvSpPr>
        <xdr:cNvPr id="1202" name="TextBox 1201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0</xdr:rowOff>
    </xdr:from>
    <xdr:ext cx="97144" cy="231715"/>
    <xdr:sp>
      <xdr:nvSpPr>
        <xdr:cNvPr id="1203" name="TextBox 1202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04" name="TextBox 1203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0</xdr:rowOff>
    </xdr:from>
    <xdr:ext cx="97144" cy="231715"/>
    <xdr:sp>
      <xdr:nvSpPr>
        <xdr:cNvPr id="1205" name="TextBox 1204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06" name="TextBox 1205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07" name="TextBox 1206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08" name="TextBox 1207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09" name="TextBox 1208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210" name="TextBox 1209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329871</xdr:rowOff>
    </xdr:from>
    <xdr:ext cx="97144" cy="231715"/>
    <xdr:sp>
      <xdr:nvSpPr>
        <xdr:cNvPr id="1211" name="TextBox 1210"/>
        <xdr:cNvSpPr txBox="1"/>
      </xdr:nvSpPr>
      <xdr:spPr>
        <a:xfrm>
          <a:off x="10158095" y="15665005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0</xdr:rowOff>
    </xdr:from>
    <xdr:ext cx="97144" cy="231715"/>
    <xdr:sp>
      <xdr:nvSpPr>
        <xdr:cNvPr id="1212" name="TextBox 1211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329871</xdr:rowOff>
    </xdr:from>
    <xdr:ext cx="97144" cy="231715"/>
    <xdr:sp>
      <xdr:nvSpPr>
        <xdr:cNvPr id="1213" name="TextBox 1212"/>
        <xdr:cNvSpPr txBox="1"/>
      </xdr:nvSpPr>
      <xdr:spPr>
        <a:xfrm>
          <a:off x="10158095" y="15665005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14" name="TextBox 1213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0</xdr:rowOff>
    </xdr:from>
    <xdr:ext cx="97144" cy="231715"/>
    <xdr:sp>
      <xdr:nvSpPr>
        <xdr:cNvPr id="1215" name="TextBox 1214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16" name="TextBox 1215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467</xdr:row>
      <xdr:rowOff>335280</xdr:rowOff>
    </xdr:from>
    <xdr:ext cx="97144" cy="231715"/>
    <xdr:sp>
      <xdr:nvSpPr>
        <xdr:cNvPr id="1217" name="TextBox 1216"/>
        <xdr:cNvSpPr txBox="1"/>
      </xdr:nvSpPr>
      <xdr:spPr>
        <a:xfrm>
          <a:off x="10158095" y="1563204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218" name="TextBox 1217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219" name="TextBox 1218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220" name="TextBox 1219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469</xdr:row>
      <xdr:rowOff>335280</xdr:rowOff>
    </xdr:from>
    <xdr:ext cx="97144" cy="231715"/>
    <xdr:sp>
      <xdr:nvSpPr>
        <xdr:cNvPr id="1221" name="TextBox 1220"/>
        <xdr:cNvSpPr txBox="1"/>
      </xdr:nvSpPr>
      <xdr:spPr>
        <a:xfrm>
          <a:off x="10158095" y="156991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469</xdr:row>
      <xdr:rowOff>335280</xdr:rowOff>
    </xdr:from>
    <xdr:ext cx="97144" cy="231715"/>
    <xdr:sp>
      <xdr:nvSpPr>
        <xdr:cNvPr id="1222" name="TextBox 1221"/>
        <xdr:cNvSpPr txBox="1"/>
      </xdr:nvSpPr>
      <xdr:spPr>
        <a:xfrm>
          <a:off x="10158095" y="156991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469</xdr:row>
      <xdr:rowOff>335280</xdr:rowOff>
    </xdr:from>
    <xdr:ext cx="97144" cy="231715"/>
    <xdr:sp>
      <xdr:nvSpPr>
        <xdr:cNvPr id="1223" name="TextBox 1222"/>
        <xdr:cNvSpPr txBox="1"/>
      </xdr:nvSpPr>
      <xdr:spPr>
        <a:xfrm>
          <a:off x="10158095" y="156991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24" name="TextBox 1223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25" name="TextBox 1224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26" name="TextBox 1225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27" name="TextBox 1226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28" name="TextBox 1227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29" name="TextBox 1228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30" name="TextBox 1229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31" name="TextBox 1230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468</xdr:row>
      <xdr:rowOff>335280</xdr:rowOff>
    </xdr:from>
    <xdr:ext cx="97144" cy="231715"/>
    <xdr:sp>
      <xdr:nvSpPr>
        <xdr:cNvPr id="1232" name="TextBox 1231"/>
        <xdr:cNvSpPr txBox="1"/>
      </xdr:nvSpPr>
      <xdr:spPr>
        <a:xfrm>
          <a:off x="10158095" y="1566557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0</xdr:rowOff>
    </xdr:from>
    <xdr:ext cx="97144" cy="231715"/>
    <xdr:sp>
      <xdr:nvSpPr>
        <xdr:cNvPr id="1233" name="TextBox 1232"/>
        <xdr:cNvSpPr txBox="1"/>
      </xdr:nvSpPr>
      <xdr:spPr>
        <a:xfrm>
          <a:off x="10158095" y="156991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0</xdr:rowOff>
    </xdr:from>
    <xdr:ext cx="97144" cy="231715"/>
    <xdr:sp>
      <xdr:nvSpPr>
        <xdr:cNvPr id="1234" name="TextBox 1233"/>
        <xdr:cNvSpPr txBox="1"/>
      </xdr:nvSpPr>
      <xdr:spPr>
        <a:xfrm>
          <a:off x="10158095" y="156991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0</xdr:rowOff>
    </xdr:from>
    <xdr:ext cx="97144" cy="231715"/>
    <xdr:sp>
      <xdr:nvSpPr>
        <xdr:cNvPr id="1235" name="TextBox 1234"/>
        <xdr:cNvSpPr txBox="1"/>
      </xdr:nvSpPr>
      <xdr:spPr>
        <a:xfrm>
          <a:off x="10158095" y="156991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0</xdr:rowOff>
    </xdr:from>
    <xdr:ext cx="97144" cy="231715"/>
    <xdr:sp>
      <xdr:nvSpPr>
        <xdr:cNvPr id="1236" name="TextBox 1235"/>
        <xdr:cNvSpPr txBox="1"/>
      </xdr:nvSpPr>
      <xdr:spPr>
        <a:xfrm>
          <a:off x="10158095" y="156991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237" name="TextBox 1236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0</xdr:rowOff>
    </xdr:from>
    <xdr:ext cx="97144" cy="231715"/>
    <xdr:sp>
      <xdr:nvSpPr>
        <xdr:cNvPr id="1238" name="TextBox 1237"/>
        <xdr:cNvSpPr txBox="1"/>
      </xdr:nvSpPr>
      <xdr:spPr>
        <a:xfrm>
          <a:off x="10158095" y="1569910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470</xdr:row>
      <xdr:rowOff>335280</xdr:rowOff>
    </xdr:from>
    <xdr:ext cx="97144" cy="231715"/>
    <xdr:sp>
      <xdr:nvSpPr>
        <xdr:cNvPr id="1239" name="TextBox 1238"/>
        <xdr:cNvSpPr txBox="1"/>
      </xdr:nvSpPr>
      <xdr:spPr>
        <a:xfrm>
          <a:off x="10158095" y="1573263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0</xdr:rowOff>
    </xdr:from>
    <xdr:ext cx="97144" cy="231715"/>
    <xdr:sp>
      <xdr:nvSpPr>
        <xdr:cNvPr id="1240" name="TextBox 1239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0</xdr:rowOff>
    </xdr:from>
    <xdr:ext cx="97144" cy="231715"/>
    <xdr:sp>
      <xdr:nvSpPr>
        <xdr:cNvPr id="1241" name="TextBox 1240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0</xdr:rowOff>
    </xdr:from>
    <xdr:ext cx="97144" cy="231715"/>
    <xdr:sp>
      <xdr:nvSpPr>
        <xdr:cNvPr id="1242" name="TextBox 1241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0</xdr:rowOff>
    </xdr:from>
    <xdr:ext cx="97144" cy="231715"/>
    <xdr:sp>
      <xdr:nvSpPr>
        <xdr:cNvPr id="1243" name="TextBox 1242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44" name="TextBox 1243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0</xdr:rowOff>
    </xdr:from>
    <xdr:ext cx="97144" cy="231715"/>
    <xdr:sp>
      <xdr:nvSpPr>
        <xdr:cNvPr id="1245" name="TextBox 1244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46" name="TextBox 1245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247" name="TextBox 1246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248" name="TextBox 1247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249" name="TextBox 1248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250" name="TextBox 1249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251" name="TextBox 1250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452</xdr:row>
      <xdr:rowOff>335280</xdr:rowOff>
    </xdr:from>
    <xdr:ext cx="97144" cy="231715"/>
    <xdr:sp>
      <xdr:nvSpPr>
        <xdr:cNvPr id="1252" name="TextBox 1251"/>
        <xdr:cNvSpPr txBox="1"/>
      </xdr:nvSpPr>
      <xdr:spPr>
        <a:xfrm>
          <a:off x="10158095" y="151291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53" name="TextBox 1252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54" name="TextBox 1253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55" name="TextBox 1254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56" name="TextBox 1255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57" name="TextBox 1256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58" name="TextBox 1257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59" name="TextBox 1258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0" name="TextBox 1259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1" name="TextBox 1260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2" name="TextBox 1261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3" name="TextBox 1262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4" name="TextBox 1263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5" name="TextBox 1264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6" name="TextBox 1265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7" name="TextBox 1266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8" name="TextBox 1267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269" name="TextBox 1268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270" name="TextBox 1269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271" name="TextBox 1270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272" name="TextBox 1271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273" name="TextBox 1272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329871</xdr:rowOff>
    </xdr:from>
    <xdr:ext cx="97144" cy="231715"/>
    <xdr:sp>
      <xdr:nvSpPr>
        <xdr:cNvPr id="1274" name="TextBox 1273"/>
        <xdr:cNvSpPr txBox="1"/>
      </xdr:nvSpPr>
      <xdr:spPr>
        <a:xfrm>
          <a:off x="10158095" y="1596675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0</xdr:rowOff>
    </xdr:from>
    <xdr:ext cx="97144" cy="231715"/>
    <xdr:sp>
      <xdr:nvSpPr>
        <xdr:cNvPr id="1275" name="TextBox 1274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329871</xdr:rowOff>
    </xdr:from>
    <xdr:ext cx="97144" cy="231715"/>
    <xdr:sp>
      <xdr:nvSpPr>
        <xdr:cNvPr id="1276" name="TextBox 1275"/>
        <xdr:cNvSpPr txBox="1"/>
      </xdr:nvSpPr>
      <xdr:spPr>
        <a:xfrm>
          <a:off x="10158095" y="1596675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277" name="TextBox 1276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0</xdr:rowOff>
    </xdr:from>
    <xdr:ext cx="97144" cy="231715"/>
    <xdr:sp>
      <xdr:nvSpPr>
        <xdr:cNvPr id="1278" name="TextBox 1277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279" name="TextBox 1278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280" name="TextBox 1279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281" name="TextBox 128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282" name="TextBox 1281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283" name="TextBox 1282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284" name="TextBox 1283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285" name="TextBox 1284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286" name="TextBox 1285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287" name="TextBox 1286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288" name="TextBox 128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289" name="TextBox 1288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290" name="TextBox 1289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291" name="TextBox 1290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292" name="TextBox 1291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293" name="TextBox 1292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294" name="TextBox 1293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295" name="TextBox 1294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296" name="TextBox 1295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297" name="TextBox 1296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298" name="TextBox 1297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299" name="TextBox 1298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00" name="TextBox 1299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01" name="TextBox 1300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02" name="TextBox 1301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03" name="TextBox 1302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04" name="TextBox 1303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05" name="TextBox 1304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06" name="TextBox 1305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07" name="TextBox 1306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0</xdr:rowOff>
    </xdr:from>
    <xdr:ext cx="97144" cy="231715"/>
    <xdr:sp>
      <xdr:nvSpPr>
        <xdr:cNvPr id="1308" name="TextBox 1307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0</xdr:rowOff>
    </xdr:from>
    <xdr:ext cx="97144" cy="231715"/>
    <xdr:sp>
      <xdr:nvSpPr>
        <xdr:cNvPr id="1309" name="TextBox 1308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0</xdr:rowOff>
    </xdr:from>
    <xdr:ext cx="97144" cy="231715"/>
    <xdr:sp>
      <xdr:nvSpPr>
        <xdr:cNvPr id="1310" name="TextBox 1309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0</xdr:rowOff>
    </xdr:from>
    <xdr:ext cx="97144" cy="231715"/>
    <xdr:sp>
      <xdr:nvSpPr>
        <xdr:cNvPr id="1311" name="TextBox 1310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12" name="TextBox 1311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0</xdr:rowOff>
    </xdr:from>
    <xdr:ext cx="97144" cy="231715"/>
    <xdr:sp>
      <xdr:nvSpPr>
        <xdr:cNvPr id="1313" name="TextBox 1312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14" name="TextBox 1313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15" name="TextBox 1314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16" name="TextBox 1315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17" name="TextBox 1316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18" name="TextBox 1317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329871</xdr:rowOff>
    </xdr:from>
    <xdr:ext cx="97144" cy="231715"/>
    <xdr:sp>
      <xdr:nvSpPr>
        <xdr:cNvPr id="1319" name="TextBox 1318"/>
        <xdr:cNvSpPr txBox="1"/>
      </xdr:nvSpPr>
      <xdr:spPr>
        <a:xfrm>
          <a:off x="10158095" y="1596675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0</xdr:rowOff>
    </xdr:from>
    <xdr:ext cx="97144" cy="231715"/>
    <xdr:sp>
      <xdr:nvSpPr>
        <xdr:cNvPr id="1320" name="TextBox 1319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329871</xdr:rowOff>
    </xdr:from>
    <xdr:ext cx="97144" cy="231715"/>
    <xdr:sp>
      <xdr:nvSpPr>
        <xdr:cNvPr id="1321" name="TextBox 1320"/>
        <xdr:cNvSpPr txBox="1"/>
      </xdr:nvSpPr>
      <xdr:spPr>
        <a:xfrm>
          <a:off x="10158095" y="1596675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22" name="TextBox 1321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0</xdr:rowOff>
    </xdr:from>
    <xdr:ext cx="97144" cy="231715"/>
    <xdr:sp>
      <xdr:nvSpPr>
        <xdr:cNvPr id="1323" name="TextBox 1322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24" name="TextBox 1323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476</xdr:row>
      <xdr:rowOff>335280</xdr:rowOff>
    </xdr:from>
    <xdr:ext cx="97144" cy="231715"/>
    <xdr:sp>
      <xdr:nvSpPr>
        <xdr:cNvPr id="1325" name="TextBox 1324"/>
        <xdr:cNvSpPr txBox="1"/>
      </xdr:nvSpPr>
      <xdr:spPr>
        <a:xfrm>
          <a:off x="10158095" y="159338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26" name="TextBox 1325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27" name="TextBox 1326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28" name="TextBox 132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329" name="TextBox 1328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330" name="TextBox 1329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331" name="TextBox 1330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32" name="TextBox 1331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33" name="TextBox 1332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34" name="TextBox 1333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35" name="TextBox 1334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36" name="TextBox 1335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37" name="TextBox 1336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38" name="TextBox 1337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39" name="TextBox 1338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477</xdr:row>
      <xdr:rowOff>335280</xdr:rowOff>
    </xdr:from>
    <xdr:ext cx="97144" cy="231715"/>
    <xdr:sp>
      <xdr:nvSpPr>
        <xdr:cNvPr id="1340" name="TextBox 1339"/>
        <xdr:cNvSpPr txBox="1"/>
      </xdr:nvSpPr>
      <xdr:spPr>
        <a:xfrm>
          <a:off x="10158095" y="1596732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341" name="TextBox 1340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342" name="TextBox 1341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343" name="TextBox 1342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344" name="TextBox 1343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45" name="TextBox 1344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346" name="TextBox 1345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47" name="TextBox 1346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48" name="TextBox 1347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49" name="TextBox 1348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50" name="TextBox 134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51" name="TextBox 135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329871</xdr:rowOff>
    </xdr:from>
    <xdr:ext cx="97144" cy="231715"/>
    <xdr:sp>
      <xdr:nvSpPr>
        <xdr:cNvPr id="1352" name="TextBox 1351"/>
        <xdr:cNvSpPr txBox="1"/>
      </xdr:nvSpPr>
      <xdr:spPr>
        <a:xfrm>
          <a:off x="10158095" y="16234981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1353" name="TextBox 1352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329871</xdr:rowOff>
    </xdr:from>
    <xdr:ext cx="97144" cy="231715"/>
    <xdr:sp>
      <xdr:nvSpPr>
        <xdr:cNvPr id="1354" name="TextBox 1353"/>
        <xdr:cNvSpPr txBox="1"/>
      </xdr:nvSpPr>
      <xdr:spPr>
        <a:xfrm>
          <a:off x="10158095" y="16234981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55" name="TextBox 135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1356" name="TextBox 1355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57" name="TextBox 135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58" name="TextBox 135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359" name="TextBox 135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360" name="TextBox 135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361" name="TextBox 136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362" name="TextBox 136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363" name="TextBox 136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364" name="TextBox 136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365" name="TextBox 136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366" name="TextBox 136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367" name="TextBox 136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68" name="TextBox 136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69" name="TextBox 1368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70" name="TextBox 1369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71" name="TextBox 137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72" name="TextBox 1371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73" name="TextBox 1372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74" name="TextBox 1373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75" name="TextBox 137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76" name="TextBox 1375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77" name="TextBox 1376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78" name="TextBox 137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79" name="TextBox 1378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80" name="TextBox 1379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81" name="TextBox 138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82" name="TextBox 1381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83" name="TextBox 1382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84" name="TextBox 1383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85" name="TextBox 1384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1386" name="TextBox 1385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1387" name="TextBox 1386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1388" name="TextBox 138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1389" name="TextBox 1388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90" name="TextBox 138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1391" name="TextBox 139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92" name="TextBox 139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93" name="TextBox 1392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94" name="TextBox 1393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395" name="TextBox 139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396" name="TextBox 1395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329871</xdr:rowOff>
    </xdr:from>
    <xdr:ext cx="97144" cy="231715"/>
    <xdr:sp>
      <xdr:nvSpPr>
        <xdr:cNvPr id="1397" name="TextBox 1396"/>
        <xdr:cNvSpPr txBox="1"/>
      </xdr:nvSpPr>
      <xdr:spPr>
        <a:xfrm>
          <a:off x="10158095" y="16234981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1398" name="TextBox 139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329871</xdr:rowOff>
    </xdr:from>
    <xdr:ext cx="97144" cy="231715"/>
    <xdr:sp>
      <xdr:nvSpPr>
        <xdr:cNvPr id="1399" name="TextBox 1398"/>
        <xdr:cNvSpPr txBox="1"/>
      </xdr:nvSpPr>
      <xdr:spPr>
        <a:xfrm>
          <a:off x="10158095" y="16234981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00" name="TextBox 139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1401" name="TextBox 140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02" name="TextBox 140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03" name="TextBox 1402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404" name="TextBox 140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405" name="TextBox 140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406" name="TextBox 140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1407" name="TextBox 140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1408" name="TextBox 140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1409" name="TextBox 1408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10" name="TextBox 140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11" name="TextBox 1410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12" name="TextBox 141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13" name="TextBox 1412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14" name="TextBox 1413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15" name="TextBox 141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16" name="TextBox 1415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17" name="TextBox 141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1418" name="TextBox 1417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1419" name="TextBox 1418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1420" name="TextBox 1419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1421" name="TextBox 1420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1422" name="TextBox 1421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423" name="TextBox 142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1424" name="TextBox 1423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1425" name="TextBox 142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26" name="TextBox 1425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27" name="TextBox 1426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28" name="TextBox 142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29" name="TextBox 1428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30" name="TextBox 1429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31" name="TextBox 1430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32" name="TextBox 1431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33" name="TextBox 1432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34" name="TextBox 1433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35" name="TextBox 1434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36" name="TextBox 1435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37" name="TextBox 1436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38" name="TextBox 1437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39" name="TextBox 1438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40" name="TextBox 1439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41" name="TextBox 144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42" name="TextBox 1441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43" name="TextBox 1442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44" name="TextBox 1443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45" name="TextBox 1444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46" name="TextBox 1445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0</xdr:rowOff>
    </xdr:from>
    <xdr:ext cx="97144" cy="231715"/>
    <xdr:sp>
      <xdr:nvSpPr>
        <xdr:cNvPr id="1447" name="TextBox 1446"/>
        <xdr:cNvSpPr txBox="1"/>
      </xdr:nvSpPr>
      <xdr:spPr>
        <a:xfrm>
          <a:off x="10158095" y="1616849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48" name="TextBox 144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49" name="TextBox 1448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0" name="TextBox 1449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1" name="TextBox 145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2" name="TextBox 1451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3" name="TextBox 1452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4" name="TextBox 1453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5" name="TextBox 1454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6" name="TextBox 1455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7" name="TextBox 1456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8" name="TextBox 145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59" name="TextBox 1458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60" name="TextBox 1459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61" name="TextBox 146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62" name="TextBox 1461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63" name="TextBox 1462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1464" name="TextBox 1463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465" name="TextBox 1464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466" name="TextBox 1465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467" name="TextBox 1466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468" name="TextBox 1467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469" name="TextBox 1468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450</xdr:row>
      <xdr:rowOff>335280</xdr:rowOff>
    </xdr:from>
    <xdr:ext cx="97144" cy="231715"/>
    <xdr:sp>
      <xdr:nvSpPr>
        <xdr:cNvPr id="1470" name="TextBox 1469"/>
        <xdr:cNvSpPr txBox="1"/>
      </xdr:nvSpPr>
      <xdr:spPr>
        <a:xfrm>
          <a:off x="10158095" y="1506207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71" name="TextBox 1470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72" name="TextBox 1471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73" name="TextBox 1472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74" name="TextBox 1473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75" name="TextBox 1474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76" name="TextBox 1475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77" name="TextBox 1476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78" name="TextBox 1477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79" name="TextBox 1478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80" name="TextBox 1479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81" name="TextBox 1480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451</xdr:row>
      <xdr:rowOff>335280</xdr:rowOff>
    </xdr:from>
    <xdr:ext cx="97144" cy="231715"/>
    <xdr:sp>
      <xdr:nvSpPr>
        <xdr:cNvPr id="1482" name="TextBox 1481"/>
        <xdr:cNvSpPr txBox="1"/>
      </xdr:nvSpPr>
      <xdr:spPr>
        <a:xfrm>
          <a:off x="10158095" y="1509560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483" name="TextBox 148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484" name="TextBox 1483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485" name="TextBox 148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486" name="TextBox 148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487" name="TextBox 148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488" name="TextBox 148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489" name="TextBox 1488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490" name="TextBox 1489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491" name="TextBox 1490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492" name="TextBox 1491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493" name="TextBox 149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494" name="TextBox 1493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495" name="TextBox 1494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496" name="TextBox 1495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497" name="TextBox 1496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498" name="TextBox 1497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499" name="TextBox 1498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00" name="TextBox 1499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01" name="TextBox 1500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02" name="TextBox 1501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03" name="TextBox 150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04" name="TextBox 1503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05" name="TextBox 150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06" name="TextBox 150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07" name="TextBox 150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08" name="TextBox 150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09" name="TextBox 1508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10" name="TextBox 1509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11" name="TextBox 1510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12" name="TextBox 1511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13" name="TextBox 151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14" name="TextBox 1513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15" name="TextBox 151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16" name="TextBox 151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17" name="TextBox 151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18" name="TextBox 151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19" name="TextBox 1518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20" name="TextBox 1519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21" name="TextBox 1520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22" name="TextBox 1521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23" name="TextBox 152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24" name="TextBox 1523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25" name="TextBox 152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26" name="TextBox 152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27" name="TextBox 152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28" name="TextBox 152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29" name="TextBox 1528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30" name="TextBox 1529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31" name="TextBox 1530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32" name="TextBox 1531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33" name="TextBox 153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34" name="TextBox 1533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35" name="TextBox 153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36" name="TextBox 153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37" name="TextBox 153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424</xdr:row>
      <xdr:rowOff>335280</xdr:rowOff>
    </xdr:from>
    <xdr:ext cx="97144" cy="231715"/>
    <xdr:sp>
      <xdr:nvSpPr>
        <xdr:cNvPr id="1538" name="TextBox 153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39" name="TextBox 1538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40" name="TextBox 1539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41" name="TextBox 1540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1542" name="TextBox 1541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1543" name="TextBox 1542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335280</xdr:rowOff>
    </xdr:from>
    <xdr:ext cx="97144" cy="231715"/>
    <xdr:sp>
      <xdr:nvSpPr>
        <xdr:cNvPr id="1544" name="TextBox 1543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45" name="TextBox 1544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46" name="TextBox 1545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47" name="TextBox 1546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48" name="TextBox 1547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49" name="TextBox 1548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50" name="TextBox 1549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51" name="TextBox 1550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52" name="TextBox 1551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425</xdr:row>
      <xdr:rowOff>0</xdr:rowOff>
    </xdr:from>
    <xdr:ext cx="97144" cy="231715"/>
    <xdr:sp>
      <xdr:nvSpPr>
        <xdr:cNvPr id="1553" name="TextBox 1552"/>
        <xdr:cNvSpPr txBox="1"/>
      </xdr:nvSpPr>
      <xdr:spPr>
        <a:xfrm>
          <a:off x="10158095" y="14197774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0</xdr:rowOff>
    </xdr:from>
    <xdr:ext cx="97144" cy="231715"/>
    <xdr:sp>
      <xdr:nvSpPr>
        <xdr:cNvPr id="1554" name="TextBox 1553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0</xdr:rowOff>
    </xdr:from>
    <xdr:ext cx="97144" cy="231715"/>
    <xdr:sp>
      <xdr:nvSpPr>
        <xdr:cNvPr id="1555" name="TextBox 1554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0</xdr:rowOff>
    </xdr:from>
    <xdr:ext cx="97144" cy="231715"/>
    <xdr:sp>
      <xdr:nvSpPr>
        <xdr:cNvPr id="1556" name="TextBox 1555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0</xdr:rowOff>
    </xdr:from>
    <xdr:ext cx="97144" cy="231715"/>
    <xdr:sp>
      <xdr:nvSpPr>
        <xdr:cNvPr id="1557" name="TextBox 1556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58" name="TextBox 1557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0</xdr:rowOff>
    </xdr:from>
    <xdr:ext cx="97144" cy="231715"/>
    <xdr:sp>
      <xdr:nvSpPr>
        <xdr:cNvPr id="1559" name="TextBox 1558"/>
        <xdr:cNvSpPr txBox="1"/>
      </xdr:nvSpPr>
      <xdr:spPr>
        <a:xfrm>
          <a:off x="10158095" y="14231302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60" name="TextBox 1559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61" name="TextBox 1560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62" name="TextBox 1561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63" name="TextBox 1562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329871</xdr:rowOff>
    </xdr:from>
    <xdr:ext cx="97144" cy="231715"/>
    <xdr:sp>
      <xdr:nvSpPr>
        <xdr:cNvPr id="1564" name="TextBox 1563"/>
        <xdr:cNvSpPr txBox="1"/>
      </xdr:nvSpPr>
      <xdr:spPr>
        <a:xfrm>
          <a:off x="10158095" y="1426425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329871</xdr:rowOff>
    </xdr:from>
    <xdr:ext cx="97144" cy="231715"/>
    <xdr:sp>
      <xdr:nvSpPr>
        <xdr:cNvPr id="1565" name="TextBox 1564"/>
        <xdr:cNvSpPr txBox="1"/>
      </xdr:nvSpPr>
      <xdr:spPr>
        <a:xfrm>
          <a:off x="10158095" y="1426425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66" name="TextBox 1565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67" name="TextBox 1566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68" name="TextBox 1567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69" name="TextBox 1568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70" name="TextBox 1569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71" name="TextBox 1570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72" name="TextBox 1571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73" name="TextBox 1572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74" name="TextBox 1573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75" name="TextBox 1574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329871</xdr:rowOff>
    </xdr:from>
    <xdr:ext cx="97144" cy="231715"/>
    <xdr:sp>
      <xdr:nvSpPr>
        <xdr:cNvPr id="1576" name="TextBox 1575"/>
        <xdr:cNvSpPr txBox="1"/>
      </xdr:nvSpPr>
      <xdr:spPr>
        <a:xfrm>
          <a:off x="10158095" y="1426425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329871</xdr:rowOff>
    </xdr:from>
    <xdr:ext cx="97144" cy="231715"/>
    <xdr:sp>
      <xdr:nvSpPr>
        <xdr:cNvPr id="1577" name="TextBox 1576"/>
        <xdr:cNvSpPr txBox="1"/>
      </xdr:nvSpPr>
      <xdr:spPr>
        <a:xfrm>
          <a:off x="10158095" y="14264259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78" name="TextBox 1577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79" name="TextBox 1578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580" name="TextBox 157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581" name="TextBox 158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582" name="TextBox 158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83" name="TextBox 1582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84" name="TextBox 1583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85" name="TextBox 1584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86" name="TextBox 1585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87" name="TextBox 1586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88" name="TextBox 1587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89" name="TextBox 1588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90" name="TextBox 1589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91" name="TextBox 1590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592" name="TextBox 159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593" name="TextBox 159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594" name="TextBox 159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595" name="TextBox 1594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329871</xdr:rowOff>
    </xdr:from>
    <xdr:ext cx="97144" cy="231715"/>
    <xdr:sp>
      <xdr:nvSpPr>
        <xdr:cNvPr id="1596" name="TextBox 1595"/>
        <xdr:cNvSpPr txBox="1"/>
      </xdr:nvSpPr>
      <xdr:spPr>
        <a:xfrm>
          <a:off x="10158095" y="1429778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0</xdr:rowOff>
    </xdr:from>
    <xdr:ext cx="97144" cy="231715"/>
    <xdr:sp>
      <xdr:nvSpPr>
        <xdr:cNvPr id="1597" name="TextBox 1596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329871</xdr:rowOff>
    </xdr:from>
    <xdr:ext cx="97144" cy="231715"/>
    <xdr:sp>
      <xdr:nvSpPr>
        <xdr:cNvPr id="1598" name="TextBox 1597"/>
        <xdr:cNvSpPr txBox="1"/>
      </xdr:nvSpPr>
      <xdr:spPr>
        <a:xfrm>
          <a:off x="10158095" y="1429778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599" name="TextBox 159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0</xdr:rowOff>
    </xdr:from>
    <xdr:ext cx="97144" cy="231715"/>
    <xdr:sp>
      <xdr:nvSpPr>
        <xdr:cNvPr id="1600" name="TextBox 1599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01" name="TextBox 160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02" name="TextBox 1601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03" name="TextBox 1602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04" name="TextBox 1603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05" name="TextBox 1604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06" name="TextBox 1605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07" name="TextBox 1606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08" name="TextBox 1607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09" name="TextBox 160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10" name="TextBox 160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11" name="TextBox 161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12" name="TextBox 1611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13" name="TextBox 1612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14" name="TextBox 1613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15" name="TextBox 1614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16" name="TextBox 1615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17" name="TextBox 1616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18" name="TextBox 1617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19" name="TextBox 1618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20" name="TextBox 1619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0</xdr:rowOff>
    </xdr:from>
    <xdr:ext cx="97144" cy="231715"/>
    <xdr:sp>
      <xdr:nvSpPr>
        <xdr:cNvPr id="1621" name="TextBox 1620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0</xdr:rowOff>
    </xdr:from>
    <xdr:ext cx="97144" cy="231715"/>
    <xdr:sp>
      <xdr:nvSpPr>
        <xdr:cNvPr id="1622" name="TextBox 1621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0</xdr:rowOff>
    </xdr:from>
    <xdr:ext cx="97144" cy="231715"/>
    <xdr:sp>
      <xdr:nvSpPr>
        <xdr:cNvPr id="1623" name="TextBox 1622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0</xdr:rowOff>
    </xdr:from>
    <xdr:ext cx="97144" cy="231715"/>
    <xdr:sp>
      <xdr:nvSpPr>
        <xdr:cNvPr id="1624" name="TextBox 1623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25" name="TextBox 162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0</xdr:rowOff>
    </xdr:from>
    <xdr:ext cx="97144" cy="231715"/>
    <xdr:sp>
      <xdr:nvSpPr>
        <xdr:cNvPr id="1626" name="TextBox 1625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27" name="TextBox 162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28" name="TextBox 1627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29" name="TextBox 162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30" name="TextBox 162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31" name="TextBox 1630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329871</xdr:rowOff>
    </xdr:from>
    <xdr:ext cx="97144" cy="231715"/>
    <xdr:sp>
      <xdr:nvSpPr>
        <xdr:cNvPr id="1632" name="TextBox 1631"/>
        <xdr:cNvSpPr txBox="1"/>
      </xdr:nvSpPr>
      <xdr:spPr>
        <a:xfrm>
          <a:off x="10158095" y="1429778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0</xdr:rowOff>
    </xdr:from>
    <xdr:ext cx="97144" cy="231715"/>
    <xdr:sp>
      <xdr:nvSpPr>
        <xdr:cNvPr id="1633" name="TextBox 1632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329871</xdr:rowOff>
    </xdr:from>
    <xdr:ext cx="97144" cy="231715"/>
    <xdr:sp>
      <xdr:nvSpPr>
        <xdr:cNvPr id="1634" name="TextBox 1633"/>
        <xdr:cNvSpPr txBox="1"/>
      </xdr:nvSpPr>
      <xdr:spPr>
        <a:xfrm>
          <a:off x="10158095" y="14297787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35" name="TextBox 163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0</xdr:rowOff>
    </xdr:from>
    <xdr:ext cx="97144" cy="231715"/>
    <xdr:sp>
      <xdr:nvSpPr>
        <xdr:cNvPr id="1636" name="TextBox 1635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37" name="TextBox 163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426</xdr:row>
      <xdr:rowOff>335280</xdr:rowOff>
    </xdr:from>
    <xdr:ext cx="97144" cy="231715"/>
    <xdr:sp>
      <xdr:nvSpPr>
        <xdr:cNvPr id="1638" name="TextBox 1637"/>
        <xdr:cNvSpPr txBox="1"/>
      </xdr:nvSpPr>
      <xdr:spPr>
        <a:xfrm>
          <a:off x="10158095" y="14264830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39" name="TextBox 1638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40" name="TextBox 1639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41" name="TextBox 1640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42" name="TextBox 1641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43" name="TextBox 1642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44" name="TextBox 1643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45" name="TextBox 1644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46" name="TextBox 1645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427</xdr:row>
      <xdr:rowOff>335280</xdr:rowOff>
    </xdr:from>
    <xdr:ext cx="97144" cy="231715"/>
    <xdr:sp>
      <xdr:nvSpPr>
        <xdr:cNvPr id="1647" name="TextBox 1646"/>
        <xdr:cNvSpPr txBox="1"/>
      </xdr:nvSpPr>
      <xdr:spPr>
        <a:xfrm>
          <a:off x="10158095" y="14298358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454</xdr:row>
      <xdr:rowOff>335280</xdr:rowOff>
    </xdr:from>
    <xdr:ext cx="97144" cy="231715"/>
    <xdr:sp>
      <xdr:nvSpPr>
        <xdr:cNvPr id="1648" name="TextBox 1647"/>
        <xdr:cNvSpPr txBox="1"/>
      </xdr:nvSpPr>
      <xdr:spPr>
        <a:xfrm>
          <a:off x="10158095" y="1519618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454</xdr:row>
      <xdr:rowOff>335280</xdr:rowOff>
    </xdr:from>
    <xdr:ext cx="97144" cy="231715"/>
    <xdr:sp>
      <xdr:nvSpPr>
        <xdr:cNvPr id="1649" name="TextBox 1648"/>
        <xdr:cNvSpPr txBox="1"/>
      </xdr:nvSpPr>
      <xdr:spPr>
        <a:xfrm>
          <a:off x="10158095" y="1519618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454</xdr:row>
      <xdr:rowOff>335280</xdr:rowOff>
    </xdr:from>
    <xdr:ext cx="97144" cy="231715"/>
    <xdr:sp>
      <xdr:nvSpPr>
        <xdr:cNvPr id="1650" name="TextBox 1649"/>
        <xdr:cNvSpPr txBox="1"/>
      </xdr:nvSpPr>
      <xdr:spPr>
        <a:xfrm>
          <a:off x="10158095" y="1519618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651" name="TextBox 1650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652" name="TextBox 1651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653" name="TextBox 1652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454</xdr:row>
      <xdr:rowOff>335280</xdr:rowOff>
    </xdr:from>
    <xdr:ext cx="97144" cy="231715"/>
    <xdr:sp>
      <xdr:nvSpPr>
        <xdr:cNvPr id="1654" name="TextBox 1653"/>
        <xdr:cNvSpPr txBox="1"/>
      </xdr:nvSpPr>
      <xdr:spPr>
        <a:xfrm>
          <a:off x="10158095" y="1519618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454</xdr:row>
      <xdr:rowOff>335280</xdr:rowOff>
    </xdr:from>
    <xdr:ext cx="97144" cy="231715"/>
    <xdr:sp>
      <xdr:nvSpPr>
        <xdr:cNvPr id="1655" name="TextBox 1654"/>
        <xdr:cNvSpPr txBox="1"/>
      </xdr:nvSpPr>
      <xdr:spPr>
        <a:xfrm>
          <a:off x="10158095" y="1519618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454</xdr:row>
      <xdr:rowOff>335280</xdr:rowOff>
    </xdr:from>
    <xdr:ext cx="97144" cy="231715"/>
    <xdr:sp>
      <xdr:nvSpPr>
        <xdr:cNvPr id="1656" name="TextBox 1655"/>
        <xdr:cNvSpPr txBox="1"/>
      </xdr:nvSpPr>
      <xdr:spPr>
        <a:xfrm>
          <a:off x="10158095" y="1519618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657" name="TextBox 1656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658" name="TextBox 1657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659" name="TextBox 1658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660" name="TextBox 1659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661" name="TextBox 1660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453</xdr:row>
      <xdr:rowOff>335280</xdr:rowOff>
    </xdr:from>
    <xdr:ext cx="97144" cy="231715"/>
    <xdr:sp>
      <xdr:nvSpPr>
        <xdr:cNvPr id="1662" name="TextBox 1661"/>
        <xdr:cNvSpPr txBox="1"/>
      </xdr:nvSpPr>
      <xdr:spPr>
        <a:xfrm>
          <a:off x="10158095" y="15162657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63" name="TextBox 166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64" name="TextBox 166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65" name="TextBox 166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66" name="TextBox 166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67" name="TextBox 166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68" name="TextBox 166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69" name="TextBox 166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70" name="TextBox 166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71" name="TextBox 167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72" name="TextBox 167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73" name="TextBox 167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504</xdr:row>
      <xdr:rowOff>329871</xdr:rowOff>
    </xdr:from>
    <xdr:ext cx="97144" cy="231715"/>
    <xdr:sp>
      <xdr:nvSpPr>
        <xdr:cNvPr id="1674" name="TextBox 1673"/>
        <xdr:cNvSpPr txBox="1"/>
      </xdr:nvSpPr>
      <xdr:spPr>
        <a:xfrm>
          <a:off x="10158095" y="16864584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504</xdr:row>
      <xdr:rowOff>329871</xdr:rowOff>
    </xdr:from>
    <xdr:ext cx="97144" cy="231715"/>
    <xdr:sp>
      <xdr:nvSpPr>
        <xdr:cNvPr id="1675" name="TextBox 1674"/>
        <xdr:cNvSpPr txBox="1"/>
      </xdr:nvSpPr>
      <xdr:spPr>
        <a:xfrm>
          <a:off x="10158095" y="16864584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1676" name="TextBox 1675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1677" name="TextBox 1676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78" name="TextBox 167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79" name="TextBox 167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80" name="TextBox 167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81" name="TextBox 168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82" name="TextBox 168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83" name="TextBox 168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84" name="TextBox 168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85" name="TextBox 168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1686" name="TextBox 1685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503</xdr:row>
      <xdr:rowOff>329871</xdr:rowOff>
    </xdr:from>
    <xdr:ext cx="97144" cy="231715"/>
    <xdr:sp>
      <xdr:nvSpPr>
        <xdr:cNvPr id="1687" name="TextBox 1686"/>
        <xdr:cNvSpPr txBox="1"/>
      </xdr:nvSpPr>
      <xdr:spPr>
        <a:xfrm>
          <a:off x="10158095" y="1683105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503</xdr:row>
      <xdr:rowOff>329871</xdr:rowOff>
    </xdr:from>
    <xdr:ext cx="97144" cy="231715"/>
    <xdr:sp>
      <xdr:nvSpPr>
        <xdr:cNvPr id="1688" name="TextBox 1687"/>
        <xdr:cNvSpPr txBox="1"/>
      </xdr:nvSpPr>
      <xdr:spPr>
        <a:xfrm>
          <a:off x="10158095" y="1683105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1689" name="TextBox 1688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1690" name="TextBox 1689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1691" name="TextBox 1690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335280</xdr:rowOff>
    </xdr:from>
    <xdr:ext cx="97144" cy="231715"/>
    <xdr:sp>
      <xdr:nvSpPr>
        <xdr:cNvPr id="1692" name="TextBox 1691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335280</xdr:rowOff>
    </xdr:from>
    <xdr:ext cx="97144" cy="231715"/>
    <xdr:sp>
      <xdr:nvSpPr>
        <xdr:cNvPr id="1693" name="TextBox 1692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335280</xdr:rowOff>
    </xdr:from>
    <xdr:ext cx="97144" cy="231715"/>
    <xdr:sp>
      <xdr:nvSpPr>
        <xdr:cNvPr id="1694" name="TextBox 1693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95" name="TextBox 169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96" name="TextBox 169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97" name="TextBox 169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98" name="TextBox 169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699" name="TextBox 169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0" name="TextBox 169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1" name="TextBox 170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2" name="TextBox 170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3" name="TextBox 170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4" name="TextBox 170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5" name="TextBox 170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6" name="TextBox 170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7" name="TextBox 170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8" name="TextBox 170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09" name="TextBox 170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0" name="TextBox 170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1" name="TextBox 171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2" name="TextBox 171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3" name="TextBox 171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4" name="TextBox 171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5" name="TextBox 171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6" name="TextBox 171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7" name="TextBox 171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8" name="TextBox 171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19" name="TextBox 171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20" name="TextBox 171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21" name="TextBox 172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532</xdr:row>
      <xdr:rowOff>335280</xdr:rowOff>
    </xdr:from>
    <xdr:ext cx="97144" cy="231715"/>
    <xdr:sp>
      <xdr:nvSpPr>
        <xdr:cNvPr id="1722" name="TextBox 1721"/>
        <xdr:cNvSpPr txBox="1"/>
      </xdr:nvSpPr>
      <xdr:spPr>
        <a:xfrm>
          <a:off x="10158095" y="178039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532</xdr:row>
      <xdr:rowOff>335280</xdr:rowOff>
    </xdr:from>
    <xdr:ext cx="97144" cy="231715"/>
    <xdr:sp>
      <xdr:nvSpPr>
        <xdr:cNvPr id="1723" name="TextBox 1722"/>
        <xdr:cNvSpPr txBox="1"/>
      </xdr:nvSpPr>
      <xdr:spPr>
        <a:xfrm>
          <a:off x="10158095" y="178039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532</xdr:row>
      <xdr:rowOff>335280</xdr:rowOff>
    </xdr:from>
    <xdr:ext cx="97144" cy="231715"/>
    <xdr:sp>
      <xdr:nvSpPr>
        <xdr:cNvPr id="1724" name="TextBox 1723"/>
        <xdr:cNvSpPr txBox="1"/>
      </xdr:nvSpPr>
      <xdr:spPr>
        <a:xfrm>
          <a:off x="10158095" y="178039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504</xdr:row>
      <xdr:rowOff>335280</xdr:rowOff>
    </xdr:from>
    <xdr:ext cx="97144" cy="231715"/>
    <xdr:sp>
      <xdr:nvSpPr>
        <xdr:cNvPr id="1725" name="TextBox 1724"/>
        <xdr:cNvSpPr txBox="1"/>
      </xdr:nvSpPr>
      <xdr:spPr>
        <a:xfrm>
          <a:off x="10158095" y="168651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504</xdr:row>
      <xdr:rowOff>335280</xdr:rowOff>
    </xdr:from>
    <xdr:ext cx="97144" cy="231715"/>
    <xdr:sp>
      <xdr:nvSpPr>
        <xdr:cNvPr id="1726" name="TextBox 1725"/>
        <xdr:cNvSpPr txBox="1"/>
      </xdr:nvSpPr>
      <xdr:spPr>
        <a:xfrm>
          <a:off x="10158095" y="168651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504</xdr:row>
      <xdr:rowOff>335280</xdr:rowOff>
    </xdr:from>
    <xdr:ext cx="97144" cy="231715"/>
    <xdr:sp>
      <xdr:nvSpPr>
        <xdr:cNvPr id="1727" name="TextBox 1726"/>
        <xdr:cNvSpPr txBox="1"/>
      </xdr:nvSpPr>
      <xdr:spPr>
        <a:xfrm>
          <a:off x="10158095" y="168651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728" name="TextBox 1727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729" name="TextBox 1728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730" name="TextBox 1729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31" name="TextBox 173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32" name="TextBox 173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33" name="TextBox 173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34" name="TextBox 173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35" name="TextBox 173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36" name="TextBox 173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37" name="TextBox 173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38" name="TextBox 173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39" name="TextBox 173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40" name="TextBox 173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41" name="TextBox 174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42" name="TextBox 174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1743" name="TextBox 174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44" name="TextBox 1743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45" name="TextBox 1744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46" name="TextBox 1745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47" name="TextBox 1746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48" name="TextBox 1747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49" name="TextBox 1748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50" name="TextBox 1749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51" name="TextBox 1750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52" name="TextBox 1751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753" name="TextBox 1752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754" name="TextBox 1753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755" name="TextBox 1754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0</xdr:rowOff>
    </xdr:from>
    <xdr:ext cx="97144" cy="231715"/>
    <xdr:sp>
      <xdr:nvSpPr>
        <xdr:cNvPr id="1756" name="TextBox 1755"/>
        <xdr:cNvSpPr txBox="1"/>
      </xdr:nvSpPr>
      <xdr:spPr>
        <a:xfrm>
          <a:off x="10158095" y="1760277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0</xdr:rowOff>
    </xdr:from>
    <xdr:ext cx="97144" cy="231715"/>
    <xdr:sp>
      <xdr:nvSpPr>
        <xdr:cNvPr id="1757" name="TextBox 1756"/>
        <xdr:cNvSpPr txBox="1"/>
      </xdr:nvSpPr>
      <xdr:spPr>
        <a:xfrm>
          <a:off x="10158095" y="1760277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0</xdr:rowOff>
    </xdr:from>
    <xdr:ext cx="97144" cy="231715"/>
    <xdr:sp>
      <xdr:nvSpPr>
        <xdr:cNvPr id="1758" name="TextBox 1757"/>
        <xdr:cNvSpPr txBox="1"/>
      </xdr:nvSpPr>
      <xdr:spPr>
        <a:xfrm>
          <a:off x="10158095" y="1760277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0</xdr:rowOff>
    </xdr:from>
    <xdr:ext cx="97144" cy="231715"/>
    <xdr:sp>
      <xdr:nvSpPr>
        <xdr:cNvPr id="1759" name="TextBox 1758"/>
        <xdr:cNvSpPr txBox="1"/>
      </xdr:nvSpPr>
      <xdr:spPr>
        <a:xfrm>
          <a:off x="10158095" y="1760277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760" name="TextBox 1759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0</xdr:rowOff>
    </xdr:from>
    <xdr:ext cx="97144" cy="231715"/>
    <xdr:sp>
      <xdr:nvSpPr>
        <xdr:cNvPr id="1761" name="TextBox 1760"/>
        <xdr:cNvSpPr txBox="1"/>
      </xdr:nvSpPr>
      <xdr:spPr>
        <a:xfrm>
          <a:off x="10158095" y="1760277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329871</xdr:rowOff>
    </xdr:from>
    <xdr:ext cx="97144" cy="231715"/>
    <xdr:sp>
      <xdr:nvSpPr>
        <xdr:cNvPr id="1762" name="TextBox 1761"/>
        <xdr:cNvSpPr txBox="1"/>
      </xdr:nvSpPr>
      <xdr:spPr>
        <a:xfrm>
          <a:off x="10158095" y="1766925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0</xdr:rowOff>
    </xdr:from>
    <xdr:ext cx="97144" cy="231715"/>
    <xdr:sp>
      <xdr:nvSpPr>
        <xdr:cNvPr id="1763" name="TextBox 1762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329871</xdr:rowOff>
    </xdr:from>
    <xdr:ext cx="97144" cy="231715"/>
    <xdr:sp>
      <xdr:nvSpPr>
        <xdr:cNvPr id="1764" name="TextBox 1763"/>
        <xdr:cNvSpPr txBox="1"/>
      </xdr:nvSpPr>
      <xdr:spPr>
        <a:xfrm>
          <a:off x="10158095" y="1766925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765" name="TextBox 1764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0</xdr:rowOff>
    </xdr:from>
    <xdr:ext cx="97144" cy="231715"/>
    <xdr:sp>
      <xdr:nvSpPr>
        <xdr:cNvPr id="1766" name="TextBox 1765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767" name="TextBox 1766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768" name="TextBox 1767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1769" name="TextBox 1768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1770" name="TextBox 1769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1771" name="TextBox 1770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772" name="TextBox 1771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773" name="TextBox 1772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774" name="TextBox 1773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775" name="TextBox 1774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776" name="TextBox 1775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777" name="TextBox 1776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778" name="TextBox 1777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779" name="TextBox 1778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780" name="TextBox 1779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781" name="TextBox 1780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782" name="TextBox 1781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783" name="TextBox 1782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84" name="TextBox 1783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85" name="TextBox 1784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86" name="TextBox 1785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523</xdr:row>
      <xdr:rowOff>335280</xdr:rowOff>
    </xdr:from>
    <xdr:ext cx="97144" cy="231715"/>
    <xdr:sp>
      <xdr:nvSpPr>
        <xdr:cNvPr id="1787" name="TextBox 1786"/>
        <xdr:cNvSpPr txBox="1"/>
      </xdr:nvSpPr>
      <xdr:spPr>
        <a:xfrm>
          <a:off x="10158095" y="1750218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523</xdr:row>
      <xdr:rowOff>335280</xdr:rowOff>
    </xdr:from>
    <xdr:ext cx="97144" cy="231715"/>
    <xdr:sp>
      <xdr:nvSpPr>
        <xdr:cNvPr id="1788" name="TextBox 1787"/>
        <xdr:cNvSpPr txBox="1"/>
      </xdr:nvSpPr>
      <xdr:spPr>
        <a:xfrm>
          <a:off x="10158095" y="1750218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523</xdr:row>
      <xdr:rowOff>335280</xdr:rowOff>
    </xdr:from>
    <xdr:ext cx="97144" cy="231715"/>
    <xdr:sp>
      <xdr:nvSpPr>
        <xdr:cNvPr id="1789" name="TextBox 1788"/>
        <xdr:cNvSpPr txBox="1"/>
      </xdr:nvSpPr>
      <xdr:spPr>
        <a:xfrm>
          <a:off x="10158095" y="1750218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90" name="TextBox 1789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91" name="TextBox 1790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92" name="TextBox 1791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523</xdr:row>
      <xdr:rowOff>335280</xdr:rowOff>
    </xdr:from>
    <xdr:ext cx="97144" cy="231715"/>
    <xdr:sp>
      <xdr:nvSpPr>
        <xdr:cNvPr id="1793" name="TextBox 1792"/>
        <xdr:cNvSpPr txBox="1"/>
      </xdr:nvSpPr>
      <xdr:spPr>
        <a:xfrm>
          <a:off x="10158095" y="1750218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523</xdr:row>
      <xdr:rowOff>335280</xdr:rowOff>
    </xdr:from>
    <xdr:ext cx="97144" cy="231715"/>
    <xdr:sp>
      <xdr:nvSpPr>
        <xdr:cNvPr id="1794" name="TextBox 1793"/>
        <xdr:cNvSpPr txBox="1"/>
      </xdr:nvSpPr>
      <xdr:spPr>
        <a:xfrm>
          <a:off x="10158095" y="1750218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523</xdr:row>
      <xdr:rowOff>335280</xdr:rowOff>
    </xdr:from>
    <xdr:ext cx="97144" cy="231715"/>
    <xdr:sp>
      <xdr:nvSpPr>
        <xdr:cNvPr id="1795" name="TextBox 1794"/>
        <xdr:cNvSpPr txBox="1"/>
      </xdr:nvSpPr>
      <xdr:spPr>
        <a:xfrm>
          <a:off x="10158095" y="1750218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523</xdr:row>
      <xdr:rowOff>335280</xdr:rowOff>
    </xdr:from>
    <xdr:ext cx="97144" cy="231715"/>
    <xdr:sp>
      <xdr:nvSpPr>
        <xdr:cNvPr id="1796" name="TextBox 1795"/>
        <xdr:cNvSpPr txBox="1"/>
      </xdr:nvSpPr>
      <xdr:spPr>
        <a:xfrm>
          <a:off x="10158095" y="1750218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523</xdr:row>
      <xdr:rowOff>335280</xdr:rowOff>
    </xdr:from>
    <xdr:ext cx="97144" cy="231715"/>
    <xdr:sp>
      <xdr:nvSpPr>
        <xdr:cNvPr id="1797" name="TextBox 1796"/>
        <xdr:cNvSpPr txBox="1"/>
      </xdr:nvSpPr>
      <xdr:spPr>
        <a:xfrm>
          <a:off x="10158095" y="1750218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523</xdr:row>
      <xdr:rowOff>335280</xdr:rowOff>
    </xdr:from>
    <xdr:ext cx="97144" cy="231715"/>
    <xdr:sp>
      <xdr:nvSpPr>
        <xdr:cNvPr id="1798" name="TextBox 1797"/>
        <xdr:cNvSpPr txBox="1"/>
      </xdr:nvSpPr>
      <xdr:spPr>
        <a:xfrm>
          <a:off x="10158095" y="1750218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799" name="TextBox 1798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800" name="TextBox 1799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801" name="TextBox 1800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802" name="TextBox 1801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803" name="TextBox 1802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524</xdr:row>
      <xdr:rowOff>335280</xdr:rowOff>
    </xdr:from>
    <xdr:ext cx="97144" cy="231715"/>
    <xdr:sp>
      <xdr:nvSpPr>
        <xdr:cNvPr id="1804" name="TextBox 1803"/>
        <xdr:cNvSpPr txBox="1"/>
      </xdr:nvSpPr>
      <xdr:spPr>
        <a:xfrm>
          <a:off x="10158095" y="1753571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493</xdr:row>
      <xdr:rowOff>335280</xdr:rowOff>
    </xdr:from>
    <xdr:ext cx="97144" cy="231715"/>
    <xdr:sp>
      <xdr:nvSpPr>
        <xdr:cNvPr id="1805" name="TextBox 1804"/>
        <xdr:cNvSpPr txBox="1"/>
      </xdr:nvSpPr>
      <xdr:spPr>
        <a:xfrm>
          <a:off x="10158095" y="164963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493</xdr:row>
      <xdr:rowOff>335280</xdr:rowOff>
    </xdr:from>
    <xdr:ext cx="97144" cy="231715"/>
    <xdr:sp>
      <xdr:nvSpPr>
        <xdr:cNvPr id="1806" name="TextBox 1805"/>
        <xdr:cNvSpPr txBox="1"/>
      </xdr:nvSpPr>
      <xdr:spPr>
        <a:xfrm>
          <a:off x="10158095" y="164963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493</xdr:row>
      <xdr:rowOff>335280</xdr:rowOff>
    </xdr:from>
    <xdr:ext cx="97144" cy="231715"/>
    <xdr:sp>
      <xdr:nvSpPr>
        <xdr:cNvPr id="1807" name="TextBox 1806"/>
        <xdr:cNvSpPr txBox="1"/>
      </xdr:nvSpPr>
      <xdr:spPr>
        <a:xfrm>
          <a:off x="10158095" y="164963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492</xdr:row>
      <xdr:rowOff>335280</xdr:rowOff>
    </xdr:from>
    <xdr:ext cx="97144" cy="231715"/>
    <xdr:sp>
      <xdr:nvSpPr>
        <xdr:cNvPr id="1808" name="TextBox 1807"/>
        <xdr:cNvSpPr txBox="1"/>
      </xdr:nvSpPr>
      <xdr:spPr>
        <a:xfrm>
          <a:off x="10158095" y="164628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492</xdr:row>
      <xdr:rowOff>335280</xdr:rowOff>
    </xdr:from>
    <xdr:ext cx="97144" cy="231715"/>
    <xdr:sp>
      <xdr:nvSpPr>
        <xdr:cNvPr id="1809" name="TextBox 1808"/>
        <xdr:cNvSpPr txBox="1"/>
      </xdr:nvSpPr>
      <xdr:spPr>
        <a:xfrm>
          <a:off x="10158095" y="164628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492</xdr:row>
      <xdr:rowOff>335280</xdr:rowOff>
    </xdr:from>
    <xdr:ext cx="97144" cy="231715"/>
    <xdr:sp>
      <xdr:nvSpPr>
        <xdr:cNvPr id="1810" name="TextBox 1809"/>
        <xdr:cNvSpPr txBox="1"/>
      </xdr:nvSpPr>
      <xdr:spPr>
        <a:xfrm>
          <a:off x="10158095" y="164628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492</xdr:row>
      <xdr:rowOff>335280</xdr:rowOff>
    </xdr:from>
    <xdr:ext cx="97144" cy="231715"/>
    <xdr:sp>
      <xdr:nvSpPr>
        <xdr:cNvPr id="1811" name="TextBox 1810"/>
        <xdr:cNvSpPr txBox="1"/>
      </xdr:nvSpPr>
      <xdr:spPr>
        <a:xfrm>
          <a:off x="10158095" y="164628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492</xdr:row>
      <xdr:rowOff>335280</xdr:rowOff>
    </xdr:from>
    <xdr:ext cx="97144" cy="231715"/>
    <xdr:sp>
      <xdr:nvSpPr>
        <xdr:cNvPr id="1812" name="TextBox 1811"/>
        <xdr:cNvSpPr txBox="1"/>
      </xdr:nvSpPr>
      <xdr:spPr>
        <a:xfrm>
          <a:off x="10158095" y="164628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0</xdr:rowOff>
    </xdr:from>
    <xdr:ext cx="97144" cy="231715"/>
    <xdr:sp>
      <xdr:nvSpPr>
        <xdr:cNvPr id="1813" name="TextBox 1812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0</xdr:rowOff>
    </xdr:from>
    <xdr:ext cx="97144" cy="231715"/>
    <xdr:sp>
      <xdr:nvSpPr>
        <xdr:cNvPr id="1814" name="TextBox 1813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0</xdr:rowOff>
    </xdr:from>
    <xdr:ext cx="97144" cy="231715"/>
    <xdr:sp>
      <xdr:nvSpPr>
        <xdr:cNvPr id="1815" name="TextBox 1814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0</xdr:rowOff>
    </xdr:from>
    <xdr:ext cx="97144" cy="231715"/>
    <xdr:sp>
      <xdr:nvSpPr>
        <xdr:cNvPr id="1816" name="TextBox 1815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335280</xdr:rowOff>
    </xdr:from>
    <xdr:ext cx="97144" cy="231715"/>
    <xdr:sp>
      <xdr:nvSpPr>
        <xdr:cNvPr id="1817" name="TextBox 1816"/>
        <xdr:cNvSpPr txBox="1"/>
      </xdr:nvSpPr>
      <xdr:spPr>
        <a:xfrm>
          <a:off x="10158095" y="1656340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0</xdr:rowOff>
    </xdr:from>
    <xdr:ext cx="97144" cy="231715"/>
    <xdr:sp>
      <xdr:nvSpPr>
        <xdr:cNvPr id="1818" name="TextBox 1817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335280</xdr:rowOff>
    </xdr:from>
    <xdr:ext cx="97144" cy="231715"/>
    <xdr:sp>
      <xdr:nvSpPr>
        <xdr:cNvPr id="1819" name="TextBox 1818"/>
        <xdr:cNvSpPr txBox="1"/>
      </xdr:nvSpPr>
      <xdr:spPr>
        <a:xfrm>
          <a:off x="10158095" y="1656340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492</xdr:row>
      <xdr:rowOff>335280</xdr:rowOff>
    </xdr:from>
    <xdr:ext cx="97144" cy="231715"/>
    <xdr:sp>
      <xdr:nvSpPr>
        <xdr:cNvPr id="1820" name="TextBox 1819"/>
        <xdr:cNvSpPr txBox="1"/>
      </xdr:nvSpPr>
      <xdr:spPr>
        <a:xfrm>
          <a:off x="10158095" y="164628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492</xdr:row>
      <xdr:rowOff>335280</xdr:rowOff>
    </xdr:from>
    <xdr:ext cx="97144" cy="231715"/>
    <xdr:sp>
      <xdr:nvSpPr>
        <xdr:cNvPr id="1821" name="TextBox 1820"/>
        <xdr:cNvSpPr txBox="1"/>
      </xdr:nvSpPr>
      <xdr:spPr>
        <a:xfrm>
          <a:off x="10158095" y="164628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492</xdr:row>
      <xdr:rowOff>335280</xdr:rowOff>
    </xdr:from>
    <xdr:ext cx="97144" cy="231715"/>
    <xdr:sp>
      <xdr:nvSpPr>
        <xdr:cNvPr id="1822" name="TextBox 1821"/>
        <xdr:cNvSpPr txBox="1"/>
      </xdr:nvSpPr>
      <xdr:spPr>
        <a:xfrm>
          <a:off x="10158095" y="164628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335280</xdr:rowOff>
    </xdr:from>
    <xdr:ext cx="97144" cy="231715"/>
    <xdr:sp>
      <xdr:nvSpPr>
        <xdr:cNvPr id="1823" name="TextBox 1822"/>
        <xdr:cNvSpPr txBox="1"/>
      </xdr:nvSpPr>
      <xdr:spPr>
        <a:xfrm>
          <a:off x="10158095" y="1656340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335280</xdr:rowOff>
    </xdr:from>
    <xdr:ext cx="97144" cy="231715"/>
    <xdr:sp>
      <xdr:nvSpPr>
        <xdr:cNvPr id="1824" name="TextBox 1823"/>
        <xdr:cNvSpPr txBox="1"/>
      </xdr:nvSpPr>
      <xdr:spPr>
        <a:xfrm>
          <a:off x="10158095" y="1656340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335280</xdr:rowOff>
    </xdr:from>
    <xdr:ext cx="97144" cy="231715"/>
    <xdr:sp>
      <xdr:nvSpPr>
        <xdr:cNvPr id="1825" name="TextBox 1824"/>
        <xdr:cNvSpPr txBox="1"/>
      </xdr:nvSpPr>
      <xdr:spPr>
        <a:xfrm>
          <a:off x="10158095" y="1656340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0</xdr:rowOff>
    </xdr:from>
    <xdr:ext cx="97144" cy="231715"/>
    <xdr:sp>
      <xdr:nvSpPr>
        <xdr:cNvPr id="1826" name="TextBox 1825"/>
        <xdr:cNvSpPr txBox="1"/>
      </xdr:nvSpPr>
      <xdr:spPr>
        <a:xfrm>
          <a:off x="10158095" y="164963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0</xdr:rowOff>
    </xdr:from>
    <xdr:ext cx="97144" cy="231715"/>
    <xdr:sp>
      <xdr:nvSpPr>
        <xdr:cNvPr id="1827" name="TextBox 1826"/>
        <xdr:cNvSpPr txBox="1"/>
      </xdr:nvSpPr>
      <xdr:spPr>
        <a:xfrm>
          <a:off x="10158095" y="164963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0</xdr:rowOff>
    </xdr:from>
    <xdr:ext cx="97144" cy="231715"/>
    <xdr:sp>
      <xdr:nvSpPr>
        <xdr:cNvPr id="1828" name="TextBox 1827"/>
        <xdr:cNvSpPr txBox="1"/>
      </xdr:nvSpPr>
      <xdr:spPr>
        <a:xfrm>
          <a:off x="10158095" y="164963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0</xdr:rowOff>
    </xdr:from>
    <xdr:ext cx="97144" cy="231715"/>
    <xdr:sp>
      <xdr:nvSpPr>
        <xdr:cNvPr id="1829" name="TextBox 1828"/>
        <xdr:cNvSpPr txBox="1"/>
      </xdr:nvSpPr>
      <xdr:spPr>
        <a:xfrm>
          <a:off x="10158095" y="164963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335280</xdr:rowOff>
    </xdr:from>
    <xdr:ext cx="97144" cy="231715"/>
    <xdr:sp>
      <xdr:nvSpPr>
        <xdr:cNvPr id="1830" name="TextBox 1829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0</xdr:rowOff>
    </xdr:from>
    <xdr:ext cx="97144" cy="231715"/>
    <xdr:sp>
      <xdr:nvSpPr>
        <xdr:cNvPr id="1831" name="TextBox 1830"/>
        <xdr:cNvSpPr txBox="1"/>
      </xdr:nvSpPr>
      <xdr:spPr>
        <a:xfrm>
          <a:off x="10158095" y="164963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329871</xdr:rowOff>
    </xdr:from>
    <xdr:ext cx="97144" cy="231715"/>
    <xdr:sp>
      <xdr:nvSpPr>
        <xdr:cNvPr id="1832" name="TextBox 1831"/>
        <xdr:cNvSpPr txBox="1"/>
      </xdr:nvSpPr>
      <xdr:spPr>
        <a:xfrm>
          <a:off x="10158095" y="16562832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0</xdr:rowOff>
    </xdr:from>
    <xdr:ext cx="97144" cy="231715"/>
    <xdr:sp>
      <xdr:nvSpPr>
        <xdr:cNvPr id="1833" name="TextBox 1832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329871</xdr:rowOff>
    </xdr:from>
    <xdr:ext cx="97144" cy="231715"/>
    <xdr:sp>
      <xdr:nvSpPr>
        <xdr:cNvPr id="1834" name="TextBox 1833"/>
        <xdr:cNvSpPr txBox="1"/>
      </xdr:nvSpPr>
      <xdr:spPr>
        <a:xfrm>
          <a:off x="10158095" y="16562832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335280</xdr:rowOff>
    </xdr:from>
    <xdr:ext cx="97144" cy="231715"/>
    <xdr:sp>
      <xdr:nvSpPr>
        <xdr:cNvPr id="1835" name="TextBox 1834"/>
        <xdr:cNvSpPr txBox="1"/>
      </xdr:nvSpPr>
      <xdr:spPr>
        <a:xfrm>
          <a:off x="10158095" y="1656340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0</xdr:rowOff>
    </xdr:from>
    <xdr:ext cx="97144" cy="231715"/>
    <xdr:sp>
      <xdr:nvSpPr>
        <xdr:cNvPr id="1836" name="TextBox 1835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495</xdr:row>
      <xdr:rowOff>335280</xdr:rowOff>
    </xdr:from>
    <xdr:ext cx="97144" cy="231715"/>
    <xdr:sp>
      <xdr:nvSpPr>
        <xdr:cNvPr id="1837" name="TextBox 1836"/>
        <xdr:cNvSpPr txBox="1"/>
      </xdr:nvSpPr>
      <xdr:spPr>
        <a:xfrm>
          <a:off x="10158095" y="1656340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494</xdr:row>
      <xdr:rowOff>335280</xdr:rowOff>
    </xdr:from>
    <xdr:ext cx="97144" cy="231715"/>
    <xdr:sp>
      <xdr:nvSpPr>
        <xdr:cNvPr id="1838" name="TextBox 1837"/>
        <xdr:cNvSpPr txBox="1"/>
      </xdr:nvSpPr>
      <xdr:spPr>
        <a:xfrm>
          <a:off x="10158095" y="165298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506</xdr:row>
      <xdr:rowOff>335280</xdr:rowOff>
    </xdr:from>
    <xdr:ext cx="97144" cy="231715"/>
    <xdr:sp>
      <xdr:nvSpPr>
        <xdr:cNvPr id="1839" name="TextBox 1838"/>
        <xdr:cNvSpPr txBox="1"/>
      </xdr:nvSpPr>
      <xdr:spPr>
        <a:xfrm>
          <a:off x="10158095" y="169322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506</xdr:row>
      <xdr:rowOff>335280</xdr:rowOff>
    </xdr:from>
    <xdr:ext cx="97144" cy="231715"/>
    <xdr:sp>
      <xdr:nvSpPr>
        <xdr:cNvPr id="1840" name="TextBox 1839"/>
        <xdr:cNvSpPr txBox="1"/>
      </xdr:nvSpPr>
      <xdr:spPr>
        <a:xfrm>
          <a:off x="10158095" y="169322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506</xdr:row>
      <xdr:rowOff>335280</xdr:rowOff>
    </xdr:from>
    <xdr:ext cx="97144" cy="231715"/>
    <xdr:sp>
      <xdr:nvSpPr>
        <xdr:cNvPr id="1841" name="TextBox 1840"/>
        <xdr:cNvSpPr txBox="1"/>
      </xdr:nvSpPr>
      <xdr:spPr>
        <a:xfrm>
          <a:off x="10158095" y="169322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505</xdr:row>
      <xdr:rowOff>335280</xdr:rowOff>
    </xdr:from>
    <xdr:ext cx="97144" cy="231715"/>
    <xdr:sp>
      <xdr:nvSpPr>
        <xdr:cNvPr id="1842" name="TextBox 1841"/>
        <xdr:cNvSpPr txBox="1"/>
      </xdr:nvSpPr>
      <xdr:spPr>
        <a:xfrm>
          <a:off x="10158095" y="168986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505</xdr:row>
      <xdr:rowOff>335280</xdr:rowOff>
    </xdr:from>
    <xdr:ext cx="97144" cy="231715"/>
    <xdr:sp>
      <xdr:nvSpPr>
        <xdr:cNvPr id="1843" name="TextBox 1842"/>
        <xdr:cNvSpPr txBox="1"/>
      </xdr:nvSpPr>
      <xdr:spPr>
        <a:xfrm>
          <a:off x="10158095" y="168986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505</xdr:row>
      <xdr:rowOff>335280</xdr:rowOff>
    </xdr:from>
    <xdr:ext cx="97144" cy="231715"/>
    <xdr:sp>
      <xdr:nvSpPr>
        <xdr:cNvPr id="1844" name="TextBox 1843"/>
        <xdr:cNvSpPr txBox="1"/>
      </xdr:nvSpPr>
      <xdr:spPr>
        <a:xfrm>
          <a:off x="10158095" y="168986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506</xdr:row>
      <xdr:rowOff>335280</xdr:rowOff>
    </xdr:from>
    <xdr:ext cx="97144" cy="231715"/>
    <xdr:sp>
      <xdr:nvSpPr>
        <xdr:cNvPr id="1845" name="TextBox 1844"/>
        <xdr:cNvSpPr txBox="1"/>
      </xdr:nvSpPr>
      <xdr:spPr>
        <a:xfrm>
          <a:off x="10158095" y="169322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506</xdr:row>
      <xdr:rowOff>335280</xdr:rowOff>
    </xdr:from>
    <xdr:ext cx="97144" cy="231715"/>
    <xdr:sp>
      <xdr:nvSpPr>
        <xdr:cNvPr id="1846" name="TextBox 1845"/>
        <xdr:cNvSpPr txBox="1"/>
      </xdr:nvSpPr>
      <xdr:spPr>
        <a:xfrm>
          <a:off x="10158095" y="169322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506</xdr:row>
      <xdr:rowOff>335280</xdr:rowOff>
    </xdr:from>
    <xdr:ext cx="97144" cy="231715"/>
    <xdr:sp>
      <xdr:nvSpPr>
        <xdr:cNvPr id="1847" name="TextBox 1846"/>
        <xdr:cNvSpPr txBox="1"/>
      </xdr:nvSpPr>
      <xdr:spPr>
        <a:xfrm>
          <a:off x="10158095" y="169322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505</xdr:row>
      <xdr:rowOff>335280</xdr:rowOff>
    </xdr:from>
    <xdr:ext cx="97144" cy="231715"/>
    <xdr:sp>
      <xdr:nvSpPr>
        <xdr:cNvPr id="1848" name="TextBox 1847"/>
        <xdr:cNvSpPr txBox="1"/>
      </xdr:nvSpPr>
      <xdr:spPr>
        <a:xfrm>
          <a:off x="10158095" y="168986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505</xdr:row>
      <xdr:rowOff>335280</xdr:rowOff>
    </xdr:from>
    <xdr:ext cx="97144" cy="231715"/>
    <xdr:sp>
      <xdr:nvSpPr>
        <xdr:cNvPr id="1849" name="TextBox 1848"/>
        <xdr:cNvSpPr txBox="1"/>
      </xdr:nvSpPr>
      <xdr:spPr>
        <a:xfrm>
          <a:off x="10158095" y="168986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505</xdr:row>
      <xdr:rowOff>335280</xdr:rowOff>
    </xdr:from>
    <xdr:ext cx="97144" cy="231715"/>
    <xdr:sp>
      <xdr:nvSpPr>
        <xdr:cNvPr id="1850" name="TextBox 1849"/>
        <xdr:cNvSpPr txBox="1"/>
      </xdr:nvSpPr>
      <xdr:spPr>
        <a:xfrm>
          <a:off x="10158095" y="168986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505</xdr:row>
      <xdr:rowOff>335280</xdr:rowOff>
    </xdr:from>
    <xdr:ext cx="97144" cy="231715"/>
    <xdr:sp>
      <xdr:nvSpPr>
        <xdr:cNvPr id="1851" name="TextBox 1850"/>
        <xdr:cNvSpPr txBox="1"/>
      </xdr:nvSpPr>
      <xdr:spPr>
        <a:xfrm>
          <a:off x="10158095" y="168986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505</xdr:row>
      <xdr:rowOff>335280</xdr:rowOff>
    </xdr:from>
    <xdr:ext cx="97144" cy="231715"/>
    <xdr:sp>
      <xdr:nvSpPr>
        <xdr:cNvPr id="1852" name="TextBox 1851"/>
        <xdr:cNvSpPr txBox="1"/>
      </xdr:nvSpPr>
      <xdr:spPr>
        <a:xfrm>
          <a:off x="10158095" y="168986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505</xdr:row>
      <xdr:rowOff>335280</xdr:rowOff>
    </xdr:from>
    <xdr:ext cx="97144" cy="231715"/>
    <xdr:sp>
      <xdr:nvSpPr>
        <xdr:cNvPr id="1853" name="TextBox 1852"/>
        <xdr:cNvSpPr txBox="1"/>
      </xdr:nvSpPr>
      <xdr:spPr>
        <a:xfrm>
          <a:off x="10158095" y="168986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54" name="TextBox 1853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55" name="TextBox 1854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56" name="TextBox 1855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57" name="TextBox 1856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58" name="TextBox 1857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59" name="TextBox 1858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60" name="TextBox 1859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61" name="TextBox 1860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62" name="TextBox 1861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63" name="TextBox 1862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64" name="TextBox 1863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65" name="TextBox 1864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66" name="TextBox 1865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67" name="TextBox 1866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68" name="TextBox 1867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69" name="TextBox 1868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70" name="TextBox 1869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71" name="TextBox 1870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0</xdr:rowOff>
    </xdr:from>
    <xdr:ext cx="97144" cy="231715"/>
    <xdr:sp>
      <xdr:nvSpPr>
        <xdr:cNvPr id="1872" name="TextBox 1871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0</xdr:rowOff>
    </xdr:from>
    <xdr:ext cx="97144" cy="231715"/>
    <xdr:sp>
      <xdr:nvSpPr>
        <xdr:cNvPr id="1873" name="TextBox 1872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0</xdr:rowOff>
    </xdr:from>
    <xdr:ext cx="97144" cy="231715"/>
    <xdr:sp>
      <xdr:nvSpPr>
        <xdr:cNvPr id="1874" name="TextBox 1873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0</xdr:rowOff>
    </xdr:from>
    <xdr:ext cx="97144" cy="231715"/>
    <xdr:sp>
      <xdr:nvSpPr>
        <xdr:cNvPr id="1875" name="TextBox 1874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76" name="TextBox 1875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0</xdr:rowOff>
    </xdr:from>
    <xdr:ext cx="97144" cy="231715"/>
    <xdr:sp>
      <xdr:nvSpPr>
        <xdr:cNvPr id="1877" name="TextBox 1876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78" name="TextBox 1877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79" name="TextBox 1878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80" name="TextBox 1879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81" name="TextBox 1880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82" name="TextBox 1881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329871</xdr:rowOff>
    </xdr:from>
    <xdr:ext cx="97144" cy="231715"/>
    <xdr:sp>
      <xdr:nvSpPr>
        <xdr:cNvPr id="1883" name="TextBox 1882"/>
        <xdr:cNvSpPr txBox="1"/>
      </xdr:nvSpPr>
      <xdr:spPr>
        <a:xfrm>
          <a:off x="10158095" y="1699869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0</xdr:rowOff>
    </xdr:from>
    <xdr:ext cx="97144" cy="231715"/>
    <xdr:sp>
      <xdr:nvSpPr>
        <xdr:cNvPr id="1884" name="TextBox 1883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329871</xdr:rowOff>
    </xdr:from>
    <xdr:ext cx="97144" cy="231715"/>
    <xdr:sp>
      <xdr:nvSpPr>
        <xdr:cNvPr id="1885" name="TextBox 1884"/>
        <xdr:cNvSpPr txBox="1"/>
      </xdr:nvSpPr>
      <xdr:spPr>
        <a:xfrm>
          <a:off x="10158095" y="1699869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86" name="TextBox 1885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0</xdr:rowOff>
    </xdr:from>
    <xdr:ext cx="97144" cy="231715"/>
    <xdr:sp>
      <xdr:nvSpPr>
        <xdr:cNvPr id="1887" name="TextBox 1886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88" name="TextBox 1887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507</xdr:row>
      <xdr:rowOff>335280</xdr:rowOff>
    </xdr:from>
    <xdr:ext cx="97144" cy="231715"/>
    <xdr:sp>
      <xdr:nvSpPr>
        <xdr:cNvPr id="1889" name="TextBox 1888"/>
        <xdr:cNvSpPr txBox="1"/>
      </xdr:nvSpPr>
      <xdr:spPr>
        <a:xfrm>
          <a:off x="10158095" y="1696573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1890" name="TextBox 1889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509</xdr:row>
      <xdr:rowOff>335280</xdr:rowOff>
    </xdr:from>
    <xdr:ext cx="97144" cy="231715"/>
    <xdr:sp>
      <xdr:nvSpPr>
        <xdr:cNvPr id="1891" name="TextBox 1890"/>
        <xdr:cNvSpPr txBox="1"/>
      </xdr:nvSpPr>
      <xdr:spPr>
        <a:xfrm>
          <a:off x="10158095" y="170327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509</xdr:row>
      <xdr:rowOff>335280</xdr:rowOff>
    </xdr:from>
    <xdr:ext cx="97144" cy="231715"/>
    <xdr:sp>
      <xdr:nvSpPr>
        <xdr:cNvPr id="1892" name="TextBox 1891"/>
        <xdr:cNvSpPr txBox="1"/>
      </xdr:nvSpPr>
      <xdr:spPr>
        <a:xfrm>
          <a:off x="10158095" y="170327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509</xdr:row>
      <xdr:rowOff>335280</xdr:rowOff>
    </xdr:from>
    <xdr:ext cx="97144" cy="231715"/>
    <xdr:sp>
      <xdr:nvSpPr>
        <xdr:cNvPr id="1893" name="TextBox 1892"/>
        <xdr:cNvSpPr txBox="1"/>
      </xdr:nvSpPr>
      <xdr:spPr>
        <a:xfrm>
          <a:off x="10158095" y="170327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94" name="TextBox 1893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95" name="TextBox 1894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96" name="TextBox 1895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97" name="TextBox 1896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98" name="TextBox 1897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899" name="TextBox 1898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900" name="TextBox 1899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901" name="TextBox 1900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508</xdr:row>
      <xdr:rowOff>335280</xdr:rowOff>
    </xdr:from>
    <xdr:ext cx="97144" cy="231715"/>
    <xdr:sp>
      <xdr:nvSpPr>
        <xdr:cNvPr id="1902" name="TextBox 1901"/>
        <xdr:cNvSpPr txBox="1"/>
      </xdr:nvSpPr>
      <xdr:spPr>
        <a:xfrm>
          <a:off x="10158095" y="1699926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0</xdr:rowOff>
    </xdr:from>
    <xdr:ext cx="97144" cy="231715"/>
    <xdr:sp>
      <xdr:nvSpPr>
        <xdr:cNvPr id="1903" name="TextBox 1902"/>
        <xdr:cNvSpPr txBox="1"/>
      </xdr:nvSpPr>
      <xdr:spPr>
        <a:xfrm>
          <a:off x="10158095" y="170327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0</xdr:rowOff>
    </xdr:from>
    <xdr:ext cx="97144" cy="231715"/>
    <xdr:sp>
      <xdr:nvSpPr>
        <xdr:cNvPr id="1904" name="TextBox 1903"/>
        <xdr:cNvSpPr txBox="1"/>
      </xdr:nvSpPr>
      <xdr:spPr>
        <a:xfrm>
          <a:off x="10158095" y="170327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0</xdr:rowOff>
    </xdr:from>
    <xdr:ext cx="97144" cy="231715"/>
    <xdr:sp>
      <xdr:nvSpPr>
        <xdr:cNvPr id="1905" name="TextBox 1904"/>
        <xdr:cNvSpPr txBox="1"/>
      </xdr:nvSpPr>
      <xdr:spPr>
        <a:xfrm>
          <a:off x="10158095" y="170327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0</xdr:rowOff>
    </xdr:from>
    <xdr:ext cx="97144" cy="231715"/>
    <xdr:sp>
      <xdr:nvSpPr>
        <xdr:cNvPr id="1906" name="TextBox 1905"/>
        <xdr:cNvSpPr txBox="1"/>
      </xdr:nvSpPr>
      <xdr:spPr>
        <a:xfrm>
          <a:off x="10158095" y="1703279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531</xdr:row>
      <xdr:rowOff>335280</xdr:rowOff>
    </xdr:from>
    <xdr:ext cx="97144" cy="231715"/>
    <xdr:sp>
      <xdr:nvSpPr>
        <xdr:cNvPr id="1907" name="TextBox 1906"/>
        <xdr:cNvSpPr txBox="1"/>
      </xdr:nvSpPr>
      <xdr:spPr>
        <a:xfrm>
          <a:off x="10158095" y="177704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531</xdr:row>
      <xdr:rowOff>335280</xdr:rowOff>
    </xdr:from>
    <xdr:ext cx="97144" cy="231715"/>
    <xdr:sp>
      <xdr:nvSpPr>
        <xdr:cNvPr id="1908" name="TextBox 1907"/>
        <xdr:cNvSpPr txBox="1"/>
      </xdr:nvSpPr>
      <xdr:spPr>
        <a:xfrm>
          <a:off x="10158095" y="177704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531</xdr:row>
      <xdr:rowOff>335280</xdr:rowOff>
    </xdr:from>
    <xdr:ext cx="97144" cy="231715"/>
    <xdr:sp>
      <xdr:nvSpPr>
        <xdr:cNvPr id="1909" name="TextBox 1908"/>
        <xdr:cNvSpPr txBox="1"/>
      </xdr:nvSpPr>
      <xdr:spPr>
        <a:xfrm>
          <a:off x="10158095" y="177704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10" name="TextBox 1909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11" name="TextBox 1910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12" name="TextBox 1911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531</xdr:row>
      <xdr:rowOff>335280</xdr:rowOff>
    </xdr:from>
    <xdr:ext cx="97144" cy="231715"/>
    <xdr:sp>
      <xdr:nvSpPr>
        <xdr:cNvPr id="1913" name="TextBox 1912"/>
        <xdr:cNvSpPr txBox="1"/>
      </xdr:nvSpPr>
      <xdr:spPr>
        <a:xfrm>
          <a:off x="10158095" y="177704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531</xdr:row>
      <xdr:rowOff>335280</xdr:rowOff>
    </xdr:from>
    <xdr:ext cx="97144" cy="231715"/>
    <xdr:sp>
      <xdr:nvSpPr>
        <xdr:cNvPr id="1914" name="TextBox 1913"/>
        <xdr:cNvSpPr txBox="1"/>
      </xdr:nvSpPr>
      <xdr:spPr>
        <a:xfrm>
          <a:off x="10158095" y="177704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531</xdr:row>
      <xdr:rowOff>335280</xdr:rowOff>
    </xdr:from>
    <xdr:ext cx="97144" cy="231715"/>
    <xdr:sp>
      <xdr:nvSpPr>
        <xdr:cNvPr id="1915" name="TextBox 1914"/>
        <xdr:cNvSpPr txBox="1"/>
      </xdr:nvSpPr>
      <xdr:spPr>
        <a:xfrm>
          <a:off x="10158095" y="1777041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16" name="TextBox 1915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17" name="TextBox 1916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18" name="TextBox 1917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19" name="TextBox 1918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20" name="TextBox 1919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21" name="TextBox 1920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525</xdr:row>
      <xdr:rowOff>335280</xdr:rowOff>
    </xdr:from>
    <xdr:ext cx="97144" cy="231715"/>
    <xdr:sp>
      <xdr:nvSpPr>
        <xdr:cNvPr id="1922" name="TextBox 1921"/>
        <xdr:cNvSpPr txBox="1"/>
      </xdr:nvSpPr>
      <xdr:spPr>
        <a:xfrm>
          <a:off x="10158095" y="1756924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525</xdr:row>
      <xdr:rowOff>335280</xdr:rowOff>
    </xdr:from>
    <xdr:ext cx="97144" cy="231715"/>
    <xdr:sp>
      <xdr:nvSpPr>
        <xdr:cNvPr id="1923" name="TextBox 1922"/>
        <xdr:cNvSpPr txBox="1"/>
      </xdr:nvSpPr>
      <xdr:spPr>
        <a:xfrm>
          <a:off x="10158095" y="1756924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525</xdr:row>
      <xdr:rowOff>335280</xdr:rowOff>
    </xdr:from>
    <xdr:ext cx="97144" cy="231715"/>
    <xdr:sp>
      <xdr:nvSpPr>
        <xdr:cNvPr id="1924" name="TextBox 1923"/>
        <xdr:cNvSpPr txBox="1"/>
      </xdr:nvSpPr>
      <xdr:spPr>
        <a:xfrm>
          <a:off x="10158095" y="1756924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525</xdr:row>
      <xdr:rowOff>335280</xdr:rowOff>
    </xdr:from>
    <xdr:ext cx="97144" cy="231715"/>
    <xdr:sp>
      <xdr:nvSpPr>
        <xdr:cNvPr id="1925" name="TextBox 1924"/>
        <xdr:cNvSpPr txBox="1"/>
      </xdr:nvSpPr>
      <xdr:spPr>
        <a:xfrm>
          <a:off x="10158095" y="1756924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525</xdr:row>
      <xdr:rowOff>335280</xdr:rowOff>
    </xdr:from>
    <xdr:ext cx="97144" cy="231715"/>
    <xdr:sp>
      <xdr:nvSpPr>
        <xdr:cNvPr id="1926" name="TextBox 1925"/>
        <xdr:cNvSpPr txBox="1"/>
      </xdr:nvSpPr>
      <xdr:spPr>
        <a:xfrm>
          <a:off x="10158095" y="1756924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525</xdr:row>
      <xdr:rowOff>335280</xdr:rowOff>
    </xdr:from>
    <xdr:ext cx="97144" cy="231715"/>
    <xdr:sp>
      <xdr:nvSpPr>
        <xdr:cNvPr id="1927" name="TextBox 1926"/>
        <xdr:cNvSpPr txBox="1"/>
      </xdr:nvSpPr>
      <xdr:spPr>
        <a:xfrm>
          <a:off x="10158095" y="1756924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28" name="TextBox 1927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29" name="TextBox 1928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30" name="TextBox 1929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31" name="TextBox 1930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32" name="TextBox 1931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33" name="TextBox 1932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34" name="TextBox 1933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35" name="TextBox 1934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36" name="TextBox 1935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37" name="TextBox 1936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38" name="TextBox 1937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39" name="TextBox 1938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40" name="TextBox 1939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41" name="TextBox 1940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42" name="TextBox 1941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43" name="TextBox 1942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44" name="TextBox 1943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45" name="TextBox 1944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0</xdr:rowOff>
    </xdr:from>
    <xdr:ext cx="97144" cy="231715"/>
    <xdr:sp>
      <xdr:nvSpPr>
        <xdr:cNvPr id="1946" name="TextBox 1945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0</xdr:rowOff>
    </xdr:from>
    <xdr:ext cx="97144" cy="231715"/>
    <xdr:sp>
      <xdr:nvSpPr>
        <xdr:cNvPr id="1947" name="TextBox 1946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0</xdr:rowOff>
    </xdr:from>
    <xdr:ext cx="97144" cy="231715"/>
    <xdr:sp>
      <xdr:nvSpPr>
        <xdr:cNvPr id="1948" name="TextBox 1947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0</xdr:rowOff>
    </xdr:from>
    <xdr:ext cx="97144" cy="231715"/>
    <xdr:sp>
      <xdr:nvSpPr>
        <xdr:cNvPr id="1949" name="TextBox 1948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50" name="TextBox 1949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0</xdr:rowOff>
    </xdr:from>
    <xdr:ext cx="97144" cy="231715"/>
    <xdr:sp>
      <xdr:nvSpPr>
        <xdr:cNvPr id="1951" name="TextBox 1950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52" name="TextBox 1951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53" name="TextBox 1952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54" name="TextBox 1953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55" name="TextBox 1954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56" name="TextBox 1955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329871</xdr:rowOff>
    </xdr:from>
    <xdr:ext cx="97144" cy="231715"/>
    <xdr:sp>
      <xdr:nvSpPr>
        <xdr:cNvPr id="1957" name="TextBox 1956"/>
        <xdr:cNvSpPr txBox="1"/>
      </xdr:nvSpPr>
      <xdr:spPr>
        <a:xfrm>
          <a:off x="10158095" y="1766925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0</xdr:rowOff>
    </xdr:from>
    <xdr:ext cx="97144" cy="231715"/>
    <xdr:sp>
      <xdr:nvSpPr>
        <xdr:cNvPr id="1958" name="TextBox 1957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329871</xdr:rowOff>
    </xdr:from>
    <xdr:ext cx="97144" cy="231715"/>
    <xdr:sp>
      <xdr:nvSpPr>
        <xdr:cNvPr id="1959" name="TextBox 1958"/>
        <xdr:cNvSpPr txBox="1"/>
      </xdr:nvSpPr>
      <xdr:spPr>
        <a:xfrm>
          <a:off x="10158095" y="17669256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60" name="TextBox 1959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0</xdr:rowOff>
    </xdr:from>
    <xdr:ext cx="97144" cy="231715"/>
    <xdr:sp>
      <xdr:nvSpPr>
        <xdr:cNvPr id="1961" name="TextBox 1960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62" name="TextBox 1961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1963" name="TextBox 1962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64" name="TextBox 1963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65" name="TextBox 1964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66" name="TextBox 1965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529</xdr:row>
      <xdr:rowOff>335280</xdr:rowOff>
    </xdr:from>
    <xdr:ext cx="97144" cy="231715"/>
    <xdr:sp>
      <xdr:nvSpPr>
        <xdr:cNvPr id="1967" name="TextBox 1966"/>
        <xdr:cNvSpPr txBox="1"/>
      </xdr:nvSpPr>
      <xdr:spPr>
        <a:xfrm>
          <a:off x="10158095" y="177033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529</xdr:row>
      <xdr:rowOff>335280</xdr:rowOff>
    </xdr:from>
    <xdr:ext cx="97144" cy="231715"/>
    <xdr:sp>
      <xdr:nvSpPr>
        <xdr:cNvPr id="1968" name="TextBox 1967"/>
        <xdr:cNvSpPr txBox="1"/>
      </xdr:nvSpPr>
      <xdr:spPr>
        <a:xfrm>
          <a:off x="10158095" y="177033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529</xdr:row>
      <xdr:rowOff>335280</xdr:rowOff>
    </xdr:from>
    <xdr:ext cx="97144" cy="231715"/>
    <xdr:sp>
      <xdr:nvSpPr>
        <xdr:cNvPr id="1969" name="TextBox 1968"/>
        <xdr:cNvSpPr txBox="1"/>
      </xdr:nvSpPr>
      <xdr:spPr>
        <a:xfrm>
          <a:off x="10158095" y="177033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70" name="TextBox 1969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71" name="TextBox 1970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72" name="TextBox 1971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73" name="TextBox 1972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74" name="TextBox 1973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75" name="TextBox 1974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76" name="TextBox 1975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77" name="TextBox 1976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528</xdr:row>
      <xdr:rowOff>335280</xdr:rowOff>
    </xdr:from>
    <xdr:ext cx="97144" cy="231715"/>
    <xdr:sp>
      <xdr:nvSpPr>
        <xdr:cNvPr id="1978" name="TextBox 1977"/>
        <xdr:cNvSpPr txBox="1"/>
      </xdr:nvSpPr>
      <xdr:spPr>
        <a:xfrm>
          <a:off x="10158095" y="1766982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0</xdr:rowOff>
    </xdr:from>
    <xdr:ext cx="97144" cy="231715"/>
    <xdr:sp>
      <xdr:nvSpPr>
        <xdr:cNvPr id="1979" name="TextBox 1978"/>
        <xdr:cNvSpPr txBox="1"/>
      </xdr:nvSpPr>
      <xdr:spPr>
        <a:xfrm>
          <a:off x="10158095" y="177033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0</xdr:rowOff>
    </xdr:from>
    <xdr:ext cx="97144" cy="231715"/>
    <xdr:sp>
      <xdr:nvSpPr>
        <xdr:cNvPr id="1980" name="TextBox 1979"/>
        <xdr:cNvSpPr txBox="1"/>
      </xdr:nvSpPr>
      <xdr:spPr>
        <a:xfrm>
          <a:off x="10158095" y="177033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0</xdr:rowOff>
    </xdr:from>
    <xdr:ext cx="97144" cy="231715"/>
    <xdr:sp>
      <xdr:nvSpPr>
        <xdr:cNvPr id="1981" name="TextBox 1980"/>
        <xdr:cNvSpPr txBox="1"/>
      </xdr:nvSpPr>
      <xdr:spPr>
        <a:xfrm>
          <a:off x="10158095" y="177033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0</xdr:rowOff>
    </xdr:from>
    <xdr:ext cx="97144" cy="231715"/>
    <xdr:sp>
      <xdr:nvSpPr>
        <xdr:cNvPr id="1982" name="TextBox 1981"/>
        <xdr:cNvSpPr txBox="1"/>
      </xdr:nvSpPr>
      <xdr:spPr>
        <a:xfrm>
          <a:off x="10158095" y="177033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83" name="TextBox 1982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0</xdr:rowOff>
    </xdr:from>
    <xdr:ext cx="97144" cy="231715"/>
    <xdr:sp>
      <xdr:nvSpPr>
        <xdr:cNvPr id="1984" name="TextBox 1983"/>
        <xdr:cNvSpPr txBox="1"/>
      </xdr:nvSpPr>
      <xdr:spPr>
        <a:xfrm>
          <a:off x="10158095" y="1770335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530</xdr:row>
      <xdr:rowOff>335280</xdr:rowOff>
    </xdr:from>
    <xdr:ext cx="97144" cy="231715"/>
    <xdr:sp>
      <xdr:nvSpPr>
        <xdr:cNvPr id="1985" name="TextBox 1984"/>
        <xdr:cNvSpPr txBox="1"/>
      </xdr:nvSpPr>
      <xdr:spPr>
        <a:xfrm>
          <a:off x="10158095" y="1773688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0</xdr:rowOff>
    </xdr:from>
    <xdr:ext cx="97144" cy="231715"/>
    <xdr:sp>
      <xdr:nvSpPr>
        <xdr:cNvPr id="1986" name="TextBox 1985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0</xdr:rowOff>
    </xdr:from>
    <xdr:ext cx="97144" cy="231715"/>
    <xdr:sp>
      <xdr:nvSpPr>
        <xdr:cNvPr id="1987" name="TextBox 1986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0</xdr:rowOff>
    </xdr:from>
    <xdr:ext cx="97144" cy="231715"/>
    <xdr:sp>
      <xdr:nvSpPr>
        <xdr:cNvPr id="1988" name="TextBox 1987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0</xdr:rowOff>
    </xdr:from>
    <xdr:ext cx="97144" cy="231715"/>
    <xdr:sp>
      <xdr:nvSpPr>
        <xdr:cNvPr id="1989" name="TextBox 1988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1990" name="TextBox 1989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0</xdr:rowOff>
    </xdr:from>
    <xdr:ext cx="97144" cy="231715"/>
    <xdr:sp>
      <xdr:nvSpPr>
        <xdr:cNvPr id="1991" name="TextBox 1990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1992" name="TextBox 1991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993" name="TextBox 1992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994" name="TextBox 1993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995" name="TextBox 1994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996" name="TextBox 1995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997" name="TextBox 1996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512</xdr:row>
      <xdr:rowOff>335280</xdr:rowOff>
    </xdr:from>
    <xdr:ext cx="97144" cy="231715"/>
    <xdr:sp>
      <xdr:nvSpPr>
        <xdr:cNvPr id="1998" name="TextBox 1997"/>
        <xdr:cNvSpPr txBox="1"/>
      </xdr:nvSpPr>
      <xdr:spPr>
        <a:xfrm>
          <a:off x="10158095" y="171333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1999" name="TextBox 1998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0" name="TextBox 1999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1" name="TextBox 2000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2" name="TextBox 2001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3" name="TextBox 2002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4" name="TextBox 2003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5" name="TextBox 2004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6" name="TextBox 2005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7" name="TextBox 2006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8" name="TextBox 2007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09" name="TextBox 2008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10" name="TextBox 2009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11" name="TextBox 2010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12" name="TextBox 2011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13" name="TextBox 2012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14" name="TextBox 2013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015" name="TextBox 2014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16" name="TextBox 2015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17" name="TextBox 2016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18" name="TextBox 2017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19" name="TextBox 2018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329871</xdr:rowOff>
    </xdr:from>
    <xdr:ext cx="97144" cy="231715"/>
    <xdr:sp>
      <xdr:nvSpPr>
        <xdr:cNvPr id="2020" name="TextBox 2019"/>
        <xdr:cNvSpPr txBox="1"/>
      </xdr:nvSpPr>
      <xdr:spPr>
        <a:xfrm>
          <a:off x="10158095" y="1797100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0</xdr:rowOff>
    </xdr:from>
    <xdr:ext cx="97144" cy="231715"/>
    <xdr:sp>
      <xdr:nvSpPr>
        <xdr:cNvPr id="2021" name="TextBox 2020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329871</xdr:rowOff>
    </xdr:from>
    <xdr:ext cx="97144" cy="231715"/>
    <xdr:sp>
      <xdr:nvSpPr>
        <xdr:cNvPr id="2022" name="TextBox 2021"/>
        <xdr:cNvSpPr txBox="1"/>
      </xdr:nvSpPr>
      <xdr:spPr>
        <a:xfrm>
          <a:off x="10158095" y="1797100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23" name="TextBox 2022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0</xdr:rowOff>
    </xdr:from>
    <xdr:ext cx="97144" cy="231715"/>
    <xdr:sp>
      <xdr:nvSpPr>
        <xdr:cNvPr id="2024" name="TextBox 2023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25" name="TextBox 2024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26" name="TextBox 2025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27" name="TextBox 202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28" name="TextBox 202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29" name="TextBox 202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30" name="TextBox 202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31" name="TextBox 203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32" name="TextBox 203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33" name="TextBox 203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34" name="TextBox 203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35" name="TextBox 203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36" name="TextBox 2035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37" name="TextBox 2036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38" name="TextBox 2037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39" name="TextBox 2038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40" name="TextBox 2039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41" name="TextBox 2040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42" name="TextBox 2041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43" name="TextBox 2042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44" name="TextBox 2043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45" name="TextBox 2044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46" name="TextBox 2045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47" name="TextBox 2046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48" name="TextBox 2047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49" name="TextBox 2048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50" name="TextBox 2049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51" name="TextBox 2050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52" name="TextBox 2051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53" name="TextBox 2052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0</xdr:rowOff>
    </xdr:from>
    <xdr:ext cx="97144" cy="231715"/>
    <xdr:sp>
      <xdr:nvSpPr>
        <xdr:cNvPr id="2054" name="TextBox 2053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0</xdr:rowOff>
    </xdr:from>
    <xdr:ext cx="97144" cy="231715"/>
    <xdr:sp>
      <xdr:nvSpPr>
        <xdr:cNvPr id="2055" name="TextBox 2054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0</xdr:rowOff>
    </xdr:from>
    <xdr:ext cx="97144" cy="231715"/>
    <xdr:sp>
      <xdr:nvSpPr>
        <xdr:cNvPr id="2056" name="TextBox 2055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0</xdr:rowOff>
    </xdr:from>
    <xdr:ext cx="97144" cy="231715"/>
    <xdr:sp>
      <xdr:nvSpPr>
        <xdr:cNvPr id="2057" name="TextBox 2056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58" name="TextBox 2057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0</xdr:rowOff>
    </xdr:from>
    <xdr:ext cx="97144" cy="231715"/>
    <xdr:sp>
      <xdr:nvSpPr>
        <xdr:cNvPr id="2059" name="TextBox 2058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60" name="TextBox 2059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61" name="TextBox 2060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62" name="TextBox 2061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63" name="TextBox 2062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64" name="TextBox 2063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329871</xdr:rowOff>
    </xdr:from>
    <xdr:ext cx="97144" cy="231715"/>
    <xdr:sp>
      <xdr:nvSpPr>
        <xdr:cNvPr id="2065" name="TextBox 2064"/>
        <xdr:cNvSpPr txBox="1"/>
      </xdr:nvSpPr>
      <xdr:spPr>
        <a:xfrm>
          <a:off x="10158095" y="1797100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0</xdr:rowOff>
    </xdr:from>
    <xdr:ext cx="97144" cy="231715"/>
    <xdr:sp>
      <xdr:nvSpPr>
        <xdr:cNvPr id="2066" name="TextBox 2065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329871</xdr:rowOff>
    </xdr:from>
    <xdr:ext cx="97144" cy="231715"/>
    <xdr:sp>
      <xdr:nvSpPr>
        <xdr:cNvPr id="2067" name="TextBox 2066"/>
        <xdr:cNvSpPr txBox="1"/>
      </xdr:nvSpPr>
      <xdr:spPr>
        <a:xfrm>
          <a:off x="10158095" y="1797100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68" name="TextBox 2067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0</xdr:rowOff>
    </xdr:from>
    <xdr:ext cx="97144" cy="231715"/>
    <xdr:sp>
      <xdr:nvSpPr>
        <xdr:cNvPr id="2069" name="TextBox 2068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70" name="TextBox 2069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536</xdr:row>
      <xdr:rowOff>335280</xdr:rowOff>
    </xdr:from>
    <xdr:ext cx="97144" cy="231715"/>
    <xdr:sp>
      <xdr:nvSpPr>
        <xdr:cNvPr id="2071" name="TextBox 2070"/>
        <xdr:cNvSpPr txBox="1"/>
      </xdr:nvSpPr>
      <xdr:spPr>
        <a:xfrm>
          <a:off x="10158095" y="179380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72" name="TextBox 207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73" name="TextBox 207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74" name="TextBox 207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75" name="TextBox 207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76" name="TextBox 207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77" name="TextBox 207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78" name="TextBox 2077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79" name="TextBox 2078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80" name="TextBox 2079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81" name="TextBox 2080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82" name="TextBox 2081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83" name="TextBox 2082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84" name="TextBox 2083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85" name="TextBox 2084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2086" name="TextBox 2085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87" name="TextBox 208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88" name="TextBox 208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89" name="TextBox 208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0" name="TextBox 208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1" name="TextBox 209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2" name="TextBox 209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3" name="TextBox 209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4" name="TextBox 209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5" name="TextBox 209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6" name="TextBox 209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7" name="TextBox 209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8" name="TextBox 209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099" name="TextBox 209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0" name="TextBox 209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1" name="TextBox 210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2" name="TextBox 210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3" name="TextBox 210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4" name="TextBox 210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5" name="TextBox 210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6" name="TextBox 210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7" name="TextBox 210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8" name="TextBox 210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09" name="TextBox 210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0" name="TextBox 210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1" name="TextBox 211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2" name="TextBox 211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3" name="TextBox 211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4" name="TextBox 211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5" name="TextBox 211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6" name="TextBox 211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7" name="TextBox 211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8" name="TextBox 211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19" name="TextBox 211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0" name="TextBox 211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1" name="TextBox 212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2" name="TextBox 212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3" name="TextBox 212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4" name="TextBox 212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5" name="TextBox 212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6" name="TextBox 212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7" name="TextBox 212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8" name="TextBox 212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29" name="TextBox 212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0" name="TextBox 212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1" name="TextBox 213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2" name="TextBox 213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3" name="TextBox 213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4" name="TextBox 213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5" name="TextBox 213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6" name="TextBox 213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7" name="TextBox 213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8" name="TextBox 213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39" name="TextBox 213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0" name="TextBox 213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1" name="TextBox 214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2" name="TextBox 214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3" name="TextBox 214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4" name="TextBox 214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5" name="TextBox 214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6" name="TextBox 214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7" name="TextBox 214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8" name="TextBox 214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49" name="TextBox 214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0" name="TextBox 214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1" name="TextBox 215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2" name="TextBox 215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3" name="TextBox 215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4" name="TextBox 215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5" name="TextBox 215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6" name="TextBox 215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7" name="TextBox 215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8" name="TextBox 215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59" name="TextBox 215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0" name="TextBox 215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1" name="TextBox 216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2" name="TextBox 216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3" name="TextBox 216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4" name="TextBox 216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5" name="TextBox 216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6" name="TextBox 216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7" name="TextBox 216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8" name="TextBox 216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69" name="TextBox 216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0" name="TextBox 216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1" name="TextBox 217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2" name="TextBox 217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3" name="TextBox 217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4" name="TextBox 217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5" name="TextBox 217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6" name="TextBox 217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7" name="TextBox 217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8" name="TextBox 217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79" name="TextBox 217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0" name="TextBox 217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1" name="TextBox 218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2" name="TextBox 218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3" name="TextBox 218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4" name="TextBox 218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5" name="TextBox 218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6" name="TextBox 218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7" name="TextBox 218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8" name="TextBox 218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89" name="TextBox 218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0" name="TextBox 218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1" name="TextBox 219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2" name="TextBox 219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3" name="TextBox 219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4" name="TextBox 219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5" name="TextBox 219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6" name="TextBox 219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7" name="TextBox 219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8" name="TextBox 219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199" name="TextBox 219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0" name="TextBox 219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1" name="TextBox 220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2" name="TextBox 220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3" name="TextBox 220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4" name="TextBox 220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5" name="TextBox 220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6" name="TextBox 220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7" name="TextBox 220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8" name="TextBox 220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09" name="TextBox 220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2210" name="TextBox 220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2211" name="TextBox 2210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2212" name="TextBox 2211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2213" name="TextBox 2212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2214" name="TextBox 2213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2215" name="TextBox 2214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510</xdr:row>
      <xdr:rowOff>335280</xdr:rowOff>
    </xdr:from>
    <xdr:ext cx="97144" cy="231715"/>
    <xdr:sp>
      <xdr:nvSpPr>
        <xdr:cNvPr id="2216" name="TextBox 2215"/>
        <xdr:cNvSpPr txBox="1"/>
      </xdr:nvSpPr>
      <xdr:spPr>
        <a:xfrm>
          <a:off x="10158095" y="17066323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17" name="TextBox 2216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18" name="TextBox 2217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19" name="TextBox 2218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20" name="TextBox 2219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21" name="TextBox 2220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22" name="TextBox 2221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23" name="TextBox 2222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24" name="TextBox 2223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25" name="TextBox 2224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26" name="TextBox 2225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27" name="TextBox 2226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511</xdr:row>
      <xdr:rowOff>335280</xdr:rowOff>
    </xdr:from>
    <xdr:ext cx="97144" cy="231715"/>
    <xdr:sp>
      <xdr:nvSpPr>
        <xdr:cNvPr id="2228" name="TextBox 2227"/>
        <xdr:cNvSpPr txBox="1"/>
      </xdr:nvSpPr>
      <xdr:spPr>
        <a:xfrm>
          <a:off x="10158095" y="17099851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514</xdr:row>
      <xdr:rowOff>335280</xdr:rowOff>
    </xdr:from>
    <xdr:ext cx="97144" cy="231715"/>
    <xdr:sp>
      <xdr:nvSpPr>
        <xdr:cNvPr id="2229" name="TextBox 2228"/>
        <xdr:cNvSpPr txBox="1"/>
      </xdr:nvSpPr>
      <xdr:spPr>
        <a:xfrm>
          <a:off x="10158095" y="1720043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514</xdr:row>
      <xdr:rowOff>335280</xdr:rowOff>
    </xdr:from>
    <xdr:ext cx="97144" cy="231715"/>
    <xdr:sp>
      <xdr:nvSpPr>
        <xdr:cNvPr id="2230" name="TextBox 2229"/>
        <xdr:cNvSpPr txBox="1"/>
      </xdr:nvSpPr>
      <xdr:spPr>
        <a:xfrm>
          <a:off x="10158095" y="1720043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514</xdr:row>
      <xdr:rowOff>335280</xdr:rowOff>
    </xdr:from>
    <xdr:ext cx="97144" cy="231715"/>
    <xdr:sp>
      <xdr:nvSpPr>
        <xdr:cNvPr id="2231" name="TextBox 2230"/>
        <xdr:cNvSpPr txBox="1"/>
      </xdr:nvSpPr>
      <xdr:spPr>
        <a:xfrm>
          <a:off x="10158095" y="1720043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232" name="TextBox 2231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233" name="TextBox 2232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234" name="TextBox 2233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514</xdr:row>
      <xdr:rowOff>335280</xdr:rowOff>
    </xdr:from>
    <xdr:ext cx="97144" cy="231715"/>
    <xdr:sp>
      <xdr:nvSpPr>
        <xdr:cNvPr id="2235" name="TextBox 2234"/>
        <xdr:cNvSpPr txBox="1"/>
      </xdr:nvSpPr>
      <xdr:spPr>
        <a:xfrm>
          <a:off x="10158095" y="1720043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514</xdr:row>
      <xdr:rowOff>335280</xdr:rowOff>
    </xdr:from>
    <xdr:ext cx="97144" cy="231715"/>
    <xdr:sp>
      <xdr:nvSpPr>
        <xdr:cNvPr id="2236" name="TextBox 2235"/>
        <xdr:cNvSpPr txBox="1"/>
      </xdr:nvSpPr>
      <xdr:spPr>
        <a:xfrm>
          <a:off x="10158095" y="1720043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514</xdr:row>
      <xdr:rowOff>335280</xdr:rowOff>
    </xdr:from>
    <xdr:ext cx="97144" cy="231715"/>
    <xdr:sp>
      <xdr:nvSpPr>
        <xdr:cNvPr id="2237" name="TextBox 2236"/>
        <xdr:cNvSpPr txBox="1"/>
      </xdr:nvSpPr>
      <xdr:spPr>
        <a:xfrm>
          <a:off x="10158095" y="1720043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238" name="TextBox 2237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239" name="TextBox 2238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240" name="TextBox 2239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241" name="TextBox 2240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242" name="TextBox 2241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513</xdr:row>
      <xdr:rowOff>335280</xdr:rowOff>
    </xdr:from>
    <xdr:ext cx="97144" cy="231715"/>
    <xdr:sp>
      <xdr:nvSpPr>
        <xdr:cNvPr id="2243" name="TextBox 2242"/>
        <xdr:cNvSpPr txBox="1"/>
      </xdr:nvSpPr>
      <xdr:spPr>
        <a:xfrm>
          <a:off x="10158095" y="1716690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44" name="TextBox 2243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45" name="TextBox 2244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46" name="TextBox 2245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47" name="TextBox 2246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48" name="TextBox 2247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49" name="TextBox 2248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0" name="TextBox 2249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1" name="TextBox 2250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2" name="TextBox 2251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3" name="TextBox 2252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4" name="TextBox 2253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5" name="TextBox 2254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6" name="TextBox 2255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7" name="TextBox 2256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8" name="TextBox 2257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59" name="TextBox 2258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60" name="TextBox 2259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61" name="TextBox 2260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62" name="TextBox 2261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63" name="TextBox 2262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64" name="TextBox 2263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65" name="TextBox 2264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66" name="TextBox 2265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67" name="TextBox 2266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68" name="TextBox 2267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69" name="TextBox 2268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70" name="TextBox 2269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71" name="TextBox 2270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72" name="TextBox 2271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73" name="TextBox 2272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489</xdr:row>
      <xdr:rowOff>213360</xdr:rowOff>
    </xdr:from>
    <xdr:ext cx="97144" cy="246955"/>
    <xdr:sp>
      <xdr:nvSpPr>
        <xdr:cNvPr id="2274" name="TextBox 2273"/>
        <xdr:cNvSpPr txBox="1"/>
      </xdr:nvSpPr>
      <xdr:spPr>
        <a:xfrm>
          <a:off x="10158095" y="163614735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75" name="TextBox 2274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76" name="TextBox 2275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77" name="TextBox 2276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78" name="TextBox 2277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79" name="TextBox 2278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80" name="TextBox 2279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81" name="TextBox 2280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82" name="TextBox 2281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83" name="TextBox 2282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84" name="TextBox 2283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85" name="TextBox 2284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497</xdr:row>
      <xdr:rowOff>335280</xdr:rowOff>
    </xdr:from>
    <xdr:ext cx="97144" cy="231715"/>
    <xdr:sp>
      <xdr:nvSpPr>
        <xdr:cNvPr id="2286" name="TextBox 2285"/>
        <xdr:cNvSpPr txBox="1"/>
      </xdr:nvSpPr>
      <xdr:spPr>
        <a:xfrm>
          <a:off x="10158095" y="1663045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87" name="TextBox 228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88" name="TextBox 228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89" name="TextBox 228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0" name="TextBox 228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1" name="TextBox 229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2" name="TextBox 229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3" name="TextBox 229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4" name="TextBox 229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5" name="TextBox 229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6" name="TextBox 229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7" name="TextBox 229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8" name="TextBox 229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299" name="TextBox 229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00" name="TextBox 229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01" name="TextBox 230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02" name="TextBox 230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03" name="TextBox 230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04" name="TextBox 230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05" name="TextBox 230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06" name="TextBox 230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07" name="TextBox 230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08" name="TextBox 230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09" name="TextBox 230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10" name="TextBox 230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11" name="TextBox 231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12" name="TextBox 231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13" name="TextBox 231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14" name="TextBox 231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15" name="TextBox 231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16" name="TextBox 231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17" name="TextBox 231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18" name="TextBox 231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19" name="TextBox 231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20" name="TextBox 231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21" name="TextBox 232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22" name="TextBox 232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23" name="TextBox 232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24" name="TextBox 232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25" name="TextBox 232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26" name="TextBox 232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27" name="TextBox 232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28" name="TextBox 232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29" name="TextBox 232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0" name="TextBox 232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1" name="TextBox 233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2" name="TextBox 233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3" name="TextBox 233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4" name="TextBox 233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5" name="TextBox 233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6" name="TextBox 233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7" name="TextBox 233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8" name="TextBox 233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39" name="TextBox 233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40" name="TextBox 233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41" name="TextBox 234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42" name="TextBox 234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43" name="TextBox 234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44" name="TextBox 234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45" name="TextBox 234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46" name="TextBox 234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47" name="TextBox 234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48" name="TextBox 234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49" name="TextBox 234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50" name="TextBox 234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51" name="TextBox 235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52" name="TextBox 235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53" name="TextBox 235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54" name="TextBox 235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55" name="TextBox 235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488</xdr:row>
      <xdr:rowOff>0</xdr:rowOff>
    </xdr:from>
    <xdr:ext cx="97144" cy="231715"/>
    <xdr:sp>
      <xdr:nvSpPr>
        <xdr:cNvPr id="2356" name="TextBox 235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57" name="TextBox 235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58" name="TextBox 235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59" name="TextBox 235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0" name="TextBox 235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1" name="TextBox 236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2" name="TextBox 236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3" name="TextBox 236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4" name="TextBox 236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5" name="TextBox 236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6" name="TextBox 236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7" name="TextBox 236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8" name="TextBox 236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69" name="TextBox 236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70" name="TextBox 236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71" name="TextBox 237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72" name="TextBox 237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73" name="TextBox 237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74" name="TextBox 237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75" name="TextBox 237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76" name="TextBox 237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77" name="TextBox 237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378" name="TextBox 237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379" name="TextBox 2378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380" name="TextBox 2379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381" name="TextBox 238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382" name="TextBox 2381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83" name="TextBox 2382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384" name="TextBox 2383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85" name="TextBox 238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86" name="TextBox 2385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87" name="TextBox 238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88" name="TextBox 2387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89" name="TextBox 2388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90" name="TextBox 238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91" name="TextBox 2390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92" name="TextBox 239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93" name="TextBox 2392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94" name="TextBox 2393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95" name="TextBox 239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96" name="TextBox 2395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397" name="TextBox 239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2398" name="TextBox 2397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2399" name="TextBox 2398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484</xdr:row>
      <xdr:rowOff>335280</xdr:rowOff>
    </xdr:from>
    <xdr:ext cx="97144" cy="231715"/>
    <xdr:sp>
      <xdr:nvSpPr>
        <xdr:cNvPr id="2400" name="TextBox 2399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401" name="TextBox 2400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402" name="TextBox 2401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403" name="TextBox 2402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404" name="TextBox 2403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05" name="TextBox 240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0</xdr:rowOff>
    </xdr:from>
    <xdr:ext cx="97144" cy="231715"/>
    <xdr:sp>
      <xdr:nvSpPr>
        <xdr:cNvPr id="2406" name="TextBox 2405"/>
        <xdr:cNvSpPr txBox="1"/>
      </xdr:nvSpPr>
      <xdr:spPr>
        <a:xfrm>
          <a:off x="10158095" y="16202025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07" name="TextBox 240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08" name="TextBox 2407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09" name="TextBox 2408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0" name="TextBox 240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1" name="TextBox 2410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2" name="TextBox 241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3" name="TextBox 2412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4" name="TextBox 2413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5" name="TextBox 241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6" name="TextBox 2415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7" name="TextBox 241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8" name="TextBox 2417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19" name="TextBox 2418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0" name="TextBox 241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1" name="TextBox 2420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2" name="TextBox 242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3" name="TextBox 2422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4" name="TextBox 2423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5" name="TextBox 242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6" name="TextBox 2425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7" name="TextBox 242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8" name="TextBox 2427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29" name="TextBox 2428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0" name="TextBox 242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1" name="TextBox 2430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2" name="TextBox 243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3" name="TextBox 2432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4" name="TextBox 2433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5" name="TextBox 243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6" name="TextBox 2435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7" name="TextBox 243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8" name="TextBox 2437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39" name="TextBox 2438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0" name="TextBox 243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1" name="TextBox 2440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2" name="TextBox 244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3" name="TextBox 2442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4" name="TextBox 2443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5" name="TextBox 244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6" name="TextBox 2445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7" name="TextBox 244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8" name="TextBox 2447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49" name="TextBox 2448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0" name="TextBox 244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1" name="TextBox 2450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2" name="TextBox 245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3" name="TextBox 2452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4" name="TextBox 2453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5" name="TextBox 2454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6" name="TextBox 2455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7" name="TextBox 2456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8" name="TextBox 2457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59" name="TextBox 2458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60" name="TextBox 2459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61" name="TextBox 2460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485</xdr:row>
      <xdr:rowOff>335280</xdr:rowOff>
    </xdr:from>
    <xdr:ext cx="97144" cy="231715"/>
    <xdr:sp>
      <xdr:nvSpPr>
        <xdr:cNvPr id="2462" name="TextBox 2461"/>
        <xdr:cNvSpPr txBox="1"/>
      </xdr:nvSpPr>
      <xdr:spPr>
        <a:xfrm>
          <a:off x="10158095" y="16235553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463" name="TextBox 246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464" name="TextBox 246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465" name="TextBox 246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66" name="TextBox 246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329871</xdr:rowOff>
    </xdr:from>
    <xdr:ext cx="97144" cy="231715"/>
    <xdr:sp>
      <xdr:nvSpPr>
        <xdr:cNvPr id="2467" name="TextBox 2466"/>
        <xdr:cNvSpPr txBox="1"/>
      </xdr:nvSpPr>
      <xdr:spPr>
        <a:xfrm>
          <a:off x="10158095" y="1630203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468" name="TextBox 246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329871</xdr:rowOff>
    </xdr:from>
    <xdr:ext cx="97144" cy="231715"/>
    <xdr:sp>
      <xdr:nvSpPr>
        <xdr:cNvPr id="2469" name="TextBox 2468"/>
        <xdr:cNvSpPr txBox="1"/>
      </xdr:nvSpPr>
      <xdr:spPr>
        <a:xfrm>
          <a:off x="10158095" y="1630203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470" name="TextBox 246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471" name="TextBox 2470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472" name="TextBox 247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73" name="TextBox 2472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74" name="TextBox 2473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75" name="TextBox 2474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76" name="TextBox 247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77" name="TextBox 247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78" name="TextBox 247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79" name="TextBox 2478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0" name="TextBox 2479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1" name="TextBox 2480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2" name="TextBox 2481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3" name="TextBox 2482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4" name="TextBox 2483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5" name="TextBox 2484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6" name="TextBox 248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7" name="TextBox 248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8" name="TextBox 248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89" name="TextBox 2488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0" name="TextBox 2489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1" name="TextBox 2490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2" name="TextBox 2491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3" name="TextBox 2492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4" name="TextBox 2493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5" name="TextBox 2494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6" name="TextBox 249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7" name="TextBox 249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8" name="TextBox 249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499" name="TextBox 2498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00" name="TextBox 2499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01" name="TextBox 2500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02" name="TextBox 250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03" name="TextBox 250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04" name="TextBox 250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05" name="TextBox 2504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329871</xdr:rowOff>
    </xdr:from>
    <xdr:ext cx="97144" cy="231715"/>
    <xdr:sp>
      <xdr:nvSpPr>
        <xdr:cNvPr id="2506" name="TextBox 2505"/>
        <xdr:cNvSpPr txBox="1"/>
      </xdr:nvSpPr>
      <xdr:spPr>
        <a:xfrm>
          <a:off x="10158095" y="1630203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507" name="TextBox 250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329871</xdr:rowOff>
    </xdr:from>
    <xdr:ext cx="97144" cy="231715"/>
    <xdr:sp>
      <xdr:nvSpPr>
        <xdr:cNvPr id="2508" name="TextBox 2507"/>
        <xdr:cNvSpPr txBox="1"/>
      </xdr:nvSpPr>
      <xdr:spPr>
        <a:xfrm>
          <a:off x="10158095" y="1630203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09" name="TextBox 250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510" name="TextBox 2509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11" name="TextBox 251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12" name="TextBox 2511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13" name="TextBox 2512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14" name="TextBox 2513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15" name="TextBox 2514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16" name="TextBox 251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17" name="TextBox 251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18" name="TextBox 251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19" name="TextBox 251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20" name="TextBox 251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21" name="TextBox 252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22" name="TextBox 2521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23" name="TextBox 2522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24" name="TextBox 2523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25" name="TextBox 2524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26" name="TextBox 252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27" name="TextBox 252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28" name="TextBox 252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29" name="TextBox 2528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30" name="TextBox 2529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531" name="TextBox 2530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532" name="TextBox 2531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533" name="TextBox 2532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534" name="TextBox 2533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35" name="TextBox 253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536" name="TextBox 253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37" name="TextBox 253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38" name="TextBox 2537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39" name="TextBox 253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40" name="TextBox 253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41" name="TextBox 2540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329871</xdr:rowOff>
    </xdr:from>
    <xdr:ext cx="97144" cy="231715"/>
    <xdr:sp>
      <xdr:nvSpPr>
        <xdr:cNvPr id="2542" name="TextBox 2541"/>
        <xdr:cNvSpPr txBox="1"/>
      </xdr:nvSpPr>
      <xdr:spPr>
        <a:xfrm>
          <a:off x="10158095" y="1630203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543" name="TextBox 2542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329871</xdr:rowOff>
    </xdr:from>
    <xdr:ext cx="97144" cy="231715"/>
    <xdr:sp>
      <xdr:nvSpPr>
        <xdr:cNvPr id="2544" name="TextBox 2543"/>
        <xdr:cNvSpPr txBox="1"/>
      </xdr:nvSpPr>
      <xdr:spPr>
        <a:xfrm>
          <a:off x="10158095" y="163020375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45" name="TextBox 254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0</xdr:rowOff>
    </xdr:from>
    <xdr:ext cx="97144" cy="231715"/>
    <xdr:sp>
      <xdr:nvSpPr>
        <xdr:cNvPr id="2546" name="TextBox 254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47" name="TextBox 254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48" name="TextBox 254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49" name="TextBox 2548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50" name="TextBox 2549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51" name="TextBox 2550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52" name="TextBox 2551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53" name="TextBox 2552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54" name="TextBox 2553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55" name="TextBox 2554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56" name="TextBox 2555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487</xdr:row>
      <xdr:rowOff>335280</xdr:rowOff>
    </xdr:from>
    <xdr:ext cx="97144" cy="231715"/>
    <xdr:sp>
      <xdr:nvSpPr>
        <xdr:cNvPr id="2557" name="TextBox 2556"/>
        <xdr:cNvSpPr txBox="1"/>
      </xdr:nvSpPr>
      <xdr:spPr>
        <a:xfrm>
          <a:off x="10158095" y="16302609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58" name="TextBox 255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59" name="TextBox 2558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0" name="TextBox 2559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1" name="TextBox 2560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2" name="TextBox 2561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3" name="TextBox 2562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4" name="TextBox 2563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5" name="TextBox 2564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6" name="TextBox 256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7" name="TextBox 256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8" name="TextBox 256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69" name="TextBox 2568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0" name="TextBox 2569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1" name="TextBox 2570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2" name="TextBox 2571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3" name="TextBox 2572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4" name="TextBox 2573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5" name="TextBox 2574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6" name="TextBox 2575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7" name="TextBox 2576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8" name="TextBox 2577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486</xdr:row>
      <xdr:rowOff>335280</xdr:rowOff>
    </xdr:from>
    <xdr:ext cx="97144" cy="231715"/>
    <xdr:sp>
      <xdr:nvSpPr>
        <xdr:cNvPr id="2579" name="TextBox 2578"/>
        <xdr:cNvSpPr txBox="1"/>
      </xdr:nvSpPr>
      <xdr:spPr>
        <a:xfrm>
          <a:off x="10158095" y="162690810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2580" name="TextBox 2579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2581" name="TextBox 2580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527</xdr:row>
      <xdr:rowOff>335280</xdr:rowOff>
    </xdr:from>
    <xdr:ext cx="97144" cy="231715"/>
    <xdr:sp>
      <xdr:nvSpPr>
        <xdr:cNvPr id="2582" name="TextBox 2581"/>
        <xdr:cNvSpPr txBox="1"/>
      </xdr:nvSpPr>
      <xdr:spPr>
        <a:xfrm>
          <a:off x="10158095" y="1763629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83" name="TextBox 258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84" name="TextBox 258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85" name="TextBox 258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86" name="TextBox 258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87" name="TextBox 258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88" name="TextBox 258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89" name="TextBox 258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0" name="TextBox 258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1" name="TextBox 259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2" name="TextBox 259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3" name="TextBox 259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4" name="TextBox 259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5" name="TextBox 259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6" name="TextBox 259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7" name="TextBox 259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8" name="TextBox 259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599" name="TextBox 259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0" name="TextBox 259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1" name="TextBox 260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2" name="TextBox 260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3" name="TextBox 260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4" name="TextBox 260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5" name="TextBox 260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6" name="TextBox 260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7" name="TextBox 260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8" name="TextBox 260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09" name="TextBox 260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0" name="TextBox 260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1" name="TextBox 261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2" name="TextBox 261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3" name="TextBox 261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4" name="TextBox 261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5" name="TextBox 261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6" name="TextBox 261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7" name="TextBox 261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8" name="TextBox 261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19" name="TextBox 261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0" name="TextBox 261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1" name="TextBox 262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2" name="TextBox 262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3" name="TextBox 262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4" name="TextBox 262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5" name="TextBox 262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6" name="TextBox 262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7" name="TextBox 262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8" name="TextBox 262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29" name="TextBox 262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0" name="TextBox 262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1" name="TextBox 263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2" name="TextBox 263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3" name="TextBox 263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4" name="TextBox 263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5" name="TextBox 263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6" name="TextBox 263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7" name="TextBox 263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8" name="TextBox 263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39" name="TextBox 263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0" name="TextBox 263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1" name="TextBox 264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2" name="TextBox 264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3" name="TextBox 264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4" name="TextBox 264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5" name="TextBox 264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6" name="TextBox 264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7" name="TextBox 264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8" name="TextBox 264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49" name="TextBox 264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0" name="TextBox 264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1" name="TextBox 265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2" name="TextBox 265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3" name="TextBox 265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4" name="TextBox 265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5" name="TextBox 265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6" name="TextBox 265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7" name="TextBox 265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8" name="TextBox 265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59" name="TextBox 265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0" name="TextBox 265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1" name="TextBox 266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2" name="TextBox 266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3" name="TextBox 266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4" name="TextBox 266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5" name="TextBox 266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6" name="TextBox 266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7" name="TextBox 266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8" name="TextBox 266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69" name="TextBox 266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0" name="TextBox 266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1" name="TextBox 267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2" name="TextBox 267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3" name="TextBox 267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4" name="TextBox 267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5" name="TextBox 267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6" name="TextBox 267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7" name="TextBox 267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8" name="TextBox 267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79" name="TextBox 267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0" name="TextBox 267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1" name="TextBox 268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2" name="TextBox 268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3" name="TextBox 268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4" name="TextBox 268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5" name="TextBox 268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6" name="TextBox 268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7" name="TextBox 268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8" name="TextBox 268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89" name="TextBox 268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0" name="TextBox 268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1" name="TextBox 269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2" name="TextBox 269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3" name="TextBox 269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4" name="TextBox 269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5" name="TextBox 269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6" name="TextBox 269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7" name="TextBox 269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8" name="TextBox 269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699" name="TextBox 269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0" name="TextBox 269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1" name="TextBox 270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2" name="TextBox 270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3" name="TextBox 270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4" name="TextBox 270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5" name="TextBox 270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6" name="TextBox 270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7" name="TextBox 270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8" name="TextBox 270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09" name="TextBox 270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0" name="TextBox 270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1" name="TextBox 271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2" name="TextBox 271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3" name="TextBox 271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4" name="TextBox 271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5" name="TextBox 271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6" name="TextBox 271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7" name="TextBox 271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8" name="TextBox 271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19" name="TextBox 271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0" name="TextBox 271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1" name="TextBox 272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2" name="TextBox 272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3" name="TextBox 272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4" name="TextBox 272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5" name="TextBox 272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6" name="TextBox 272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7" name="TextBox 272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8" name="TextBox 272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29" name="TextBox 272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0" name="TextBox 272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1" name="TextBox 273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2" name="TextBox 273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3" name="TextBox 273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4" name="TextBox 273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5" name="TextBox 273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6" name="TextBox 273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7" name="TextBox 273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8" name="TextBox 273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39" name="TextBox 273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0" name="TextBox 273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1" name="TextBox 274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2" name="TextBox 274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3" name="TextBox 274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4" name="TextBox 274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5" name="TextBox 274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6" name="TextBox 274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7" name="TextBox 274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8" name="TextBox 274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49" name="TextBox 274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0" name="TextBox 274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1" name="TextBox 275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2" name="TextBox 275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3" name="TextBox 275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4" name="TextBox 275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5" name="TextBox 275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6" name="TextBox 275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7" name="TextBox 275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8" name="TextBox 275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59" name="TextBox 275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0" name="TextBox 275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1" name="TextBox 276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2" name="TextBox 276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3" name="TextBox 276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4" name="TextBox 276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5" name="TextBox 276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6" name="TextBox 276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7" name="TextBox 276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8" name="TextBox 276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69" name="TextBox 276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0" name="TextBox 276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1" name="TextBox 277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2" name="TextBox 277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3" name="TextBox 277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4" name="TextBox 277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5" name="TextBox 277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6" name="TextBox 277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7" name="TextBox 277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8" name="TextBox 277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79" name="TextBox 277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0" name="TextBox 277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1" name="TextBox 278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2" name="TextBox 278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3" name="TextBox 278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4" name="TextBox 278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5" name="TextBox 278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6" name="TextBox 278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7" name="TextBox 278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8" name="TextBox 278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89" name="TextBox 278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0" name="TextBox 278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1" name="TextBox 279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2" name="TextBox 279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3" name="TextBox 279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4" name="TextBox 279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5" name="TextBox 279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6" name="TextBox 279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7" name="TextBox 279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8" name="TextBox 279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799" name="TextBox 279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0" name="TextBox 279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1" name="TextBox 280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2" name="TextBox 280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3" name="TextBox 280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4" name="TextBox 280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5" name="TextBox 280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6" name="TextBox 280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7" name="TextBox 280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8" name="TextBox 280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09" name="TextBox 280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0" name="TextBox 280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1" name="TextBox 281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2" name="TextBox 281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3" name="TextBox 281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4" name="TextBox 281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5" name="TextBox 281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6" name="TextBox 281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7" name="TextBox 281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8" name="TextBox 281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19" name="TextBox 281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0" name="TextBox 281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1" name="TextBox 282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2" name="TextBox 282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3" name="TextBox 282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4" name="TextBox 282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5" name="TextBox 282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6" name="TextBox 282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7" name="TextBox 282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8" name="TextBox 282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29" name="TextBox 282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0" name="TextBox 282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1" name="TextBox 283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2" name="TextBox 283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3" name="TextBox 283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4" name="TextBox 283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5" name="TextBox 283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6" name="TextBox 283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7" name="TextBox 283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8" name="TextBox 283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39" name="TextBox 283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0" name="TextBox 283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1" name="TextBox 284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2" name="TextBox 284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3" name="TextBox 284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4" name="TextBox 284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5" name="TextBox 284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6" name="TextBox 284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7" name="TextBox 284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8" name="TextBox 284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49" name="TextBox 284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0" name="TextBox 284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1" name="TextBox 285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2" name="TextBox 285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3" name="TextBox 285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4" name="TextBox 285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5" name="TextBox 285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6" name="TextBox 285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7" name="TextBox 285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8" name="TextBox 285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59" name="TextBox 285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0" name="TextBox 285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1" name="TextBox 286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2" name="TextBox 286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3" name="TextBox 286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4" name="TextBox 286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5" name="TextBox 286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6" name="TextBox 286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7" name="TextBox 286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8" name="TextBox 286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69" name="TextBox 286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0" name="TextBox 286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1" name="TextBox 287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2" name="TextBox 287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3" name="TextBox 287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4" name="TextBox 287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5" name="TextBox 287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6" name="TextBox 287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7" name="TextBox 287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8" name="TextBox 287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79" name="TextBox 287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0" name="TextBox 287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1" name="TextBox 288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2" name="TextBox 288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3" name="TextBox 288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4" name="TextBox 288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5" name="TextBox 288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6" name="TextBox 288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7" name="TextBox 288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8" name="TextBox 288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89" name="TextBox 288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0" name="TextBox 288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1" name="TextBox 289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2" name="TextBox 289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3" name="TextBox 289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4" name="TextBox 289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5" name="TextBox 289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6" name="TextBox 289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7" name="TextBox 289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8" name="TextBox 289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899" name="TextBox 289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0" name="TextBox 289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1" name="TextBox 290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2" name="TextBox 290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3" name="TextBox 290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4" name="TextBox 290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5" name="TextBox 290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6" name="TextBox 290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7" name="TextBox 290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8" name="TextBox 290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09" name="TextBox 290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0" name="TextBox 290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1" name="TextBox 291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2" name="TextBox 291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3" name="TextBox 291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4" name="TextBox 291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5" name="TextBox 291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6" name="TextBox 291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7" name="TextBox 291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8" name="TextBox 291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19" name="TextBox 291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0" name="TextBox 291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1" name="TextBox 292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2" name="TextBox 292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3" name="TextBox 292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4" name="TextBox 292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5" name="TextBox 292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6" name="TextBox 292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7" name="TextBox 292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8" name="TextBox 292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29" name="TextBox 292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0" name="TextBox 292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1" name="TextBox 293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2" name="TextBox 293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3" name="TextBox 293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4" name="TextBox 293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5" name="TextBox 293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6" name="TextBox 293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7" name="TextBox 293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8" name="TextBox 293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39" name="TextBox 293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0" name="TextBox 293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1" name="TextBox 294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2" name="TextBox 294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3" name="TextBox 294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4" name="TextBox 294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5" name="TextBox 294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6" name="TextBox 294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7" name="TextBox 294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8" name="TextBox 294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49" name="TextBox 294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0" name="TextBox 294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1" name="TextBox 295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2" name="TextBox 295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3" name="TextBox 295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4" name="TextBox 295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5" name="TextBox 295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6" name="TextBox 295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7" name="TextBox 295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8" name="TextBox 295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59" name="TextBox 295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0" name="TextBox 295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1" name="TextBox 296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2" name="TextBox 296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3" name="TextBox 296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4" name="TextBox 296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5" name="TextBox 296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6" name="TextBox 296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7" name="TextBox 296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8" name="TextBox 296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69" name="TextBox 296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0" name="TextBox 296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1" name="TextBox 297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2" name="TextBox 297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3" name="TextBox 297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4" name="TextBox 297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5" name="TextBox 297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6" name="TextBox 297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7" name="TextBox 297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8" name="TextBox 297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79" name="TextBox 297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0" name="TextBox 297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1" name="TextBox 298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2" name="TextBox 298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3" name="TextBox 298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4" name="TextBox 298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5" name="TextBox 298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6" name="TextBox 298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7" name="TextBox 298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8" name="TextBox 298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89" name="TextBox 298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0" name="TextBox 298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1" name="TextBox 299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2" name="TextBox 299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3" name="TextBox 299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4" name="TextBox 299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5" name="TextBox 299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6" name="TextBox 299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7" name="TextBox 299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8" name="TextBox 299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2999" name="TextBox 299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0" name="TextBox 299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1" name="TextBox 300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2" name="TextBox 300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3" name="TextBox 300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4" name="TextBox 300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5" name="TextBox 300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6" name="TextBox 300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7" name="TextBox 300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8" name="TextBox 300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09" name="TextBox 300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0" name="TextBox 300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1" name="TextBox 301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2" name="TextBox 301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3" name="TextBox 301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4" name="TextBox 301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5" name="TextBox 301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6" name="TextBox 301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7" name="TextBox 301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8" name="TextBox 301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19" name="TextBox 301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0" name="TextBox 301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1" name="TextBox 302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2" name="TextBox 302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3" name="TextBox 302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4" name="TextBox 302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5" name="TextBox 302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6" name="TextBox 302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7" name="TextBox 302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8" name="TextBox 302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29" name="TextBox 302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0" name="TextBox 302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1" name="TextBox 303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2" name="TextBox 303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3" name="TextBox 303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4" name="TextBox 303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5" name="TextBox 303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6" name="TextBox 303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7" name="TextBox 303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8" name="TextBox 303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39" name="TextBox 303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0" name="TextBox 303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1" name="TextBox 304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2" name="TextBox 304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3" name="TextBox 304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4" name="TextBox 304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5" name="TextBox 304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6" name="TextBox 304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7" name="TextBox 304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8" name="TextBox 304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49" name="TextBox 304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0" name="TextBox 304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1" name="TextBox 305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2" name="TextBox 305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3" name="TextBox 305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4" name="TextBox 305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5" name="TextBox 305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6" name="TextBox 305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7" name="TextBox 305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8" name="TextBox 305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59" name="TextBox 305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0" name="TextBox 305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1" name="TextBox 306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2" name="TextBox 306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3" name="TextBox 306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4" name="TextBox 306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5" name="TextBox 306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6" name="TextBox 306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7" name="TextBox 306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8" name="TextBox 306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69" name="TextBox 306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0" name="TextBox 306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1" name="TextBox 307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2" name="TextBox 307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3" name="TextBox 307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4" name="TextBox 307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5" name="TextBox 307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6" name="TextBox 307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7" name="TextBox 307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8" name="TextBox 307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79" name="TextBox 307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0" name="TextBox 307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1" name="TextBox 308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2" name="TextBox 308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3" name="TextBox 308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4" name="TextBox 308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5" name="TextBox 308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6" name="TextBox 308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7" name="TextBox 308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8" name="TextBox 308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89" name="TextBox 308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0" name="TextBox 308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1" name="TextBox 309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2" name="TextBox 309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3" name="TextBox 309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4" name="TextBox 309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5" name="TextBox 309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6" name="TextBox 309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7" name="TextBox 309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8" name="TextBox 309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099" name="TextBox 309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0" name="TextBox 309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1" name="TextBox 310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2" name="TextBox 310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3" name="TextBox 310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4" name="TextBox 310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5" name="TextBox 310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6" name="TextBox 310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7" name="TextBox 310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8" name="TextBox 310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09" name="TextBox 310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0" name="TextBox 310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1" name="TextBox 311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2" name="TextBox 311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3" name="TextBox 311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4" name="TextBox 311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5" name="TextBox 311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6" name="TextBox 311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7" name="TextBox 311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8" name="TextBox 311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19" name="TextBox 311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0" name="TextBox 311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1" name="TextBox 312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2" name="TextBox 312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3" name="TextBox 312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4" name="TextBox 312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5" name="TextBox 312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6" name="TextBox 312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7" name="TextBox 312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8" name="TextBox 312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29" name="TextBox 312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0" name="TextBox 312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1" name="TextBox 313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2" name="TextBox 313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3" name="TextBox 313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4" name="TextBox 313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5" name="TextBox 313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6" name="TextBox 313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7" name="TextBox 313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8" name="TextBox 313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39" name="TextBox 313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0" name="TextBox 313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1" name="TextBox 314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2" name="TextBox 314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3" name="TextBox 314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4" name="TextBox 314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5" name="TextBox 314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6" name="TextBox 314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7" name="TextBox 314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8" name="TextBox 314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49" name="TextBox 314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0" name="TextBox 314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1" name="TextBox 315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2" name="TextBox 315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3" name="TextBox 315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4" name="TextBox 315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5" name="TextBox 315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6" name="TextBox 315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7" name="TextBox 315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8" name="TextBox 315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59" name="TextBox 315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0" name="TextBox 315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1" name="TextBox 316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2" name="TextBox 316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3" name="TextBox 316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4" name="TextBox 316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5" name="TextBox 316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6" name="TextBox 316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7" name="TextBox 316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8" name="TextBox 316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69" name="TextBox 316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0" name="TextBox 316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1" name="TextBox 317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2" name="TextBox 317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3" name="TextBox 317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4" name="TextBox 317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5" name="TextBox 317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6" name="TextBox 317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7" name="TextBox 317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8" name="TextBox 317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79" name="TextBox 317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0" name="TextBox 317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1" name="TextBox 318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2" name="TextBox 318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3" name="TextBox 318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4" name="TextBox 318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5" name="TextBox 318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6" name="TextBox 318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7" name="TextBox 318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8" name="TextBox 318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89" name="TextBox 318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0" name="TextBox 318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1" name="TextBox 319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2" name="TextBox 319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3" name="TextBox 319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4" name="TextBox 319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5" name="TextBox 319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6" name="TextBox 319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7" name="TextBox 319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8" name="TextBox 319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199" name="TextBox 319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0" name="TextBox 319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1" name="TextBox 320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2" name="TextBox 320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3" name="TextBox 320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4" name="TextBox 320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5" name="TextBox 320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6" name="TextBox 320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7" name="TextBox 320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8" name="TextBox 320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09" name="TextBox 320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0" name="TextBox 320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1" name="TextBox 321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2" name="TextBox 321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3" name="TextBox 321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4" name="TextBox 321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5" name="TextBox 321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6" name="TextBox 321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7" name="TextBox 321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8" name="TextBox 321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19" name="TextBox 321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0" name="TextBox 321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1" name="TextBox 322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2" name="TextBox 322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3" name="TextBox 322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4" name="TextBox 322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5" name="TextBox 322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6" name="TextBox 322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7" name="TextBox 322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8" name="TextBox 322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29" name="TextBox 322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30" name="TextBox 322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31" name="TextBox 323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32" name="TextBox 323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33" name="TextBox 323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34" name="TextBox 323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35" name="TextBox 323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36" name="TextBox 323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37" name="TextBox 323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38" name="TextBox 323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39" name="TextBox 323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0" name="TextBox 323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1" name="TextBox 324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2" name="TextBox 324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3" name="TextBox 324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4" name="TextBox 324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5" name="TextBox 324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6" name="TextBox 324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7" name="TextBox 324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8" name="TextBox 324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49" name="TextBox 324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0" name="TextBox 324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1" name="TextBox 325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2" name="TextBox 325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3" name="TextBox 325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4" name="TextBox 325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5" name="TextBox 325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6" name="TextBox 325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7" name="TextBox 325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8" name="TextBox 325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59" name="TextBox 325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60" name="TextBox 325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61" name="TextBox 326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62" name="TextBox 326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63" name="TextBox 326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64" name="TextBox 326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545</xdr:row>
      <xdr:rowOff>0</xdr:rowOff>
    </xdr:from>
    <xdr:ext cx="97144" cy="231715"/>
    <xdr:sp>
      <xdr:nvSpPr>
        <xdr:cNvPr id="3265" name="TextBox 326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66" name="TextBox 326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67" name="TextBox 326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68" name="TextBox 326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3269" name="TextBox 3268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3270" name="TextBox 3269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537</xdr:row>
      <xdr:rowOff>335280</xdr:rowOff>
    </xdr:from>
    <xdr:ext cx="97144" cy="231715"/>
    <xdr:sp>
      <xdr:nvSpPr>
        <xdr:cNvPr id="3271" name="TextBox 3270"/>
        <xdr:cNvSpPr txBox="1"/>
      </xdr:nvSpPr>
      <xdr:spPr>
        <a:xfrm>
          <a:off x="10158095" y="1797157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72" name="TextBox 327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73" name="TextBox 327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74" name="TextBox 327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75" name="TextBox 327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76" name="TextBox 327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77" name="TextBox 327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78" name="TextBox 327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79" name="TextBox 327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0" name="TextBox 327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1" name="TextBox 328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2" name="TextBox 328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3" name="TextBox 328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4" name="TextBox 328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5" name="TextBox 328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6" name="TextBox 328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7" name="TextBox 328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8" name="TextBox 328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89" name="TextBox 328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0" name="TextBox 328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1" name="TextBox 329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2" name="TextBox 329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3" name="TextBox 329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4" name="TextBox 329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5" name="TextBox 329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6" name="TextBox 329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7" name="TextBox 329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8" name="TextBox 329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299" name="TextBox 329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0" name="TextBox 329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1" name="TextBox 330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2" name="TextBox 330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3" name="TextBox 330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4" name="TextBox 330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5" name="TextBox 330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6" name="TextBox 330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7" name="TextBox 330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8" name="TextBox 330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09" name="TextBox 330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0" name="TextBox 330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1" name="TextBox 331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2" name="TextBox 331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3" name="TextBox 331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4" name="TextBox 331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5" name="TextBox 331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6" name="TextBox 331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7" name="TextBox 331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8" name="TextBox 331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19" name="TextBox 331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0" name="TextBox 331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1" name="TextBox 332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2" name="TextBox 332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3" name="TextBox 332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4" name="TextBox 332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5" name="TextBox 332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6" name="TextBox 332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7" name="TextBox 332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8" name="TextBox 332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29" name="TextBox 332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0" name="TextBox 332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1" name="TextBox 333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2" name="TextBox 333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3" name="TextBox 333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4" name="TextBox 333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5" name="TextBox 333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6" name="TextBox 333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7" name="TextBox 333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8" name="TextBox 333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39" name="TextBox 333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0" name="TextBox 333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1" name="TextBox 334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2" name="TextBox 334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3" name="TextBox 334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4" name="TextBox 334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5" name="TextBox 334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6" name="TextBox 334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7" name="TextBox 334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8" name="TextBox 334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49" name="TextBox 334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0" name="TextBox 334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1" name="TextBox 335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2" name="TextBox 335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3" name="TextBox 335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4" name="TextBox 335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5" name="TextBox 3354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6" name="TextBox 3355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7" name="TextBox 3356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8" name="TextBox 3357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59" name="TextBox 3358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60" name="TextBox 3359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61" name="TextBox 3360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62" name="TextBox 3361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63" name="TextBox 3362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546</xdr:row>
      <xdr:rowOff>0</xdr:rowOff>
    </xdr:from>
    <xdr:ext cx="97144" cy="246955"/>
    <xdr:sp>
      <xdr:nvSpPr>
        <xdr:cNvPr id="3364" name="TextBox 3363"/>
        <xdr:cNvSpPr txBox="1"/>
      </xdr:nvSpPr>
      <xdr:spPr>
        <a:xfrm>
          <a:off x="10158095" y="182438040"/>
          <a:ext cx="97155" cy="24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365" name="TextBox 3364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366" name="TextBox 3365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367" name="TextBox 3366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368" name="TextBox 3367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69" name="TextBox 3368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370" name="TextBox 3369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71" name="TextBox 337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72" name="TextBox 3371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73" name="TextBox 3372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74" name="TextBox 3373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329871</xdr:rowOff>
    </xdr:from>
    <xdr:ext cx="97144" cy="231715"/>
    <xdr:sp>
      <xdr:nvSpPr>
        <xdr:cNvPr id="3375" name="TextBox 3374"/>
        <xdr:cNvSpPr txBox="1"/>
      </xdr:nvSpPr>
      <xdr:spPr>
        <a:xfrm>
          <a:off x="10158095" y="1813864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329871</xdr:rowOff>
    </xdr:from>
    <xdr:ext cx="97144" cy="231715"/>
    <xdr:sp>
      <xdr:nvSpPr>
        <xdr:cNvPr id="3376" name="TextBox 3375"/>
        <xdr:cNvSpPr txBox="1"/>
      </xdr:nvSpPr>
      <xdr:spPr>
        <a:xfrm>
          <a:off x="10158095" y="1813864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77" name="TextBox 3376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78" name="TextBox 3377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79" name="TextBox 3378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80" name="TextBox 3379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81" name="TextBox 338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82" name="TextBox 338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83" name="TextBox 3382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84" name="TextBox 3383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85" name="TextBox 3384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86" name="TextBox 3385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387" name="TextBox 3386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88" name="TextBox 3387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89" name="TextBox 3388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90" name="TextBox 3389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91" name="TextBox 3390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92" name="TextBox 3391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93" name="TextBox 3392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94" name="TextBox 3393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95" name="TextBox 3394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329871</xdr:rowOff>
    </xdr:from>
    <xdr:ext cx="97144" cy="231715"/>
    <xdr:sp>
      <xdr:nvSpPr>
        <xdr:cNvPr id="3396" name="TextBox 3395"/>
        <xdr:cNvSpPr txBox="1"/>
      </xdr:nvSpPr>
      <xdr:spPr>
        <a:xfrm>
          <a:off x="10158095" y="1813864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329871</xdr:rowOff>
    </xdr:from>
    <xdr:ext cx="97144" cy="231715"/>
    <xdr:sp>
      <xdr:nvSpPr>
        <xdr:cNvPr id="3397" name="TextBox 3396"/>
        <xdr:cNvSpPr txBox="1"/>
      </xdr:nvSpPr>
      <xdr:spPr>
        <a:xfrm>
          <a:off x="10158095" y="18138648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98" name="TextBox 3397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399" name="TextBox 3398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00" name="TextBox 3399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01" name="TextBox 340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02" name="TextBox 340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403" name="TextBox 3402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404" name="TextBox 3403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405" name="TextBox 3404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406" name="TextBox 3405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407" name="TextBox 3406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408" name="TextBox 3407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409" name="TextBox 3408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410" name="TextBox 3409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411" name="TextBox 3410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412" name="TextBox 3411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413" name="TextBox 3412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542</xdr:row>
      <xdr:rowOff>335280</xdr:rowOff>
    </xdr:from>
    <xdr:ext cx="97144" cy="231715"/>
    <xdr:sp>
      <xdr:nvSpPr>
        <xdr:cNvPr id="3414" name="TextBox 3413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415" name="TextBox 3414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416" name="TextBox 3415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417" name="TextBox 3416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418" name="TextBox 3417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19" name="TextBox 3418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0</xdr:rowOff>
    </xdr:from>
    <xdr:ext cx="97144" cy="231715"/>
    <xdr:sp>
      <xdr:nvSpPr>
        <xdr:cNvPr id="3420" name="TextBox 3419"/>
        <xdr:cNvSpPr txBox="1"/>
      </xdr:nvSpPr>
      <xdr:spPr>
        <a:xfrm>
          <a:off x="10158095" y="18139219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21" name="TextBox 342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22" name="TextBox 342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23" name="TextBox 3422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24" name="TextBox 3423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25" name="TextBox 3424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26" name="TextBox 3425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27" name="TextBox 3426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28" name="TextBox 3427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29" name="TextBox 3428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30" name="TextBox 3429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31" name="TextBox 343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32" name="TextBox 343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33" name="TextBox 3432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34" name="TextBox 3433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35" name="TextBox 3434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36" name="TextBox 343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37" name="TextBox 343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38" name="TextBox 343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39" name="TextBox 3438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329871</xdr:rowOff>
    </xdr:from>
    <xdr:ext cx="97144" cy="231715"/>
    <xdr:sp>
      <xdr:nvSpPr>
        <xdr:cNvPr id="3440" name="TextBox 3439"/>
        <xdr:cNvSpPr txBox="1"/>
      </xdr:nvSpPr>
      <xdr:spPr>
        <a:xfrm>
          <a:off x="10158095" y="18205704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0</xdr:rowOff>
    </xdr:from>
    <xdr:ext cx="97144" cy="231715"/>
    <xdr:sp>
      <xdr:nvSpPr>
        <xdr:cNvPr id="3441" name="TextBox 344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329871</xdr:rowOff>
    </xdr:from>
    <xdr:ext cx="97144" cy="231715"/>
    <xdr:sp>
      <xdr:nvSpPr>
        <xdr:cNvPr id="3442" name="TextBox 3441"/>
        <xdr:cNvSpPr txBox="1"/>
      </xdr:nvSpPr>
      <xdr:spPr>
        <a:xfrm>
          <a:off x="10158095" y="18205704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43" name="TextBox 344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0</xdr:rowOff>
    </xdr:from>
    <xdr:ext cx="97144" cy="231715"/>
    <xdr:sp>
      <xdr:nvSpPr>
        <xdr:cNvPr id="3444" name="TextBox 3443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45" name="TextBox 344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46" name="TextBox 3445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47" name="TextBox 3446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48" name="TextBox 3447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49" name="TextBox 3448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50" name="TextBox 3449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51" name="TextBox 345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52" name="TextBox 345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53" name="TextBox 345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54" name="TextBox 345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55" name="TextBox 345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56" name="TextBox 3455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57" name="TextBox 3456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58" name="TextBox 3457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59" name="TextBox 3458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60" name="TextBox 3459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61" name="TextBox 346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62" name="TextBox 346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63" name="TextBox 3462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64" name="TextBox 3463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0</xdr:rowOff>
    </xdr:from>
    <xdr:ext cx="97144" cy="231715"/>
    <xdr:sp>
      <xdr:nvSpPr>
        <xdr:cNvPr id="3465" name="TextBox 3464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0</xdr:rowOff>
    </xdr:from>
    <xdr:ext cx="97144" cy="231715"/>
    <xdr:sp>
      <xdr:nvSpPr>
        <xdr:cNvPr id="3466" name="TextBox 3465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0</xdr:rowOff>
    </xdr:from>
    <xdr:ext cx="97144" cy="231715"/>
    <xdr:sp>
      <xdr:nvSpPr>
        <xdr:cNvPr id="3467" name="TextBox 3466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0</xdr:rowOff>
    </xdr:from>
    <xdr:ext cx="97144" cy="231715"/>
    <xdr:sp>
      <xdr:nvSpPr>
        <xdr:cNvPr id="3468" name="TextBox 3467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69" name="TextBox 346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0</xdr:rowOff>
    </xdr:from>
    <xdr:ext cx="97144" cy="231715"/>
    <xdr:sp>
      <xdr:nvSpPr>
        <xdr:cNvPr id="3470" name="TextBox 3469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71" name="TextBox 347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72" name="TextBox 3471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73" name="TextBox 347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74" name="TextBox 347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75" name="TextBox 3474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329871</xdr:rowOff>
    </xdr:from>
    <xdr:ext cx="97144" cy="231715"/>
    <xdr:sp>
      <xdr:nvSpPr>
        <xdr:cNvPr id="3476" name="TextBox 3475"/>
        <xdr:cNvSpPr txBox="1"/>
      </xdr:nvSpPr>
      <xdr:spPr>
        <a:xfrm>
          <a:off x="10158095" y="18205704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0</xdr:rowOff>
    </xdr:from>
    <xdr:ext cx="97144" cy="231715"/>
    <xdr:sp>
      <xdr:nvSpPr>
        <xdr:cNvPr id="3477" name="TextBox 3476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329871</xdr:rowOff>
    </xdr:from>
    <xdr:ext cx="97144" cy="231715"/>
    <xdr:sp>
      <xdr:nvSpPr>
        <xdr:cNvPr id="3478" name="TextBox 3477"/>
        <xdr:cNvSpPr txBox="1"/>
      </xdr:nvSpPr>
      <xdr:spPr>
        <a:xfrm>
          <a:off x="10158095" y="182057040"/>
          <a:ext cx="97155" cy="231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79" name="TextBox 347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0</xdr:rowOff>
    </xdr:from>
    <xdr:ext cx="97144" cy="231715"/>
    <xdr:sp>
      <xdr:nvSpPr>
        <xdr:cNvPr id="3480" name="TextBox 3479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81" name="TextBox 348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82" name="TextBox 348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83" name="TextBox 3482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84" name="TextBox 3483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85" name="TextBox 3484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86" name="TextBox 3485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87" name="TextBox 3486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88" name="TextBox 3487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89" name="TextBox 3488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90" name="TextBox 3489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544</xdr:row>
      <xdr:rowOff>335280</xdr:rowOff>
    </xdr:from>
    <xdr:ext cx="97144" cy="231715"/>
    <xdr:sp>
      <xdr:nvSpPr>
        <xdr:cNvPr id="3491" name="TextBox 3490"/>
        <xdr:cNvSpPr txBox="1"/>
      </xdr:nvSpPr>
      <xdr:spPr>
        <a:xfrm>
          <a:off x="10158095" y="18206275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92" name="TextBox 349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93" name="TextBox 3492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94" name="TextBox 3493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95" name="TextBox 3494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96" name="TextBox 3495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97" name="TextBox 3496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98" name="TextBox 3497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499" name="TextBox 3498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0" name="TextBox 3499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1" name="TextBox 350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2" name="TextBox 350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3" name="TextBox 3502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4" name="TextBox 3503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5" name="TextBox 3504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6" name="TextBox 3505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7" name="TextBox 3506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8" name="TextBox 3507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09" name="TextBox 3508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10" name="TextBox 3509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11" name="TextBox 3510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12" name="TextBox 3511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186121</xdr:colOff>
      <xdr:row>543</xdr:row>
      <xdr:rowOff>335280</xdr:rowOff>
    </xdr:from>
    <xdr:ext cx="97144" cy="231715"/>
    <xdr:sp>
      <xdr:nvSpPr>
        <xdr:cNvPr id="3513" name="TextBox 3512"/>
        <xdr:cNvSpPr txBox="1"/>
      </xdr:nvSpPr>
      <xdr:spPr>
        <a:xfrm>
          <a:off x="10158095" y="181727475"/>
          <a:ext cx="97155" cy="231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24"/>
  <sheetViews>
    <sheetView tabSelected="1" view="pageBreakPreview" zoomScale="70" zoomScaleNormal="70" zoomScaleSheetLayoutView="70" workbookViewId="0">
      <pane xSplit="1" ySplit="1" topLeftCell="B129" activePane="bottomRight" state="frozen"/>
      <selection/>
      <selection pane="topRight"/>
      <selection pane="bottomLeft"/>
      <selection pane="bottomRight" activeCell="I1" sqref="I$1:I$1048576"/>
    </sheetView>
  </sheetViews>
  <sheetFormatPr defaultColWidth="9" defaultRowHeight="17.4" outlineLevelCol="6"/>
  <cols>
    <col min="1" max="1" width="12.7037037037037" customWidth="1"/>
    <col min="2" max="2" width="17.3981481481481" customWidth="1"/>
    <col min="3" max="3" width="56" customWidth="1"/>
    <col min="4" max="4" width="47.1018518518519" customWidth="1"/>
    <col min="5" max="5" width="18.7037037037037" style="6" customWidth="1"/>
    <col min="6" max="6" width="13.7037037037037" style="124" customWidth="1"/>
    <col min="7" max="7" width="12.7037037037037" style="125" customWidth="1"/>
  </cols>
  <sheetData>
    <row r="1" s="1" customFormat="1" ht="36.7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36" t="s">
        <v>5</v>
      </c>
      <c r="G1" s="137" t="s">
        <v>6</v>
      </c>
    </row>
    <row r="2" ht="26.4" spans="1:7">
      <c r="A2" s="56">
        <v>42739</v>
      </c>
      <c r="B2" s="45" t="s">
        <v>7</v>
      </c>
      <c r="C2" s="45" t="s">
        <v>8</v>
      </c>
      <c r="D2" s="17" t="s">
        <v>9</v>
      </c>
      <c r="E2" s="102">
        <v>1635000</v>
      </c>
      <c r="F2" s="124" t="s">
        <v>10</v>
      </c>
      <c r="G2" s="125" t="b">
        <v>1</v>
      </c>
    </row>
    <row r="3" ht="26.4" spans="1:7">
      <c r="A3" s="56">
        <v>42739</v>
      </c>
      <c r="B3" s="45" t="s">
        <v>11</v>
      </c>
      <c r="C3" s="23" t="s">
        <v>12</v>
      </c>
      <c r="D3" s="100" t="s">
        <v>13</v>
      </c>
      <c r="E3" s="99">
        <v>1077721</v>
      </c>
      <c r="F3" s="136" t="s">
        <v>14</v>
      </c>
      <c r="G3" s="125" t="b">
        <v>1</v>
      </c>
    </row>
    <row r="4" ht="26.4" spans="1:7">
      <c r="A4" s="56">
        <v>42739</v>
      </c>
      <c r="B4" s="45" t="s">
        <v>15</v>
      </c>
      <c r="C4" s="23" t="s">
        <v>16</v>
      </c>
      <c r="D4" s="127" t="s">
        <v>17</v>
      </c>
      <c r="E4" s="99">
        <v>20000</v>
      </c>
      <c r="F4" s="136" t="s">
        <v>18</v>
      </c>
      <c r="G4" s="125" t="b">
        <v>1</v>
      </c>
    </row>
    <row r="5" ht="26.4" spans="1:7">
      <c r="A5" s="56">
        <v>42739</v>
      </c>
      <c r="B5" s="45" t="s">
        <v>19</v>
      </c>
      <c r="C5" s="23" t="s">
        <v>20</v>
      </c>
      <c r="D5" s="127" t="s">
        <v>17</v>
      </c>
      <c r="E5" s="99">
        <v>20000</v>
      </c>
      <c r="F5" s="136" t="s">
        <v>21</v>
      </c>
      <c r="G5" s="125" t="b">
        <v>1</v>
      </c>
    </row>
    <row r="6" ht="26.4" spans="1:7">
      <c r="A6" s="56">
        <v>42739</v>
      </c>
      <c r="B6" s="45" t="s">
        <v>22</v>
      </c>
      <c r="C6" s="23" t="s">
        <v>23</v>
      </c>
      <c r="D6" s="22" t="s">
        <v>24</v>
      </c>
      <c r="E6" s="99">
        <v>5550</v>
      </c>
      <c r="F6" s="136" t="s">
        <v>25</v>
      </c>
      <c r="G6" s="125" t="b">
        <v>1</v>
      </c>
    </row>
    <row r="7" ht="26.4" spans="1:7">
      <c r="A7" s="56">
        <v>42740</v>
      </c>
      <c r="B7" s="45" t="s">
        <v>26</v>
      </c>
      <c r="C7" s="14" t="s">
        <v>27</v>
      </c>
      <c r="D7" s="128" t="s">
        <v>28</v>
      </c>
      <c r="E7" s="102">
        <v>110000</v>
      </c>
      <c r="F7" s="124" t="s">
        <v>10</v>
      </c>
      <c r="G7" s="173" t="s">
        <v>29</v>
      </c>
    </row>
    <row r="8" ht="26.4" spans="1:7">
      <c r="A8" s="56">
        <v>42374</v>
      </c>
      <c r="B8" s="45" t="s">
        <v>30</v>
      </c>
      <c r="C8" s="16" t="s">
        <v>31</v>
      </c>
      <c r="D8" s="128" t="s">
        <v>32</v>
      </c>
      <c r="E8" s="99">
        <v>269832.86</v>
      </c>
      <c r="F8" s="124" t="s">
        <v>10</v>
      </c>
      <c r="G8" s="173" t="s">
        <v>29</v>
      </c>
    </row>
    <row r="9" ht="26.4" spans="1:7">
      <c r="A9" s="56">
        <v>42374</v>
      </c>
      <c r="B9" s="45" t="s">
        <v>33</v>
      </c>
      <c r="C9" s="16" t="s">
        <v>31</v>
      </c>
      <c r="D9" s="129" t="s">
        <v>34</v>
      </c>
      <c r="E9" s="99">
        <v>1209656.66</v>
      </c>
      <c r="F9" s="124" t="s">
        <v>10</v>
      </c>
      <c r="G9" s="173" t="s">
        <v>29</v>
      </c>
    </row>
    <row r="10" ht="26.4" spans="1:7">
      <c r="A10" s="56">
        <v>42741</v>
      </c>
      <c r="B10" s="45" t="s">
        <v>35</v>
      </c>
      <c r="C10" s="14" t="s">
        <v>36</v>
      </c>
      <c r="D10" s="17" t="s">
        <v>37</v>
      </c>
      <c r="E10" s="99">
        <v>61225</v>
      </c>
      <c r="F10" s="124" t="s">
        <v>38</v>
      </c>
      <c r="G10" s="125" t="b">
        <v>1</v>
      </c>
    </row>
    <row r="11" ht="26.4" spans="1:7">
      <c r="A11" s="56">
        <v>42741</v>
      </c>
      <c r="B11" s="45" t="s">
        <v>39</v>
      </c>
      <c r="C11" s="14" t="s">
        <v>36</v>
      </c>
      <c r="D11" s="17" t="s">
        <v>40</v>
      </c>
      <c r="E11" s="99">
        <v>111712.5</v>
      </c>
      <c r="F11" s="124" t="s">
        <v>38</v>
      </c>
      <c r="G11" s="125" t="b">
        <v>1</v>
      </c>
    </row>
    <row r="12" ht="26.4" spans="1:7">
      <c r="A12" s="56">
        <v>42741</v>
      </c>
      <c r="B12" s="45" t="s">
        <v>41</v>
      </c>
      <c r="C12" s="14" t="s">
        <v>36</v>
      </c>
      <c r="D12" s="17" t="s">
        <v>42</v>
      </c>
      <c r="E12" s="99">
        <v>111425</v>
      </c>
      <c r="F12" s="124" t="s">
        <v>38</v>
      </c>
      <c r="G12" s="125" t="b">
        <v>1</v>
      </c>
    </row>
    <row r="13" ht="26.4" spans="1:7">
      <c r="A13" s="56">
        <v>42741</v>
      </c>
      <c r="B13" s="45" t="s">
        <v>43</v>
      </c>
      <c r="C13" s="14" t="s">
        <v>36</v>
      </c>
      <c r="D13" s="17" t="s">
        <v>44</v>
      </c>
      <c r="E13" s="99">
        <v>148637.5</v>
      </c>
      <c r="F13" s="124" t="s">
        <v>38</v>
      </c>
      <c r="G13" s="125" t="b">
        <v>1</v>
      </c>
    </row>
    <row r="14" ht="26.4" spans="1:7">
      <c r="A14" s="56">
        <v>42741</v>
      </c>
      <c r="B14" s="45" t="s">
        <v>45</v>
      </c>
      <c r="C14" s="14" t="s">
        <v>36</v>
      </c>
      <c r="D14" s="17" t="s">
        <v>46</v>
      </c>
      <c r="E14" s="99">
        <v>160987.5</v>
      </c>
      <c r="F14" s="124" t="s">
        <v>38</v>
      </c>
      <c r="G14" s="125" t="b">
        <v>1</v>
      </c>
    </row>
    <row r="15" ht="26.4" spans="1:7">
      <c r="A15" s="56">
        <v>42741</v>
      </c>
      <c r="B15" s="45" t="s">
        <v>47</v>
      </c>
      <c r="C15" s="14" t="s">
        <v>36</v>
      </c>
      <c r="D15" s="17" t="s">
        <v>48</v>
      </c>
      <c r="E15" s="99">
        <v>199237.5</v>
      </c>
      <c r="F15" s="124" t="s">
        <v>38</v>
      </c>
      <c r="G15" s="125" t="b">
        <v>1</v>
      </c>
    </row>
    <row r="16" ht="26.4" spans="1:7">
      <c r="A16" s="56">
        <v>42741</v>
      </c>
      <c r="B16" s="45" t="s">
        <v>49</v>
      </c>
      <c r="C16" s="23" t="s">
        <v>36</v>
      </c>
      <c r="D16" s="22" t="s">
        <v>50</v>
      </c>
      <c r="E16" s="99">
        <v>224931.25</v>
      </c>
      <c r="F16" s="124" t="s">
        <v>38</v>
      </c>
      <c r="G16" s="125" t="b">
        <v>1</v>
      </c>
    </row>
    <row r="17" ht="26.4" spans="1:7">
      <c r="A17" s="130">
        <v>42744</v>
      </c>
      <c r="B17" s="21" t="s">
        <v>51</v>
      </c>
      <c r="C17" s="89" t="s">
        <v>52</v>
      </c>
      <c r="D17" s="22" t="s">
        <v>53</v>
      </c>
      <c r="E17" s="99">
        <v>97630</v>
      </c>
      <c r="F17" s="136" t="s">
        <v>54</v>
      </c>
      <c r="G17" s="125" t="b">
        <v>1</v>
      </c>
    </row>
    <row r="18" ht="26.4" spans="1:7">
      <c r="A18" s="56">
        <v>42744</v>
      </c>
      <c r="B18" s="21" t="s">
        <v>55</v>
      </c>
      <c r="C18" s="45" t="s">
        <v>56</v>
      </c>
      <c r="D18" s="46" t="s">
        <v>57</v>
      </c>
      <c r="E18" s="99">
        <v>6499.99</v>
      </c>
      <c r="F18" s="136" t="s">
        <v>58</v>
      </c>
      <c r="G18" s="125" t="s">
        <v>29</v>
      </c>
    </row>
    <row r="19" ht="26.4" spans="1:7">
      <c r="A19" s="56">
        <v>42744</v>
      </c>
      <c r="B19" s="21" t="s">
        <v>59</v>
      </c>
      <c r="C19" s="23" t="s">
        <v>60</v>
      </c>
      <c r="D19" s="17" t="s">
        <v>61</v>
      </c>
      <c r="E19" s="99">
        <v>1750</v>
      </c>
      <c r="F19" s="136" t="s">
        <v>62</v>
      </c>
      <c r="G19" s="125" t="s">
        <v>29</v>
      </c>
    </row>
    <row r="20" ht="26.4" spans="1:7">
      <c r="A20" s="56">
        <v>42744</v>
      </c>
      <c r="B20" s="21" t="s">
        <v>63</v>
      </c>
      <c r="C20" s="16" t="s">
        <v>64</v>
      </c>
      <c r="D20" s="131" t="s">
        <v>65</v>
      </c>
      <c r="E20" s="99">
        <v>19900</v>
      </c>
      <c r="F20" s="124" t="s">
        <v>10</v>
      </c>
      <c r="G20" s="125" t="b">
        <v>1</v>
      </c>
    </row>
    <row r="21" ht="26.4" spans="1:7">
      <c r="A21" s="56">
        <v>42744</v>
      </c>
      <c r="B21" s="21" t="s">
        <v>66</v>
      </c>
      <c r="C21" s="16" t="s">
        <v>64</v>
      </c>
      <c r="D21" s="131" t="s">
        <v>67</v>
      </c>
      <c r="E21" s="102">
        <v>71850</v>
      </c>
      <c r="F21" s="124" t="s">
        <v>10</v>
      </c>
      <c r="G21" s="125" t="b">
        <v>1</v>
      </c>
    </row>
    <row r="22" ht="26.4" spans="1:7">
      <c r="A22" s="56">
        <v>42744</v>
      </c>
      <c r="B22" s="21" t="s">
        <v>68</v>
      </c>
      <c r="C22" s="14" t="s">
        <v>69</v>
      </c>
      <c r="D22" s="18" t="s">
        <v>70</v>
      </c>
      <c r="E22" s="99">
        <v>6500</v>
      </c>
      <c r="F22" s="124" t="s">
        <v>10</v>
      </c>
      <c r="G22" s="125" t="s">
        <v>29</v>
      </c>
    </row>
    <row r="23" ht="26.4" spans="1:7">
      <c r="A23" s="56">
        <v>42747</v>
      </c>
      <c r="B23" s="21" t="s">
        <v>71</v>
      </c>
      <c r="C23" s="14" t="s">
        <v>72</v>
      </c>
      <c r="D23" s="46" t="s">
        <v>73</v>
      </c>
      <c r="E23" s="99">
        <v>10100</v>
      </c>
      <c r="F23" s="124" t="s">
        <v>74</v>
      </c>
      <c r="G23" s="125" t="b">
        <v>1</v>
      </c>
    </row>
    <row r="24" ht="26.4" spans="1:7">
      <c r="A24" s="56">
        <v>42747</v>
      </c>
      <c r="B24" s="21" t="s">
        <v>75</v>
      </c>
      <c r="C24" s="23" t="s">
        <v>12</v>
      </c>
      <c r="D24" s="101" t="s">
        <v>76</v>
      </c>
      <c r="E24" s="99">
        <v>936267.5</v>
      </c>
      <c r="F24" s="136" t="s">
        <v>14</v>
      </c>
      <c r="G24" s="125" t="b">
        <v>1</v>
      </c>
    </row>
    <row r="25" ht="26.4" spans="1:7">
      <c r="A25" s="56">
        <v>42747</v>
      </c>
      <c r="B25" s="45" t="s">
        <v>77</v>
      </c>
      <c r="C25" s="14" t="s">
        <v>78</v>
      </c>
      <c r="D25" s="132" t="s">
        <v>79</v>
      </c>
      <c r="E25" s="99">
        <v>210000</v>
      </c>
      <c r="F25" s="124" t="s">
        <v>10</v>
      </c>
      <c r="G25" s="125" t="s">
        <v>29</v>
      </c>
    </row>
    <row r="26" ht="26.4" spans="1:7">
      <c r="A26" s="56">
        <v>42748</v>
      </c>
      <c r="B26" s="21" t="s">
        <v>80</v>
      </c>
      <c r="C26" s="14" t="s">
        <v>81</v>
      </c>
      <c r="D26" s="46" t="s">
        <v>61</v>
      </c>
      <c r="E26" s="99">
        <v>8025</v>
      </c>
      <c r="F26" s="124" t="s">
        <v>82</v>
      </c>
      <c r="G26" s="125" t="s">
        <v>29</v>
      </c>
    </row>
    <row r="27" ht="26.4" spans="1:7">
      <c r="A27" s="56">
        <v>42748</v>
      </c>
      <c r="B27" s="21" t="s">
        <v>83</v>
      </c>
      <c r="C27" s="14" t="s">
        <v>84</v>
      </c>
      <c r="D27" s="129" t="s">
        <v>85</v>
      </c>
      <c r="E27" s="99">
        <v>1963420</v>
      </c>
      <c r="F27" s="124" t="s">
        <v>10</v>
      </c>
      <c r="G27" s="125" t="b">
        <v>1</v>
      </c>
    </row>
    <row r="28" ht="26.4" spans="1:7">
      <c r="A28" s="56">
        <v>42748</v>
      </c>
      <c r="B28" s="21" t="s">
        <v>86</v>
      </c>
      <c r="C28" s="14" t="s">
        <v>84</v>
      </c>
      <c r="D28" s="129" t="s">
        <v>85</v>
      </c>
      <c r="E28" s="99">
        <v>8050</v>
      </c>
      <c r="F28" s="124" t="s">
        <v>87</v>
      </c>
      <c r="G28" s="125" t="b">
        <v>1</v>
      </c>
    </row>
    <row r="29" ht="26.4" spans="1:7">
      <c r="A29" s="56">
        <v>42752</v>
      </c>
      <c r="B29" s="21" t="s">
        <v>88</v>
      </c>
      <c r="C29" s="14" t="s">
        <v>89</v>
      </c>
      <c r="D29" s="133" t="s">
        <v>90</v>
      </c>
      <c r="E29" s="99">
        <v>990000</v>
      </c>
      <c r="F29" s="136" t="s">
        <v>91</v>
      </c>
      <c r="G29" s="125" t="s">
        <v>29</v>
      </c>
    </row>
    <row r="30" ht="26.4" spans="1:7">
      <c r="A30" s="56">
        <v>42753</v>
      </c>
      <c r="B30" s="21" t="s">
        <v>92</v>
      </c>
      <c r="C30" s="14" t="s">
        <v>93</v>
      </c>
      <c r="D30" s="133" t="s">
        <v>94</v>
      </c>
      <c r="E30" s="99">
        <v>42800</v>
      </c>
      <c r="F30" s="124" t="s">
        <v>95</v>
      </c>
      <c r="G30" s="125" t="s">
        <v>29</v>
      </c>
    </row>
    <row r="31" ht="26.4" spans="1:7">
      <c r="A31" s="56">
        <v>42754</v>
      </c>
      <c r="B31" s="21" t="s">
        <v>96</v>
      </c>
      <c r="C31" s="23" t="s">
        <v>97</v>
      </c>
      <c r="D31" s="22" t="s">
        <v>98</v>
      </c>
      <c r="E31" s="99">
        <v>78750</v>
      </c>
      <c r="F31" s="124" t="s">
        <v>10</v>
      </c>
      <c r="G31" s="125" t="b">
        <v>1</v>
      </c>
    </row>
    <row r="32" ht="26.4" spans="1:7">
      <c r="A32" s="56">
        <v>42760</v>
      </c>
      <c r="B32" s="21" t="s">
        <v>99</v>
      </c>
      <c r="C32" s="16" t="s">
        <v>100</v>
      </c>
      <c r="D32" s="17" t="s">
        <v>101</v>
      </c>
      <c r="E32" s="99">
        <v>21300</v>
      </c>
      <c r="F32" s="124" t="s">
        <v>10</v>
      </c>
      <c r="G32" s="125" t="b">
        <v>1</v>
      </c>
    </row>
    <row r="33" ht="26.4" spans="1:7">
      <c r="A33" s="56">
        <v>42760</v>
      </c>
      <c r="B33" s="21" t="s">
        <v>102</v>
      </c>
      <c r="C33" s="16" t="s">
        <v>103</v>
      </c>
      <c r="D33" s="22" t="s">
        <v>61</v>
      </c>
      <c r="E33" s="99">
        <v>7400</v>
      </c>
      <c r="F33" s="136" t="s">
        <v>104</v>
      </c>
      <c r="G33" s="125" t="b">
        <v>1</v>
      </c>
    </row>
    <row r="34" ht="26.4" spans="1:7">
      <c r="A34" s="56">
        <v>42760</v>
      </c>
      <c r="B34" s="21" t="s">
        <v>105</v>
      </c>
      <c r="C34" s="16" t="s">
        <v>106</v>
      </c>
      <c r="D34" s="129" t="s">
        <v>107</v>
      </c>
      <c r="E34" s="99">
        <v>35550</v>
      </c>
      <c r="F34" s="136" t="s">
        <v>108</v>
      </c>
      <c r="G34" s="125" t="b">
        <v>1</v>
      </c>
    </row>
    <row r="35" ht="26.4" spans="1:7">
      <c r="A35" s="56">
        <v>42760</v>
      </c>
      <c r="B35" s="21" t="s">
        <v>109</v>
      </c>
      <c r="C35" s="16" t="s">
        <v>110</v>
      </c>
      <c r="D35" s="129" t="s">
        <v>107</v>
      </c>
      <c r="E35" s="99">
        <v>1550</v>
      </c>
      <c r="F35" s="136" t="s">
        <v>111</v>
      </c>
      <c r="G35" s="125" t="b">
        <v>1</v>
      </c>
    </row>
    <row r="36" ht="26.4" spans="1:7">
      <c r="A36" s="56">
        <v>42760</v>
      </c>
      <c r="B36" s="21" t="s">
        <v>112</v>
      </c>
      <c r="C36" s="16" t="s">
        <v>106</v>
      </c>
      <c r="D36" s="129" t="s">
        <v>113</v>
      </c>
      <c r="E36" s="99">
        <v>82900</v>
      </c>
      <c r="F36" s="136" t="s">
        <v>111</v>
      </c>
      <c r="G36" s="125" t="b">
        <v>1</v>
      </c>
    </row>
    <row r="37" ht="26.4" spans="1:7">
      <c r="A37" s="56">
        <v>42760</v>
      </c>
      <c r="B37" s="21" t="s">
        <v>114</v>
      </c>
      <c r="C37" s="16" t="s">
        <v>110</v>
      </c>
      <c r="D37" s="129" t="s">
        <v>113</v>
      </c>
      <c r="E37" s="99">
        <v>20850</v>
      </c>
      <c r="F37" s="136" t="s">
        <v>111</v>
      </c>
      <c r="G37" s="125" t="b">
        <v>1</v>
      </c>
    </row>
    <row r="38" ht="26.4" spans="1:7">
      <c r="A38" s="56">
        <v>42762</v>
      </c>
      <c r="B38" s="21" t="s">
        <v>115</v>
      </c>
      <c r="C38" s="16" t="s">
        <v>116</v>
      </c>
      <c r="D38" s="22" t="s">
        <v>117</v>
      </c>
      <c r="E38" s="99">
        <v>12160</v>
      </c>
      <c r="F38" s="124" t="s">
        <v>10</v>
      </c>
      <c r="G38" s="125" t="s">
        <v>29</v>
      </c>
    </row>
    <row r="39" ht="26.4" spans="1:7">
      <c r="A39" s="56">
        <v>42765</v>
      </c>
      <c r="B39" s="21" t="s">
        <v>118</v>
      </c>
      <c r="C39" s="16" t="s">
        <v>119</v>
      </c>
      <c r="D39" s="22" t="s">
        <v>120</v>
      </c>
      <c r="E39" s="99">
        <v>32100</v>
      </c>
      <c r="F39" s="136" t="s">
        <v>25</v>
      </c>
      <c r="G39" s="125" t="b">
        <v>1</v>
      </c>
    </row>
    <row r="40" ht="26.4" spans="1:7">
      <c r="A40" s="56">
        <v>42766</v>
      </c>
      <c r="B40" s="21" t="s">
        <v>121</v>
      </c>
      <c r="C40" s="16" t="s">
        <v>122</v>
      </c>
      <c r="D40" s="22" t="s">
        <v>123</v>
      </c>
      <c r="E40" s="99">
        <v>74900</v>
      </c>
      <c r="F40" s="124" t="s">
        <v>124</v>
      </c>
      <c r="G40" s="125" t="s">
        <v>29</v>
      </c>
    </row>
    <row r="41" ht="26.4" spans="1:7">
      <c r="A41" s="56">
        <v>42766</v>
      </c>
      <c r="B41" s="21" t="s">
        <v>125</v>
      </c>
      <c r="C41" s="16" t="s">
        <v>126</v>
      </c>
      <c r="D41" s="17" t="s">
        <v>127</v>
      </c>
      <c r="E41" s="102">
        <v>46386</v>
      </c>
      <c r="F41" s="124" t="s">
        <v>10</v>
      </c>
      <c r="G41" s="125" t="s">
        <v>29</v>
      </c>
    </row>
    <row r="42" ht="26.4" spans="1:7">
      <c r="A42" s="56">
        <v>42766</v>
      </c>
      <c r="B42" s="21" t="s">
        <v>128</v>
      </c>
      <c r="C42" s="109" t="s">
        <v>129</v>
      </c>
      <c r="D42" s="23" t="s">
        <v>130</v>
      </c>
      <c r="E42" s="99">
        <f>(20000)*2</f>
        <v>40000</v>
      </c>
      <c r="F42" s="124" t="s">
        <v>10</v>
      </c>
      <c r="G42" s="125" t="s">
        <v>29</v>
      </c>
    </row>
    <row r="43" ht="26.4" spans="1:7">
      <c r="A43" s="56">
        <v>42766</v>
      </c>
      <c r="B43" s="21" t="s">
        <v>131</v>
      </c>
      <c r="C43" s="23" t="s">
        <v>132</v>
      </c>
      <c r="D43" s="22" t="s">
        <v>133</v>
      </c>
      <c r="E43" s="99">
        <f>35000*2</f>
        <v>70000</v>
      </c>
      <c r="F43" s="124" t="s">
        <v>10</v>
      </c>
      <c r="G43" s="125" t="s">
        <v>29</v>
      </c>
    </row>
    <row r="44" ht="26.4" spans="1:7">
      <c r="A44" s="56">
        <v>42766</v>
      </c>
      <c r="B44" s="21" t="s">
        <v>134</v>
      </c>
      <c r="C44" s="23" t="s">
        <v>135</v>
      </c>
      <c r="D44" s="111" t="s">
        <v>136</v>
      </c>
      <c r="E44" s="99">
        <v>14000</v>
      </c>
      <c r="F44" s="124" t="s">
        <v>95</v>
      </c>
      <c r="G44" s="125" t="b">
        <v>1</v>
      </c>
    </row>
    <row r="45" ht="26.4" spans="1:7">
      <c r="A45" s="56">
        <v>42768</v>
      </c>
      <c r="B45" s="21" t="s">
        <v>137</v>
      </c>
      <c r="C45" s="23" t="s">
        <v>31</v>
      </c>
      <c r="D45" s="134" t="s">
        <v>138</v>
      </c>
      <c r="E45" s="102">
        <v>2140521.79</v>
      </c>
      <c r="F45" s="124" t="s">
        <v>139</v>
      </c>
      <c r="G45" s="125" t="s">
        <v>29</v>
      </c>
    </row>
    <row r="46" ht="26.4" spans="1:7">
      <c r="A46" s="56">
        <v>42769</v>
      </c>
      <c r="B46" s="21" t="s">
        <v>140</v>
      </c>
      <c r="C46" s="23" t="s">
        <v>141</v>
      </c>
      <c r="D46" s="22" t="s">
        <v>142</v>
      </c>
      <c r="E46" s="99">
        <v>13650</v>
      </c>
      <c r="F46" s="136" t="s">
        <v>143</v>
      </c>
      <c r="G46" s="125" t="b">
        <v>1</v>
      </c>
    </row>
    <row r="47" ht="26.4" spans="1:7">
      <c r="A47" s="56">
        <v>42772</v>
      </c>
      <c r="B47" s="21" t="s">
        <v>144</v>
      </c>
      <c r="C47" s="23" t="s">
        <v>145</v>
      </c>
      <c r="D47" s="127" t="s">
        <v>146</v>
      </c>
      <c r="E47" s="99">
        <v>1750</v>
      </c>
      <c r="F47" s="124" t="s">
        <v>147</v>
      </c>
      <c r="G47" s="125" t="s">
        <v>29</v>
      </c>
    </row>
    <row r="48" ht="26.4" spans="1:7">
      <c r="A48" s="56">
        <v>42772</v>
      </c>
      <c r="B48" s="21" t="s">
        <v>148</v>
      </c>
      <c r="C48" s="23" t="s">
        <v>149</v>
      </c>
      <c r="D48" s="135" t="s">
        <v>150</v>
      </c>
      <c r="E48" s="99">
        <v>147000</v>
      </c>
      <c r="F48" s="124" t="s">
        <v>10</v>
      </c>
      <c r="G48" s="173" t="s">
        <v>29</v>
      </c>
    </row>
    <row r="49" ht="26.4" spans="1:7">
      <c r="A49" s="56">
        <v>42773</v>
      </c>
      <c r="B49" s="21" t="s">
        <v>151</v>
      </c>
      <c r="C49" s="16" t="s">
        <v>152</v>
      </c>
      <c r="D49" s="129" t="s">
        <v>107</v>
      </c>
      <c r="E49" s="99">
        <v>6500</v>
      </c>
      <c r="F49" s="136" t="s">
        <v>111</v>
      </c>
      <c r="G49" s="125" t="b">
        <v>1</v>
      </c>
    </row>
    <row r="50" ht="26.4" spans="1:7">
      <c r="A50" s="56">
        <v>42774</v>
      </c>
      <c r="B50" s="21" t="s">
        <v>153</v>
      </c>
      <c r="C50" s="16" t="s">
        <v>154</v>
      </c>
      <c r="D50" s="129" t="s">
        <v>113</v>
      </c>
      <c r="E50" s="99">
        <v>3100</v>
      </c>
      <c r="F50" s="136" t="s">
        <v>155</v>
      </c>
      <c r="G50" s="125" t="b">
        <v>1</v>
      </c>
    </row>
    <row r="51" ht="26.4" spans="1:7">
      <c r="A51" s="56">
        <v>42774</v>
      </c>
      <c r="B51" s="21" t="s">
        <v>156</v>
      </c>
      <c r="C51" s="16" t="s">
        <v>157</v>
      </c>
      <c r="D51" s="129" t="s">
        <v>113</v>
      </c>
      <c r="E51" s="99">
        <v>3100</v>
      </c>
      <c r="F51" s="136" t="s">
        <v>155</v>
      </c>
      <c r="G51" s="125" t="b">
        <v>1</v>
      </c>
    </row>
    <row r="52" ht="26.4" spans="1:7">
      <c r="A52" s="56">
        <v>42774</v>
      </c>
      <c r="B52" s="21" t="s">
        <v>158</v>
      </c>
      <c r="C52" s="16" t="s">
        <v>159</v>
      </c>
      <c r="D52" s="129" t="s">
        <v>113</v>
      </c>
      <c r="E52" s="99">
        <v>2750</v>
      </c>
      <c r="F52" s="136" t="s">
        <v>155</v>
      </c>
      <c r="G52" s="125" t="b">
        <v>1</v>
      </c>
    </row>
    <row r="53" ht="26.4" spans="1:7">
      <c r="A53" s="56">
        <v>42774</v>
      </c>
      <c r="B53" s="21" t="s">
        <v>160</v>
      </c>
      <c r="C53" s="16" t="s">
        <v>161</v>
      </c>
      <c r="D53" s="129" t="s">
        <v>113</v>
      </c>
      <c r="E53" s="99">
        <v>5600</v>
      </c>
      <c r="F53" s="136" t="s">
        <v>155</v>
      </c>
      <c r="G53" s="125" t="b">
        <v>1</v>
      </c>
    </row>
    <row r="54" ht="26.4" spans="1:7">
      <c r="A54" s="56">
        <v>42774</v>
      </c>
      <c r="B54" s="21" t="s">
        <v>162</v>
      </c>
      <c r="C54" s="16" t="s">
        <v>152</v>
      </c>
      <c r="D54" s="129" t="s">
        <v>113</v>
      </c>
      <c r="E54" s="99">
        <v>23850</v>
      </c>
      <c r="F54" s="136" t="s">
        <v>163</v>
      </c>
      <c r="G54" s="125" t="b">
        <v>1</v>
      </c>
    </row>
    <row r="55" ht="26.4" spans="1:7">
      <c r="A55" s="56">
        <v>42774</v>
      </c>
      <c r="B55" s="21" t="s">
        <v>164</v>
      </c>
      <c r="C55" s="16" t="s">
        <v>106</v>
      </c>
      <c r="D55" s="129" t="s">
        <v>165</v>
      </c>
      <c r="E55" s="99">
        <v>152150</v>
      </c>
      <c r="F55" s="136" t="s">
        <v>166</v>
      </c>
      <c r="G55" s="125" t="b">
        <v>1</v>
      </c>
    </row>
    <row r="56" ht="26.4" spans="1:7">
      <c r="A56" s="56">
        <v>42774</v>
      </c>
      <c r="B56" s="21" t="s">
        <v>167</v>
      </c>
      <c r="C56" s="16" t="s">
        <v>154</v>
      </c>
      <c r="D56" s="129" t="s">
        <v>165</v>
      </c>
      <c r="E56" s="99">
        <v>9800</v>
      </c>
      <c r="F56" s="136" t="s">
        <v>166</v>
      </c>
      <c r="G56" s="125" t="b">
        <v>1</v>
      </c>
    </row>
    <row r="57" ht="26.4" spans="1:7">
      <c r="A57" s="56">
        <v>42774</v>
      </c>
      <c r="B57" s="21" t="s">
        <v>168</v>
      </c>
      <c r="C57" s="16" t="s">
        <v>157</v>
      </c>
      <c r="D57" s="129" t="s">
        <v>165</v>
      </c>
      <c r="E57" s="102">
        <v>1550</v>
      </c>
      <c r="F57" s="136" t="s">
        <v>155</v>
      </c>
      <c r="G57" s="125" t="b">
        <v>1</v>
      </c>
    </row>
    <row r="58" ht="26.4" spans="1:7">
      <c r="A58" s="56">
        <v>42774</v>
      </c>
      <c r="B58" s="21" t="s">
        <v>169</v>
      </c>
      <c r="C58" s="16" t="s">
        <v>161</v>
      </c>
      <c r="D58" s="129" t="s">
        <v>165</v>
      </c>
      <c r="E58" s="99">
        <v>3100</v>
      </c>
      <c r="F58" s="136" t="s">
        <v>155</v>
      </c>
      <c r="G58" s="125" t="b">
        <v>1</v>
      </c>
    </row>
    <row r="59" ht="26.4" spans="1:7">
      <c r="A59" s="56">
        <v>42774</v>
      </c>
      <c r="B59" s="21" t="s">
        <v>170</v>
      </c>
      <c r="C59" s="16" t="s">
        <v>152</v>
      </c>
      <c r="D59" s="129" t="s">
        <v>165</v>
      </c>
      <c r="E59" s="99">
        <v>28050</v>
      </c>
      <c r="F59" s="136" t="s">
        <v>155</v>
      </c>
      <c r="G59" s="125" t="b">
        <v>1</v>
      </c>
    </row>
    <row r="60" ht="26.4" spans="1:7">
      <c r="A60" s="56">
        <v>42774</v>
      </c>
      <c r="B60" s="21" t="s">
        <v>171</v>
      </c>
      <c r="C60" s="16" t="s">
        <v>172</v>
      </c>
      <c r="D60" s="129" t="s">
        <v>165</v>
      </c>
      <c r="E60" s="99">
        <v>3100</v>
      </c>
      <c r="F60" s="136" t="s">
        <v>166</v>
      </c>
      <c r="G60" s="125" t="b">
        <v>1</v>
      </c>
    </row>
    <row r="61" ht="26.4" spans="1:7">
      <c r="A61" s="56">
        <v>42774</v>
      </c>
      <c r="B61" s="21" t="s">
        <v>173</v>
      </c>
      <c r="C61" s="16" t="s">
        <v>106</v>
      </c>
      <c r="D61" s="129" t="s">
        <v>174</v>
      </c>
      <c r="E61" s="99">
        <v>131450</v>
      </c>
      <c r="F61" s="136" t="s">
        <v>155</v>
      </c>
      <c r="G61" s="125" t="b">
        <v>1</v>
      </c>
    </row>
    <row r="62" ht="26.4" spans="1:7">
      <c r="A62" s="56">
        <v>42774</v>
      </c>
      <c r="B62" s="21" t="s">
        <v>175</v>
      </c>
      <c r="C62" s="16" t="s">
        <v>157</v>
      </c>
      <c r="D62" s="129" t="s">
        <v>174</v>
      </c>
      <c r="E62" s="99">
        <v>1550</v>
      </c>
      <c r="F62" s="136" t="s">
        <v>155</v>
      </c>
      <c r="G62" s="125" t="b">
        <v>1</v>
      </c>
    </row>
    <row r="63" ht="26.4" spans="1:7">
      <c r="A63" s="56">
        <v>42774</v>
      </c>
      <c r="B63" s="21" t="s">
        <v>176</v>
      </c>
      <c r="C63" s="16" t="s">
        <v>152</v>
      </c>
      <c r="D63" s="129" t="s">
        <v>174</v>
      </c>
      <c r="E63" s="99">
        <v>29650</v>
      </c>
      <c r="F63" s="136" t="s">
        <v>166</v>
      </c>
      <c r="G63" s="125" t="b">
        <v>1</v>
      </c>
    </row>
    <row r="64" ht="26.4" spans="1:7">
      <c r="A64" s="56">
        <v>42774</v>
      </c>
      <c r="B64" s="21" t="s">
        <v>177</v>
      </c>
      <c r="C64" s="16" t="s">
        <v>106</v>
      </c>
      <c r="D64" s="129" t="s">
        <v>178</v>
      </c>
      <c r="E64" s="99">
        <v>132225</v>
      </c>
      <c r="F64" s="136" t="s">
        <v>179</v>
      </c>
      <c r="G64" s="125" t="b">
        <v>1</v>
      </c>
    </row>
    <row r="65" ht="26.4" spans="1:7">
      <c r="A65" s="56">
        <v>42774</v>
      </c>
      <c r="B65" s="21" t="s">
        <v>180</v>
      </c>
      <c r="C65" s="16" t="s">
        <v>154</v>
      </c>
      <c r="D65" s="129" t="s">
        <v>178</v>
      </c>
      <c r="E65" s="99">
        <v>4650</v>
      </c>
      <c r="F65" s="136" t="s">
        <v>179</v>
      </c>
      <c r="G65" s="125" t="b">
        <v>1</v>
      </c>
    </row>
    <row r="66" ht="26.4" spans="1:7">
      <c r="A66" s="56">
        <v>42774</v>
      </c>
      <c r="B66" s="21" t="s">
        <v>181</v>
      </c>
      <c r="C66" s="16" t="s">
        <v>110</v>
      </c>
      <c r="D66" s="129" t="s">
        <v>178</v>
      </c>
      <c r="E66" s="99">
        <v>6950</v>
      </c>
      <c r="F66" s="136" t="s">
        <v>155</v>
      </c>
      <c r="G66" s="125" t="b">
        <v>1</v>
      </c>
    </row>
    <row r="67" ht="26.4" spans="1:7">
      <c r="A67" s="56">
        <v>42774</v>
      </c>
      <c r="B67" s="21" t="s">
        <v>182</v>
      </c>
      <c r="C67" s="16" t="s">
        <v>161</v>
      </c>
      <c r="D67" s="129" t="s">
        <v>178</v>
      </c>
      <c r="E67" s="99">
        <v>4650</v>
      </c>
      <c r="F67" s="136" t="s">
        <v>179</v>
      </c>
      <c r="G67" s="125" t="b">
        <v>1</v>
      </c>
    </row>
    <row r="68" ht="26.4" spans="1:7">
      <c r="A68" s="56">
        <v>42774</v>
      </c>
      <c r="B68" s="21" t="s">
        <v>183</v>
      </c>
      <c r="C68" s="16" t="s">
        <v>152</v>
      </c>
      <c r="D68" s="129" t="s">
        <v>178</v>
      </c>
      <c r="E68" s="99">
        <v>29525</v>
      </c>
      <c r="F68" s="136" t="s">
        <v>179</v>
      </c>
      <c r="G68" s="125" t="b">
        <v>1</v>
      </c>
    </row>
    <row r="69" ht="26.4" spans="1:7">
      <c r="A69" s="56">
        <v>42776</v>
      </c>
      <c r="B69" s="21" t="s">
        <v>184</v>
      </c>
      <c r="C69" s="14" t="s">
        <v>72</v>
      </c>
      <c r="D69" s="46" t="s">
        <v>185</v>
      </c>
      <c r="E69" s="99">
        <v>40000</v>
      </c>
      <c r="F69" s="136" t="s">
        <v>186</v>
      </c>
      <c r="G69" s="125" t="b">
        <v>1</v>
      </c>
    </row>
    <row r="70" ht="26.4" spans="1:7">
      <c r="A70" s="56">
        <v>42776</v>
      </c>
      <c r="B70" s="21" t="s">
        <v>187</v>
      </c>
      <c r="C70" s="23" t="s">
        <v>188</v>
      </c>
      <c r="D70" s="22" t="s">
        <v>133</v>
      </c>
      <c r="E70" s="99">
        <f>35000</f>
        <v>35000</v>
      </c>
      <c r="F70" s="136" t="s">
        <v>147</v>
      </c>
      <c r="G70" s="125" t="s">
        <v>29</v>
      </c>
    </row>
    <row r="71" ht="26.4" spans="1:7">
      <c r="A71" s="56">
        <v>42776</v>
      </c>
      <c r="B71" s="21" t="s">
        <v>189</v>
      </c>
      <c r="C71" s="16" t="s">
        <v>190</v>
      </c>
      <c r="D71" s="133" t="s">
        <v>191</v>
      </c>
      <c r="E71" s="99">
        <v>1814100</v>
      </c>
      <c r="F71" s="136" t="s">
        <v>10</v>
      </c>
      <c r="G71" s="125" t="b">
        <v>1</v>
      </c>
    </row>
    <row r="72" ht="26.4" spans="1:7">
      <c r="A72" s="56">
        <v>42781</v>
      </c>
      <c r="B72" s="21" t="s">
        <v>192</v>
      </c>
      <c r="C72" s="23" t="s">
        <v>31</v>
      </c>
      <c r="D72" s="101" t="s">
        <v>193</v>
      </c>
      <c r="E72" s="99">
        <v>996751.45</v>
      </c>
      <c r="F72" s="124" t="s">
        <v>139</v>
      </c>
      <c r="G72" s="173" t="s">
        <v>29</v>
      </c>
    </row>
    <row r="73" ht="26.4" spans="1:7">
      <c r="A73" s="56">
        <v>42786</v>
      </c>
      <c r="B73" s="21" t="s">
        <v>194</v>
      </c>
      <c r="C73" s="16" t="s">
        <v>195</v>
      </c>
      <c r="D73" s="133" t="s">
        <v>196</v>
      </c>
      <c r="E73" s="99">
        <v>40000</v>
      </c>
      <c r="F73" s="136" t="s">
        <v>197</v>
      </c>
      <c r="G73" s="125" t="b">
        <v>1</v>
      </c>
    </row>
    <row r="74" ht="26.4" spans="1:7">
      <c r="A74" s="56">
        <v>42786</v>
      </c>
      <c r="B74" s="21" t="s">
        <v>198</v>
      </c>
      <c r="C74" s="16" t="s">
        <v>199</v>
      </c>
      <c r="D74" s="17" t="s">
        <v>127</v>
      </c>
      <c r="E74" s="102">
        <v>46386</v>
      </c>
      <c r="F74" s="124" t="s">
        <v>200</v>
      </c>
      <c r="G74" s="173" t="s">
        <v>29</v>
      </c>
    </row>
    <row r="75" ht="26.4" spans="1:7">
      <c r="A75" s="56">
        <v>42787</v>
      </c>
      <c r="B75" s="21" t="s">
        <v>201</v>
      </c>
      <c r="C75" s="16" t="s">
        <v>202</v>
      </c>
      <c r="D75" s="133" t="s">
        <v>196</v>
      </c>
      <c r="E75" s="99">
        <v>6500</v>
      </c>
      <c r="F75" s="136" t="s">
        <v>203</v>
      </c>
      <c r="G75" s="173" t="s">
        <v>29</v>
      </c>
    </row>
    <row r="76" ht="26.4" spans="1:7">
      <c r="A76" s="56">
        <v>42788</v>
      </c>
      <c r="B76" s="21" t="s">
        <v>204</v>
      </c>
      <c r="C76" s="23" t="s">
        <v>205</v>
      </c>
      <c r="D76" s="22" t="s">
        <v>98</v>
      </c>
      <c r="E76" s="99">
        <v>78750</v>
      </c>
      <c r="F76" s="124" t="s">
        <v>206</v>
      </c>
      <c r="G76" s="125" t="s">
        <v>29</v>
      </c>
    </row>
    <row r="77" ht="26.4" spans="1:7">
      <c r="A77" s="56">
        <v>42788</v>
      </c>
      <c r="B77" s="21" t="s">
        <v>207</v>
      </c>
      <c r="C77" s="109" t="s">
        <v>129</v>
      </c>
      <c r="D77" s="23" t="s">
        <v>208</v>
      </c>
      <c r="E77" s="99">
        <f>(20000)</f>
        <v>20000</v>
      </c>
      <c r="F77" s="124" t="s">
        <v>147</v>
      </c>
      <c r="G77" s="125" t="s">
        <v>29</v>
      </c>
    </row>
    <row r="78" ht="26.4" spans="1:7">
      <c r="A78" s="56">
        <v>42793</v>
      </c>
      <c r="B78" s="21" t="s">
        <v>209</v>
      </c>
      <c r="C78" s="14" t="s">
        <v>210</v>
      </c>
      <c r="D78" s="133" t="s">
        <v>146</v>
      </c>
      <c r="E78" s="99">
        <v>3500</v>
      </c>
      <c r="F78" s="136" t="s">
        <v>211</v>
      </c>
      <c r="G78" s="125" t="s">
        <v>29</v>
      </c>
    </row>
    <row r="79" ht="26.4" spans="1:7">
      <c r="A79" s="56">
        <v>42794</v>
      </c>
      <c r="B79" s="21" t="s">
        <v>212</v>
      </c>
      <c r="C79" s="23" t="s">
        <v>213</v>
      </c>
      <c r="D79" s="111" t="s">
        <v>214</v>
      </c>
      <c r="E79" s="99">
        <v>14000</v>
      </c>
      <c r="F79" s="124" t="s">
        <v>147</v>
      </c>
      <c r="G79" s="125" t="b">
        <v>1</v>
      </c>
    </row>
    <row r="80" ht="26.4" spans="1:7">
      <c r="A80" s="139">
        <v>42795</v>
      </c>
      <c r="B80" s="138" t="s">
        <v>215</v>
      </c>
      <c r="C80" s="140" t="s">
        <v>141</v>
      </c>
      <c r="D80" s="141" t="s">
        <v>216</v>
      </c>
      <c r="E80" s="142">
        <v>485000</v>
      </c>
      <c r="F80" s="136" t="s">
        <v>217</v>
      </c>
      <c r="G80" s="125" t="b">
        <v>1</v>
      </c>
    </row>
    <row r="81" ht="26.4" spans="1:7">
      <c r="A81" s="56">
        <v>42795</v>
      </c>
      <c r="B81" s="21" t="s">
        <v>218</v>
      </c>
      <c r="C81" s="23" t="s">
        <v>36</v>
      </c>
      <c r="D81" s="22" t="s">
        <v>219</v>
      </c>
      <c r="E81" s="99">
        <v>190275</v>
      </c>
      <c r="F81" s="124" t="s">
        <v>220</v>
      </c>
      <c r="G81" s="125" t="b">
        <v>1</v>
      </c>
    </row>
    <row r="82" ht="26.4" spans="1:7">
      <c r="A82" s="56">
        <v>42795</v>
      </c>
      <c r="B82" s="21" t="s">
        <v>221</v>
      </c>
      <c r="C82" s="23" t="s">
        <v>36</v>
      </c>
      <c r="D82" s="22" t="s">
        <v>222</v>
      </c>
      <c r="E82" s="99">
        <v>140625</v>
      </c>
      <c r="F82" s="124" t="s">
        <v>220</v>
      </c>
      <c r="G82" s="125" t="b">
        <v>1</v>
      </c>
    </row>
    <row r="83" ht="26.4" spans="1:7">
      <c r="A83" s="56">
        <v>42796</v>
      </c>
      <c r="B83" s="21" t="s">
        <v>223</v>
      </c>
      <c r="C83" s="23" t="s">
        <v>224</v>
      </c>
      <c r="D83" s="127" t="s">
        <v>142</v>
      </c>
      <c r="E83" s="99">
        <v>13700</v>
      </c>
      <c r="F83" s="136" t="s">
        <v>179</v>
      </c>
      <c r="G83" s="125" t="b">
        <v>1</v>
      </c>
    </row>
    <row r="84" ht="26.4" spans="1:7">
      <c r="A84" s="56">
        <v>42796</v>
      </c>
      <c r="B84" s="21" t="s">
        <v>225</v>
      </c>
      <c r="C84" s="16" t="s">
        <v>226</v>
      </c>
      <c r="D84" s="133" t="s">
        <v>227</v>
      </c>
      <c r="E84" s="99">
        <v>180000</v>
      </c>
      <c r="F84" s="136" t="s">
        <v>228</v>
      </c>
      <c r="G84" s="125" t="b">
        <v>1</v>
      </c>
    </row>
    <row r="85" ht="26.4" spans="1:7">
      <c r="A85" s="56">
        <v>42796</v>
      </c>
      <c r="B85" s="21" t="s">
        <v>229</v>
      </c>
      <c r="C85" s="16" t="s">
        <v>230</v>
      </c>
      <c r="D85" s="133" t="s">
        <v>142</v>
      </c>
      <c r="E85" s="99">
        <v>15000</v>
      </c>
      <c r="F85" s="136" t="s">
        <v>203</v>
      </c>
      <c r="G85" s="125" t="b">
        <v>1</v>
      </c>
    </row>
    <row r="86" ht="26.4" spans="1:7">
      <c r="A86" s="56">
        <v>42796</v>
      </c>
      <c r="B86" s="21" t="s">
        <v>231</v>
      </c>
      <c r="C86" s="16" t="s">
        <v>84</v>
      </c>
      <c r="D86" s="129" t="s">
        <v>232</v>
      </c>
      <c r="E86" s="99">
        <v>1862518</v>
      </c>
      <c r="F86" s="136" t="s">
        <v>233</v>
      </c>
      <c r="G86" s="125" t="b">
        <v>1</v>
      </c>
    </row>
    <row r="87" ht="26.4" spans="1:7">
      <c r="A87" s="56">
        <v>42796</v>
      </c>
      <c r="B87" s="21" t="s">
        <v>234</v>
      </c>
      <c r="C87" s="16" t="s">
        <v>84</v>
      </c>
      <c r="D87" s="129" t="s">
        <v>232</v>
      </c>
      <c r="E87" s="99">
        <v>19895</v>
      </c>
      <c r="F87" s="136" t="s">
        <v>87</v>
      </c>
      <c r="G87" s="125" t="b">
        <v>1</v>
      </c>
    </row>
    <row r="88" ht="26.4" spans="1:7">
      <c r="A88" s="56">
        <v>42797</v>
      </c>
      <c r="B88" s="21" t="s">
        <v>235</v>
      </c>
      <c r="C88" s="16" t="s">
        <v>236</v>
      </c>
      <c r="D88" s="129" t="s">
        <v>232</v>
      </c>
      <c r="E88" s="99">
        <v>224429</v>
      </c>
      <c r="F88" s="136" t="s">
        <v>233</v>
      </c>
      <c r="G88" s="125" t="b">
        <v>1</v>
      </c>
    </row>
    <row r="89" ht="26.4" spans="1:7">
      <c r="A89" s="56">
        <v>42797</v>
      </c>
      <c r="B89" s="21" t="s">
        <v>237</v>
      </c>
      <c r="C89" s="16" t="s">
        <v>238</v>
      </c>
      <c r="D89" s="129" t="s">
        <v>232</v>
      </c>
      <c r="E89" s="99">
        <v>61761</v>
      </c>
      <c r="F89" s="136" t="s">
        <v>233</v>
      </c>
      <c r="G89" s="125" t="b">
        <v>1</v>
      </c>
    </row>
    <row r="90" ht="26.4" spans="1:7">
      <c r="A90" s="56">
        <v>42797</v>
      </c>
      <c r="B90" s="21" t="s">
        <v>239</v>
      </c>
      <c r="C90" s="16" t="s">
        <v>240</v>
      </c>
      <c r="D90" s="129" t="s">
        <v>232</v>
      </c>
      <c r="E90" s="99">
        <v>2500</v>
      </c>
      <c r="F90" s="136" t="s">
        <v>233</v>
      </c>
      <c r="G90" s="125" t="b">
        <v>1</v>
      </c>
    </row>
    <row r="91" ht="26.4" spans="1:7">
      <c r="A91" s="56">
        <v>42797</v>
      </c>
      <c r="B91" s="21" t="s">
        <v>241</v>
      </c>
      <c r="C91" s="16" t="s">
        <v>242</v>
      </c>
      <c r="D91" s="129" t="s">
        <v>232</v>
      </c>
      <c r="E91" s="99">
        <v>54575</v>
      </c>
      <c r="F91" s="136" t="s">
        <v>233</v>
      </c>
      <c r="G91" s="125" t="b">
        <v>1</v>
      </c>
    </row>
    <row r="92" ht="26.4" spans="1:7">
      <c r="A92" s="56">
        <v>42797</v>
      </c>
      <c r="B92" s="21" t="s">
        <v>243</v>
      </c>
      <c r="C92" s="16" t="s">
        <v>244</v>
      </c>
      <c r="D92" s="129" t="s">
        <v>232</v>
      </c>
      <c r="E92" s="102">
        <v>175755</v>
      </c>
      <c r="F92" s="136" t="s">
        <v>233</v>
      </c>
      <c r="G92" s="125" t="b">
        <v>1</v>
      </c>
    </row>
    <row r="93" ht="26.4" spans="1:7">
      <c r="A93" s="56">
        <v>42797</v>
      </c>
      <c r="B93" s="21" t="s">
        <v>245</v>
      </c>
      <c r="C93" s="16" t="s">
        <v>246</v>
      </c>
      <c r="D93" s="133" t="s">
        <v>247</v>
      </c>
      <c r="E93" s="99">
        <v>499500</v>
      </c>
      <c r="F93" s="136" t="s">
        <v>166</v>
      </c>
      <c r="G93" s="125" t="b">
        <v>1</v>
      </c>
    </row>
    <row r="94" ht="26.4" spans="1:7">
      <c r="A94" s="56">
        <v>42802</v>
      </c>
      <c r="B94" s="21" t="s">
        <v>248</v>
      </c>
      <c r="C94" s="16" t="s">
        <v>249</v>
      </c>
      <c r="D94" s="17" t="s">
        <v>127</v>
      </c>
      <c r="E94" s="102">
        <v>46386</v>
      </c>
      <c r="F94" s="136" t="s">
        <v>250</v>
      </c>
      <c r="G94" s="125" t="s">
        <v>29</v>
      </c>
    </row>
    <row r="95" ht="26.4" spans="1:7">
      <c r="A95" s="56">
        <v>42803</v>
      </c>
      <c r="B95" s="21" t="s">
        <v>251</v>
      </c>
      <c r="C95" s="14" t="s">
        <v>93</v>
      </c>
      <c r="D95" s="133" t="s">
        <v>94</v>
      </c>
      <c r="E95" s="99">
        <v>119840</v>
      </c>
      <c r="F95" s="136" t="s">
        <v>252</v>
      </c>
      <c r="G95" s="125" t="s">
        <v>29</v>
      </c>
    </row>
    <row r="96" ht="26.4" spans="1:6">
      <c r="A96" s="56">
        <v>42803</v>
      </c>
      <c r="B96" s="21" t="s">
        <v>253</v>
      </c>
      <c r="C96" s="16" t="s">
        <v>254</v>
      </c>
      <c r="D96" s="133" t="s">
        <v>196</v>
      </c>
      <c r="E96" s="99">
        <v>9500</v>
      </c>
      <c r="F96" s="145"/>
    </row>
    <row r="97" ht="26.4" spans="1:7">
      <c r="A97" s="56">
        <v>42808</v>
      </c>
      <c r="B97" s="21" t="s">
        <v>255</v>
      </c>
      <c r="C97" s="16" t="s">
        <v>72</v>
      </c>
      <c r="D97" s="46" t="s">
        <v>256</v>
      </c>
      <c r="E97" s="99">
        <v>29340</v>
      </c>
      <c r="F97" s="136" t="s">
        <v>186</v>
      </c>
      <c r="G97" s="125" t="b">
        <v>1</v>
      </c>
    </row>
    <row r="98" ht="26.4" spans="1:7">
      <c r="A98" s="56">
        <v>42808</v>
      </c>
      <c r="B98" s="21" t="s">
        <v>257</v>
      </c>
      <c r="C98" s="16" t="s">
        <v>100</v>
      </c>
      <c r="D98" s="17" t="s">
        <v>258</v>
      </c>
      <c r="E98" s="99">
        <v>24600</v>
      </c>
      <c r="F98" s="124" t="s">
        <v>233</v>
      </c>
      <c r="G98" s="125" t="b">
        <v>1</v>
      </c>
    </row>
    <row r="99" ht="26.4" spans="1:7">
      <c r="A99" s="56">
        <v>42808</v>
      </c>
      <c r="B99" s="21" t="s">
        <v>259</v>
      </c>
      <c r="C99" s="16" t="s">
        <v>260</v>
      </c>
      <c r="D99" s="133" t="s">
        <v>261</v>
      </c>
      <c r="E99" s="99">
        <v>5550</v>
      </c>
      <c r="F99" s="136" t="s">
        <v>262</v>
      </c>
      <c r="G99" s="125" t="b">
        <v>1</v>
      </c>
    </row>
    <row r="100" ht="26.4" spans="1:7">
      <c r="A100" s="56">
        <v>42808</v>
      </c>
      <c r="B100" s="21" t="s">
        <v>263</v>
      </c>
      <c r="C100" s="16" t="s">
        <v>264</v>
      </c>
      <c r="D100" s="17" t="s">
        <v>265</v>
      </c>
      <c r="E100" s="99">
        <v>22500</v>
      </c>
      <c r="F100" s="124" t="s">
        <v>266</v>
      </c>
      <c r="G100" s="125" t="s">
        <v>29</v>
      </c>
    </row>
    <row r="101" ht="26.4" spans="1:7">
      <c r="A101" s="56">
        <v>42810</v>
      </c>
      <c r="B101" s="21" t="s">
        <v>267</v>
      </c>
      <c r="C101" s="16" t="s">
        <v>100</v>
      </c>
      <c r="D101" s="17" t="s">
        <v>268</v>
      </c>
      <c r="E101" s="99">
        <v>29300</v>
      </c>
      <c r="F101" s="124" t="s">
        <v>269</v>
      </c>
      <c r="G101" s="125" t="b">
        <v>1</v>
      </c>
    </row>
    <row r="102" ht="26.4" spans="1:7">
      <c r="A102" s="56">
        <v>42810</v>
      </c>
      <c r="B102" s="21" t="s">
        <v>270</v>
      </c>
      <c r="C102" s="16" t="s">
        <v>271</v>
      </c>
      <c r="D102" s="17" t="s">
        <v>258</v>
      </c>
      <c r="E102" s="99">
        <v>11300</v>
      </c>
      <c r="F102" s="124" t="s">
        <v>272</v>
      </c>
      <c r="G102" s="125" t="b">
        <v>1</v>
      </c>
    </row>
    <row r="103" ht="26.4" spans="1:7">
      <c r="A103" s="56">
        <v>42810</v>
      </c>
      <c r="B103" s="21" t="s">
        <v>273</v>
      </c>
      <c r="C103" s="16" t="s">
        <v>274</v>
      </c>
      <c r="D103" s="129" t="s">
        <v>275</v>
      </c>
      <c r="E103" s="99">
        <v>189000</v>
      </c>
      <c r="F103" s="136" t="s">
        <v>276</v>
      </c>
      <c r="G103" s="125" t="s">
        <v>29</v>
      </c>
    </row>
    <row r="104" ht="26.4" spans="1:7">
      <c r="A104" s="56">
        <v>42811</v>
      </c>
      <c r="B104" s="21" t="s">
        <v>277</v>
      </c>
      <c r="C104" s="23" t="s">
        <v>278</v>
      </c>
      <c r="D104" s="144" t="s">
        <v>279</v>
      </c>
      <c r="E104" s="99">
        <v>6420</v>
      </c>
      <c r="F104" s="124" t="s">
        <v>211</v>
      </c>
      <c r="G104" s="125" t="b">
        <v>1</v>
      </c>
    </row>
    <row r="105" ht="26.4" spans="1:7">
      <c r="A105" s="56">
        <v>42818</v>
      </c>
      <c r="B105" s="21" t="s">
        <v>280</v>
      </c>
      <c r="C105" s="14" t="s">
        <v>281</v>
      </c>
      <c r="D105" s="133" t="s">
        <v>282</v>
      </c>
      <c r="E105" s="99">
        <v>12200</v>
      </c>
      <c r="F105" s="136" t="s">
        <v>283</v>
      </c>
      <c r="G105" s="125" t="b">
        <v>1</v>
      </c>
    </row>
    <row r="106" ht="26.4" spans="1:7">
      <c r="A106" s="56">
        <v>42818</v>
      </c>
      <c r="B106" s="21" t="s">
        <v>284</v>
      </c>
      <c r="C106" s="16" t="s">
        <v>116</v>
      </c>
      <c r="D106" s="133" t="s">
        <v>261</v>
      </c>
      <c r="E106" s="99">
        <v>4013</v>
      </c>
      <c r="F106" s="124" t="s">
        <v>166</v>
      </c>
      <c r="G106" s="125" t="s">
        <v>29</v>
      </c>
    </row>
    <row r="107" ht="26.4" spans="1:7">
      <c r="A107" s="56">
        <v>42825</v>
      </c>
      <c r="B107" s="21" t="s">
        <v>285</v>
      </c>
      <c r="C107" s="23" t="s">
        <v>286</v>
      </c>
      <c r="D107" s="22" t="s">
        <v>98</v>
      </c>
      <c r="E107" s="99">
        <v>78750</v>
      </c>
      <c r="F107" s="124" t="s">
        <v>74</v>
      </c>
      <c r="G107" s="125" t="s">
        <v>29</v>
      </c>
    </row>
    <row r="108" ht="26.4" spans="1:7">
      <c r="A108" s="56">
        <v>42825</v>
      </c>
      <c r="B108" s="21" t="s">
        <v>287</v>
      </c>
      <c r="C108" s="109" t="s">
        <v>129</v>
      </c>
      <c r="D108" s="23" t="s">
        <v>288</v>
      </c>
      <c r="E108" s="99">
        <f>(20000)</f>
        <v>20000</v>
      </c>
      <c r="F108" s="124" t="s">
        <v>124</v>
      </c>
      <c r="G108" s="125" t="s">
        <v>29</v>
      </c>
    </row>
    <row r="109" ht="26.4" spans="1:7">
      <c r="A109" s="56">
        <v>42825</v>
      </c>
      <c r="B109" s="21" t="s">
        <v>289</v>
      </c>
      <c r="C109" s="23" t="s">
        <v>290</v>
      </c>
      <c r="D109" s="22" t="s">
        <v>133</v>
      </c>
      <c r="E109" s="99">
        <f>35000</f>
        <v>35000</v>
      </c>
      <c r="F109" s="124" t="s">
        <v>291</v>
      </c>
      <c r="G109" s="125" t="s">
        <v>29</v>
      </c>
    </row>
    <row r="110" ht="26.4" spans="1:7">
      <c r="A110" s="56">
        <v>42825</v>
      </c>
      <c r="B110" s="21" t="s">
        <v>292</v>
      </c>
      <c r="C110" s="23" t="s">
        <v>293</v>
      </c>
      <c r="D110" s="111" t="s">
        <v>294</v>
      </c>
      <c r="E110" s="99">
        <v>14000</v>
      </c>
      <c r="F110" s="124" t="s">
        <v>87</v>
      </c>
      <c r="G110" s="125" t="b">
        <v>1</v>
      </c>
    </row>
    <row r="111" ht="26.4" spans="1:7">
      <c r="A111" s="56">
        <v>42828</v>
      </c>
      <c r="B111" s="21" t="s">
        <v>295</v>
      </c>
      <c r="C111" s="23" t="s">
        <v>110</v>
      </c>
      <c r="D111" s="129" t="s">
        <v>165</v>
      </c>
      <c r="E111" s="99">
        <v>11650</v>
      </c>
      <c r="F111" s="136" t="s">
        <v>296</v>
      </c>
      <c r="G111" s="125" t="b">
        <v>1</v>
      </c>
    </row>
    <row r="112" ht="26.4" spans="1:7">
      <c r="A112" s="56">
        <v>42828</v>
      </c>
      <c r="B112" s="21" t="s">
        <v>297</v>
      </c>
      <c r="C112" s="16" t="s">
        <v>110</v>
      </c>
      <c r="D112" s="129" t="s">
        <v>298</v>
      </c>
      <c r="E112" s="99">
        <v>13300</v>
      </c>
      <c r="F112" s="136" t="s">
        <v>299</v>
      </c>
      <c r="G112" s="125" t="b">
        <v>1</v>
      </c>
    </row>
    <row r="113" ht="26.4" spans="1:7">
      <c r="A113" s="56">
        <v>42828</v>
      </c>
      <c r="B113" s="21" t="s">
        <v>300</v>
      </c>
      <c r="C113" s="16" t="s">
        <v>161</v>
      </c>
      <c r="D113" s="129" t="s">
        <v>298</v>
      </c>
      <c r="E113" s="99">
        <v>5775</v>
      </c>
      <c r="F113" s="136" t="s">
        <v>155</v>
      </c>
      <c r="G113" s="125" t="b">
        <v>1</v>
      </c>
    </row>
    <row r="114" ht="26.4" spans="1:7">
      <c r="A114" s="56">
        <v>42828</v>
      </c>
      <c r="B114" s="21" t="s">
        <v>301</v>
      </c>
      <c r="C114" s="16" t="s">
        <v>302</v>
      </c>
      <c r="D114" s="129" t="s">
        <v>303</v>
      </c>
      <c r="E114" s="99">
        <v>165600</v>
      </c>
      <c r="F114" s="136" t="s">
        <v>155</v>
      </c>
      <c r="G114" s="125" t="b">
        <v>1</v>
      </c>
    </row>
    <row r="115" ht="26.4" spans="1:7">
      <c r="A115" s="56">
        <v>42828</v>
      </c>
      <c r="B115" s="21" t="s">
        <v>304</v>
      </c>
      <c r="C115" s="16" t="s">
        <v>305</v>
      </c>
      <c r="D115" s="129" t="s">
        <v>303</v>
      </c>
      <c r="E115" s="99">
        <v>1550</v>
      </c>
      <c r="F115" s="136" t="s">
        <v>155</v>
      </c>
      <c r="G115" s="125" t="b">
        <v>1</v>
      </c>
    </row>
    <row r="116" ht="26.4" spans="1:7">
      <c r="A116" s="56">
        <v>42828</v>
      </c>
      <c r="B116" s="21" t="s">
        <v>306</v>
      </c>
      <c r="C116" s="16" t="s">
        <v>110</v>
      </c>
      <c r="D116" s="129" t="s">
        <v>303</v>
      </c>
      <c r="E116" s="99">
        <v>28200</v>
      </c>
      <c r="F116" s="136" t="s">
        <v>299</v>
      </c>
      <c r="G116" s="125" t="b">
        <v>1</v>
      </c>
    </row>
    <row r="117" ht="26.4" spans="1:7">
      <c r="A117" s="56">
        <v>42828</v>
      </c>
      <c r="B117" s="21" t="s">
        <v>307</v>
      </c>
      <c r="C117" s="16" t="s">
        <v>161</v>
      </c>
      <c r="D117" s="129" t="s">
        <v>303</v>
      </c>
      <c r="E117" s="99">
        <v>9600</v>
      </c>
      <c r="F117" s="136" t="s">
        <v>155</v>
      </c>
      <c r="G117" s="125" t="b">
        <v>1</v>
      </c>
    </row>
    <row r="118" ht="26.4" spans="1:7">
      <c r="A118" s="56">
        <v>42828</v>
      </c>
      <c r="B118" s="21" t="s">
        <v>308</v>
      </c>
      <c r="C118" s="16" t="s">
        <v>152</v>
      </c>
      <c r="D118" s="129" t="s">
        <v>303</v>
      </c>
      <c r="E118" s="99">
        <v>10850</v>
      </c>
      <c r="F118" s="136" t="s">
        <v>155</v>
      </c>
      <c r="G118" s="125" t="b">
        <v>1</v>
      </c>
    </row>
    <row r="119" ht="26.4" spans="1:7">
      <c r="A119" s="56">
        <v>42828</v>
      </c>
      <c r="B119" s="21" t="s">
        <v>309</v>
      </c>
      <c r="C119" s="16" t="s">
        <v>310</v>
      </c>
      <c r="D119" s="129" t="s">
        <v>303</v>
      </c>
      <c r="E119" s="99">
        <v>4650</v>
      </c>
      <c r="F119" s="136" t="s">
        <v>155</v>
      </c>
      <c r="G119" s="125" t="b">
        <v>1</v>
      </c>
    </row>
    <row r="120" ht="26.4" spans="1:7">
      <c r="A120" s="56">
        <v>42828</v>
      </c>
      <c r="B120" s="21" t="s">
        <v>311</v>
      </c>
      <c r="C120" s="16" t="s">
        <v>302</v>
      </c>
      <c r="D120" s="129" t="s">
        <v>312</v>
      </c>
      <c r="E120" s="99">
        <v>143350</v>
      </c>
      <c r="F120" s="136" t="s">
        <v>313</v>
      </c>
      <c r="G120" s="125" t="b">
        <v>1</v>
      </c>
    </row>
    <row r="121" ht="26.4" spans="1:7">
      <c r="A121" s="56">
        <v>42828</v>
      </c>
      <c r="B121" s="21" t="s">
        <v>314</v>
      </c>
      <c r="C121" s="16" t="s">
        <v>310</v>
      </c>
      <c r="D121" s="129" t="s">
        <v>312</v>
      </c>
      <c r="E121" s="99">
        <v>1550</v>
      </c>
      <c r="F121" s="136" t="s">
        <v>313</v>
      </c>
      <c r="G121" s="125" t="b">
        <v>1</v>
      </c>
    </row>
    <row r="122" ht="26.4" spans="1:7">
      <c r="A122" s="56">
        <v>42828</v>
      </c>
      <c r="B122" s="21" t="s">
        <v>315</v>
      </c>
      <c r="C122" s="16" t="s">
        <v>110</v>
      </c>
      <c r="D122" s="129" t="s">
        <v>312</v>
      </c>
      <c r="E122" s="99">
        <v>4300</v>
      </c>
      <c r="F122" s="136" t="s">
        <v>296</v>
      </c>
      <c r="G122" s="125" t="b">
        <v>1</v>
      </c>
    </row>
    <row r="123" ht="26.4" spans="1:7">
      <c r="A123" s="56">
        <v>42828</v>
      </c>
      <c r="B123" s="21" t="s">
        <v>316</v>
      </c>
      <c r="C123" s="16" t="s">
        <v>161</v>
      </c>
      <c r="D123" s="129" t="s">
        <v>312</v>
      </c>
      <c r="E123" s="99">
        <v>6700</v>
      </c>
      <c r="F123" s="136" t="s">
        <v>313</v>
      </c>
      <c r="G123" s="125" t="b">
        <v>1</v>
      </c>
    </row>
    <row r="124" ht="26.4" spans="1:7">
      <c r="A124" s="56">
        <v>42828</v>
      </c>
      <c r="B124" s="21" t="s">
        <v>317</v>
      </c>
      <c r="C124" s="16" t="s">
        <v>152</v>
      </c>
      <c r="D124" s="129" t="s">
        <v>312</v>
      </c>
      <c r="E124" s="99">
        <v>10500</v>
      </c>
      <c r="F124" s="136" t="s">
        <v>313</v>
      </c>
      <c r="G124" s="125" t="b">
        <v>1</v>
      </c>
    </row>
    <row r="125" ht="26.4" spans="1:7">
      <c r="A125" s="56">
        <v>42828</v>
      </c>
      <c r="B125" s="21" t="s">
        <v>318</v>
      </c>
      <c r="C125" s="16" t="s">
        <v>319</v>
      </c>
      <c r="D125" s="129" t="s">
        <v>312</v>
      </c>
      <c r="E125" s="99">
        <v>1550</v>
      </c>
      <c r="F125" s="136" t="s">
        <v>313</v>
      </c>
      <c r="G125" s="125" t="b">
        <v>1</v>
      </c>
    </row>
    <row r="126" ht="26.4" spans="1:7">
      <c r="A126" s="56">
        <v>42828</v>
      </c>
      <c r="B126" s="21" t="s">
        <v>320</v>
      </c>
      <c r="C126" s="16" t="s">
        <v>321</v>
      </c>
      <c r="D126" s="129" t="s">
        <v>312</v>
      </c>
      <c r="E126" s="99">
        <v>2750</v>
      </c>
      <c r="F126" s="136" t="s">
        <v>313</v>
      </c>
      <c r="G126" s="125" t="b">
        <v>1</v>
      </c>
    </row>
    <row r="127" ht="26.4" spans="1:7">
      <c r="A127" s="56">
        <v>42828</v>
      </c>
      <c r="B127" s="21" t="s">
        <v>322</v>
      </c>
      <c r="C127" s="16" t="s">
        <v>323</v>
      </c>
      <c r="D127" s="133" t="s">
        <v>196</v>
      </c>
      <c r="E127" s="99">
        <v>6500</v>
      </c>
      <c r="F127" s="136" t="s">
        <v>324</v>
      </c>
      <c r="G127" s="173" t="s">
        <v>29</v>
      </c>
    </row>
    <row r="128" ht="26.4" spans="1:7">
      <c r="A128" s="56">
        <v>42828</v>
      </c>
      <c r="B128" s="21" t="s">
        <v>325</v>
      </c>
      <c r="C128" s="16" t="s">
        <v>326</v>
      </c>
      <c r="D128" s="133" t="s">
        <v>61</v>
      </c>
      <c r="E128" s="99">
        <v>11100</v>
      </c>
      <c r="F128" s="136" t="s">
        <v>327</v>
      </c>
      <c r="G128" s="125" t="b">
        <v>1</v>
      </c>
    </row>
    <row r="129" ht="26.4" spans="1:7">
      <c r="A129" s="56">
        <v>42828</v>
      </c>
      <c r="B129" s="21" t="s">
        <v>328</v>
      </c>
      <c r="C129" s="16" t="s">
        <v>64</v>
      </c>
      <c r="D129" s="17" t="s">
        <v>329</v>
      </c>
      <c r="E129" s="99">
        <v>90825</v>
      </c>
      <c r="F129" s="136" t="s">
        <v>330</v>
      </c>
      <c r="G129" s="125" t="b">
        <v>1</v>
      </c>
    </row>
    <row r="130" ht="26.4" spans="1:7">
      <c r="A130" s="56">
        <v>42832</v>
      </c>
      <c r="B130" s="21" t="s">
        <v>331</v>
      </c>
      <c r="C130" s="16" t="s">
        <v>302</v>
      </c>
      <c r="D130" s="129" t="s">
        <v>332</v>
      </c>
      <c r="E130" s="99">
        <v>162800</v>
      </c>
      <c r="F130" s="136" t="s">
        <v>299</v>
      </c>
      <c r="G130" s="125" t="b">
        <v>1</v>
      </c>
    </row>
    <row r="131" ht="26.4" spans="1:7">
      <c r="A131" s="56">
        <v>42832</v>
      </c>
      <c r="B131" s="21" t="s">
        <v>333</v>
      </c>
      <c r="C131" s="16" t="s">
        <v>310</v>
      </c>
      <c r="D131" s="129" t="s">
        <v>332</v>
      </c>
      <c r="E131" s="99">
        <v>1550</v>
      </c>
      <c r="F131" s="136" t="s">
        <v>163</v>
      </c>
      <c r="G131" s="125" t="b">
        <v>1</v>
      </c>
    </row>
    <row r="132" ht="26.4" spans="1:7">
      <c r="A132" s="56">
        <v>42832</v>
      </c>
      <c r="B132" s="21" t="s">
        <v>334</v>
      </c>
      <c r="C132" s="16" t="s">
        <v>110</v>
      </c>
      <c r="D132" s="129" t="s">
        <v>332</v>
      </c>
      <c r="E132" s="99">
        <v>28950</v>
      </c>
      <c r="F132" s="136" t="s">
        <v>313</v>
      </c>
      <c r="G132" s="125" t="b">
        <v>1</v>
      </c>
    </row>
    <row r="133" ht="26.4" spans="1:7">
      <c r="A133" s="56">
        <v>42832</v>
      </c>
      <c r="B133" s="21" t="s">
        <v>335</v>
      </c>
      <c r="C133" s="16" t="s">
        <v>161</v>
      </c>
      <c r="D133" s="129" t="s">
        <v>332</v>
      </c>
      <c r="E133" s="99">
        <v>1550</v>
      </c>
      <c r="F133" s="136" t="s">
        <v>163</v>
      </c>
      <c r="G133" s="125" t="b">
        <v>1</v>
      </c>
    </row>
    <row r="134" ht="26.4" spans="1:7">
      <c r="A134" s="56">
        <v>42832</v>
      </c>
      <c r="B134" s="21" t="s">
        <v>336</v>
      </c>
      <c r="C134" s="16" t="s">
        <v>152</v>
      </c>
      <c r="D134" s="129" t="s">
        <v>332</v>
      </c>
      <c r="E134" s="99">
        <v>17950</v>
      </c>
      <c r="F134" s="136" t="s">
        <v>299</v>
      </c>
      <c r="G134" s="125" t="b">
        <v>1</v>
      </c>
    </row>
    <row r="135" ht="26.4" spans="1:7">
      <c r="A135" s="56">
        <v>42832</v>
      </c>
      <c r="B135" s="21" t="s">
        <v>337</v>
      </c>
      <c r="C135" s="16" t="s">
        <v>319</v>
      </c>
      <c r="D135" s="129" t="s">
        <v>332</v>
      </c>
      <c r="E135" s="99">
        <v>1550</v>
      </c>
      <c r="F135" s="136" t="s">
        <v>163</v>
      </c>
      <c r="G135" s="125" t="b">
        <v>1</v>
      </c>
    </row>
    <row r="136" ht="26.4" spans="1:7">
      <c r="A136" s="56">
        <v>42832</v>
      </c>
      <c r="B136" s="21" t="s">
        <v>338</v>
      </c>
      <c r="C136" s="16" t="s">
        <v>321</v>
      </c>
      <c r="D136" s="129" t="s">
        <v>332</v>
      </c>
      <c r="E136" s="99">
        <v>3400</v>
      </c>
      <c r="F136" s="136" t="s">
        <v>299</v>
      </c>
      <c r="G136" s="125" t="b">
        <v>1</v>
      </c>
    </row>
    <row r="137" ht="26.4" spans="1:7">
      <c r="A137" s="56">
        <v>42832</v>
      </c>
      <c r="B137" s="21" t="s">
        <v>339</v>
      </c>
      <c r="C137" s="16" t="s">
        <v>340</v>
      </c>
      <c r="D137" s="129" t="s">
        <v>332</v>
      </c>
      <c r="E137" s="99">
        <v>6700</v>
      </c>
      <c r="F137" s="136" t="s">
        <v>163</v>
      </c>
      <c r="G137" s="125" t="b">
        <v>1</v>
      </c>
    </row>
    <row r="138" ht="26.4" spans="1:6">
      <c r="A138" s="56">
        <v>42836</v>
      </c>
      <c r="B138" s="21" t="s">
        <v>341</v>
      </c>
      <c r="C138" s="16" t="s">
        <v>254</v>
      </c>
      <c r="D138" s="133" t="s">
        <v>146</v>
      </c>
      <c r="E138" s="99">
        <v>2000</v>
      </c>
      <c r="F138" s="145"/>
    </row>
    <row r="139" ht="26.4" spans="1:7">
      <c r="A139" s="56">
        <v>42836</v>
      </c>
      <c r="B139" s="21" t="s">
        <v>342</v>
      </c>
      <c r="C139" s="16" t="s">
        <v>64</v>
      </c>
      <c r="D139" s="111" t="s">
        <v>343</v>
      </c>
      <c r="E139" s="99">
        <v>72550</v>
      </c>
      <c r="F139" s="124" t="s">
        <v>344</v>
      </c>
      <c r="G139" s="125" t="b">
        <v>1</v>
      </c>
    </row>
    <row r="140" ht="26.4" spans="1:7">
      <c r="A140" s="56">
        <v>42837</v>
      </c>
      <c r="B140" s="21" t="s">
        <v>345</v>
      </c>
      <c r="C140" s="16" t="s">
        <v>346</v>
      </c>
      <c r="D140" s="129" t="s">
        <v>347</v>
      </c>
      <c r="E140" s="99">
        <v>82678</v>
      </c>
      <c r="F140" s="124" t="s">
        <v>25</v>
      </c>
      <c r="G140" s="125" t="b">
        <v>1</v>
      </c>
    </row>
    <row r="141" ht="26.4" spans="1:7">
      <c r="A141" s="56">
        <v>42837</v>
      </c>
      <c r="B141" s="21" t="s">
        <v>348</v>
      </c>
      <c r="C141" s="16" t="s">
        <v>349</v>
      </c>
      <c r="D141" s="129" t="s">
        <v>347</v>
      </c>
      <c r="E141" s="99">
        <v>23717</v>
      </c>
      <c r="F141" s="124" t="s">
        <v>25</v>
      </c>
      <c r="G141" s="125" t="b">
        <v>1</v>
      </c>
    </row>
    <row r="142" ht="26.4" spans="1:7">
      <c r="A142" s="56">
        <v>42837</v>
      </c>
      <c r="B142" s="21" t="s">
        <v>350</v>
      </c>
      <c r="C142" s="16" t="s">
        <v>351</v>
      </c>
      <c r="D142" s="129" t="s">
        <v>347</v>
      </c>
      <c r="E142" s="99">
        <v>345770</v>
      </c>
      <c r="F142" s="124" t="s">
        <v>25</v>
      </c>
      <c r="G142" s="125" t="b">
        <v>1</v>
      </c>
    </row>
    <row r="143" ht="26.4" spans="1:7">
      <c r="A143" s="56">
        <v>42837</v>
      </c>
      <c r="B143" s="21" t="s">
        <v>352</v>
      </c>
      <c r="C143" s="16" t="s">
        <v>353</v>
      </c>
      <c r="D143" s="129" t="s">
        <v>347</v>
      </c>
      <c r="E143" s="99">
        <v>63390</v>
      </c>
      <c r="F143" s="124" t="s">
        <v>25</v>
      </c>
      <c r="G143" s="125" t="b">
        <v>1</v>
      </c>
    </row>
    <row r="144" ht="26.4" spans="1:7">
      <c r="A144" s="56">
        <v>42837</v>
      </c>
      <c r="B144" s="21" t="s">
        <v>354</v>
      </c>
      <c r="C144" s="16" t="s">
        <v>355</v>
      </c>
      <c r="D144" s="129" t="s">
        <v>347</v>
      </c>
      <c r="E144" s="99">
        <v>11900</v>
      </c>
      <c r="F144" s="124" t="s">
        <v>25</v>
      </c>
      <c r="G144" s="125" t="b">
        <v>1</v>
      </c>
    </row>
    <row r="145" ht="26.4" spans="1:7">
      <c r="A145" s="56">
        <v>42837</v>
      </c>
      <c r="B145" s="21" t="s">
        <v>356</v>
      </c>
      <c r="C145" s="16" t="s">
        <v>357</v>
      </c>
      <c r="D145" s="129" t="s">
        <v>347</v>
      </c>
      <c r="E145" s="99">
        <v>3050</v>
      </c>
      <c r="F145" s="124" t="s">
        <v>25</v>
      </c>
      <c r="G145" s="125" t="b">
        <v>1</v>
      </c>
    </row>
    <row r="146" ht="26.4" spans="1:7">
      <c r="A146" s="56">
        <v>42837</v>
      </c>
      <c r="B146" s="21" t="s">
        <v>358</v>
      </c>
      <c r="C146" s="16" t="s">
        <v>359</v>
      </c>
      <c r="D146" s="129" t="s">
        <v>347</v>
      </c>
      <c r="E146" s="99">
        <v>261558</v>
      </c>
      <c r="F146" s="124" t="s">
        <v>25</v>
      </c>
      <c r="G146" s="125" t="b">
        <v>1</v>
      </c>
    </row>
    <row r="147" ht="26.4" spans="1:7">
      <c r="A147" s="56">
        <v>42843</v>
      </c>
      <c r="B147" s="21" t="s">
        <v>360</v>
      </c>
      <c r="C147" s="14" t="s">
        <v>210</v>
      </c>
      <c r="D147" s="133" t="s">
        <v>361</v>
      </c>
      <c r="E147" s="99">
        <v>7000</v>
      </c>
      <c r="F147" s="136" t="s">
        <v>262</v>
      </c>
      <c r="G147" s="173" t="s">
        <v>29</v>
      </c>
    </row>
    <row r="148" ht="26.4" spans="1:7">
      <c r="A148" s="56">
        <v>42845</v>
      </c>
      <c r="B148" s="21" t="s">
        <v>362</v>
      </c>
      <c r="C148" s="14" t="s">
        <v>72</v>
      </c>
      <c r="D148" s="46" t="s">
        <v>363</v>
      </c>
      <c r="E148" s="99">
        <v>36550</v>
      </c>
      <c r="F148" s="136" t="s">
        <v>186</v>
      </c>
      <c r="G148" s="125" t="b">
        <v>1</v>
      </c>
    </row>
    <row r="149" ht="26.4" spans="1:7">
      <c r="A149" s="56">
        <v>42846</v>
      </c>
      <c r="B149" s="21" t="s">
        <v>364</v>
      </c>
      <c r="C149" s="16" t="s">
        <v>100</v>
      </c>
      <c r="D149" s="17" t="s">
        <v>365</v>
      </c>
      <c r="E149" s="99">
        <v>37100</v>
      </c>
      <c r="F149" s="124" t="s">
        <v>91</v>
      </c>
      <c r="G149" s="125" t="b">
        <v>1</v>
      </c>
    </row>
    <row r="150" ht="26.4" spans="1:7">
      <c r="A150" s="56">
        <v>42846</v>
      </c>
      <c r="B150" s="21" t="s">
        <v>366</v>
      </c>
      <c r="C150" s="14" t="s">
        <v>84</v>
      </c>
      <c r="D150" s="17" t="s">
        <v>268</v>
      </c>
      <c r="E150" s="99">
        <v>2005552</v>
      </c>
      <c r="F150" s="124" t="s">
        <v>367</v>
      </c>
      <c r="G150" s="125" t="b">
        <v>1</v>
      </c>
    </row>
    <row r="151" ht="26.4" spans="1:7">
      <c r="A151" s="56">
        <v>42846</v>
      </c>
      <c r="B151" s="21" t="s">
        <v>368</v>
      </c>
      <c r="C151" s="16" t="s">
        <v>190</v>
      </c>
      <c r="D151" s="133" t="s">
        <v>369</v>
      </c>
      <c r="E151" s="99">
        <v>5550</v>
      </c>
      <c r="F151" s="136" t="s">
        <v>370</v>
      </c>
      <c r="G151" s="125" t="b">
        <v>1</v>
      </c>
    </row>
    <row r="152" ht="26.4" spans="1:7">
      <c r="A152" s="56">
        <v>42850</v>
      </c>
      <c r="B152" s="21" t="s">
        <v>371</v>
      </c>
      <c r="C152" s="23" t="s">
        <v>60</v>
      </c>
      <c r="D152" s="17" t="s">
        <v>61</v>
      </c>
      <c r="E152" s="99">
        <v>1750</v>
      </c>
      <c r="F152" s="136" t="s">
        <v>372</v>
      </c>
      <c r="G152" s="173" t="s">
        <v>29</v>
      </c>
    </row>
    <row r="153" ht="26.4" spans="1:7">
      <c r="A153" s="56">
        <v>42850</v>
      </c>
      <c r="B153" s="21" t="s">
        <v>373</v>
      </c>
      <c r="C153" s="16" t="s">
        <v>374</v>
      </c>
      <c r="D153" s="146" t="s">
        <v>127</v>
      </c>
      <c r="E153" s="102">
        <v>46386</v>
      </c>
      <c r="F153" s="136" t="s">
        <v>375</v>
      </c>
      <c r="G153" s="173" t="s">
        <v>29</v>
      </c>
    </row>
    <row r="154" ht="26.4" spans="1:7">
      <c r="A154" s="56">
        <v>42850</v>
      </c>
      <c r="B154" s="21" t="s">
        <v>376</v>
      </c>
      <c r="C154" s="23" t="s">
        <v>377</v>
      </c>
      <c r="D154" s="22" t="s">
        <v>98</v>
      </c>
      <c r="E154" s="99">
        <v>78750</v>
      </c>
      <c r="F154" s="155" t="s">
        <v>378</v>
      </c>
      <c r="G154" s="173" t="s">
        <v>29</v>
      </c>
    </row>
    <row r="155" ht="26.4" spans="1:7">
      <c r="A155" s="56" t="s">
        <v>379</v>
      </c>
      <c r="B155" s="21" t="s">
        <v>380</v>
      </c>
      <c r="C155" s="16" t="s">
        <v>381</v>
      </c>
      <c r="D155" s="17" t="s">
        <v>258</v>
      </c>
      <c r="E155" s="99">
        <v>2400</v>
      </c>
      <c r="F155" s="124" t="s">
        <v>25</v>
      </c>
      <c r="G155" s="125" t="b">
        <v>1</v>
      </c>
    </row>
    <row r="156" ht="26.4" spans="1:7">
      <c r="A156" s="56">
        <v>42851</v>
      </c>
      <c r="B156" s="21" t="s">
        <v>382</v>
      </c>
      <c r="C156" s="16" t="s">
        <v>383</v>
      </c>
      <c r="D156" s="17" t="s">
        <v>365</v>
      </c>
      <c r="E156" s="99">
        <v>2250</v>
      </c>
      <c r="F156" s="124" t="s">
        <v>25</v>
      </c>
      <c r="G156" s="125" t="b">
        <v>1</v>
      </c>
    </row>
    <row r="157" ht="26.4" spans="1:7">
      <c r="A157" s="56">
        <v>42851</v>
      </c>
      <c r="B157" s="21" t="s">
        <v>384</v>
      </c>
      <c r="C157" s="16" t="s">
        <v>385</v>
      </c>
      <c r="D157" s="17" t="s">
        <v>369</v>
      </c>
      <c r="E157" s="102">
        <v>1750</v>
      </c>
      <c r="F157" s="124" t="s">
        <v>386</v>
      </c>
      <c r="G157" s="125" t="s">
        <v>387</v>
      </c>
    </row>
    <row r="158" ht="26.4" spans="1:7">
      <c r="A158" s="56">
        <v>42853</v>
      </c>
      <c r="B158" s="21" t="s">
        <v>388</v>
      </c>
      <c r="C158" s="23" t="s">
        <v>389</v>
      </c>
      <c r="D158" s="22" t="s">
        <v>133</v>
      </c>
      <c r="E158" s="99">
        <f>35000</f>
        <v>35000</v>
      </c>
      <c r="F158" s="136" t="s">
        <v>211</v>
      </c>
      <c r="G158" s="173" t="s">
        <v>29</v>
      </c>
    </row>
    <row r="159" ht="26.4" spans="1:7">
      <c r="A159" s="56">
        <v>42853</v>
      </c>
      <c r="B159" s="21" t="s">
        <v>390</v>
      </c>
      <c r="C159" s="23" t="s">
        <v>391</v>
      </c>
      <c r="D159" s="111" t="s">
        <v>392</v>
      </c>
      <c r="E159" s="99">
        <v>14000</v>
      </c>
      <c r="F159" s="124" t="s">
        <v>393</v>
      </c>
      <c r="G159" s="125" t="b">
        <v>1</v>
      </c>
    </row>
    <row r="160" ht="26.4" spans="1:7">
      <c r="A160" s="56">
        <v>42856</v>
      </c>
      <c r="B160" s="21" t="s">
        <v>394</v>
      </c>
      <c r="C160" s="23" t="s">
        <v>395</v>
      </c>
      <c r="D160" s="133" t="s">
        <v>396</v>
      </c>
      <c r="E160" s="99">
        <v>3500</v>
      </c>
      <c r="F160" s="156">
        <v>43090</v>
      </c>
      <c r="G160" s="125" t="b">
        <v>1</v>
      </c>
    </row>
    <row r="161" ht="26.4" spans="1:7">
      <c r="A161" s="56">
        <v>42856</v>
      </c>
      <c r="B161" s="21" t="s">
        <v>397</v>
      </c>
      <c r="C161" s="16" t="s">
        <v>271</v>
      </c>
      <c r="D161" s="17" t="s">
        <v>268</v>
      </c>
      <c r="E161" s="99">
        <v>87680</v>
      </c>
      <c r="F161" s="136" t="s">
        <v>211</v>
      </c>
      <c r="G161" s="125" t="b">
        <v>1</v>
      </c>
    </row>
    <row r="162" ht="26.4" spans="1:7">
      <c r="A162" s="56">
        <v>42856</v>
      </c>
      <c r="B162" s="21" t="s">
        <v>398</v>
      </c>
      <c r="C162" s="14" t="s">
        <v>399</v>
      </c>
      <c r="D162" s="17" t="s">
        <v>400</v>
      </c>
      <c r="E162" s="102">
        <v>19100</v>
      </c>
      <c r="F162" s="136" t="s">
        <v>401</v>
      </c>
      <c r="G162" s="125" t="b">
        <v>1</v>
      </c>
    </row>
    <row r="163" ht="26.4" spans="1:7">
      <c r="A163" s="56">
        <v>42858</v>
      </c>
      <c r="B163" s="21" t="s">
        <v>402</v>
      </c>
      <c r="C163" s="14" t="s">
        <v>84</v>
      </c>
      <c r="D163" s="17" t="s">
        <v>268</v>
      </c>
      <c r="E163" s="99">
        <v>21369</v>
      </c>
      <c r="F163" s="136" t="s">
        <v>228</v>
      </c>
      <c r="G163" s="125" t="b">
        <v>1</v>
      </c>
    </row>
    <row r="164" ht="26.4" spans="1:7">
      <c r="A164" s="56">
        <v>42860</v>
      </c>
      <c r="B164" s="21" t="s">
        <v>403</v>
      </c>
      <c r="C164" s="16" t="s">
        <v>56</v>
      </c>
      <c r="D164" s="133" t="s">
        <v>404</v>
      </c>
      <c r="E164" s="99">
        <v>170000</v>
      </c>
      <c r="F164" s="136" t="s">
        <v>405</v>
      </c>
      <c r="G164" s="173" t="s">
        <v>29</v>
      </c>
    </row>
    <row r="165" ht="26.4" spans="1:7">
      <c r="A165" s="56">
        <v>42860</v>
      </c>
      <c r="B165" s="21" t="s">
        <v>406</v>
      </c>
      <c r="C165" s="16" t="s">
        <v>407</v>
      </c>
      <c r="D165" s="133" t="s">
        <v>408</v>
      </c>
      <c r="E165" s="99">
        <v>300000</v>
      </c>
      <c r="F165" s="136" t="s">
        <v>409</v>
      </c>
      <c r="G165" s="125" t="b">
        <v>1</v>
      </c>
    </row>
    <row r="166" ht="26.4" spans="1:7">
      <c r="A166" s="56">
        <v>42860</v>
      </c>
      <c r="B166" s="21" t="s">
        <v>410</v>
      </c>
      <c r="C166" s="16" t="s">
        <v>100</v>
      </c>
      <c r="D166" s="17" t="s">
        <v>411</v>
      </c>
      <c r="E166" s="99">
        <v>56450</v>
      </c>
      <c r="F166" s="136" t="s">
        <v>412</v>
      </c>
      <c r="G166" s="125" t="b">
        <v>1</v>
      </c>
    </row>
    <row r="167" ht="26.4" spans="1:7">
      <c r="A167" s="56">
        <v>42860</v>
      </c>
      <c r="B167" s="21" t="s">
        <v>413</v>
      </c>
      <c r="C167" s="23" t="s">
        <v>20</v>
      </c>
      <c r="D167" s="127" t="s">
        <v>414</v>
      </c>
      <c r="E167" s="99">
        <v>20000</v>
      </c>
      <c r="F167" s="136" t="s">
        <v>372</v>
      </c>
      <c r="G167" s="125" t="b">
        <v>1</v>
      </c>
    </row>
    <row r="168" ht="26.4" spans="1:7">
      <c r="A168" s="56">
        <v>42863</v>
      </c>
      <c r="B168" s="21" t="s">
        <v>415</v>
      </c>
      <c r="C168" s="16" t="s">
        <v>72</v>
      </c>
      <c r="D168" s="46" t="s">
        <v>416</v>
      </c>
      <c r="E168" s="99">
        <v>24500</v>
      </c>
      <c r="F168" s="136" t="s">
        <v>417</v>
      </c>
      <c r="G168" s="125" t="b">
        <v>1</v>
      </c>
    </row>
    <row r="169" ht="26.4" spans="1:6">
      <c r="A169" s="148">
        <v>42863</v>
      </c>
      <c r="B169" s="149" t="s">
        <v>418</v>
      </c>
      <c r="C169" s="150" t="s">
        <v>407</v>
      </c>
      <c r="D169" s="171" t="s">
        <v>61</v>
      </c>
      <c r="E169" s="152">
        <v>3700</v>
      </c>
      <c r="F169" s="172" t="s">
        <v>419</v>
      </c>
    </row>
    <row r="170" ht="26.4" spans="1:7">
      <c r="A170" s="56">
        <v>42864</v>
      </c>
      <c r="B170" s="21" t="s">
        <v>420</v>
      </c>
      <c r="C170" s="16" t="s">
        <v>421</v>
      </c>
      <c r="D170" s="129" t="s">
        <v>422</v>
      </c>
      <c r="E170" s="99">
        <v>112920</v>
      </c>
      <c r="F170" s="136" t="s">
        <v>423</v>
      </c>
      <c r="G170" s="125" t="b">
        <v>1</v>
      </c>
    </row>
    <row r="171" ht="26.4" spans="1:7">
      <c r="A171" s="56">
        <v>42864</v>
      </c>
      <c r="B171" s="21" t="s">
        <v>424</v>
      </c>
      <c r="C171" s="16" t="s">
        <v>425</v>
      </c>
      <c r="D171" s="129" t="s">
        <v>312</v>
      </c>
      <c r="E171" s="99">
        <v>256633</v>
      </c>
      <c r="F171" s="136" t="s">
        <v>423</v>
      </c>
      <c r="G171" s="125" t="b">
        <v>1</v>
      </c>
    </row>
    <row r="172" ht="26.4" spans="1:7">
      <c r="A172" s="56">
        <v>42864</v>
      </c>
      <c r="B172" s="21" t="s">
        <v>426</v>
      </c>
      <c r="C172" s="16" t="s">
        <v>421</v>
      </c>
      <c r="D172" s="129" t="s">
        <v>312</v>
      </c>
      <c r="E172" s="99">
        <v>95518</v>
      </c>
      <c r="F172" s="136" t="s">
        <v>423</v>
      </c>
      <c r="G172" s="125" t="b">
        <v>1</v>
      </c>
    </row>
    <row r="173" ht="26.4" spans="1:7">
      <c r="A173" s="56">
        <v>42864</v>
      </c>
      <c r="B173" s="21" t="s">
        <v>427</v>
      </c>
      <c r="C173" s="16" t="s">
        <v>428</v>
      </c>
      <c r="D173" s="129" t="s">
        <v>312</v>
      </c>
      <c r="E173" s="99">
        <v>2890</v>
      </c>
      <c r="F173" s="136" t="s">
        <v>423</v>
      </c>
      <c r="G173" s="125" t="b">
        <v>1</v>
      </c>
    </row>
    <row r="174" ht="26.4" spans="1:7">
      <c r="A174" s="56">
        <v>42864</v>
      </c>
      <c r="B174" s="21" t="s">
        <v>429</v>
      </c>
      <c r="C174" s="16" t="s">
        <v>430</v>
      </c>
      <c r="D174" s="129" t="s">
        <v>312</v>
      </c>
      <c r="E174" s="99">
        <v>67580</v>
      </c>
      <c r="F174" s="136" t="s">
        <v>423</v>
      </c>
      <c r="G174" s="125" t="b">
        <v>1</v>
      </c>
    </row>
    <row r="175" ht="26.4" spans="1:7">
      <c r="A175" s="56">
        <v>42864</v>
      </c>
      <c r="B175" s="21" t="s">
        <v>431</v>
      </c>
      <c r="C175" s="16" t="s">
        <v>425</v>
      </c>
      <c r="D175" s="129" t="s">
        <v>312</v>
      </c>
      <c r="E175" s="99">
        <v>376018</v>
      </c>
      <c r="F175" s="136" t="s">
        <v>423</v>
      </c>
      <c r="G175" s="125" t="b">
        <v>1</v>
      </c>
    </row>
    <row r="176" ht="26.4" spans="1:7">
      <c r="A176" s="56">
        <v>42864</v>
      </c>
      <c r="B176" s="21" t="s">
        <v>432</v>
      </c>
      <c r="C176" s="16" t="s">
        <v>421</v>
      </c>
      <c r="D176" s="129" t="s">
        <v>312</v>
      </c>
      <c r="E176" s="99">
        <v>78070</v>
      </c>
      <c r="F176" s="136" t="s">
        <v>423</v>
      </c>
      <c r="G176" s="125" t="b">
        <v>1</v>
      </c>
    </row>
    <row r="177" ht="26.4" spans="1:7">
      <c r="A177" s="56">
        <v>42864</v>
      </c>
      <c r="B177" s="21" t="s">
        <v>433</v>
      </c>
      <c r="C177" s="16" t="s">
        <v>428</v>
      </c>
      <c r="D177" s="129" t="s">
        <v>312</v>
      </c>
      <c r="E177" s="99">
        <v>8062.5</v>
      </c>
      <c r="F177" s="136" t="s">
        <v>423</v>
      </c>
      <c r="G177" s="125" t="b">
        <v>1</v>
      </c>
    </row>
    <row r="178" ht="26.4" spans="1:7">
      <c r="A178" s="56">
        <v>42864</v>
      </c>
      <c r="B178" s="21" t="s">
        <v>434</v>
      </c>
      <c r="C178" s="16" t="s">
        <v>430</v>
      </c>
      <c r="D178" s="129" t="s">
        <v>312</v>
      </c>
      <c r="E178" s="99">
        <v>64834</v>
      </c>
      <c r="F178" s="136" t="s">
        <v>423</v>
      </c>
      <c r="G178" s="125" t="b">
        <v>1</v>
      </c>
    </row>
    <row r="179" ht="26.4" spans="1:7">
      <c r="A179" s="56">
        <v>42864</v>
      </c>
      <c r="B179" s="21" t="s">
        <v>435</v>
      </c>
      <c r="C179" s="16" t="s">
        <v>106</v>
      </c>
      <c r="D179" s="129" t="s">
        <v>436</v>
      </c>
      <c r="E179" s="99">
        <v>88450</v>
      </c>
      <c r="F179" s="136" t="s">
        <v>437</v>
      </c>
      <c r="G179" s="125" t="b">
        <v>1</v>
      </c>
    </row>
    <row r="180" ht="26.4" spans="1:7">
      <c r="A180" s="56">
        <v>42864</v>
      </c>
      <c r="B180" s="21" t="s">
        <v>438</v>
      </c>
      <c r="C180" s="16" t="s">
        <v>154</v>
      </c>
      <c r="D180" s="129" t="s">
        <v>436</v>
      </c>
      <c r="E180" s="99">
        <v>6200</v>
      </c>
      <c r="F180" s="136" t="s">
        <v>296</v>
      </c>
      <c r="G180" s="125" t="b">
        <v>1</v>
      </c>
    </row>
    <row r="181" ht="26.4" spans="1:7">
      <c r="A181" s="56">
        <v>42864</v>
      </c>
      <c r="B181" s="21" t="s">
        <v>439</v>
      </c>
      <c r="C181" s="16" t="s">
        <v>110</v>
      </c>
      <c r="D181" s="129" t="s">
        <v>436</v>
      </c>
      <c r="E181" s="99">
        <v>8050</v>
      </c>
      <c r="F181" s="136" t="s">
        <v>313</v>
      </c>
      <c r="G181" s="125" t="b">
        <v>1</v>
      </c>
    </row>
    <row r="182" ht="26.4" spans="1:7">
      <c r="A182" s="56">
        <v>42864</v>
      </c>
      <c r="B182" s="21" t="s">
        <v>440</v>
      </c>
      <c r="C182" s="16" t="s">
        <v>441</v>
      </c>
      <c r="D182" s="129" t="s">
        <v>436</v>
      </c>
      <c r="E182" s="99">
        <v>1550</v>
      </c>
      <c r="F182" s="136" t="s">
        <v>442</v>
      </c>
      <c r="G182" s="125" t="b">
        <v>1</v>
      </c>
    </row>
    <row r="183" ht="26.4" spans="1:6">
      <c r="A183" s="148">
        <v>42864</v>
      </c>
      <c r="B183" s="149" t="s">
        <v>443</v>
      </c>
      <c r="C183" s="150" t="s">
        <v>152</v>
      </c>
      <c r="D183" s="151" t="s">
        <v>436</v>
      </c>
      <c r="E183" s="152">
        <v>18050</v>
      </c>
      <c r="F183" s="157" t="s">
        <v>444</v>
      </c>
    </row>
    <row r="184" ht="26.4" spans="1:7">
      <c r="A184" s="56">
        <v>42864</v>
      </c>
      <c r="B184" s="21" t="s">
        <v>445</v>
      </c>
      <c r="C184" s="16" t="s">
        <v>319</v>
      </c>
      <c r="D184" s="129" t="s">
        <v>436</v>
      </c>
      <c r="E184" s="99">
        <v>1550</v>
      </c>
      <c r="F184" s="136" t="s">
        <v>296</v>
      </c>
      <c r="G184" s="125" t="b">
        <v>1</v>
      </c>
    </row>
    <row r="185" ht="26.4" spans="1:7">
      <c r="A185" s="56">
        <v>42867</v>
      </c>
      <c r="B185" s="21" t="s">
        <v>446</v>
      </c>
      <c r="C185" s="16" t="s">
        <v>103</v>
      </c>
      <c r="D185" s="133" t="s">
        <v>447</v>
      </c>
      <c r="E185" s="99">
        <v>3700</v>
      </c>
      <c r="F185" s="136" t="s">
        <v>448</v>
      </c>
      <c r="G185" s="125" t="b">
        <v>1</v>
      </c>
    </row>
    <row r="186" ht="26.4" spans="1:7">
      <c r="A186" s="56">
        <v>42871</v>
      </c>
      <c r="B186" s="21" t="s">
        <v>449</v>
      </c>
      <c r="C186" s="16" t="s">
        <v>395</v>
      </c>
      <c r="D186" s="17" t="s">
        <v>258</v>
      </c>
      <c r="E186" s="99">
        <v>12800</v>
      </c>
      <c r="F186" s="124" t="s">
        <v>423</v>
      </c>
      <c r="G186" s="125" t="b">
        <v>1</v>
      </c>
    </row>
    <row r="187" ht="26.4" spans="1:7">
      <c r="A187" s="56">
        <v>42871</v>
      </c>
      <c r="B187" s="21" t="s">
        <v>450</v>
      </c>
      <c r="C187" s="16" t="s">
        <v>451</v>
      </c>
      <c r="D187" s="17" t="s">
        <v>258</v>
      </c>
      <c r="E187" s="99">
        <v>4300</v>
      </c>
      <c r="F187" s="136" t="s">
        <v>452</v>
      </c>
      <c r="G187" s="125" t="b">
        <v>1</v>
      </c>
    </row>
    <row r="188" ht="26.4" spans="1:7">
      <c r="A188" s="56">
        <v>42871</v>
      </c>
      <c r="B188" s="21" t="s">
        <v>453</v>
      </c>
      <c r="C188" s="16" t="s">
        <v>84</v>
      </c>
      <c r="D188" s="17" t="s">
        <v>365</v>
      </c>
      <c r="E188" s="99">
        <v>1877425</v>
      </c>
      <c r="F188" s="124" t="s">
        <v>454</v>
      </c>
      <c r="G188" s="125" t="b">
        <v>1</v>
      </c>
    </row>
    <row r="189" ht="26.4" spans="1:7">
      <c r="A189" s="56">
        <v>42871</v>
      </c>
      <c r="B189" s="21" t="s">
        <v>455</v>
      </c>
      <c r="C189" s="23" t="s">
        <v>149</v>
      </c>
      <c r="D189" s="135" t="s">
        <v>456</v>
      </c>
      <c r="E189" s="99">
        <v>1323000</v>
      </c>
      <c r="F189" s="136" t="s">
        <v>457</v>
      </c>
      <c r="G189" s="173" t="s">
        <v>29</v>
      </c>
    </row>
    <row r="190" ht="26.4" spans="1:7">
      <c r="A190" s="56">
        <v>42872</v>
      </c>
      <c r="B190" s="21" t="s">
        <v>458</v>
      </c>
      <c r="C190" s="16" t="s">
        <v>281</v>
      </c>
      <c r="D190" s="129" t="s">
        <v>459</v>
      </c>
      <c r="E190" s="99">
        <v>1440000</v>
      </c>
      <c r="F190" s="136" t="s">
        <v>283</v>
      </c>
      <c r="G190" s="125" t="b">
        <v>1</v>
      </c>
    </row>
    <row r="191" ht="26.4" spans="1:7">
      <c r="A191" s="56">
        <v>42877</v>
      </c>
      <c r="B191" s="21" t="s">
        <v>460</v>
      </c>
      <c r="C191" s="16" t="s">
        <v>461</v>
      </c>
      <c r="D191" s="133" t="s">
        <v>227</v>
      </c>
      <c r="E191" s="99">
        <v>190000</v>
      </c>
      <c r="F191" s="136" t="s">
        <v>283</v>
      </c>
      <c r="G191" s="125" t="b">
        <v>1</v>
      </c>
    </row>
    <row r="192" ht="26.4" spans="1:7">
      <c r="A192" s="56">
        <v>42878</v>
      </c>
      <c r="B192" s="21" t="s">
        <v>462</v>
      </c>
      <c r="C192" s="16" t="s">
        <v>260</v>
      </c>
      <c r="D192" s="133" t="s">
        <v>142</v>
      </c>
      <c r="E192" s="99">
        <v>13650</v>
      </c>
      <c r="F192" s="136" t="s">
        <v>262</v>
      </c>
      <c r="G192" s="125" t="b">
        <v>1</v>
      </c>
    </row>
    <row r="193" ht="26.4" spans="1:7">
      <c r="A193" s="56">
        <v>42878</v>
      </c>
      <c r="B193" s="21" t="s">
        <v>463</v>
      </c>
      <c r="C193" s="23" t="s">
        <v>464</v>
      </c>
      <c r="D193" s="22" t="s">
        <v>133</v>
      </c>
      <c r="E193" s="99">
        <f>35000</f>
        <v>35000</v>
      </c>
      <c r="F193" s="124" t="s">
        <v>465</v>
      </c>
      <c r="G193" s="173" t="s">
        <v>29</v>
      </c>
    </row>
    <row r="194" ht="26.4" spans="1:7">
      <c r="A194" s="56" t="s">
        <v>466</v>
      </c>
      <c r="B194" s="21" t="s">
        <v>467</v>
      </c>
      <c r="C194" s="23" t="s">
        <v>468</v>
      </c>
      <c r="D194" s="129" t="s">
        <v>422</v>
      </c>
      <c r="E194" s="99">
        <v>5800</v>
      </c>
      <c r="F194" s="136" t="s">
        <v>469</v>
      </c>
      <c r="G194" s="125" t="b">
        <v>1</v>
      </c>
    </row>
    <row r="195" ht="26.4" spans="1:7">
      <c r="A195" s="56" t="s">
        <v>470</v>
      </c>
      <c r="B195" s="21" t="s">
        <v>471</v>
      </c>
      <c r="C195" s="23" t="s">
        <v>472</v>
      </c>
      <c r="D195" s="158" t="s">
        <v>473</v>
      </c>
      <c r="E195" s="99">
        <v>2000</v>
      </c>
      <c r="F195" s="136" t="s">
        <v>474</v>
      </c>
      <c r="G195" s="173" t="s">
        <v>29</v>
      </c>
    </row>
    <row r="196" ht="26.4" spans="1:7">
      <c r="A196" s="56">
        <v>42886</v>
      </c>
      <c r="B196" s="21" t="s">
        <v>475</v>
      </c>
      <c r="C196" s="23" t="s">
        <v>23</v>
      </c>
      <c r="D196" s="22" t="s">
        <v>24</v>
      </c>
      <c r="E196" s="99">
        <v>7400</v>
      </c>
      <c r="F196" s="136" t="s">
        <v>405</v>
      </c>
      <c r="G196" s="125" t="b">
        <v>1</v>
      </c>
    </row>
    <row r="197" ht="26.4" spans="1:7">
      <c r="A197" s="56">
        <v>42886</v>
      </c>
      <c r="B197" s="21" t="s">
        <v>476</v>
      </c>
      <c r="C197" s="16" t="s">
        <v>477</v>
      </c>
      <c r="D197" s="146" t="s">
        <v>127</v>
      </c>
      <c r="E197" s="102">
        <v>46386</v>
      </c>
      <c r="F197" s="136" t="s">
        <v>228</v>
      </c>
      <c r="G197" s="173" t="s">
        <v>29</v>
      </c>
    </row>
    <row r="198" ht="26.4" spans="1:7">
      <c r="A198" s="56">
        <v>42886</v>
      </c>
      <c r="B198" s="21" t="s">
        <v>478</v>
      </c>
      <c r="C198" s="23" t="s">
        <v>479</v>
      </c>
      <c r="D198" s="22" t="s">
        <v>98</v>
      </c>
      <c r="E198" s="99">
        <v>78750</v>
      </c>
      <c r="F198" s="136" t="s">
        <v>480</v>
      </c>
      <c r="G198" s="173" t="s">
        <v>29</v>
      </c>
    </row>
    <row r="199" ht="26.4" spans="1:7">
      <c r="A199" s="56">
        <v>42886</v>
      </c>
      <c r="B199" s="21" t="s">
        <v>481</v>
      </c>
      <c r="C199" s="23" t="s">
        <v>482</v>
      </c>
      <c r="D199" s="111" t="s">
        <v>483</v>
      </c>
      <c r="E199" s="99">
        <v>14000</v>
      </c>
      <c r="F199" s="136" t="s">
        <v>283</v>
      </c>
      <c r="G199" s="125" t="b">
        <v>1</v>
      </c>
    </row>
    <row r="200" ht="26.4" spans="1:7">
      <c r="A200" s="56">
        <v>42887</v>
      </c>
      <c r="B200" s="21" t="s">
        <v>484</v>
      </c>
      <c r="C200" s="23" t="s">
        <v>12</v>
      </c>
      <c r="D200" s="100" t="s">
        <v>485</v>
      </c>
      <c r="E200" s="99">
        <v>957432.5</v>
      </c>
      <c r="F200" s="136" t="s">
        <v>18</v>
      </c>
      <c r="G200" s="125" t="b">
        <v>1</v>
      </c>
    </row>
    <row r="201" ht="26.4" spans="1:7">
      <c r="A201" s="56">
        <v>42887</v>
      </c>
      <c r="B201" s="21" t="s">
        <v>486</v>
      </c>
      <c r="C201" s="23" t="s">
        <v>12</v>
      </c>
      <c r="D201" s="100" t="s">
        <v>487</v>
      </c>
      <c r="E201" s="99">
        <v>1086280</v>
      </c>
      <c r="F201" s="136" t="s">
        <v>18</v>
      </c>
      <c r="G201" s="125" t="b">
        <v>1</v>
      </c>
    </row>
    <row r="202" ht="26.4" spans="1:7">
      <c r="A202" s="56">
        <v>42887</v>
      </c>
      <c r="B202" s="21" t="s">
        <v>488</v>
      </c>
      <c r="C202" s="14" t="s">
        <v>271</v>
      </c>
      <c r="D202" s="17" t="s">
        <v>365</v>
      </c>
      <c r="E202" s="102">
        <v>96000</v>
      </c>
      <c r="F202" s="136" t="s">
        <v>454</v>
      </c>
      <c r="G202" s="125" t="b">
        <v>1</v>
      </c>
    </row>
    <row r="203" ht="26.4" spans="1:7">
      <c r="A203" s="56">
        <v>42887</v>
      </c>
      <c r="B203" s="21" t="s">
        <v>489</v>
      </c>
      <c r="C203" s="14" t="s">
        <v>16</v>
      </c>
      <c r="D203" s="17" t="s">
        <v>258</v>
      </c>
      <c r="E203" s="99">
        <v>424193</v>
      </c>
      <c r="F203" s="136" t="s">
        <v>490</v>
      </c>
      <c r="G203" s="125" t="b">
        <v>1</v>
      </c>
    </row>
    <row r="204" ht="26.4" spans="1:7">
      <c r="A204" s="56">
        <v>42887</v>
      </c>
      <c r="B204" s="21" t="s">
        <v>491</v>
      </c>
      <c r="C204" s="14" t="s">
        <v>16</v>
      </c>
      <c r="D204" s="17" t="s">
        <v>268</v>
      </c>
      <c r="E204" s="99">
        <v>463405</v>
      </c>
      <c r="F204" s="136" t="s">
        <v>492</v>
      </c>
      <c r="G204" s="125" t="b">
        <v>1</v>
      </c>
    </row>
    <row r="205" ht="26.4" spans="1:7">
      <c r="A205" s="56">
        <v>42887</v>
      </c>
      <c r="B205" s="21" t="s">
        <v>493</v>
      </c>
      <c r="C205" s="14" t="s">
        <v>16</v>
      </c>
      <c r="D205" s="17" t="s">
        <v>365</v>
      </c>
      <c r="E205" s="99">
        <v>430122</v>
      </c>
      <c r="F205" s="136" t="s">
        <v>494</v>
      </c>
      <c r="G205" s="125" t="b">
        <v>1</v>
      </c>
    </row>
    <row r="206" ht="26.4" spans="1:7">
      <c r="A206" s="56">
        <v>42887</v>
      </c>
      <c r="B206" s="21" t="s">
        <v>495</v>
      </c>
      <c r="C206" s="16" t="s">
        <v>496</v>
      </c>
      <c r="D206" s="17" t="s">
        <v>497</v>
      </c>
      <c r="E206" s="99">
        <v>8000</v>
      </c>
      <c r="F206" s="136" t="s">
        <v>498</v>
      </c>
      <c r="G206" s="125" t="b">
        <v>1</v>
      </c>
    </row>
    <row r="207" ht="26.4" spans="1:7">
      <c r="A207" s="56">
        <v>42887</v>
      </c>
      <c r="B207" s="21" t="s">
        <v>499</v>
      </c>
      <c r="C207" s="16" t="s">
        <v>500</v>
      </c>
      <c r="D207" s="129" t="s">
        <v>303</v>
      </c>
      <c r="E207" s="99">
        <v>9475</v>
      </c>
      <c r="F207" s="136" t="s">
        <v>501</v>
      </c>
      <c r="G207" s="125" t="b">
        <v>1</v>
      </c>
    </row>
    <row r="208" ht="26.4" spans="1:7">
      <c r="A208" s="56">
        <v>42887</v>
      </c>
      <c r="B208" s="21" t="s">
        <v>502</v>
      </c>
      <c r="C208" s="16" t="s">
        <v>500</v>
      </c>
      <c r="D208" s="129" t="s">
        <v>422</v>
      </c>
      <c r="E208" s="99">
        <v>29380</v>
      </c>
      <c r="F208" s="136" t="s">
        <v>501</v>
      </c>
      <c r="G208" s="125" t="b">
        <v>1</v>
      </c>
    </row>
    <row r="209" ht="26.4" spans="1:7">
      <c r="A209" s="56">
        <v>42887</v>
      </c>
      <c r="B209" s="21" t="s">
        <v>503</v>
      </c>
      <c r="C209" s="16" t="s">
        <v>500</v>
      </c>
      <c r="D209" s="129" t="s">
        <v>422</v>
      </c>
      <c r="E209" s="99">
        <v>16200</v>
      </c>
      <c r="F209" s="136" t="s">
        <v>501</v>
      </c>
      <c r="G209" s="125" t="b">
        <v>1</v>
      </c>
    </row>
    <row r="210" ht="26.4" spans="1:7">
      <c r="A210" s="56">
        <v>42887</v>
      </c>
      <c r="B210" s="21" t="s">
        <v>504</v>
      </c>
      <c r="C210" s="16" t="s">
        <v>260</v>
      </c>
      <c r="D210" s="133" t="s">
        <v>61</v>
      </c>
      <c r="E210" s="99">
        <v>3700</v>
      </c>
      <c r="F210" s="136" t="s">
        <v>262</v>
      </c>
      <c r="G210" s="125" t="b">
        <v>1</v>
      </c>
    </row>
    <row r="211" ht="26.4" spans="1:7">
      <c r="A211" s="56">
        <v>42891</v>
      </c>
      <c r="B211" s="21" t="s">
        <v>505</v>
      </c>
      <c r="C211" s="16" t="s">
        <v>64</v>
      </c>
      <c r="D211" s="17" t="s">
        <v>506</v>
      </c>
      <c r="E211" s="99">
        <v>67000</v>
      </c>
      <c r="F211" s="136" t="s">
        <v>507</v>
      </c>
      <c r="G211" s="125" t="b">
        <v>1</v>
      </c>
    </row>
    <row r="212" ht="26.4" spans="1:7">
      <c r="A212" s="56">
        <v>42891</v>
      </c>
      <c r="B212" s="21" t="s">
        <v>508</v>
      </c>
      <c r="C212" s="16" t="s">
        <v>64</v>
      </c>
      <c r="D212" s="17" t="s">
        <v>509</v>
      </c>
      <c r="E212" s="99">
        <v>83700</v>
      </c>
      <c r="F212" s="136" t="s">
        <v>507</v>
      </c>
      <c r="G212" s="125" t="b">
        <v>1</v>
      </c>
    </row>
    <row r="213" ht="26.4" spans="1:7">
      <c r="A213" s="56">
        <v>42892</v>
      </c>
      <c r="B213" s="21" t="s">
        <v>510</v>
      </c>
      <c r="C213" s="16" t="s">
        <v>72</v>
      </c>
      <c r="D213" s="46" t="s">
        <v>511</v>
      </c>
      <c r="E213" s="99">
        <v>56130</v>
      </c>
      <c r="F213" s="136" t="s">
        <v>417</v>
      </c>
      <c r="G213" s="125" t="b">
        <v>1</v>
      </c>
    </row>
    <row r="214" ht="26.4" spans="1:7">
      <c r="A214" s="56">
        <v>42894</v>
      </c>
      <c r="B214" s="21" t="s">
        <v>512</v>
      </c>
      <c r="C214" s="16" t="s">
        <v>513</v>
      </c>
      <c r="D214" s="129" t="s">
        <v>514</v>
      </c>
      <c r="E214" s="99">
        <v>149150</v>
      </c>
      <c r="F214" s="136" t="s">
        <v>296</v>
      </c>
      <c r="G214" s="125" t="b">
        <v>1</v>
      </c>
    </row>
    <row r="215" ht="26.4" spans="1:7">
      <c r="A215" s="56">
        <v>42894</v>
      </c>
      <c r="B215" s="21" t="s">
        <v>515</v>
      </c>
      <c r="C215" s="16" t="s">
        <v>516</v>
      </c>
      <c r="D215" s="129" t="s">
        <v>514</v>
      </c>
      <c r="E215" s="99">
        <v>3100</v>
      </c>
      <c r="F215" s="136" t="s">
        <v>296</v>
      </c>
      <c r="G215" s="125" t="b">
        <v>1</v>
      </c>
    </row>
    <row r="216" ht="26.4" spans="1:7">
      <c r="A216" s="56">
        <v>42894</v>
      </c>
      <c r="B216" s="21" t="s">
        <v>517</v>
      </c>
      <c r="C216" s="16" t="s">
        <v>518</v>
      </c>
      <c r="D216" s="129" t="s">
        <v>514</v>
      </c>
      <c r="E216" s="99">
        <v>25400</v>
      </c>
      <c r="F216" s="136" t="s">
        <v>296</v>
      </c>
      <c r="G216" s="125" t="b">
        <v>1</v>
      </c>
    </row>
    <row r="217" ht="26.4" spans="1:7">
      <c r="A217" s="56">
        <v>42894</v>
      </c>
      <c r="B217" s="21" t="s">
        <v>519</v>
      </c>
      <c r="C217" s="16" t="s">
        <v>520</v>
      </c>
      <c r="D217" s="129" t="s">
        <v>514</v>
      </c>
      <c r="E217" s="99">
        <v>3100</v>
      </c>
      <c r="F217" s="136" t="s">
        <v>296</v>
      </c>
      <c r="G217" s="125" t="b">
        <v>1</v>
      </c>
    </row>
    <row r="218" ht="26.4" spans="1:7">
      <c r="A218" s="56">
        <v>42894</v>
      </c>
      <c r="B218" s="21" t="s">
        <v>521</v>
      </c>
      <c r="C218" s="16" t="s">
        <v>522</v>
      </c>
      <c r="D218" s="129" t="s">
        <v>514</v>
      </c>
      <c r="E218" s="99">
        <v>16150</v>
      </c>
      <c r="F218" s="136" t="s">
        <v>296</v>
      </c>
      <c r="G218" s="125" t="b">
        <v>1</v>
      </c>
    </row>
    <row r="219" ht="26.4" spans="1:7">
      <c r="A219" s="56">
        <v>42894</v>
      </c>
      <c r="B219" s="21" t="s">
        <v>523</v>
      </c>
      <c r="C219" s="16" t="s">
        <v>524</v>
      </c>
      <c r="D219" s="129" t="s">
        <v>514</v>
      </c>
      <c r="E219" s="99">
        <v>1550</v>
      </c>
      <c r="F219" s="136" t="s">
        <v>296</v>
      </c>
      <c r="G219" s="125" t="b">
        <v>1</v>
      </c>
    </row>
    <row r="220" ht="26.4" spans="1:7">
      <c r="A220" s="56">
        <v>42894</v>
      </c>
      <c r="B220" s="21" t="s">
        <v>525</v>
      </c>
      <c r="C220" s="16" t="s">
        <v>526</v>
      </c>
      <c r="D220" s="129" t="s">
        <v>514</v>
      </c>
      <c r="E220" s="99">
        <v>2750</v>
      </c>
      <c r="F220" s="136" t="s">
        <v>296</v>
      </c>
      <c r="G220" s="125" t="b">
        <v>1</v>
      </c>
    </row>
    <row r="221" ht="26.4" spans="1:7">
      <c r="A221" s="56">
        <v>42898</v>
      </c>
      <c r="B221" s="21" t="s">
        <v>527</v>
      </c>
      <c r="C221" s="16" t="s">
        <v>528</v>
      </c>
      <c r="D221" s="146" t="s">
        <v>127</v>
      </c>
      <c r="E221" s="102">
        <v>46386</v>
      </c>
      <c r="F221" s="136" t="s">
        <v>469</v>
      </c>
      <c r="G221" s="173" t="s">
        <v>29</v>
      </c>
    </row>
    <row r="222" ht="26.4" spans="1:7">
      <c r="A222" s="56">
        <v>42899</v>
      </c>
      <c r="B222" s="21" t="s">
        <v>529</v>
      </c>
      <c r="C222" s="16" t="s">
        <v>202</v>
      </c>
      <c r="D222" s="133" t="s">
        <v>530</v>
      </c>
      <c r="E222" s="99">
        <v>50000</v>
      </c>
      <c r="F222" s="136" t="s">
        <v>531</v>
      </c>
      <c r="G222" s="173" t="s">
        <v>29</v>
      </c>
    </row>
    <row r="223" ht="26.4" spans="1:7">
      <c r="A223" s="56">
        <v>42901</v>
      </c>
      <c r="B223" s="21" t="s">
        <v>532</v>
      </c>
      <c r="C223" s="23" t="s">
        <v>533</v>
      </c>
      <c r="D223" s="22" t="s">
        <v>534</v>
      </c>
      <c r="E223" s="99">
        <v>3375</v>
      </c>
      <c r="F223" s="136" t="s">
        <v>535</v>
      </c>
      <c r="G223" s="173" t="s">
        <v>29</v>
      </c>
    </row>
    <row r="224" ht="26.4" spans="1:7">
      <c r="A224" s="56">
        <v>42901</v>
      </c>
      <c r="B224" s="21" t="s">
        <v>536</v>
      </c>
      <c r="C224" s="16" t="s">
        <v>537</v>
      </c>
      <c r="D224" s="17" t="s">
        <v>538</v>
      </c>
      <c r="E224" s="99">
        <v>21250</v>
      </c>
      <c r="F224" s="136" t="s">
        <v>507</v>
      </c>
      <c r="G224" s="173" t="s">
        <v>29</v>
      </c>
    </row>
    <row r="225" ht="26.4" spans="1:7">
      <c r="A225" s="56">
        <v>42906</v>
      </c>
      <c r="B225" s="21" t="s">
        <v>539</v>
      </c>
      <c r="C225" s="16" t="s">
        <v>64</v>
      </c>
      <c r="D225" s="17" t="s">
        <v>540</v>
      </c>
      <c r="E225" s="99">
        <v>80925</v>
      </c>
      <c r="F225" s="136" t="s">
        <v>283</v>
      </c>
      <c r="G225" s="125" t="b">
        <v>1</v>
      </c>
    </row>
    <row r="226" ht="26.4" spans="1:7">
      <c r="A226" s="56">
        <v>42906</v>
      </c>
      <c r="B226" s="21" t="s">
        <v>541</v>
      </c>
      <c r="C226" s="23" t="s">
        <v>542</v>
      </c>
      <c r="D226" s="22" t="s">
        <v>98</v>
      </c>
      <c r="E226" s="99">
        <v>78750</v>
      </c>
      <c r="F226" s="124" t="s">
        <v>501</v>
      </c>
      <c r="G226" s="173" t="s">
        <v>29</v>
      </c>
    </row>
    <row r="227" ht="26.4" spans="1:7">
      <c r="A227" s="56">
        <v>42906</v>
      </c>
      <c r="B227" s="21" t="s">
        <v>543</v>
      </c>
      <c r="C227" s="14" t="s">
        <v>84</v>
      </c>
      <c r="D227" s="129" t="s">
        <v>312</v>
      </c>
      <c r="E227" s="99">
        <v>89610</v>
      </c>
      <c r="F227" s="136" t="s">
        <v>283</v>
      </c>
      <c r="G227" s="125" t="b">
        <v>1</v>
      </c>
    </row>
    <row r="228" ht="26.4" spans="1:7">
      <c r="A228" s="56">
        <v>42906</v>
      </c>
      <c r="B228" s="21" t="s">
        <v>544</v>
      </c>
      <c r="C228" s="14" t="s">
        <v>84</v>
      </c>
      <c r="D228" s="129" t="s">
        <v>332</v>
      </c>
      <c r="E228" s="99">
        <v>1767841</v>
      </c>
      <c r="F228" s="136" t="s">
        <v>283</v>
      </c>
      <c r="G228" s="125" t="b">
        <v>1</v>
      </c>
    </row>
    <row r="229" ht="26.4" spans="1:7">
      <c r="A229" s="56">
        <v>42907</v>
      </c>
      <c r="B229" s="21" t="s">
        <v>545</v>
      </c>
      <c r="C229" s="14" t="s">
        <v>69</v>
      </c>
      <c r="D229" s="127" t="s">
        <v>546</v>
      </c>
      <c r="E229" s="99">
        <v>300000</v>
      </c>
      <c r="F229" s="159" t="s">
        <v>501</v>
      </c>
      <c r="G229" s="173" t="s">
        <v>29</v>
      </c>
    </row>
    <row r="230" ht="26.4" spans="1:7">
      <c r="A230" s="56">
        <v>42907</v>
      </c>
      <c r="B230" s="21" t="s">
        <v>547</v>
      </c>
      <c r="C230" s="23" t="s">
        <v>548</v>
      </c>
      <c r="D230" s="133" t="s">
        <v>142</v>
      </c>
      <c r="E230" s="99">
        <v>6500</v>
      </c>
      <c r="F230" s="124" t="s">
        <v>549</v>
      </c>
      <c r="G230" s="173" t="s">
        <v>29</v>
      </c>
    </row>
    <row r="231" ht="26.4" spans="1:7">
      <c r="A231" s="56">
        <v>42907</v>
      </c>
      <c r="B231" s="21" t="s">
        <v>550</v>
      </c>
      <c r="C231" s="16" t="s">
        <v>52</v>
      </c>
      <c r="D231" s="23" t="s">
        <v>551</v>
      </c>
      <c r="E231" s="99">
        <v>94600</v>
      </c>
      <c r="F231" s="136" t="s">
        <v>552</v>
      </c>
      <c r="G231" s="125" t="b">
        <v>1</v>
      </c>
    </row>
    <row r="232" ht="26.4" spans="1:7">
      <c r="A232" s="56">
        <v>42908</v>
      </c>
      <c r="B232" s="21" t="s">
        <v>553</v>
      </c>
      <c r="C232" s="23" t="s">
        <v>554</v>
      </c>
      <c r="D232" s="22" t="s">
        <v>555</v>
      </c>
      <c r="E232" s="99">
        <v>128400</v>
      </c>
      <c r="F232" s="155" t="s">
        <v>556</v>
      </c>
      <c r="G232" s="125" t="b">
        <v>1</v>
      </c>
    </row>
    <row r="233" ht="26.4" spans="1:7">
      <c r="A233" s="56">
        <v>42912</v>
      </c>
      <c r="B233" s="21" t="s">
        <v>557</v>
      </c>
      <c r="C233" s="16" t="s">
        <v>425</v>
      </c>
      <c r="D233" s="129" t="s">
        <v>332</v>
      </c>
      <c r="E233" s="99">
        <v>349064</v>
      </c>
      <c r="F233" s="155" t="s">
        <v>186</v>
      </c>
      <c r="G233" s="125" t="b">
        <v>1</v>
      </c>
    </row>
    <row r="234" ht="26.4" spans="1:7">
      <c r="A234" s="56">
        <v>42912</v>
      </c>
      <c r="B234" s="21" t="s">
        <v>558</v>
      </c>
      <c r="C234" s="16" t="s">
        <v>421</v>
      </c>
      <c r="D234" s="129" t="s">
        <v>332</v>
      </c>
      <c r="E234" s="99">
        <v>146220</v>
      </c>
      <c r="F234" s="155" t="s">
        <v>186</v>
      </c>
      <c r="G234" s="125" t="b">
        <v>1</v>
      </c>
    </row>
    <row r="235" ht="26.4" spans="1:7">
      <c r="A235" s="56">
        <v>42912</v>
      </c>
      <c r="B235" s="21" t="s">
        <v>559</v>
      </c>
      <c r="C235" s="16" t="s">
        <v>428</v>
      </c>
      <c r="D235" s="129" t="s">
        <v>332</v>
      </c>
      <c r="E235" s="99">
        <v>13625</v>
      </c>
      <c r="F235" s="155" t="s">
        <v>186</v>
      </c>
      <c r="G235" s="125" t="b">
        <v>1</v>
      </c>
    </row>
    <row r="236" ht="26.4" spans="1:7">
      <c r="A236" s="56">
        <v>42912</v>
      </c>
      <c r="B236" s="21" t="s">
        <v>560</v>
      </c>
      <c r="C236" s="16" t="s">
        <v>561</v>
      </c>
      <c r="D236" s="129" t="s">
        <v>332</v>
      </c>
      <c r="E236" s="99">
        <v>50163</v>
      </c>
      <c r="F236" s="155" t="s">
        <v>186</v>
      </c>
      <c r="G236" s="125" t="b">
        <v>1</v>
      </c>
    </row>
    <row r="237" ht="26.4" spans="1:7">
      <c r="A237" s="56">
        <v>42912</v>
      </c>
      <c r="B237" s="21" t="s">
        <v>562</v>
      </c>
      <c r="C237" s="16" t="s">
        <v>425</v>
      </c>
      <c r="D237" s="129" t="s">
        <v>332</v>
      </c>
      <c r="E237" s="99">
        <v>472482</v>
      </c>
      <c r="F237" s="155" t="s">
        <v>186</v>
      </c>
      <c r="G237" s="125" t="b">
        <v>1</v>
      </c>
    </row>
    <row r="238" ht="26.4" spans="1:7">
      <c r="A238" s="56">
        <v>42912</v>
      </c>
      <c r="B238" s="21" t="s">
        <v>563</v>
      </c>
      <c r="C238" s="16" t="s">
        <v>421</v>
      </c>
      <c r="D238" s="129" t="s">
        <v>332</v>
      </c>
      <c r="E238" s="99">
        <v>110130</v>
      </c>
      <c r="F238" s="155" t="s">
        <v>186</v>
      </c>
      <c r="G238" s="125" t="b">
        <v>1</v>
      </c>
    </row>
    <row r="239" ht="26.4" spans="1:7">
      <c r="A239" s="56">
        <v>42912</v>
      </c>
      <c r="B239" s="21" t="s">
        <v>564</v>
      </c>
      <c r="C239" s="16" t="s">
        <v>428</v>
      </c>
      <c r="D239" s="129" t="s">
        <v>332</v>
      </c>
      <c r="E239" s="99">
        <v>13525</v>
      </c>
      <c r="F239" s="155" t="s">
        <v>186</v>
      </c>
      <c r="G239" s="125" t="b">
        <v>1</v>
      </c>
    </row>
    <row r="240" ht="26.4" spans="1:7">
      <c r="A240" s="56">
        <v>42912</v>
      </c>
      <c r="B240" s="21" t="s">
        <v>565</v>
      </c>
      <c r="C240" s="16" t="s">
        <v>561</v>
      </c>
      <c r="D240" s="129" t="s">
        <v>332</v>
      </c>
      <c r="E240" s="99">
        <v>54063</v>
      </c>
      <c r="F240" s="155" t="s">
        <v>186</v>
      </c>
      <c r="G240" s="125" t="b">
        <v>1</v>
      </c>
    </row>
    <row r="241" ht="26.4" spans="1:7">
      <c r="A241" s="56">
        <v>42912</v>
      </c>
      <c r="B241" s="21" t="s">
        <v>566</v>
      </c>
      <c r="C241" s="16" t="s">
        <v>100</v>
      </c>
      <c r="D241" s="17" t="s">
        <v>567</v>
      </c>
      <c r="E241" s="99">
        <v>36475</v>
      </c>
      <c r="F241" s="155" t="s">
        <v>203</v>
      </c>
      <c r="G241" s="125" t="b">
        <v>1</v>
      </c>
    </row>
    <row r="242" ht="26.4" spans="1:7">
      <c r="A242" s="56">
        <v>42912</v>
      </c>
      <c r="B242" s="21" t="s">
        <v>568</v>
      </c>
      <c r="C242" s="16" t="s">
        <v>569</v>
      </c>
      <c r="D242" s="133" t="s">
        <v>570</v>
      </c>
      <c r="E242" s="99">
        <v>3500</v>
      </c>
      <c r="F242" s="155" t="s">
        <v>10</v>
      </c>
      <c r="G242" s="173" t="s">
        <v>29</v>
      </c>
    </row>
    <row r="243" ht="26.4" spans="1:7">
      <c r="A243" s="56">
        <v>42913</v>
      </c>
      <c r="B243" s="21" t="s">
        <v>571</v>
      </c>
      <c r="C243" s="23" t="s">
        <v>145</v>
      </c>
      <c r="D243" s="127" t="s">
        <v>146</v>
      </c>
      <c r="E243" s="99">
        <v>3500</v>
      </c>
      <c r="F243" s="124" t="s">
        <v>572</v>
      </c>
      <c r="G243" s="173" t="s">
        <v>29</v>
      </c>
    </row>
    <row r="244" ht="26.4" spans="1:7">
      <c r="A244" s="56">
        <v>42915</v>
      </c>
      <c r="B244" s="21" t="s">
        <v>573</v>
      </c>
      <c r="C244" s="23" t="s">
        <v>574</v>
      </c>
      <c r="D244" s="22" t="s">
        <v>133</v>
      </c>
      <c r="E244" s="99">
        <f>35000</f>
        <v>35000</v>
      </c>
      <c r="F244" s="124" t="s">
        <v>575</v>
      </c>
      <c r="G244" s="173" t="s">
        <v>29</v>
      </c>
    </row>
    <row r="245" ht="26.4" spans="1:7">
      <c r="A245" s="56">
        <v>42916</v>
      </c>
      <c r="B245" s="21" t="s">
        <v>576</v>
      </c>
      <c r="C245" s="23" t="s">
        <v>577</v>
      </c>
      <c r="D245" s="111" t="s">
        <v>578</v>
      </c>
      <c r="E245" s="99">
        <v>14000</v>
      </c>
      <c r="F245" s="136" t="s">
        <v>372</v>
      </c>
      <c r="G245" s="125" t="b">
        <v>1</v>
      </c>
    </row>
    <row r="246" ht="26.4" spans="1:7">
      <c r="A246" s="56">
        <v>42919</v>
      </c>
      <c r="B246" s="21" t="s">
        <v>579</v>
      </c>
      <c r="C246" s="23" t="s">
        <v>580</v>
      </c>
      <c r="D246" s="22" t="s">
        <v>581</v>
      </c>
      <c r="E246" s="99">
        <v>9750</v>
      </c>
      <c r="F246" s="124" t="s">
        <v>572</v>
      </c>
      <c r="G246" s="173" t="s">
        <v>29</v>
      </c>
    </row>
    <row r="247" ht="26.4" spans="1:7">
      <c r="A247" s="56">
        <v>42919</v>
      </c>
      <c r="B247" s="21" t="s">
        <v>582</v>
      </c>
      <c r="C247" s="23" t="s">
        <v>583</v>
      </c>
      <c r="D247" s="22" t="s">
        <v>584</v>
      </c>
      <c r="E247" s="99">
        <v>9750</v>
      </c>
      <c r="F247" s="136" t="s">
        <v>585</v>
      </c>
      <c r="G247" s="173" t="s">
        <v>29</v>
      </c>
    </row>
    <row r="248" ht="26.4" spans="1:7">
      <c r="A248" s="56">
        <v>42919</v>
      </c>
      <c r="B248" s="21" t="s">
        <v>586</v>
      </c>
      <c r="C248" s="14" t="s">
        <v>274</v>
      </c>
      <c r="D248" s="17" t="s">
        <v>587</v>
      </c>
      <c r="E248" s="102">
        <v>1071000</v>
      </c>
      <c r="F248" s="136" t="s">
        <v>588</v>
      </c>
      <c r="G248" s="173" t="s">
        <v>29</v>
      </c>
    </row>
    <row r="249" ht="26.4" spans="1:7">
      <c r="A249" s="56">
        <v>42919</v>
      </c>
      <c r="B249" s="21" t="s">
        <v>589</v>
      </c>
      <c r="C249" s="23" t="s">
        <v>12</v>
      </c>
      <c r="D249" s="100" t="s">
        <v>590</v>
      </c>
      <c r="E249" s="99">
        <v>1056860.5</v>
      </c>
      <c r="F249" s="136" t="s">
        <v>409</v>
      </c>
      <c r="G249" s="125" t="b">
        <v>1</v>
      </c>
    </row>
    <row r="250" ht="26.4" spans="1:7">
      <c r="A250" s="56">
        <v>42919</v>
      </c>
      <c r="B250" s="21" t="s">
        <v>591</v>
      </c>
      <c r="C250" s="16" t="s">
        <v>592</v>
      </c>
      <c r="D250" s="146" t="s">
        <v>127</v>
      </c>
      <c r="E250" s="102">
        <v>46386</v>
      </c>
      <c r="F250" s="136" t="s">
        <v>593</v>
      </c>
      <c r="G250" s="173" t="s">
        <v>29</v>
      </c>
    </row>
    <row r="251" ht="26.4" spans="1:7">
      <c r="A251" s="56">
        <v>42919</v>
      </c>
      <c r="B251" s="21" t="s">
        <v>594</v>
      </c>
      <c r="C251" s="14" t="s">
        <v>281</v>
      </c>
      <c r="D251" s="17" t="s">
        <v>196</v>
      </c>
      <c r="E251" s="99">
        <v>6950</v>
      </c>
      <c r="F251" s="136" t="s">
        <v>595</v>
      </c>
      <c r="G251" s="125" t="b">
        <v>1</v>
      </c>
    </row>
    <row r="252" ht="26.4" spans="1:7">
      <c r="A252" s="56">
        <v>42920</v>
      </c>
      <c r="B252" s="21" t="s">
        <v>596</v>
      </c>
      <c r="C252" s="23" t="s">
        <v>278</v>
      </c>
      <c r="D252" s="46" t="s">
        <v>597</v>
      </c>
      <c r="E252" s="99">
        <v>6420</v>
      </c>
      <c r="F252" s="136" t="s">
        <v>598</v>
      </c>
      <c r="G252" s="125" t="b">
        <v>1</v>
      </c>
    </row>
    <row r="253" ht="26.4" spans="1:7">
      <c r="A253" s="56">
        <v>42922</v>
      </c>
      <c r="B253" s="21" t="s">
        <v>599</v>
      </c>
      <c r="C253" s="14" t="s">
        <v>72</v>
      </c>
      <c r="D253" s="46" t="s">
        <v>600</v>
      </c>
      <c r="E253" s="99">
        <v>31940</v>
      </c>
      <c r="F253" s="136" t="s">
        <v>417</v>
      </c>
      <c r="G253" s="125" t="b">
        <v>1</v>
      </c>
    </row>
    <row r="254" ht="26.4" spans="1:7">
      <c r="A254" s="56">
        <v>42922</v>
      </c>
      <c r="B254" s="21" t="s">
        <v>601</v>
      </c>
      <c r="C254" s="16" t="s">
        <v>602</v>
      </c>
      <c r="D254" s="160" t="s">
        <v>61</v>
      </c>
      <c r="E254" s="99">
        <v>1750</v>
      </c>
      <c r="F254" s="136" t="s">
        <v>603</v>
      </c>
      <c r="G254" s="173" t="s">
        <v>29</v>
      </c>
    </row>
    <row r="255" ht="26.4" spans="1:7">
      <c r="A255" s="56">
        <v>42922</v>
      </c>
      <c r="B255" s="21" t="s">
        <v>604</v>
      </c>
      <c r="C255" s="16" t="s">
        <v>605</v>
      </c>
      <c r="D255" s="160" t="s">
        <v>606</v>
      </c>
      <c r="E255" s="99">
        <v>4280</v>
      </c>
      <c r="F255" s="136" t="s">
        <v>607</v>
      </c>
      <c r="G255" s="173" t="s">
        <v>29</v>
      </c>
    </row>
    <row r="256" ht="26.4" spans="1:7">
      <c r="A256" s="56">
        <v>42929</v>
      </c>
      <c r="B256" s="21" t="s">
        <v>608</v>
      </c>
      <c r="C256" s="16" t="s">
        <v>513</v>
      </c>
      <c r="D256" s="129" t="s">
        <v>609</v>
      </c>
      <c r="E256" s="99">
        <v>188175</v>
      </c>
      <c r="F256" s="136" t="s">
        <v>610</v>
      </c>
      <c r="G256" s="125" t="b">
        <v>1</v>
      </c>
    </row>
    <row r="257" ht="26.4" spans="1:6">
      <c r="A257" s="56">
        <v>42929</v>
      </c>
      <c r="B257" s="21" t="s">
        <v>611</v>
      </c>
      <c r="C257" s="16" t="s">
        <v>524</v>
      </c>
      <c r="D257" s="129" t="s">
        <v>609</v>
      </c>
      <c r="E257" s="99">
        <v>2500</v>
      </c>
      <c r="F257" s="145"/>
    </row>
    <row r="258" ht="26.4" spans="1:7">
      <c r="A258" s="56">
        <v>42929</v>
      </c>
      <c r="B258" s="21" t="s">
        <v>612</v>
      </c>
      <c r="C258" s="16" t="s">
        <v>613</v>
      </c>
      <c r="D258" s="129" t="s">
        <v>609</v>
      </c>
      <c r="E258" s="99">
        <v>1550</v>
      </c>
      <c r="F258" s="136" t="s">
        <v>296</v>
      </c>
      <c r="G258" s="125" t="b">
        <v>1</v>
      </c>
    </row>
    <row r="259" ht="26.4" spans="1:7">
      <c r="A259" s="56">
        <v>42929</v>
      </c>
      <c r="B259" s="21" t="s">
        <v>614</v>
      </c>
      <c r="C259" s="16" t="s">
        <v>518</v>
      </c>
      <c r="D259" s="129" t="s">
        <v>609</v>
      </c>
      <c r="E259" s="99">
        <v>21800</v>
      </c>
      <c r="F259" s="136" t="s">
        <v>442</v>
      </c>
      <c r="G259" s="125" t="b">
        <v>1</v>
      </c>
    </row>
    <row r="260" ht="26.4" spans="1:7">
      <c r="A260" s="56">
        <v>42929</v>
      </c>
      <c r="B260" s="21" t="s">
        <v>615</v>
      </c>
      <c r="C260" s="16" t="s">
        <v>513</v>
      </c>
      <c r="D260" s="129" t="s">
        <v>436</v>
      </c>
      <c r="E260" s="99">
        <v>8250</v>
      </c>
      <c r="F260" s="136" t="s">
        <v>610</v>
      </c>
      <c r="G260" s="125" t="b">
        <v>1</v>
      </c>
    </row>
    <row r="261" ht="26.4" spans="1:7">
      <c r="A261" s="56">
        <v>42929</v>
      </c>
      <c r="B261" s="21" t="s">
        <v>616</v>
      </c>
      <c r="C261" s="16" t="s">
        <v>613</v>
      </c>
      <c r="D261" s="129" t="s">
        <v>436</v>
      </c>
      <c r="E261" s="99">
        <v>1550</v>
      </c>
      <c r="F261" s="136" t="s">
        <v>296</v>
      </c>
      <c r="G261" s="125" t="b">
        <v>1</v>
      </c>
    </row>
    <row r="262" ht="26.4" spans="1:7">
      <c r="A262" s="56">
        <v>42929</v>
      </c>
      <c r="B262" s="21" t="s">
        <v>617</v>
      </c>
      <c r="C262" s="16" t="s">
        <v>520</v>
      </c>
      <c r="D262" s="129" t="s">
        <v>436</v>
      </c>
      <c r="E262" s="99">
        <v>3100</v>
      </c>
      <c r="F262" s="136" t="s">
        <v>296</v>
      </c>
      <c r="G262" s="125" t="b">
        <v>1</v>
      </c>
    </row>
    <row r="263" ht="26.4" spans="1:7">
      <c r="A263" s="56">
        <v>42929</v>
      </c>
      <c r="B263" s="21" t="s">
        <v>618</v>
      </c>
      <c r="C263" s="16" t="s">
        <v>518</v>
      </c>
      <c r="D263" s="129" t="s">
        <v>436</v>
      </c>
      <c r="E263" s="99">
        <v>5150</v>
      </c>
      <c r="F263" s="136" t="s">
        <v>442</v>
      </c>
      <c r="G263" s="125" t="b">
        <v>1</v>
      </c>
    </row>
    <row r="264" ht="26.4" spans="1:7">
      <c r="A264" s="56">
        <v>42933</v>
      </c>
      <c r="B264" s="21" t="s">
        <v>619</v>
      </c>
      <c r="C264" s="14" t="s">
        <v>84</v>
      </c>
      <c r="D264" s="129" t="s">
        <v>436</v>
      </c>
      <c r="E264" s="99">
        <v>1175568</v>
      </c>
      <c r="F264" s="136" t="s">
        <v>186</v>
      </c>
      <c r="G264" s="125" t="b">
        <v>1</v>
      </c>
    </row>
    <row r="265" ht="26.4" spans="1:7">
      <c r="A265" s="56">
        <v>42934</v>
      </c>
      <c r="B265" s="21" t="s">
        <v>620</v>
      </c>
      <c r="C265" s="23" t="s">
        <v>36</v>
      </c>
      <c r="D265" s="22" t="s">
        <v>621</v>
      </c>
      <c r="E265" s="99">
        <v>164100</v>
      </c>
      <c r="F265" s="136" t="s">
        <v>622</v>
      </c>
      <c r="G265" s="173" t="s">
        <v>29</v>
      </c>
    </row>
    <row r="266" ht="26.4" spans="1:7">
      <c r="A266" s="56">
        <v>42934</v>
      </c>
      <c r="B266" s="21" t="s">
        <v>623</v>
      </c>
      <c r="C266" s="23" t="s">
        <v>36</v>
      </c>
      <c r="D266" s="22" t="s">
        <v>624</v>
      </c>
      <c r="E266" s="99">
        <v>256100</v>
      </c>
      <c r="F266" s="136" t="s">
        <v>622</v>
      </c>
      <c r="G266" s="173" t="s">
        <v>29</v>
      </c>
    </row>
    <row r="267" ht="26.4" spans="1:7">
      <c r="A267" s="56">
        <v>42934</v>
      </c>
      <c r="B267" s="21" t="s">
        <v>625</v>
      </c>
      <c r="C267" s="23" t="s">
        <v>36</v>
      </c>
      <c r="D267" s="22" t="s">
        <v>626</v>
      </c>
      <c r="E267" s="102">
        <v>351025</v>
      </c>
      <c r="F267" s="136" t="s">
        <v>622</v>
      </c>
      <c r="G267" s="173" t="s">
        <v>29</v>
      </c>
    </row>
    <row r="268" ht="26.4" spans="1:7">
      <c r="A268" s="56">
        <v>42934</v>
      </c>
      <c r="B268" s="21" t="s">
        <v>627</v>
      </c>
      <c r="C268" s="23" t="s">
        <v>36</v>
      </c>
      <c r="D268" s="22" t="s">
        <v>628</v>
      </c>
      <c r="E268" s="99">
        <v>232700</v>
      </c>
      <c r="F268" s="136" t="s">
        <v>622</v>
      </c>
      <c r="G268" s="173" t="s">
        <v>29</v>
      </c>
    </row>
    <row r="269" ht="28.8" spans="1:7">
      <c r="A269" s="56">
        <v>42934</v>
      </c>
      <c r="B269" s="21" t="s">
        <v>629</v>
      </c>
      <c r="C269" s="23" t="s">
        <v>630</v>
      </c>
      <c r="D269" s="161" t="s">
        <v>631</v>
      </c>
      <c r="E269" s="99">
        <v>3745</v>
      </c>
      <c r="F269" s="136" t="s">
        <v>632</v>
      </c>
      <c r="G269" s="173" t="s">
        <v>29</v>
      </c>
    </row>
    <row r="270" ht="26.4" spans="1:7">
      <c r="A270" s="56">
        <v>42934</v>
      </c>
      <c r="B270" s="21" t="s">
        <v>633</v>
      </c>
      <c r="C270" s="23" t="s">
        <v>634</v>
      </c>
      <c r="D270" s="22" t="s">
        <v>98</v>
      </c>
      <c r="E270" s="99">
        <v>78750</v>
      </c>
      <c r="F270" s="136" t="s">
        <v>635</v>
      </c>
      <c r="G270" s="173" t="s">
        <v>29</v>
      </c>
    </row>
    <row r="271" ht="26.4" spans="1:7">
      <c r="A271" s="56">
        <v>42937</v>
      </c>
      <c r="B271" s="21" t="s">
        <v>636</v>
      </c>
      <c r="C271" s="16" t="s">
        <v>395</v>
      </c>
      <c r="D271" s="17" t="s">
        <v>268</v>
      </c>
      <c r="E271" s="99">
        <v>108280</v>
      </c>
      <c r="F271" s="136" t="s">
        <v>622</v>
      </c>
      <c r="G271" s="125" t="b">
        <v>1</v>
      </c>
    </row>
    <row r="272" ht="26.4" spans="1:7">
      <c r="A272" s="56">
        <v>42937</v>
      </c>
      <c r="B272" s="21" t="s">
        <v>637</v>
      </c>
      <c r="C272" s="16" t="s">
        <v>383</v>
      </c>
      <c r="D272" s="17" t="s">
        <v>638</v>
      </c>
      <c r="E272" s="99">
        <v>14200</v>
      </c>
      <c r="F272" s="136" t="s">
        <v>639</v>
      </c>
      <c r="G272" s="125" t="b">
        <v>1</v>
      </c>
    </row>
    <row r="273" ht="26.4" spans="1:7">
      <c r="A273" s="56">
        <v>42937</v>
      </c>
      <c r="B273" s="21" t="s">
        <v>640</v>
      </c>
      <c r="C273" s="16" t="s">
        <v>641</v>
      </c>
      <c r="D273" s="17" t="s">
        <v>642</v>
      </c>
      <c r="E273" s="99">
        <v>3500</v>
      </c>
      <c r="F273" s="136" t="s">
        <v>643</v>
      </c>
      <c r="G273" s="173" t="s">
        <v>29</v>
      </c>
    </row>
    <row r="274" ht="26.4" spans="1:7">
      <c r="A274" s="56">
        <v>42940</v>
      </c>
      <c r="B274" s="21" t="s">
        <v>644</v>
      </c>
      <c r="C274" s="16" t="s">
        <v>451</v>
      </c>
      <c r="D274" s="17" t="s">
        <v>365</v>
      </c>
      <c r="E274" s="99">
        <v>9600</v>
      </c>
      <c r="F274" s="136" t="s">
        <v>645</v>
      </c>
      <c r="G274" s="125" t="b">
        <v>1</v>
      </c>
    </row>
    <row r="275" ht="26.4" spans="1:7">
      <c r="A275" s="56">
        <v>42940</v>
      </c>
      <c r="B275" s="21" t="s">
        <v>646</v>
      </c>
      <c r="C275" s="16" t="s">
        <v>381</v>
      </c>
      <c r="D275" s="17" t="s">
        <v>268</v>
      </c>
      <c r="E275" s="99">
        <v>49440</v>
      </c>
      <c r="F275" s="136" t="s">
        <v>645</v>
      </c>
      <c r="G275" s="125" t="b">
        <v>1</v>
      </c>
    </row>
    <row r="276" ht="26.4" spans="1:7">
      <c r="A276" s="56">
        <v>42940</v>
      </c>
      <c r="B276" s="21" t="s">
        <v>647</v>
      </c>
      <c r="C276" s="16" t="s">
        <v>381</v>
      </c>
      <c r="D276" s="17" t="s">
        <v>365</v>
      </c>
      <c r="E276" s="99">
        <v>25700</v>
      </c>
      <c r="F276" s="136" t="s">
        <v>648</v>
      </c>
      <c r="G276" s="125" t="b">
        <v>1</v>
      </c>
    </row>
    <row r="277" ht="26.4" spans="1:7">
      <c r="A277" s="56">
        <v>42942</v>
      </c>
      <c r="B277" s="21" t="s">
        <v>649</v>
      </c>
      <c r="C277" s="16" t="s">
        <v>407</v>
      </c>
      <c r="D277" s="133" t="s">
        <v>61</v>
      </c>
      <c r="E277" s="99">
        <v>3700</v>
      </c>
      <c r="F277" s="136" t="s">
        <v>650</v>
      </c>
      <c r="G277" s="125" t="b">
        <v>1</v>
      </c>
    </row>
    <row r="278" ht="26.4" spans="1:7">
      <c r="A278" s="56">
        <v>42943</v>
      </c>
      <c r="B278" s="21" t="s">
        <v>651</v>
      </c>
      <c r="C278" s="16" t="s">
        <v>425</v>
      </c>
      <c r="D278" s="129" t="s">
        <v>436</v>
      </c>
      <c r="E278" s="99">
        <v>320396</v>
      </c>
      <c r="F278" s="136" t="s">
        <v>652</v>
      </c>
      <c r="G278" s="125" t="b">
        <v>1</v>
      </c>
    </row>
    <row r="279" ht="26.4" spans="1:7">
      <c r="A279" s="56">
        <v>42943</v>
      </c>
      <c r="B279" s="21" t="s">
        <v>653</v>
      </c>
      <c r="C279" s="16" t="s">
        <v>421</v>
      </c>
      <c r="D279" s="129" t="s">
        <v>436</v>
      </c>
      <c r="E279" s="99">
        <v>70885</v>
      </c>
      <c r="F279" s="136" t="s">
        <v>652</v>
      </c>
      <c r="G279" s="125" t="b">
        <v>1</v>
      </c>
    </row>
    <row r="280" ht="26.4" spans="1:7">
      <c r="A280" s="56">
        <v>42943</v>
      </c>
      <c r="B280" s="21" t="s">
        <v>654</v>
      </c>
      <c r="C280" s="16" t="s">
        <v>428</v>
      </c>
      <c r="D280" s="129" t="s">
        <v>436</v>
      </c>
      <c r="E280" s="99">
        <v>14450</v>
      </c>
      <c r="F280" s="136" t="s">
        <v>652</v>
      </c>
      <c r="G280" s="125" t="b">
        <v>1</v>
      </c>
    </row>
    <row r="281" ht="26.4" spans="1:7">
      <c r="A281" s="56">
        <v>42943</v>
      </c>
      <c r="B281" s="21" t="s">
        <v>655</v>
      </c>
      <c r="C281" s="16" t="s">
        <v>561</v>
      </c>
      <c r="D281" s="129" t="s">
        <v>436</v>
      </c>
      <c r="E281" s="99">
        <v>45440</v>
      </c>
      <c r="F281" s="136" t="s">
        <v>652</v>
      </c>
      <c r="G281" s="125" t="b">
        <v>1</v>
      </c>
    </row>
    <row r="282" ht="26.4" spans="1:7">
      <c r="A282" s="56">
        <v>42943</v>
      </c>
      <c r="B282" s="21" t="s">
        <v>656</v>
      </c>
      <c r="C282" s="16" t="s">
        <v>425</v>
      </c>
      <c r="D282" s="129" t="s">
        <v>436</v>
      </c>
      <c r="E282" s="99">
        <v>214207</v>
      </c>
      <c r="F282" s="136" t="s">
        <v>652</v>
      </c>
      <c r="G282" s="125" t="b">
        <v>1</v>
      </c>
    </row>
    <row r="283" ht="26.4" spans="1:7">
      <c r="A283" s="56">
        <v>42943</v>
      </c>
      <c r="B283" s="21" t="s">
        <v>657</v>
      </c>
      <c r="C283" s="16" t="s">
        <v>421</v>
      </c>
      <c r="D283" s="129" t="s">
        <v>436</v>
      </c>
      <c r="E283" s="99">
        <v>108065</v>
      </c>
      <c r="F283" s="136" t="s">
        <v>652</v>
      </c>
      <c r="G283" s="125" t="b">
        <v>1</v>
      </c>
    </row>
    <row r="284" ht="26.4" spans="1:7">
      <c r="A284" s="56">
        <v>42943</v>
      </c>
      <c r="B284" s="21" t="s">
        <v>658</v>
      </c>
      <c r="C284" s="16" t="s">
        <v>428</v>
      </c>
      <c r="D284" s="129" t="s">
        <v>436</v>
      </c>
      <c r="E284" s="99">
        <v>11415</v>
      </c>
      <c r="F284" s="136" t="s">
        <v>652</v>
      </c>
      <c r="G284" s="125" t="b">
        <v>1</v>
      </c>
    </row>
    <row r="285" ht="26.4" spans="1:7">
      <c r="A285" s="56">
        <v>42943</v>
      </c>
      <c r="B285" s="21" t="s">
        <v>659</v>
      </c>
      <c r="C285" s="16" t="s">
        <v>561</v>
      </c>
      <c r="D285" s="129" t="s">
        <v>436</v>
      </c>
      <c r="E285" s="99">
        <v>32744</v>
      </c>
      <c r="F285" s="136" t="s">
        <v>652</v>
      </c>
      <c r="G285" s="125" t="b">
        <v>1</v>
      </c>
    </row>
    <row r="286" ht="26.4" spans="1:7">
      <c r="A286" s="56">
        <v>42943</v>
      </c>
      <c r="B286" s="21" t="s">
        <v>660</v>
      </c>
      <c r="C286" s="16" t="s">
        <v>661</v>
      </c>
      <c r="D286" s="162" t="s">
        <v>142</v>
      </c>
      <c r="E286" s="99">
        <v>20000</v>
      </c>
      <c r="F286" s="136" t="s">
        <v>662</v>
      </c>
      <c r="G286" s="125" t="b">
        <v>1</v>
      </c>
    </row>
    <row r="287" ht="26.4" spans="1:7">
      <c r="A287" s="56">
        <v>42947</v>
      </c>
      <c r="B287" s="21" t="s">
        <v>663</v>
      </c>
      <c r="C287" s="16" t="s">
        <v>664</v>
      </c>
      <c r="D287" s="17" t="s">
        <v>538</v>
      </c>
      <c r="E287" s="99">
        <v>21250</v>
      </c>
      <c r="F287" s="124" t="s">
        <v>665</v>
      </c>
      <c r="G287" s="173" t="s">
        <v>29</v>
      </c>
    </row>
    <row r="288" ht="26.4" spans="1:7">
      <c r="A288" s="56">
        <v>42947</v>
      </c>
      <c r="B288" s="21" t="s">
        <v>666</v>
      </c>
      <c r="C288" s="23" t="s">
        <v>667</v>
      </c>
      <c r="D288" s="22" t="s">
        <v>133</v>
      </c>
      <c r="E288" s="99">
        <f>35000</f>
        <v>35000</v>
      </c>
      <c r="F288" s="124" t="s">
        <v>665</v>
      </c>
      <c r="G288" s="173" t="s">
        <v>29</v>
      </c>
    </row>
    <row r="289" ht="26.4" spans="1:7">
      <c r="A289" s="56">
        <v>42947</v>
      </c>
      <c r="B289" s="21" t="s">
        <v>668</v>
      </c>
      <c r="C289" s="23" t="s">
        <v>669</v>
      </c>
      <c r="D289" s="111" t="s">
        <v>670</v>
      </c>
      <c r="E289" s="99">
        <v>14000</v>
      </c>
      <c r="F289" s="136" t="s">
        <v>671</v>
      </c>
      <c r="G289" s="125" t="b">
        <v>1</v>
      </c>
    </row>
    <row r="290" ht="26.4" spans="1:7">
      <c r="A290" s="56">
        <v>42948</v>
      </c>
      <c r="B290" s="174" t="s">
        <v>672</v>
      </c>
      <c r="C290" s="23" t="s">
        <v>395</v>
      </c>
      <c r="D290" s="22" t="s">
        <v>61</v>
      </c>
      <c r="E290" s="99">
        <v>1750</v>
      </c>
      <c r="F290" s="136" t="s">
        <v>673</v>
      </c>
      <c r="G290" s="125" t="b">
        <v>1</v>
      </c>
    </row>
    <row r="291" ht="26.4" spans="1:7">
      <c r="A291" s="56">
        <v>42948</v>
      </c>
      <c r="B291" s="174" t="s">
        <v>674</v>
      </c>
      <c r="C291" s="23" t="s">
        <v>675</v>
      </c>
      <c r="D291" s="22" t="s">
        <v>676</v>
      </c>
      <c r="E291" s="99">
        <v>2400</v>
      </c>
      <c r="F291" s="136" t="s">
        <v>677</v>
      </c>
      <c r="G291" s="125" t="b">
        <v>1</v>
      </c>
    </row>
    <row r="292" ht="26.4" spans="1:7">
      <c r="A292" s="56">
        <v>42949</v>
      </c>
      <c r="B292" s="174" t="s">
        <v>678</v>
      </c>
      <c r="C292" s="14" t="s">
        <v>16</v>
      </c>
      <c r="D292" s="17" t="s">
        <v>414</v>
      </c>
      <c r="E292" s="102">
        <v>20000</v>
      </c>
      <c r="F292" s="136" t="s">
        <v>679</v>
      </c>
      <c r="G292" s="125" t="b">
        <v>1</v>
      </c>
    </row>
    <row r="293" ht="26.4" spans="1:7">
      <c r="A293" s="56" t="s">
        <v>680</v>
      </c>
      <c r="B293" s="174" t="s">
        <v>681</v>
      </c>
      <c r="C293" s="23" t="s">
        <v>20</v>
      </c>
      <c r="D293" s="127" t="s">
        <v>682</v>
      </c>
      <c r="E293" s="99">
        <v>20000</v>
      </c>
      <c r="F293" s="136" t="s">
        <v>683</v>
      </c>
      <c r="G293" s="125" t="b">
        <v>1</v>
      </c>
    </row>
    <row r="294" ht="26.4" spans="1:7">
      <c r="A294" s="56">
        <v>42950</v>
      </c>
      <c r="B294" s="174" t="s">
        <v>684</v>
      </c>
      <c r="C294" s="14" t="s">
        <v>271</v>
      </c>
      <c r="D294" s="17" t="s">
        <v>411</v>
      </c>
      <c r="E294" s="102">
        <v>84525</v>
      </c>
      <c r="F294" s="136" t="s">
        <v>645</v>
      </c>
      <c r="G294" s="173" t="s">
        <v>685</v>
      </c>
    </row>
    <row r="295" ht="26.4" spans="1:7">
      <c r="A295" s="56">
        <v>42950</v>
      </c>
      <c r="B295" s="174" t="s">
        <v>686</v>
      </c>
      <c r="C295" s="16" t="s">
        <v>687</v>
      </c>
      <c r="D295" s="17" t="s">
        <v>688</v>
      </c>
      <c r="E295" s="99">
        <v>1937959</v>
      </c>
      <c r="F295" s="136" t="s">
        <v>372</v>
      </c>
      <c r="G295" s="125" t="b">
        <v>1</v>
      </c>
    </row>
    <row r="296" ht="26.4" spans="1:7">
      <c r="A296" s="56">
        <v>42955</v>
      </c>
      <c r="B296" s="174" t="s">
        <v>689</v>
      </c>
      <c r="C296" s="23" t="s">
        <v>12</v>
      </c>
      <c r="D296" s="100" t="s">
        <v>690</v>
      </c>
      <c r="E296" s="99">
        <v>873345</v>
      </c>
      <c r="F296" s="136" t="s">
        <v>179</v>
      </c>
      <c r="G296" s="125" t="b">
        <v>1</v>
      </c>
    </row>
    <row r="297" ht="26.4" spans="1:7">
      <c r="A297" s="56">
        <v>42956</v>
      </c>
      <c r="B297" s="174" t="s">
        <v>691</v>
      </c>
      <c r="C297" s="16" t="s">
        <v>116</v>
      </c>
      <c r="D297" s="133" t="s">
        <v>261</v>
      </c>
      <c r="E297" s="99">
        <v>6687.5</v>
      </c>
      <c r="F297" s="136" t="s">
        <v>692</v>
      </c>
      <c r="G297" s="173" t="s">
        <v>29</v>
      </c>
    </row>
    <row r="298" ht="26.4" spans="1:7">
      <c r="A298" s="56">
        <v>42956</v>
      </c>
      <c r="B298" s="174" t="s">
        <v>693</v>
      </c>
      <c r="C298" s="16" t="s">
        <v>694</v>
      </c>
      <c r="D298" s="160" t="s">
        <v>676</v>
      </c>
      <c r="E298" s="99">
        <v>1000</v>
      </c>
      <c r="F298" s="136" t="s">
        <v>695</v>
      </c>
      <c r="G298" s="125" t="b">
        <v>1</v>
      </c>
    </row>
    <row r="299" ht="26.4" spans="1:7">
      <c r="A299" s="56">
        <v>42958</v>
      </c>
      <c r="B299" s="174" t="s">
        <v>696</v>
      </c>
      <c r="C299" s="16" t="s">
        <v>513</v>
      </c>
      <c r="D299" s="129" t="s">
        <v>697</v>
      </c>
      <c r="E299" s="99">
        <v>155500</v>
      </c>
      <c r="F299" s="136" t="s">
        <v>610</v>
      </c>
      <c r="G299" s="173" t="s">
        <v>685</v>
      </c>
    </row>
    <row r="300" ht="26.4" spans="1:7">
      <c r="A300" s="56">
        <v>42958</v>
      </c>
      <c r="B300" s="174" t="s">
        <v>698</v>
      </c>
      <c r="C300" s="16" t="s">
        <v>613</v>
      </c>
      <c r="D300" s="129" t="s">
        <v>697</v>
      </c>
      <c r="E300" s="99">
        <v>5775</v>
      </c>
      <c r="F300" s="136" t="s">
        <v>610</v>
      </c>
      <c r="G300" s="173" t="s">
        <v>685</v>
      </c>
    </row>
    <row r="301" ht="26.4" spans="1:7">
      <c r="A301" s="56">
        <v>42958</v>
      </c>
      <c r="B301" s="174" t="s">
        <v>699</v>
      </c>
      <c r="C301" s="16" t="s">
        <v>518</v>
      </c>
      <c r="D301" s="129" t="s">
        <v>697</v>
      </c>
      <c r="E301" s="99">
        <v>17025</v>
      </c>
      <c r="F301" s="136" t="s">
        <v>442</v>
      </c>
      <c r="G301" s="125" t="b">
        <v>1</v>
      </c>
    </row>
    <row r="302" ht="26.4" spans="1:7">
      <c r="A302" s="56">
        <v>42958</v>
      </c>
      <c r="B302" s="174" t="s">
        <v>700</v>
      </c>
      <c r="C302" s="16" t="s">
        <v>701</v>
      </c>
      <c r="D302" s="129" t="s">
        <v>697</v>
      </c>
      <c r="E302" s="99">
        <v>3100</v>
      </c>
      <c r="F302" s="136" t="s">
        <v>610</v>
      </c>
      <c r="G302" s="173" t="s">
        <v>685</v>
      </c>
    </row>
    <row r="303" ht="26.4" spans="1:7">
      <c r="A303" s="56">
        <v>42962</v>
      </c>
      <c r="B303" s="174" t="s">
        <v>702</v>
      </c>
      <c r="C303" s="16" t="s">
        <v>703</v>
      </c>
      <c r="D303" s="133" t="s">
        <v>704</v>
      </c>
      <c r="E303" s="99">
        <v>550000</v>
      </c>
      <c r="F303" s="136" t="s">
        <v>10</v>
      </c>
      <c r="G303" s="173" t="s">
        <v>29</v>
      </c>
    </row>
    <row r="304" ht="26.4" spans="1:7">
      <c r="A304" s="56">
        <v>42962</v>
      </c>
      <c r="B304" s="174" t="s">
        <v>705</v>
      </c>
      <c r="C304" s="16" t="s">
        <v>706</v>
      </c>
      <c r="D304" s="146" t="s">
        <v>127</v>
      </c>
      <c r="E304" s="102">
        <v>46386</v>
      </c>
      <c r="F304" s="136" t="s">
        <v>707</v>
      </c>
      <c r="G304" s="125" t="b">
        <v>1</v>
      </c>
    </row>
    <row r="305" ht="26.4" spans="1:7">
      <c r="A305" s="56">
        <v>42963</v>
      </c>
      <c r="B305" s="174" t="s">
        <v>708</v>
      </c>
      <c r="C305" s="16" t="s">
        <v>709</v>
      </c>
      <c r="D305" s="133" t="s">
        <v>710</v>
      </c>
      <c r="E305" s="99">
        <v>6955</v>
      </c>
      <c r="F305" s="136" t="s">
        <v>711</v>
      </c>
      <c r="G305" s="173" t="s">
        <v>29</v>
      </c>
    </row>
    <row r="306" ht="26.4" spans="1:7">
      <c r="A306" s="56">
        <v>42963</v>
      </c>
      <c r="B306" s="174" t="s">
        <v>712</v>
      </c>
      <c r="C306" s="16" t="s">
        <v>713</v>
      </c>
      <c r="D306" s="133" t="s">
        <v>447</v>
      </c>
      <c r="E306" s="99">
        <v>1050</v>
      </c>
      <c r="F306" s="136" t="s">
        <v>714</v>
      </c>
      <c r="G306" s="125" t="b">
        <v>1</v>
      </c>
    </row>
    <row r="307" ht="26.4" spans="1:7">
      <c r="A307" s="56">
        <v>42964</v>
      </c>
      <c r="B307" s="174" t="s">
        <v>715</v>
      </c>
      <c r="C307" s="14" t="s">
        <v>72</v>
      </c>
      <c r="D307" s="46" t="s">
        <v>716</v>
      </c>
      <c r="E307" s="99">
        <v>34930</v>
      </c>
      <c r="F307" s="136" t="s">
        <v>417</v>
      </c>
      <c r="G307" s="125" t="b">
        <v>1</v>
      </c>
    </row>
    <row r="308" ht="26.4" spans="1:7">
      <c r="A308" s="56">
        <v>42964</v>
      </c>
      <c r="B308" s="174" t="s">
        <v>717</v>
      </c>
      <c r="C308" s="16" t="s">
        <v>326</v>
      </c>
      <c r="D308" s="133" t="s">
        <v>61</v>
      </c>
      <c r="E308" s="99">
        <v>11100</v>
      </c>
      <c r="F308" s="136" t="s">
        <v>677</v>
      </c>
      <c r="G308" s="125" t="b">
        <v>1</v>
      </c>
    </row>
    <row r="309" ht="26.4" spans="1:7">
      <c r="A309" s="56">
        <v>42964</v>
      </c>
      <c r="B309" s="174" t="s">
        <v>718</v>
      </c>
      <c r="C309" s="16" t="s">
        <v>100</v>
      </c>
      <c r="D309" s="17" t="s">
        <v>719</v>
      </c>
      <c r="E309" s="99">
        <v>25300</v>
      </c>
      <c r="F309" s="136" t="s">
        <v>313</v>
      </c>
      <c r="G309" s="173" t="s">
        <v>685</v>
      </c>
    </row>
    <row r="310" ht="26.4" spans="1:7">
      <c r="A310" s="56">
        <v>42964</v>
      </c>
      <c r="B310" s="174" t="s">
        <v>720</v>
      </c>
      <c r="C310" s="16" t="s">
        <v>100</v>
      </c>
      <c r="D310" s="17" t="s">
        <v>721</v>
      </c>
      <c r="E310" s="99">
        <v>19325</v>
      </c>
      <c r="F310" s="136" t="s">
        <v>313</v>
      </c>
      <c r="G310" s="173" t="s">
        <v>685</v>
      </c>
    </row>
    <row r="311" ht="26.4" spans="1:7">
      <c r="A311" s="56">
        <v>42965</v>
      </c>
      <c r="B311" s="174" t="s">
        <v>722</v>
      </c>
      <c r="C311" s="23" t="s">
        <v>723</v>
      </c>
      <c r="D311" s="22" t="s">
        <v>98</v>
      </c>
      <c r="E311" s="99">
        <v>78750</v>
      </c>
      <c r="F311" s="136" t="s">
        <v>498</v>
      </c>
      <c r="G311" s="173" t="s">
        <v>29</v>
      </c>
    </row>
    <row r="312" ht="26.4" spans="1:7">
      <c r="A312" s="56">
        <v>42965</v>
      </c>
      <c r="B312" s="174" t="s">
        <v>724</v>
      </c>
      <c r="C312" s="16" t="s">
        <v>64</v>
      </c>
      <c r="D312" s="17" t="s">
        <v>725</v>
      </c>
      <c r="E312" s="99">
        <v>60250</v>
      </c>
      <c r="F312" s="136" t="s">
        <v>313</v>
      </c>
      <c r="G312" s="173" t="s">
        <v>685</v>
      </c>
    </row>
    <row r="313" ht="26.4" spans="1:7">
      <c r="A313" s="56">
        <v>42968</v>
      </c>
      <c r="B313" s="174" t="s">
        <v>726</v>
      </c>
      <c r="C313" s="23" t="s">
        <v>12</v>
      </c>
      <c r="D313" s="100" t="s">
        <v>727</v>
      </c>
      <c r="E313" s="99">
        <v>1071808</v>
      </c>
      <c r="F313" s="136" t="s">
        <v>728</v>
      </c>
      <c r="G313" s="125" t="b">
        <v>1</v>
      </c>
    </row>
    <row r="314" ht="26.4" spans="1:7">
      <c r="A314" s="56">
        <v>42970</v>
      </c>
      <c r="B314" s="174" t="s">
        <v>729</v>
      </c>
      <c r="C314" s="23" t="s">
        <v>149</v>
      </c>
      <c r="D314" s="22" t="s">
        <v>61</v>
      </c>
      <c r="E314" s="99">
        <v>1850</v>
      </c>
      <c r="F314" s="136" t="s">
        <v>730</v>
      </c>
      <c r="G314" s="173" t="s">
        <v>29</v>
      </c>
    </row>
    <row r="315" ht="26.4" spans="1:7">
      <c r="A315" s="56">
        <v>42970</v>
      </c>
      <c r="B315" s="174" t="s">
        <v>731</v>
      </c>
      <c r="C315" s="16" t="s">
        <v>326</v>
      </c>
      <c r="D315" s="17" t="s">
        <v>732</v>
      </c>
      <c r="E315" s="99">
        <v>4250</v>
      </c>
      <c r="F315" s="136" t="s">
        <v>677</v>
      </c>
      <c r="G315" s="125" t="b">
        <v>1</v>
      </c>
    </row>
    <row r="316" ht="26.4" spans="1:7">
      <c r="A316" s="56">
        <v>42972</v>
      </c>
      <c r="B316" s="174" t="s">
        <v>733</v>
      </c>
      <c r="C316" s="16" t="s">
        <v>425</v>
      </c>
      <c r="D316" s="129" t="s">
        <v>514</v>
      </c>
      <c r="E316" s="99">
        <v>416991</v>
      </c>
      <c r="F316" s="136" t="s">
        <v>556</v>
      </c>
      <c r="G316" s="125" t="b">
        <v>1</v>
      </c>
    </row>
    <row r="317" ht="26.4" spans="1:7">
      <c r="A317" s="56">
        <v>42972</v>
      </c>
      <c r="B317" s="174" t="s">
        <v>734</v>
      </c>
      <c r="C317" s="16" t="s">
        <v>421</v>
      </c>
      <c r="D317" s="129" t="s">
        <v>514</v>
      </c>
      <c r="E317" s="99">
        <v>73555</v>
      </c>
      <c r="F317" s="136" t="s">
        <v>556</v>
      </c>
      <c r="G317" s="125" t="b">
        <v>1</v>
      </c>
    </row>
    <row r="318" ht="26.4" spans="1:7">
      <c r="A318" s="56">
        <v>42972</v>
      </c>
      <c r="B318" s="174" t="s">
        <v>735</v>
      </c>
      <c r="C318" s="16" t="s">
        <v>428</v>
      </c>
      <c r="D318" s="129" t="s">
        <v>514</v>
      </c>
      <c r="E318" s="99">
        <v>8750</v>
      </c>
      <c r="F318" s="136" t="s">
        <v>556</v>
      </c>
      <c r="G318" s="125" t="b">
        <v>1</v>
      </c>
    </row>
    <row r="319" ht="26.4" spans="1:7">
      <c r="A319" s="56">
        <v>42972</v>
      </c>
      <c r="B319" s="174" t="s">
        <v>736</v>
      </c>
      <c r="C319" s="16" t="s">
        <v>561</v>
      </c>
      <c r="D319" s="129" t="s">
        <v>514</v>
      </c>
      <c r="E319" s="99">
        <v>13873</v>
      </c>
      <c r="F319" s="136" t="s">
        <v>556</v>
      </c>
      <c r="G319" s="125" t="b">
        <v>1</v>
      </c>
    </row>
    <row r="320" ht="26.4" spans="1:7">
      <c r="A320" s="56">
        <v>42972</v>
      </c>
      <c r="B320" s="174" t="s">
        <v>737</v>
      </c>
      <c r="C320" s="16" t="s">
        <v>425</v>
      </c>
      <c r="D320" s="129" t="s">
        <v>514</v>
      </c>
      <c r="E320" s="99">
        <v>362153</v>
      </c>
      <c r="F320" s="136" t="s">
        <v>556</v>
      </c>
      <c r="G320" s="125" t="b">
        <v>1</v>
      </c>
    </row>
    <row r="321" ht="26.4" spans="1:7">
      <c r="A321" s="56">
        <v>42972</v>
      </c>
      <c r="B321" s="174" t="s">
        <v>738</v>
      </c>
      <c r="C321" s="16" t="s">
        <v>421</v>
      </c>
      <c r="D321" s="129" t="s">
        <v>514</v>
      </c>
      <c r="E321" s="99">
        <v>109785</v>
      </c>
      <c r="F321" s="136" t="s">
        <v>556</v>
      </c>
      <c r="G321" s="125" t="b">
        <v>1</v>
      </c>
    </row>
    <row r="322" ht="26.4" spans="1:7">
      <c r="A322" s="56">
        <v>42972</v>
      </c>
      <c r="B322" s="174" t="s">
        <v>739</v>
      </c>
      <c r="C322" s="16" t="s">
        <v>428</v>
      </c>
      <c r="D322" s="129" t="s">
        <v>514</v>
      </c>
      <c r="E322" s="99">
        <v>8975</v>
      </c>
      <c r="F322" s="136" t="s">
        <v>556</v>
      </c>
      <c r="G322" s="125" t="b">
        <v>1</v>
      </c>
    </row>
    <row r="323" ht="26.4" spans="1:7">
      <c r="A323" s="56">
        <v>42972</v>
      </c>
      <c r="B323" s="174" t="s">
        <v>740</v>
      </c>
      <c r="C323" s="16" t="s">
        <v>561</v>
      </c>
      <c r="D323" s="129" t="s">
        <v>514</v>
      </c>
      <c r="E323" s="99">
        <v>39061</v>
      </c>
      <c r="F323" s="136" t="s">
        <v>556</v>
      </c>
      <c r="G323" s="125" t="b">
        <v>1</v>
      </c>
    </row>
    <row r="324" ht="26.4" spans="1:7">
      <c r="A324" s="56">
        <v>42972</v>
      </c>
      <c r="B324" s="174" t="s">
        <v>741</v>
      </c>
      <c r="C324" s="16" t="s">
        <v>500</v>
      </c>
      <c r="D324" s="129" t="s">
        <v>312</v>
      </c>
      <c r="E324" s="99">
        <v>43275</v>
      </c>
      <c r="F324" s="136" t="s">
        <v>556</v>
      </c>
      <c r="G324" s="125" t="b">
        <v>1</v>
      </c>
    </row>
    <row r="325" ht="26.4" spans="1:7">
      <c r="A325" s="56">
        <v>42972</v>
      </c>
      <c r="B325" s="174" t="s">
        <v>742</v>
      </c>
      <c r="C325" s="16" t="s">
        <v>500</v>
      </c>
      <c r="D325" s="129" t="s">
        <v>312</v>
      </c>
      <c r="E325" s="99">
        <v>16290</v>
      </c>
      <c r="F325" s="136" t="s">
        <v>556</v>
      </c>
      <c r="G325" s="125" t="b">
        <v>1</v>
      </c>
    </row>
    <row r="326" ht="26.4" spans="1:7">
      <c r="A326" s="56">
        <v>42972</v>
      </c>
      <c r="B326" s="174" t="s">
        <v>743</v>
      </c>
      <c r="C326" s="16" t="s">
        <v>500</v>
      </c>
      <c r="D326" s="129" t="s">
        <v>332</v>
      </c>
      <c r="E326" s="99">
        <v>53315</v>
      </c>
      <c r="F326" s="136" t="s">
        <v>556</v>
      </c>
      <c r="G326" s="125" t="b">
        <v>1</v>
      </c>
    </row>
    <row r="327" ht="26.4" spans="1:7">
      <c r="A327" s="56">
        <v>42972</v>
      </c>
      <c r="B327" s="174" t="s">
        <v>744</v>
      </c>
      <c r="C327" s="16" t="s">
        <v>500</v>
      </c>
      <c r="D327" s="129" t="s">
        <v>332</v>
      </c>
      <c r="E327" s="99">
        <v>54600</v>
      </c>
      <c r="F327" s="136" t="s">
        <v>556</v>
      </c>
      <c r="G327" s="125" t="b">
        <v>1</v>
      </c>
    </row>
    <row r="328" ht="26.4" spans="1:7">
      <c r="A328" s="56">
        <v>42972</v>
      </c>
      <c r="B328" s="174" t="s">
        <v>745</v>
      </c>
      <c r="C328" s="16" t="s">
        <v>500</v>
      </c>
      <c r="D328" s="129" t="s">
        <v>436</v>
      </c>
      <c r="E328" s="99">
        <v>19595</v>
      </c>
      <c r="F328" s="136" t="s">
        <v>556</v>
      </c>
      <c r="G328" s="125" t="b">
        <v>1</v>
      </c>
    </row>
    <row r="329" ht="26.4" spans="1:7">
      <c r="A329" s="56">
        <v>42972</v>
      </c>
      <c r="B329" s="174" t="s">
        <v>746</v>
      </c>
      <c r="C329" s="16" t="s">
        <v>500</v>
      </c>
      <c r="D329" s="129" t="s">
        <v>436</v>
      </c>
      <c r="E329" s="99">
        <v>45403</v>
      </c>
      <c r="F329" s="136" t="s">
        <v>556</v>
      </c>
      <c r="G329" s="125" t="b">
        <v>1</v>
      </c>
    </row>
    <row r="330" ht="26.4" spans="1:7">
      <c r="A330" s="56">
        <v>42972</v>
      </c>
      <c r="B330" s="174" t="s">
        <v>747</v>
      </c>
      <c r="C330" s="16" t="s">
        <v>500</v>
      </c>
      <c r="D330" s="129" t="s">
        <v>514</v>
      </c>
      <c r="E330" s="99">
        <v>12400</v>
      </c>
      <c r="F330" s="136" t="s">
        <v>556</v>
      </c>
      <c r="G330" s="125" t="b">
        <v>1</v>
      </c>
    </row>
    <row r="331" ht="26.4" spans="1:7">
      <c r="A331" s="56">
        <v>42975</v>
      </c>
      <c r="B331" s="174" t="s">
        <v>748</v>
      </c>
      <c r="C331" s="16" t="s">
        <v>749</v>
      </c>
      <c r="D331" s="133" t="s">
        <v>750</v>
      </c>
      <c r="E331" s="99">
        <v>10700</v>
      </c>
      <c r="F331" s="136" t="s">
        <v>751</v>
      </c>
      <c r="G331" s="173" t="s">
        <v>29</v>
      </c>
    </row>
    <row r="332" ht="26.4" spans="1:7">
      <c r="A332" s="56">
        <v>42975</v>
      </c>
      <c r="B332" s="174" t="s">
        <v>752</v>
      </c>
      <c r="C332" s="14" t="s">
        <v>84</v>
      </c>
      <c r="D332" s="129" t="s">
        <v>514</v>
      </c>
      <c r="E332" s="99">
        <v>1288811</v>
      </c>
      <c r="F332" s="136" t="s">
        <v>753</v>
      </c>
      <c r="G332" s="125" t="b">
        <v>1</v>
      </c>
    </row>
    <row r="333" ht="26.4" spans="1:7">
      <c r="A333" s="56">
        <v>42976</v>
      </c>
      <c r="B333" s="174" t="s">
        <v>754</v>
      </c>
      <c r="C333" s="23" t="s">
        <v>278</v>
      </c>
      <c r="D333" s="133" t="s">
        <v>196</v>
      </c>
      <c r="E333" s="99">
        <v>6500</v>
      </c>
      <c r="F333" s="136" t="s">
        <v>711</v>
      </c>
      <c r="G333" s="173" t="s">
        <v>29</v>
      </c>
    </row>
    <row r="334" ht="26.4" spans="1:7">
      <c r="A334" s="56">
        <v>42976</v>
      </c>
      <c r="B334" s="174" t="s">
        <v>755</v>
      </c>
      <c r="C334" s="16" t="s">
        <v>756</v>
      </c>
      <c r="D334" s="133" t="s">
        <v>757</v>
      </c>
      <c r="E334" s="99">
        <v>250000</v>
      </c>
      <c r="F334" s="136" t="s">
        <v>671</v>
      </c>
      <c r="G334" s="173" t="s">
        <v>29</v>
      </c>
    </row>
    <row r="335" ht="26.4" spans="1:7">
      <c r="A335" s="56">
        <v>42978</v>
      </c>
      <c r="B335" s="174" t="s">
        <v>758</v>
      </c>
      <c r="C335" s="16" t="s">
        <v>759</v>
      </c>
      <c r="D335" s="17" t="s">
        <v>538</v>
      </c>
      <c r="E335" s="99">
        <v>21250</v>
      </c>
      <c r="F335" s="136" t="s">
        <v>598</v>
      </c>
      <c r="G335" s="173" t="s">
        <v>29</v>
      </c>
    </row>
    <row r="336" ht="26.4" spans="1:7">
      <c r="A336" s="56">
        <v>42978</v>
      </c>
      <c r="B336" s="174" t="s">
        <v>760</v>
      </c>
      <c r="C336" s="23" t="s">
        <v>761</v>
      </c>
      <c r="D336" s="22" t="s">
        <v>133</v>
      </c>
      <c r="E336" s="99">
        <f>35000</f>
        <v>35000</v>
      </c>
      <c r="F336" s="136" t="s">
        <v>762</v>
      </c>
      <c r="G336" s="173" t="s">
        <v>29</v>
      </c>
    </row>
    <row r="337" ht="26.4" spans="1:7">
      <c r="A337" s="56">
        <v>42978</v>
      </c>
      <c r="B337" s="174" t="s">
        <v>763</v>
      </c>
      <c r="C337" s="23" t="s">
        <v>764</v>
      </c>
      <c r="D337" s="111" t="s">
        <v>765</v>
      </c>
      <c r="E337" s="99">
        <v>14000</v>
      </c>
      <c r="F337" s="136" t="s">
        <v>766</v>
      </c>
      <c r="G337" s="125" t="b">
        <v>1</v>
      </c>
    </row>
    <row r="338" ht="26.4" spans="1:7">
      <c r="A338" s="56">
        <v>42979</v>
      </c>
      <c r="B338" s="174" t="s">
        <v>767</v>
      </c>
      <c r="C338" s="23" t="s">
        <v>64</v>
      </c>
      <c r="D338" s="17" t="s">
        <v>768</v>
      </c>
      <c r="E338" s="99">
        <v>74125</v>
      </c>
      <c r="F338" s="136" t="s">
        <v>753</v>
      </c>
      <c r="G338" s="173" t="s">
        <v>685</v>
      </c>
    </row>
    <row r="339" ht="26.4" spans="1:7">
      <c r="A339" s="56">
        <v>42982</v>
      </c>
      <c r="B339" s="174" t="s">
        <v>769</v>
      </c>
      <c r="C339" s="23" t="s">
        <v>383</v>
      </c>
      <c r="D339" s="17" t="s">
        <v>719</v>
      </c>
      <c r="E339" s="99">
        <v>5700</v>
      </c>
      <c r="F339" s="136" t="s">
        <v>556</v>
      </c>
      <c r="G339" s="173" t="s">
        <v>685</v>
      </c>
    </row>
    <row r="340" ht="26.4" spans="1:7">
      <c r="A340" s="56">
        <v>42984</v>
      </c>
      <c r="B340" s="174" t="s">
        <v>770</v>
      </c>
      <c r="C340" s="16" t="s">
        <v>122</v>
      </c>
      <c r="D340" s="17" t="s">
        <v>771</v>
      </c>
      <c r="E340" s="102">
        <v>9630</v>
      </c>
      <c r="F340" s="136" t="s">
        <v>595</v>
      </c>
      <c r="G340" s="173" t="s">
        <v>685</v>
      </c>
    </row>
    <row r="341" ht="26.4" spans="1:7">
      <c r="A341" s="56">
        <v>42985</v>
      </c>
      <c r="B341" s="174" t="s">
        <v>772</v>
      </c>
      <c r="C341" s="14" t="s">
        <v>16</v>
      </c>
      <c r="D341" s="17" t="s">
        <v>411</v>
      </c>
      <c r="E341" s="99">
        <v>484830</v>
      </c>
      <c r="F341" s="136" t="s">
        <v>773</v>
      </c>
      <c r="G341" s="125" t="b">
        <v>1</v>
      </c>
    </row>
    <row r="342" ht="26.4" spans="1:7">
      <c r="A342" s="56">
        <v>42985</v>
      </c>
      <c r="B342" s="174" t="s">
        <v>774</v>
      </c>
      <c r="C342" s="14" t="s">
        <v>16</v>
      </c>
      <c r="D342" s="17" t="s">
        <v>775</v>
      </c>
      <c r="E342" s="102">
        <v>402633</v>
      </c>
      <c r="F342" s="136" t="s">
        <v>773</v>
      </c>
      <c r="G342" s="125" t="b">
        <v>1</v>
      </c>
    </row>
    <row r="343" ht="26.4" spans="1:7">
      <c r="A343" s="56">
        <v>42985</v>
      </c>
      <c r="B343" s="174" t="s">
        <v>776</v>
      </c>
      <c r="C343" s="14" t="s">
        <v>16</v>
      </c>
      <c r="D343" s="17" t="s">
        <v>719</v>
      </c>
      <c r="E343" s="99">
        <v>441036</v>
      </c>
      <c r="F343" s="136" t="s">
        <v>773</v>
      </c>
      <c r="G343" s="125" t="b">
        <v>1</v>
      </c>
    </row>
    <row r="344" ht="26.4" spans="1:7">
      <c r="A344" s="56">
        <v>42989</v>
      </c>
      <c r="B344" s="174" t="s">
        <v>777</v>
      </c>
      <c r="C344" s="16" t="s">
        <v>106</v>
      </c>
      <c r="D344" s="129" t="s">
        <v>778</v>
      </c>
      <c r="E344" s="99">
        <v>170100</v>
      </c>
      <c r="F344" s="136" t="s">
        <v>610</v>
      </c>
      <c r="G344" s="173" t="s">
        <v>685</v>
      </c>
    </row>
    <row r="345" ht="26.4" spans="1:7">
      <c r="A345" s="56">
        <v>42989</v>
      </c>
      <c r="B345" s="174" t="s">
        <v>779</v>
      </c>
      <c r="C345" s="16" t="s">
        <v>154</v>
      </c>
      <c r="D345" s="129" t="s">
        <v>778</v>
      </c>
      <c r="E345" s="99">
        <v>1550</v>
      </c>
      <c r="F345" s="136" t="s">
        <v>610</v>
      </c>
      <c r="G345" s="173" t="s">
        <v>685</v>
      </c>
    </row>
    <row r="346" ht="26.4" spans="1:7">
      <c r="A346" s="56">
        <v>42989</v>
      </c>
      <c r="B346" s="174" t="s">
        <v>780</v>
      </c>
      <c r="C346" s="16" t="s">
        <v>110</v>
      </c>
      <c r="D346" s="129" t="s">
        <v>778</v>
      </c>
      <c r="E346" s="99">
        <v>5775</v>
      </c>
      <c r="F346" s="136" t="s">
        <v>442</v>
      </c>
      <c r="G346" s="125" t="b">
        <v>1</v>
      </c>
    </row>
    <row r="347" ht="26.4" spans="1:7">
      <c r="A347" s="56">
        <v>42989</v>
      </c>
      <c r="B347" s="174" t="s">
        <v>781</v>
      </c>
      <c r="C347" s="16" t="s">
        <v>782</v>
      </c>
      <c r="D347" s="129" t="s">
        <v>778</v>
      </c>
      <c r="E347" s="99">
        <v>1550</v>
      </c>
      <c r="F347" s="136" t="s">
        <v>610</v>
      </c>
      <c r="G347" s="173" t="s">
        <v>685</v>
      </c>
    </row>
    <row r="348" ht="26.4" spans="1:7">
      <c r="A348" s="56">
        <v>42989</v>
      </c>
      <c r="B348" s="174" t="s">
        <v>783</v>
      </c>
      <c r="C348" s="16" t="s">
        <v>784</v>
      </c>
      <c r="D348" s="129" t="s">
        <v>778</v>
      </c>
      <c r="E348" s="99">
        <v>1550</v>
      </c>
      <c r="F348" s="136" t="s">
        <v>442</v>
      </c>
      <c r="G348" s="125" t="b">
        <v>1</v>
      </c>
    </row>
    <row r="349" ht="26.4" spans="1:7">
      <c r="A349" s="56">
        <v>42989</v>
      </c>
      <c r="B349" s="174" t="s">
        <v>785</v>
      </c>
      <c r="C349" s="16" t="s">
        <v>72</v>
      </c>
      <c r="D349" s="129" t="s">
        <v>778</v>
      </c>
      <c r="E349" s="99">
        <v>14800</v>
      </c>
      <c r="F349" s="136" t="s">
        <v>786</v>
      </c>
      <c r="G349" s="125" t="b">
        <v>1</v>
      </c>
    </row>
    <row r="350" ht="26.4" spans="1:7">
      <c r="A350" s="56">
        <v>42989</v>
      </c>
      <c r="B350" s="174" t="s">
        <v>787</v>
      </c>
      <c r="C350" s="16" t="s">
        <v>788</v>
      </c>
      <c r="D350" s="133" t="s">
        <v>789</v>
      </c>
      <c r="E350" s="99">
        <v>350000</v>
      </c>
      <c r="F350" s="136" t="s">
        <v>327</v>
      </c>
      <c r="G350" s="125" t="b">
        <v>1</v>
      </c>
    </row>
    <row r="351" ht="26.4" spans="1:7">
      <c r="A351" s="56">
        <v>42993</v>
      </c>
      <c r="B351" s="174" t="s">
        <v>790</v>
      </c>
      <c r="C351" s="16" t="s">
        <v>791</v>
      </c>
      <c r="D351" s="133" t="s">
        <v>792</v>
      </c>
      <c r="E351" s="99">
        <v>120000</v>
      </c>
      <c r="F351" s="136" t="s">
        <v>793</v>
      </c>
      <c r="G351" s="173" t="s">
        <v>29</v>
      </c>
    </row>
    <row r="352" ht="26.4" spans="1:7">
      <c r="A352" s="56">
        <v>42993</v>
      </c>
      <c r="B352" s="174" t="s">
        <v>794</v>
      </c>
      <c r="C352" s="16" t="s">
        <v>795</v>
      </c>
      <c r="D352" s="17" t="s">
        <v>796</v>
      </c>
      <c r="E352" s="102">
        <v>3476</v>
      </c>
      <c r="F352" s="136" t="s">
        <v>797</v>
      </c>
      <c r="G352" s="173" t="s">
        <v>29</v>
      </c>
    </row>
    <row r="353" ht="26.4" spans="1:7">
      <c r="A353" s="56">
        <v>42996</v>
      </c>
      <c r="B353" s="174" t="s">
        <v>798</v>
      </c>
      <c r="C353" s="16" t="s">
        <v>791</v>
      </c>
      <c r="D353" s="133" t="s">
        <v>799</v>
      </c>
      <c r="E353" s="99">
        <v>1400</v>
      </c>
      <c r="F353" s="136" t="s">
        <v>800</v>
      </c>
      <c r="G353" s="173" t="s">
        <v>29</v>
      </c>
    </row>
    <row r="354" ht="26.4" spans="1:7">
      <c r="A354" s="56">
        <v>42996</v>
      </c>
      <c r="B354" s="174" t="s">
        <v>801</v>
      </c>
      <c r="C354" s="16" t="s">
        <v>451</v>
      </c>
      <c r="D354" s="17" t="s">
        <v>268</v>
      </c>
      <c r="E354" s="99">
        <v>10700</v>
      </c>
      <c r="F354" s="136" t="s">
        <v>802</v>
      </c>
      <c r="G354" s="125" t="b">
        <v>1</v>
      </c>
    </row>
    <row r="355" ht="26.4" spans="1:7">
      <c r="A355" s="56">
        <v>42996</v>
      </c>
      <c r="B355" s="174" t="s">
        <v>803</v>
      </c>
      <c r="C355" s="16" t="s">
        <v>451</v>
      </c>
      <c r="D355" s="17" t="s">
        <v>719</v>
      </c>
      <c r="E355" s="99">
        <v>10350</v>
      </c>
      <c r="F355" s="136" t="s">
        <v>802</v>
      </c>
      <c r="G355" s="125" t="b">
        <v>1</v>
      </c>
    </row>
    <row r="356" ht="26.4" spans="1:7">
      <c r="A356" s="56">
        <v>42996</v>
      </c>
      <c r="B356" s="174" t="s">
        <v>804</v>
      </c>
      <c r="C356" s="16" t="s">
        <v>709</v>
      </c>
      <c r="D356" s="133" t="s">
        <v>61</v>
      </c>
      <c r="E356" s="99">
        <v>3500</v>
      </c>
      <c r="F356" s="136" t="s">
        <v>805</v>
      </c>
      <c r="G356" s="173" t="s">
        <v>29</v>
      </c>
    </row>
    <row r="357" ht="26.4" spans="1:7">
      <c r="A357" s="56">
        <v>42966</v>
      </c>
      <c r="B357" s="174" t="s">
        <v>806</v>
      </c>
      <c r="C357" s="16" t="s">
        <v>84</v>
      </c>
      <c r="D357" s="129" t="s">
        <v>609</v>
      </c>
      <c r="E357" s="99">
        <v>1529707</v>
      </c>
      <c r="F357" s="136" t="s">
        <v>807</v>
      </c>
      <c r="G357" s="125" t="b">
        <v>1</v>
      </c>
    </row>
    <row r="358" ht="26.4" spans="1:7">
      <c r="A358" s="56">
        <v>42999</v>
      </c>
      <c r="B358" s="174" t="s">
        <v>808</v>
      </c>
      <c r="C358" s="16" t="s">
        <v>809</v>
      </c>
      <c r="D358" s="17" t="s">
        <v>810</v>
      </c>
      <c r="E358" s="99">
        <v>1290000</v>
      </c>
      <c r="F358" s="136" t="s">
        <v>10</v>
      </c>
      <c r="G358" s="125" t="b">
        <v>1</v>
      </c>
    </row>
    <row r="359" ht="26.4" spans="1:7">
      <c r="A359" s="56">
        <v>43000</v>
      </c>
      <c r="B359" s="174" t="s">
        <v>811</v>
      </c>
      <c r="C359" s="23" t="s">
        <v>812</v>
      </c>
      <c r="D359" s="22" t="s">
        <v>98</v>
      </c>
      <c r="E359" s="99">
        <v>78750</v>
      </c>
      <c r="F359" s="136" t="s">
        <v>800</v>
      </c>
      <c r="G359" s="173" t="s">
        <v>29</v>
      </c>
    </row>
    <row r="360" ht="26.4" spans="1:7">
      <c r="A360" s="56">
        <v>43000</v>
      </c>
      <c r="B360" s="174" t="s">
        <v>813</v>
      </c>
      <c r="C360" s="16" t="s">
        <v>814</v>
      </c>
      <c r="D360" s="17" t="s">
        <v>127</v>
      </c>
      <c r="E360" s="102">
        <v>46386</v>
      </c>
      <c r="F360" s="136" t="s">
        <v>815</v>
      </c>
      <c r="G360" s="173" t="s">
        <v>29</v>
      </c>
    </row>
    <row r="361" ht="26.4" spans="1:6">
      <c r="A361" s="56">
        <v>43003</v>
      </c>
      <c r="B361" s="174" t="s">
        <v>816</v>
      </c>
      <c r="C361" s="23" t="s">
        <v>817</v>
      </c>
      <c r="D361" s="22" t="s">
        <v>818</v>
      </c>
      <c r="E361" s="99">
        <v>6420</v>
      </c>
      <c r="F361" s="145" t="s">
        <v>266</v>
      </c>
    </row>
    <row r="362" ht="26.4" spans="1:7">
      <c r="A362" s="56">
        <v>43003</v>
      </c>
      <c r="B362" s="174" t="s">
        <v>819</v>
      </c>
      <c r="C362" s="23" t="s">
        <v>468</v>
      </c>
      <c r="D362" s="129" t="s">
        <v>303</v>
      </c>
      <c r="E362" s="99">
        <v>1200</v>
      </c>
      <c r="F362" s="136" t="s">
        <v>632</v>
      </c>
      <c r="G362" s="173" t="s">
        <v>685</v>
      </c>
    </row>
    <row r="363" ht="26.4" spans="1:7">
      <c r="A363" s="56">
        <v>43003</v>
      </c>
      <c r="B363" s="174" t="s">
        <v>820</v>
      </c>
      <c r="C363" s="23" t="s">
        <v>468</v>
      </c>
      <c r="D363" s="129" t="s">
        <v>332</v>
      </c>
      <c r="E363" s="99">
        <v>1200</v>
      </c>
      <c r="F363" s="136" t="s">
        <v>632</v>
      </c>
      <c r="G363" s="173" t="s">
        <v>685</v>
      </c>
    </row>
    <row r="364" ht="26.4" spans="1:7">
      <c r="A364" s="56">
        <v>43003</v>
      </c>
      <c r="B364" s="174" t="s">
        <v>821</v>
      </c>
      <c r="C364" s="23" t="s">
        <v>468</v>
      </c>
      <c r="D364" s="129" t="s">
        <v>436</v>
      </c>
      <c r="E364" s="99">
        <v>2400</v>
      </c>
      <c r="F364" s="136" t="s">
        <v>632</v>
      </c>
      <c r="G364" s="173" t="s">
        <v>685</v>
      </c>
    </row>
    <row r="365" ht="26.4" spans="1:7">
      <c r="A365" s="56">
        <v>43003</v>
      </c>
      <c r="B365" s="174" t="s">
        <v>822</v>
      </c>
      <c r="C365" s="23" t="s">
        <v>468</v>
      </c>
      <c r="D365" s="129" t="s">
        <v>514</v>
      </c>
      <c r="E365" s="99">
        <v>1200</v>
      </c>
      <c r="F365" s="136" t="s">
        <v>632</v>
      </c>
      <c r="G365" s="173" t="s">
        <v>685</v>
      </c>
    </row>
    <row r="366" ht="26.4" spans="1:7">
      <c r="A366" s="56">
        <v>43003</v>
      </c>
      <c r="B366" s="174" t="s">
        <v>823</v>
      </c>
      <c r="C366" s="23" t="s">
        <v>468</v>
      </c>
      <c r="D366" s="129" t="s">
        <v>697</v>
      </c>
      <c r="E366" s="102">
        <v>5850</v>
      </c>
      <c r="F366" s="136" t="s">
        <v>632</v>
      </c>
      <c r="G366" s="173" t="s">
        <v>685</v>
      </c>
    </row>
    <row r="367" ht="26.4" spans="1:7">
      <c r="A367" s="56">
        <v>43008</v>
      </c>
      <c r="B367" s="174" t="s">
        <v>824</v>
      </c>
      <c r="C367" s="23" t="s">
        <v>825</v>
      </c>
      <c r="D367" s="111" t="s">
        <v>826</v>
      </c>
      <c r="E367" s="99">
        <v>14000</v>
      </c>
      <c r="F367" s="136" t="s">
        <v>827</v>
      </c>
      <c r="G367" s="125" t="b">
        <v>1</v>
      </c>
    </row>
    <row r="368" ht="26.4" spans="1:7">
      <c r="A368" s="56">
        <v>43009</v>
      </c>
      <c r="B368" s="174" t="s">
        <v>828</v>
      </c>
      <c r="C368" s="23" t="s">
        <v>829</v>
      </c>
      <c r="D368" s="17" t="s">
        <v>830</v>
      </c>
      <c r="E368" s="99">
        <v>1345000</v>
      </c>
      <c r="F368" s="136" t="s">
        <v>831</v>
      </c>
      <c r="G368" s="173" t="s">
        <v>685</v>
      </c>
    </row>
    <row r="369" ht="26.4" spans="1:7">
      <c r="A369" s="56">
        <v>43009</v>
      </c>
      <c r="B369" s="174" t="s">
        <v>832</v>
      </c>
      <c r="C369" s="23" t="s">
        <v>833</v>
      </c>
      <c r="D369" s="17" t="s">
        <v>789</v>
      </c>
      <c r="E369" s="99">
        <v>345000</v>
      </c>
      <c r="F369" s="136" t="s">
        <v>834</v>
      </c>
      <c r="G369" s="173" t="s">
        <v>685</v>
      </c>
    </row>
    <row r="370" ht="26.4" spans="1:7">
      <c r="A370" s="56">
        <v>43009</v>
      </c>
      <c r="B370" s="174" t="s">
        <v>835</v>
      </c>
      <c r="C370" s="23" t="s">
        <v>12</v>
      </c>
      <c r="D370" s="100" t="s">
        <v>836</v>
      </c>
      <c r="E370" s="102">
        <v>1098365.5</v>
      </c>
      <c r="F370" s="136" t="s">
        <v>837</v>
      </c>
      <c r="G370" s="173" t="s">
        <v>685</v>
      </c>
    </row>
    <row r="371" ht="26.4" spans="1:6">
      <c r="A371" s="56">
        <v>43009</v>
      </c>
      <c r="B371" s="174" t="s">
        <v>838</v>
      </c>
      <c r="C371" s="16" t="s">
        <v>839</v>
      </c>
      <c r="D371" s="17" t="s">
        <v>538</v>
      </c>
      <c r="E371" s="99">
        <v>21250</v>
      </c>
      <c r="F371" s="136" t="s">
        <v>840</v>
      </c>
    </row>
    <row r="372" ht="26.4" spans="1:6">
      <c r="A372" s="56">
        <v>43009</v>
      </c>
      <c r="B372" s="174" t="s">
        <v>841</v>
      </c>
      <c r="C372" s="23" t="s">
        <v>842</v>
      </c>
      <c r="D372" s="22" t="s">
        <v>133</v>
      </c>
      <c r="E372" s="99">
        <f>35000</f>
        <v>35000</v>
      </c>
      <c r="F372" s="156" t="s">
        <v>843</v>
      </c>
    </row>
    <row r="373" ht="26.4" spans="1:7">
      <c r="A373" s="56">
        <v>43010</v>
      </c>
      <c r="B373" s="174" t="s">
        <v>844</v>
      </c>
      <c r="C373" s="23" t="s">
        <v>27</v>
      </c>
      <c r="D373" s="23" t="s">
        <v>845</v>
      </c>
      <c r="E373" s="99">
        <v>118000</v>
      </c>
      <c r="F373" s="136" t="s">
        <v>846</v>
      </c>
      <c r="G373" s="173" t="s">
        <v>29</v>
      </c>
    </row>
    <row r="374" ht="26.4" spans="1:7">
      <c r="A374" s="56">
        <v>43011</v>
      </c>
      <c r="B374" s="174" t="s">
        <v>847</v>
      </c>
      <c r="C374" s="16" t="s">
        <v>84</v>
      </c>
      <c r="D374" s="129" t="s">
        <v>697</v>
      </c>
      <c r="E374" s="99">
        <v>715851</v>
      </c>
      <c r="F374" s="136" t="s">
        <v>531</v>
      </c>
      <c r="G374" s="125" t="b">
        <v>1</v>
      </c>
    </row>
    <row r="375" ht="26.4" spans="1:7">
      <c r="A375" s="56">
        <v>43011</v>
      </c>
      <c r="B375" s="174" t="s">
        <v>848</v>
      </c>
      <c r="C375" s="16" t="s">
        <v>675</v>
      </c>
      <c r="D375" s="129" t="s">
        <v>849</v>
      </c>
      <c r="E375" s="99">
        <v>3000</v>
      </c>
      <c r="F375" s="136" t="s">
        <v>677</v>
      </c>
      <c r="G375" s="125" t="b">
        <v>1</v>
      </c>
    </row>
    <row r="376" ht="26.4" spans="1:7">
      <c r="A376" s="56">
        <v>43012</v>
      </c>
      <c r="B376" s="174" t="s">
        <v>850</v>
      </c>
      <c r="C376" s="16" t="s">
        <v>271</v>
      </c>
      <c r="D376" s="17" t="s">
        <v>775</v>
      </c>
      <c r="E376" s="99">
        <v>89080</v>
      </c>
      <c r="F376" s="136" t="s">
        <v>843</v>
      </c>
      <c r="G376" s="125" t="b">
        <v>1</v>
      </c>
    </row>
    <row r="377" ht="26.4" spans="1:7">
      <c r="A377" s="56">
        <v>43013</v>
      </c>
      <c r="B377" s="174" t="s">
        <v>851</v>
      </c>
      <c r="C377" s="16" t="s">
        <v>852</v>
      </c>
      <c r="D377" s="133" t="s">
        <v>853</v>
      </c>
      <c r="E377" s="99">
        <v>2450</v>
      </c>
      <c r="F377" s="136" t="s">
        <v>854</v>
      </c>
      <c r="G377" s="173" t="s">
        <v>29</v>
      </c>
    </row>
    <row r="378" ht="26.4" spans="1:7">
      <c r="A378" s="56">
        <v>43017</v>
      </c>
      <c r="B378" s="174" t="s">
        <v>855</v>
      </c>
      <c r="C378" s="16" t="s">
        <v>513</v>
      </c>
      <c r="D378" s="129" t="s">
        <v>856</v>
      </c>
      <c r="E378" s="99">
        <v>145200</v>
      </c>
      <c r="F378" s="136" t="s">
        <v>805</v>
      </c>
      <c r="G378" s="125" t="b">
        <v>1</v>
      </c>
    </row>
    <row r="379" ht="26.4" spans="1:7">
      <c r="A379" s="56">
        <v>43017</v>
      </c>
      <c r="B379" s="174" t="s">
        <v>857</v>
      </c>
      <c r="C379" s="16" t="s">
        <v>858</v>
      </c>
      <c r="D379" s="129" t="s">
        <v>856</v>
      </c>
      <c r="E379" s="99">
        <v>25125</v>
      </c>
      <c r="F379" s="136" t="s">
        <v>805</v>
      </c>
      <c r="G379" s="125" t="b">
        <v>1</v>
      </c>
    </row>
    <row r="380" ht="26.4" spans="1:7">
      <c r="A380" s="56">
        <v>43017</v>
      </c>
      <c r="B380" s="174" t="s">
        <v>859</v>
      </c>
      <c r="C380" s="16" t="s">
        <v>518</v>
      </c>
      <c r="D380" s="129" t="s">
        <v>856</v>
      </c>
      <c r="E380" s="99">
        <v>4050</v>
      </c>
      <c r="F380" s="136" t="s">
        <v>805</v>
      </c>
      <c r="G380" s="125" t="b">
        <v>1</v>
      </c>
    </row>
    <row r="381" ht="26.4" spans="1:7">
      <c r="A381" s="56">
        <v>43018</v>
      </c>
      <c r="B381" s="174" t="s">
        <v>860</v>
      </c>
      <c r="C381" s="16" t="s">
        <v>425</v>
      </c>
      <c r="D381" s="129" t="s">
        <v>609</v>
      </c>
      <c r="E381" s="99">
        <v>496934</v>
      </c>
      <c r="F381" s="136" t="s">
        <v>837</v>
      </c>
      <c r="G381" s="173" t="s">
        <v>685</v>
      </c>
    </row>
    <row r="382" ht="26.4" spans="1:7">
      <c r="A382" s="56">
        <v>43018</v>
      </c>
      <c r="B382" s="174" t="s">
        <v>861</v>
      </c>
      <c r="C382" s="16" t="s">
        <v>421</v>
      </c>
      <c r="D382" s="129" t="s">
        <v>609</v>
      </c>
      <c r="E382" s="102">
        <v>98995</v>
      </c>
      <c r="F382" s="136" t="s">
        <v>837</v>
      </c>
      <c r="G382" s="173" t="s">
        <v>685</v>
      </c>
    </row>
    <row r="383" ht="26.4" spans="1:7">
      <c r="A383" s="56">
        <v>43018</v>
      </c>
      <c r="B383" s="174" t="s">
        <v>862</v>
      </c>
      <c r="C383" s="16" t="s">
        <v>428</v>
      </c>
      <c r="D383" s="129" t="s">
        <v>609</v>
      </c>
      <c r="E383" s="99">
        <v>8000</v>
      </c>
      <c r="F383" s="136" t="s">
        <v>837</v>
      </c>
      <c r="G383" s="173" t="s">
        <v>685</v>
      </c>
    </row>
    <row r="384" ht="26.4" spans="1:7">
      <c r="A384" s="56">
        <v>43018</v>
      </c>
      <c r="B384" s="174" t="s">
        <v>863</v>
      </c>
      <c r="C384" s="16" t="s">
        <v>561</v>
      </c>
      <c r="D384" s="129" t="s">
        <v>609</v>
      </c>
      <c r="E384" s="99">
        <v>40384</v>
      </c>
      <c r="F384" s="136" t="s">
        <v>837</v>
      </c>
      <c r="G384" s="173" t="s">
        <v>685</v>
      </c>
    </row>
    <row r="385" ht="26.4" spans="1:7">
      <c r="A385" s="56">
        <v>43018</v>
      </c>
      <c r="B385" s="174" t="s">
        <v>864</v>
      </c>
      <c r="C385" s="16" t="s">
        <v>425</v>
      </c>
      <c r="D385" s="129" t="s">
        <v>609</v>
      </c>
      <c r="E385" s="102">
        <v>294549</v>
      </c>
      <c r="F385" s="136" t="s">
        <v>837</v>
      </c>
      <c r="G385" s="173" t="s">
        <v>685</v>
      </c>
    </row>
    <row r="386" ht="26.4" spans="1:7">
      <c r="A386" s="56">
        <v>43018</v>
      </c>
      <c r="B386" s="174" t="s">
        <v>865</v>
      </c>
      <c r="C386" s="16" t="s">
        <v>421</v>
      </c>
      <c r="D386" s="129" t="s">
        <v>609</v>
      </c>
      <c r="E386" s="99">
        <v>75260</v>
      </c>
      <c r="F386" s="136" t="s">
        <v>837</v>
      </c>
      <c r="G386" s="173" t="s">
        <v>685</v>
      </c>
    </row>
    <row r="387" ht="26.4" spans="1:7">
      <c r="A387" s="56">
        <v>43018</v>
      </c>
      <c r="B387" s="174" t="s">
        <v>866</v>
      </c>
      <c r="C387" s="16" t="s">
        <v>561</v>
      </c>
      <c r="D387" s="129" t="s">
        <v>609</v>
      </c>
      <c r="E387" s="99">
        <v>61167</v>
      </c>
      <c r="F387" s="136" t="s">
        <v>837</v>
      </c>
      <c r="G387" s="173" t="s">
        <v>685</v>
      </c>
    </row>
    <row r="388" ht="26.4" spans="1:7">
      <c r="A388" s="56">
        <v>43018</v>
      </c>
      <c r="B388" s="174" t="s">
        <v>867</v>
      </c>
      <c r="C388" s="16" t="s">
        <v>500</v>
      </c>
      <c r="D388" s="129" t="s">
        <v>514</v>
      </c>
      <c r="E388" s="99">
        <v>72285</v>
      </c>
      <c r="F388" s="136" t="s">
        <v>217</v>
      </c>
      <c r="G388" s="173" t="s">
        <v>685</v>
      </c>
    </row>
    <row r="389" ht="26.4" spans="1:7">
      <c r="A389" s="56">
        <v>43019</v>
      </c>
      <c r="B389" s="174" t="s">
        <v>868</v>
      </c>
      <c r="C389" s="16" t="s">
        <v>709</v>
      </c>
      <c r="D389" s="129" t="s">
        <v>869</v>
      </c>
      <c r="E389" s="99">
        <v>3477.5</v>
      </c>
      <c r="F389" s="136" t="s">
        <v>805</v>
      </c>
      <c r="G389" s="173" t="s">
        <v>29</v>
      </c>
    </row>
    <row r="390" ht="26.4" spans="1:7">
      <c r="A390" s="56">
        <v>43019</v>
      </c>
      <c r="B390" s="174" t="s">
        <v>870</v>
      </c>
      <c r="C390" s="16" t="s">
        <v>72</v>
      </c>
      <c r="D390" s="46" t="s">
        <v>871</v>
      </c>
      <c r="E390" s="102">
        <v>13100</v>
      </c>
      <c r="F390" s="136" t="s">
        <v>786</v>
      </c>
      <c r="G390" s="173" t="s">
        <v>685</v>
      </c>
    </row>
    <row r="391" ht="26.4" spans="1:7">
      <c r="A391" s="56">
        <v>43019</v>
      </c>
      <c r="B391" s="174" t="s">
        <v>872</v>
      </c>
      <c r="C391" s="16" t="s">
        <v>873</v>
      </c>
      <c r="D391" s="146" t="s">
        <v>127</v>
      </c>
      <c r="E391" s="102">
        <v>46386</v>
      </c>
      <c r="F391" s="136" t="s">
        <v>874</v>
      </c>
      <c r="G391" s="173" t="s">
        <v>29</v>
      </c>
    </row>
    <row r="392" ht="26.4" spans="1:7">
      <c r="A392" s="56">
        <v>43020</v>
      </c>
      <c r="B392" s="174" t="s">
        <v>875</v>
      </c>
      <c r="C392" s="16" t="s">
        <v>425</v>
      </c>
      <c r="D392" s="129" t="s">
        <v>697</v>
      </c>
      <c r="E392" s="99">
        <v>482600</v>
      </c>
      <c r="F392" s="136" t="s">
        <v>876</v>
      </c>
      <c r="G392" s="173" t="s">
        <v>685</v>
      </c>
    </row>
    <row r="393" ht="26.4" spans="1:7">
      <c r="A393" s="56">
        <v>43020</v>
      </c>
      <c r="B393" s="174" t="s">
        <v>877</v>
      </c>
      <c r="C393" s="16" t="s">
        <v>421</v>
      </c>
      <c r="D393" s="129" t="s">
        <v>697</v>
      </c>
      <c r="E393" s="99">
        <v>72785</v>
      </c>
      <c r="F393" s="136" t="s">
        <v>876</v>
      </c>
      <c r="G393" s="173" t="s">
        <v>685</v>
      </c>
    </row>
    <row r="394" ht="26.4" spans="1:7">
      <c r="A394" s="56">
        <v>43020</v>
      </c>
      <c r="B394" s="174" t="s">
        <v>878</v>
      </c>
      <c r="C394" s="16" t="s">
        <v>428</v>
      </c>
      <c r="D394" s="129" t="s">
        <v>697</v>
      </c>
      <c r="E394" s="99">
        <v>950</v>
      </c>
      <c r="F394" s="136" t="s">
        <v>876</v>
      </c>
      <c r="G394" s="173" t="s">
        <v>685</v>
      </c>
    </row>
    <row r="395" ht="26.4" spans="1:7">
      <c r="A395" s="56">
        <v>43020</v>
      </c>
      <c r="B395" s="174" t="s">
        <v>879</v>
      </c>
      <c r="C395" s="16" t="s">
        <v>561</v>
      </c>
      <c r="D395" s="129" t="s">
        <v>697</v>
      </c>
      <c r="E395" s="99">
        <v>58338</v>
      </c>
      <c r="F395" s="136" t="s">
        <v>876</v>
      </c>
      <c r="G395" s="173" t="s">
        <v>685</v>
      </c>
    </row>
    <row r="396" ht="26.4" spans="1:7">
      <c r="A396" s="56">
        <v>43020</v>
      </c>
      <c r="B396" s="174" t="s">
        <v>880</v>
      </c>
      <c r="C396" s="16" t="s">
        <v>425</v>
      </c>
      <c r="D396" s="129" t="s">
        <v>697</v>
      </c>
      <c r="E396" s="99">
        <v>315553</v>
      </c>
      <c r="F396" s="136" t="s">
        <v>876</v>
      </c>
      <c r="G396" s="173" t="s">
        <v>685</v>
      </c>
    </row>
    <row r="397" ht="26.4" spans="1:7">
      <c r="A397" s="56">
        <v>43020</v>
      </c>
      <c r="B397" s="174" t="s">
        <v>881</v>
      </c>
      <c r="C397" s="16" t="s">
        <v>421</v>
      </c>
      <c r="D397" s="129" t="s">
        <v>697</v>
      </c>
      <c r="E397" s="99">
        <v>98820</v>
      </c>
      <c r="F397" s="136" t="s">
        <v>876</v>
      </c>
      <c r="G397" s="173" t="s">
        <v>685</v>
      </c>
    </row>
    <row r="398" ht="26.4" spans="1:7">
      <c r="A398" s="56">
        <v>43020</v>
      </c>
      <c r="B398" s="174" t="s">
        <v>882</v>
      </c>
      <c r="C398" s="16" t="s">
        <v>428</v>
      </c>
      <c r="D398" s="129" t="s">
        <v>697</v>
      </c>
      <c r="E398" s="99">
        <v>15150</v>
      </c>
      <c r="F398" s="136" t="s">
        <v>876</v>
      </c>
      <c r="G398" s="173" t="s">
        <v>685</v>
      </c>
    </row>
    <row r="399" ht="26.4" spans="1:7">
      <c r="A399" s="56">
        <v>43020</v>
      </c>
      <c r="B399" s="174" t="s">
        <v>883</v>
      </c>
      <c r="C399" s="16" t="s">
        <v>561</v>
      </c>
      <c r="D399" s="129" t="s">
        <v>697</v>
      </c>
      <c r="E399" s="99">
        <v>27973</v>
      </c>
      <c r="F399" s="136" t="s">
        <v>876</v>
      </c>
      <c r="G399" s="173" t="s">
        <v>685</v>
      </c>
    </row>
    <row r="400" ht="26.4" spans="1:7">
      <c r="A400" s="56">
        <v>43020</v>
      </c>
      <c r="B400" s="174" t="s">
        <v>884</v>
      </c>
      <c r="C400" s="16" t="s">
        <v>749</v>
      </c>
      <c r="D400" s="133" t="s">
        <v>750</v>
      </c>
      <c r="E400" s="99">
        <v>5350</v>
      </c>
      <c r="F400" s="136" t="s">
        <v>885</v>
      </c>
      <c r="G400" s="173" t="s">
        <v>29</v>
      </c>
    </row>
    <row r="401" ht="26.4" spans="1:7">
      <c r="A401" s="56">
        <v>43024</v>
      </c>
      <c r="B401" s="174" t="s">
        <v>886</v>
      </c>
      <c r="C401" s="16" t="s">
        <v>100</v>
      </c>
      <c r="D401" s="17" t="s">
        <v>887</v>
      </c>
      <c r="E401" s="99">
        <v>61525</v>
      </c>
      <c r="F401" s="136" t="s">
        <v>888</v>
      </c>
      <c r="G401" s="125" t="b">
        <v>1</v>
      </c>
    </row>
    <row r="402" ht="26.4" spans="1:7">
      <c r="A402" s="56">
        <v>43026</v>
      </c>
      <c r="B402" s="174" t="s">
        <v>889</v>
      </c>
      <c r="C402" s="23" t="s">
        <v>395</v>
      </c>
      <c r="D402" s="17" t="s">
        <v>365</v>
      </c>
      <c r="E402" s="99">
        <v>80790</v>
      </c>
      <c r="F402" s="136" t="s">
        <v>885</v>
      </c>
      <c r="G402" s="125" t="b">
        <v>1</v>
      </c>
    </row>
    <row r="403" ht="26.4" spans="1:7">
      <c r="A403" s="56">
        <v>43028</v>
      </c>
      <c r="B403" s="174" t="s">
        <v>890</v>
      </c>
      <c r="C403" s="16" t="s">
        <v>602</v>
      </c>
      <c r="D403" s="160" t="s">
        <v>891</v>
      </c>
      <c r="E403" s="102">
        <v>3500</v>
      </c>
      <c r="F403" s="136" t="s">
        <v>892</v>
      </c>
      <c r="G403" s="173" t="s">
        <v>29</v>
      </c>
    </row>
    <row r="404" ht="26.4" spans="1:7">
      <c r="A404" s="56">
        <v>43028</v>
      </c>
      <c r="B404" s="174" t="s">
        <v>893</v>
      </c>
      <c r="C404" s="23" t="s">
        <v>36</v>
      </c>
      <c r="D404" s="22" t="s">
        <v>894</v>
      </c>
      <c r="E404" s="99">
        <v>263912.5</v>
      </c>
      <c r="F404" s="136" t="s">
        <v>895</v>
      </c>
      <c r="G404" s="173" t="s">
        <v>29</v>
      </c>
    </row>
    <row r="405" ht="26.4" spans="1:7">
      <c r="A405" s="56">
        <v>43028</v>
      </c>
      <c r="B405" s="174" t="s">
        <v>896</v>
      </c>
      <c r="C405" s="16" t="s">
        <v>100</v>
      </c>
      <c r="D405" s="17" t="s">
        <v>897</v>
      </c>
      <c r="E405" s="102">
        <v>39200</v>
      </c>
      <c r="F405" s="136" t="s">
        <v>888</v>
      </c>
      <c r="G405" s="125" t="b">
        <v>1</v>
      </c>
    </row>
    <row r="406" ht="26.4" spans="1:7">
      <c r="A406" s="56">
        <v>43035</v>
      </c>
      <c r="B406" s="174" t="s">
        <v>898</v>
      </c>
      <c r="C406" s="23" t="s">
        <v>899</v>
      </c>
      <c r="D406" s="23" t="s">
        <v>369</v>
      </c>
      <c r="E406" s="99">
        <v>1550</v>
      </c>
      <c r="F406" s="136" t="s">
        <v>900</v>
      </c>
      <c r="G406" s="173" t="s">
        <v>29</v>
      </c>
    </row>
    <row r="407" ht="26.4" spans="1:7">
      <c r="A407" s="56">
        <v>43039</v>
      </c>
      <c r="B407" s="174" t="s">
        <v>901</v>
      </c>
      <c r="C407" s="16" t="s">
        <v>902</v>
      </c>
      <c r="D407" s="17" t="s">
        <v>538</v>
      </c>
      <c r="E407" s="99">
        <v>21250</v>
      </c>
      <c r="F407" s="136" t="s">
        <v>711</v>
      </c>
      <c r="G407" s="173" t="s">
        <v>29</v>
      </c>
    </row>
    <row r="408" ht="26.4" spans="1:7">
      <c r="A408" s="56">
        <v>43039</v>
      </c>
      <c r="B408" s="174" t="s">
        <v>903</v>
      </c>
      <c r="C408" s="23" t="s">
        <v>904</v>
      </c>
      <c r="D408" s="22" t="s">
        <v>133</v>
      </c>
      <c r="E408" s="99">
        <v>35000</v>
      </c>
      <c r="F408" s="136" t="s">
        <v>905</v>
      </c>
      <c r="G408" s="173" t="s">
        <v>29</v>
      </c>
    </row>
    <row r="409" ht="26.4" spans="1:7">
      <c r="A409" s="56">
        <v>43039</v>
      </c>
      <c r="B409" s="174" t="s">
        <v>906</v>
      </c>
      <c r="C409" s="23" t="s">
        <v>907</v>
      </c>
      <c r="D409" s="111" t="s">
        <v>908</v>
      </c>
      <c r="E409" s="99">
        <v>14000</v>
      </c>
      <c r="F409" s="136" t="s">
        <v>909</v>
      </c>
      <c r="G409" s="125" t="b">
        <v>1</v>
      </c>
    </row>
    <row r="410" ht="26.4" spans="1:7">
      <c r="A410" s="56">
        <v>43040</v>
      </c>
      <c r="B410" s="174" t="s">
        <v>910</v>
      </c>
      <c r="C410" s="23" t="s">
        <v>12</v>
      </c>
      <c r="D410" s="100" t="s">
        <v>911</v>
      </c>
      <c r="E410" s="99">
        <v>1106339.5</v>
      </c>
      <c r="F410" s="136" t="s">
        <v>912</v>
      </c>
      <c r="G410" s="173" t="s">
        <v>685</v>
      </c>
    </row>
    <row r="411" ht="26.4" spans="1:7">
      <c r="A411" s="56">
        <v>43040</v>
      </c>
      <c r="B411" s="174" t="s">
        <v>913</v>
      </c>
      <c r="C411" s="14" t="s">
        <v>84</v>
      </c>
      <c r="D411" s="166" t="s">
        <v>914</v>
      </c>
      <c r="E411" s="99">
        <v>88601</v>
      </c>
      <c r="F411" s="136" t="s">
        <v>915</v>
      </c>
      <c r="G411" s="125" t="b">
        <v>1</v>
      </c>
    </row>
    <row r="412" ht="26.4" spans="1:7">
      <c r="A412" s="56">
        <v>43040</v>
      </c>
      <c r="B412" s="174" t="s">
        <v>916</v>
      </c>
      <c r="C412" s="14" t="s">
        <v>84</v>
      </c>
      <c r="D412" s="166" t="s">
        <v>917</v>
      </c>
      <c r="E412" s="102">
        <v>88330</v>
      </c>
      <c r="F412" s="136" t="s">
        <v>918</v>
      </c>
      <c r="G412" s="173" t="s">
        <v>685</v>
      </c>
    </row>
    <row r="413" ht="26.4" spans="1:6">
      <c r="A413" s="56">
        <v>43040</v>
      </c>
      <c r="B413" s="174" t="s">
        <v>919</v>
      </c>
      <c r="C413" s="14" t="s">
        <v>84</v>
      </c>
      <c r="D413" s="166" t="s">
        <v>920</v>
      </c>
      <c r="E413" s="99">
        <v>84000</v>
      </c>
      <c r="F413" s="136" t="s">
        <v>915</v>
      </c>
    </row>
    <row r="414" ht="26.4" spans="1:7">
      <c r="A414" s="56">
        <v>43040</v>
      </c>
      <c r="B414" s="174" t="s">
        <v>921</v>
      </c>
      <c r="C414" s="14" t="s">
        <v>84</v>
      </c>
      <c r="D414" s="166" t="s">
        <v>922</v>
      </c>
      <c r="E414" s="99">
        <v>50100</v>
      </c>
      <c r="F414" s="156" t="s">
        <v>923</v>
      </c>
      <c r="G414" s="125" t="b">
        <v>1</v>
      </c>
    </row>
    <row r="415" ht="26.4" spans="1:6">
      <c r="A415" s="56">
        <v>43040</v>
      </c>
      <c r="B415" s="174" t="s">
        <v>924</v>
      </c>
      <c r="C415" s="14" t="s">
        <v>84</v>
      </c>
      <c r="D415" s="166" t="s">
        <v>925</v>
      </c>
      <c r="E415" s="99">
        <v>85560</v>
      </c>
      <c r="F415" s="136" t="s">
        <v>915</v>
      </c>
    </row>
    <row r="416" ht="26.4" spans="1:6">
      <c r="A416" s="56">
        <v>43040</v>
      </c>
      <c r="B416" s="174" t="s">
        <v>926</v>
      </c>
      <c r="C416" s="14" t="s">
        <v>84</v>
      </c>
      <c r="D416" s="166" t="s">
        <v>927</v>
      </c>
      <c r="E416" s="99">
        <v>85560</v>
      </c>
      <c r="F416" s="136" t="s">
        <v>915</v>
      </c>
    </row>
    <row r="417" ht="26.4" spans="1:7">
      <c r="A417" s="56">
        <v>43040</v>
      </c>
      <c r="B417" s="174" t="s">
        <v>928</v>
      </c>
      <c r="C417" s="14" t="s">
        <v>84</v>
      </c>
      <c r="D417" s="166" t="s">
        <v>929</v>
      </c>
      <c r="E417" s="99">
        <v>85560</v>
      </c>
      <c r="F417" s="156" t="s">
        <v>923</v>
      </c>
      <c r="G417" s="125" t="b">
        <v>1</v>
      </c>
    </row>
    <row r="418" ht="26.4" spans="1:6">
      <c r="A418" s="56">
        <v>43040</v>
      </c>
      <c r="B418" s="174" t="s">
        <v>930</v>
      </c>
      <c r="C418" s="14" t="s">
        <v>84</v>
      </c>
      <c r="D418" s="166" t="s">
        <v>931</v>
      </c>
      <c r="E418" s="99">
        <v>88623</v>
      </c>
      <c r="F418" s="136" t="s">
        <v>915</v>
      </c>
    </row>
    <row r="419" ht="26.4" spans="1:6">
      <c r="A419" s="56">
        <v>43040</v>
      </c>
      <c r="B419" s="174" t="s">
        <v>932</v>
      </c>
      <c r="C419" s="14" t="s">
        <v>84</v>
      </c>
      <c r="D419" s="166" t="s">
        <v>933</v>
      </c>
      <c r="E419" s="99">
        <v>90450</v>
      </c>
      <c r="F419" s="136" t="s">
        <v>915</v>
      </c>
    </row>
    <row r="420" ht="26.4" spans="1:6">
      <c r="A420" s="56">
        <v>43040</v>
      </c>
      <c r="B420" s="174" t="s">
        <v>934</v>
      </c>
      <c r="C420" s="14" t="s">
        <v>84</v>
      </c>
      <c r="D420" s="166" t="s">
        <v>935</v>
      </c>
      <c r="E420" s="99">
        <v>17500</v>
      </c>
      <c r="F420" s="136" t="s">
        <v>915</v>
      </c>
    </row>
    <row r="421" ht="26.4" spans="1:6">
      <c r="A421" s="56">
        <v>43040</v>
      </c>
      <c r="B421" s="174" t="s">
        <v>936</v>
      </c>
      <c r="C421" s="14" t="s">
        <v>84</v>
      </c>
      <c r="D421" s="166" t="s">
        <v>937</v>
      </c>
      <c r="E421" s="99">
        <v>85560</v>
      </c>
      <c r="F421" s="136" t="s">
        <v>915</v>
      </c>
    </row>
    <row r="422" ht="26.4" spans="1:6">
      <c r="A422" s="56">
        <v>43040</v>
      </c>
      <c r="B422" s="174" t="s">
        <v>938</v>
      </c>
      <c r="C422" s="14" t="s">
        <v>84</v>
      </c>
      <c r="D422" s="166" t="s">
        <v>939</v>
      </c>
      <c r="E422" s="99">
        <v>92507</v>
      </c>
      <c r="F422" s="136" t="s">
        <v>915</v>
      </c>
    </row>
    <row r="423" ht="26.4" spans="1:7">
      <c r="A423" s="56">
        <v>43040</v>
      </c>
      <c r="B423" s="174" t="s">
        <v>940</v>
      </c>
      <c r="C423" s="14" t="s">
        <v>84</v>
      </c>
      <c r="D423" s="166" t="s">
        <v>941</v>
      </c>
      <c r="E423" s="99">
        <v>85500</v>
      </c>
      <c r="F423" s="156" t="s">
        <v>923</v>
      </c>
      <c r="G423" s="125" t="b">
        <v>1</v>
      </c>
    </row>
    <row r="424" ht="26.4" spans="1:6">
      <c r="A424" s="56">
        <v>43040</v>
      </c>
      <c r="B424" s="174" t="s">
        <v>942</v>
      </c>
      <c r="C424" s="14" t="s">
        <v>84</v>
      </c>
      <c r="D424" s="166" t="s">
        <v>943</v>
      </c>
      <c r="E424" s="102">
        <v>79800</v>
      </c>
      <c r="F424" s="136" t="s">
        <v>915</v>
      </c>
    </row>
    <row r="425" ht="26.4" spans="1:7">
      <c r="A425" s="56">
        <v>43040</v>
      </c>
      <c r="B425" s="174" t="s">
        <v>944</v>
      </c>
      <c r="C425" s="14" t="s">
        <v>84</v>
      </c>
      <c r="D425" s="166" t="s">
        <v>945</v>
      </c>
      <c r="E425" s="99">
        <v>80877</v>
      </c>
      <c r="F425" s="136" t="s">
        <v>915</v>
      </c>
      <c r="G425" s="173" t="s">
        <v>685</v>
      </c>
    </row>
    <row r="426" ht="26.4" spans="1:7">
      <c r="A426" s="56">
        <v>43040</v>
      </c>
      <c r="B426" s="174" t="s">
        <v>946</v>
      </c>
      <c r="C426" s="14" t="s">
        <v>84</v>
      </c>
      <c r="D426" s="166" t="s">
        <v>947</v>
      </c>
      <c r="E426" s="99">
        <v>99005</v>
      </c>
      <c r="F426" s="136" t="s">
        <v>948</v>
      </c>
      <c r="G426" s="173" t="s">
        <v>685</v>
      </c>
    </row>
    <row r="427" ht="26.4" spans="1:6">
      <c r="A427" s="56">
        <v>43040</v>
      </c>
      <c r="B427" s="174" t="s">
        <v>949</v>
      </c>
      <c r="C427" s="14" t="s">
        <v>84</v>
      </c>
      <c r="D427" s="166" t="s">
        <v>950</v>
      </c>
      <c r="E427" s="102">
        <v>68878</v>
      </c>
      <c r="F427" s="136" t="s">
        <v>915</v>
      </c>
    </row>
    <row r="428" ht="26.4" spans="1:7">
      <c r="A428" s="56">
        <v>43040</v>
      </c>
      <c r="B428" s="174" t="s">
        <v>951</v>
      </c>
      <c r="C428" s="16" t="s">
        <v>395</v>
      </c>
      <c r="D428" s="133" t="s">
        <v>952</v>
      </c>
      <c r="E428" s="99">
        <v>9750</v>
      </c>
      <c r="F428" s="136" t="s">
        <v>953</v>
      </c>
      <c r="G428" s="173" t="s">
        <v>685</v>
      </c>
    </row>
    <row r="429" ht="26.4" spans="1:7">
      <c r="A429" s="56">
        <v>43040</v>
      </c>
      <c r="B429" s="174" t="s">
        <v>954</v>
      </c>
      <c r="C429" s="16" t="s">
        <v>713</v>
      </c>
      <c r="D429" s="133" t="s">
        <v>955</v>
      </c>
      <c r="E429" s="99">
        <v>3477.5</v>
      </c>
      <c r="F429" s="136" t="s">
        <v>956</v>
      </c>
      <c r="G429" s="173" t="s">
        <v>685</v>
      </c>
    </row>
    <row r="430" ht="26.4" spans="1:6">
      <c r="A430" s="56">
        <v>43040</v>
      </c>
      <c r="B430" s="174" t="s">
        <v>957</v>
      </c>
      <c r="C430" s="16" t="s">
        <v>958</v>
      </c>
      <c r="D430" s="133" t="s">
        <v>849</v>
      </c>
      <c r="E430" s="99">
        <v>1150</v>
      </c>
      <c r="F430" s="145"/>
    </row>
    <row r="431" ht="26.4" spans="1:7">
      <c r="A431" s="56">
        <v>43040</v>
      </c>
      <c r="B431" s="174" t="s">
        <v>959</v>
      </c>
      <c r="C431" s="16" t="s">
        <v>960</v>
      </c>
      <c r="D431" s="46" t="s">
        <v>961</v>
      </c>
      <c r="E431" s="102">
        <v>5250</v>
      </c>
      <c r="F431" s="136" t="s">
        <v>143</v>
      </c>
      <c r="G431" s="173" t="s">
        <v>685</v>
      </c>
    </row>
    <row r="432" ht="26.4" spans="1:7">
      <c r="A432" s="56">
        <v>43040</v>
      </c>
      <c r="B432" s="174" t="s">
        <v>962</v>
      </c>
      <c r="C432" s="16" t="s">
        <v>451</v>
      </c>
      <c r="D432" s="17" t="s">
        <v>721</v>
      </c>
      <c r="E432" s="102">
        <v>7900</v>
      </c>
      <c r="F432" s="136" t="s">
        <v>595</v>
      </c>
      <c r="G432" s="173" t="s">
        <v>685</v>
      </c>
    </row>
    <row r="433" ht="26.4" spans="1:7">
      <c r="A433" s="56">
        <v>43040</v>
      </c>
      <c r="B433" s="174" t="s">
        <v>963</v>
      </c>
      <c r="C433" s="16" t="s">
        <v>451</v>
      </c>
      <c r="D433" s="17" t="s">
        <v>887</v>
      </c>
      <c r="E433" s="102">
        <v>2400</v>
      </c>
      <c r="F433" s="136" t="s">
        <v>595</v>
      </c>
      <c r="G433" s="173" t="s">
        <v>685</v>
      </c>
    </row>
    <row r="434" ht="26.4" spans="1:7">
      <c r="A434" s="56">
        <v>43040</v>
      </c>
      <c r="B434" s="174" t="s">
        <v>964</v>
      </c>
      <c r="C434" s="23" t="s">
        <v>965</v>
      </c>
      <c r="D434" s="22" t="s">
        <v>98</v>
      </c>
      <c r="E434" s="99">
        <v>157500</v>
      </c>
      <c r="F434" s="136" t="s">
        <v>711</v>
      </c>
      <c r="G434" s="173" t="s">
        <v>29</v>
      </c>
    </row>
    <row r="435" ht="26.4" spans="1:7">
      <c r="A435" s="56">
        <v>43045</v>
      </c>
      <c r="B435" s="174" t="s">
        <v>966</v>
      </c>
      <c r="C435" s="16" t="s">
        <v>383</v>
      </c>
      <c r="D435" s="17" t="s">
        <v>775</v>
      </c>
      <c r="E435" s="99">
        <v>8940</v>
      </c>
      <c r="F435" s="136" t="s">
        <v>967</v>
      </c>
      <c r="G435" s="173" t="s">
        <v>685</v>
      </c>
    </row>
    <row r="436" ht="26.4" spans="1:7">
      <c r="A436" s="56">
        <v>43045</v>
      </c>
      <c r="B436" s="174" t="s">
        <v>968</v>
      </c>
      <c r="C436" s="16" t="s">
        <v>383</v>
      </c>
      <c r="D436" s="17" t="s">
        <v>721</v>
      </c>
      <c r="E436" s="99">
        <v>6900</v>
      </c>
      <c r="F436" s="136" t="s">
        <v>967</v>
      </c>
      <c r="G436" s="173" t="s">
        <v>685</v>
      </c>
    </row>
    <row r="437" ht="26.4" spans="1:7">
      <c r="A437" s="56">
        <v>43045</v>
      </c>
      <c r="B437" s="174" t="s">
        <v>969</v>
      </c>
      <c r="C437" s="16" t="s">
        <v>383</v>
      </c>
      <c r="D437" s="17" t="s">
        <v>887</v>
      </c>
      <c r="E437" s="99">
        <v>19090</v>
      </c>
      <c r="F437" s="136" t="s">
        <v>967</v>
      </c>
      <c r="G437" s="173" t="s">
        <v>685</v>
      </c>
    </row>
    <row r="438" ht="26.4" spans="1:7">
      <c r="A438" s="56">
        <v>43045</v>
      </c>
      <c r="B438" s="174" t="s">
        <v>970</v>
      </c>
      <c r="C438" s="16" t="s">
        <v>383</v>
      </c>
      <c r="D438" s="17" t="s">
        <v>897</v>
      </c>
      <c r="E438" s="99">
        <v>6200</v>
      </c>
      <c r="F438" s="136" t="s">
        <v>967</v>
      </c>
      <c r="G438" s="173" t="s">
        <v>685</v>
      </c>
    </row>
    <row r="439" ht="26.4" spans="1:7">
      <c r="A439" s="56">
        <v>43045</v>
      </c>
      <c r="B439" s="174" t="s">
        <v>971</v>
      </c>
      <c r="C439" s="14" t="s">
        <v>16</v>
      </c>
      <c r="D439" s="17" t="s">
        <v>721</v>
      </c>
      <c r="E439" s="99">
        <v>469603</v>
      </c>
      <c r="F439" s="136" t="s">
        <v>876</v>
      </c>
      <c r="G439" s="173" t="s">
        <v>685</v>
      </c>
    </row>
    <row r="440" ht="26.4" spans="1:7">
      <c r="A440" s="56">
        <v>43045</v>
      </c>
      <c r="B440" s="174" t="s">
        <v>972</v>
      </c>
      <c r="C440" s="14" t="s">
        <v>16</v>
      </c>
      <c r="D440" s="17" t="s">
        <v>887</v>
      </c>
      <c r="E440" s="99">
        <v>473376</v>
      </c>
      <c r="F440" s="136" t="s">
        <v>876</v>
      </c>
      <c r="G440" s="173" t="s">
        <v>685</v>
      </c>
    </row>
    <row r="441" ht="26.4" spans="1:7">
      <c r="A441" s="56">
        <v>43046</v>
      </c>
      <c r="B441" s="174" t="s">
        <v>973</v>
      </c>
      <c r="C441" s="16" t="s">
        <v>72</v>
      </c>
      <c r="D441" s="46" t="s">
        <v>974</v>
      </c>
      <c r="E441" s="99">
        <v>12290</v>
      </c>
      <c r="F441" s="136" t="s">
        <v>786</v>
      </c>
      <c r="G441" s="125" t="b">
        <v>1</v>
      </c>
    </row>
    <row r="442" ht="26.4" spans="1:7">
      <c r="A442" s="56">
        <v>43046</v>
      </c>
      <c r="B442" s="174" t="s">
        <v>975</v>
      </c>
      <c r="C442" s="16" t="s">
        <v>513</v>
      </c>
      <c r="D442" s="129" t="s">
        <v>976</v>
      </c>
      <c r="E442" s="99">
        <v>100550</v>
      </c>
      <c r="F442" s="136" t="s">
        <v>805</v>
      </c>
      <c r="G442" s="125" t="b">
        <v>1</v>
      </c>
    </row>
    <row r="443" ht="26.4" spans="1:7">
      <c r="A443" s="56">
        <v>43046</v>
      </c>
      <c r="B443" s="174" t="s">
        <v>977</v>
      </c>
      <c r="C443" s="16" t="s">
        <v>858</v>
      </c>
      <c r="D443" s="129" t="s">
        <v>976</v>
      </c>
      <c r="E443" s="99">
        <v>12200</v>
      </c>
      <c r="F443" s="136" t="s">
        <v>805</v>
      </c>
      <c r="G443" s="125" t="b">
        <v>1</v>
      </c>
    </row>
    <row r="444" ht="26.4" spans="1:7">
      <c r="A444" s="56">
        <v>43046</v>
      </c>
      <c r="B444" s="174" t="s">
        <v>978</v>
      </c>
      <c r="C444" s="16" t="s">
        <v>518</v>
      </c>
      <c r="D444" s="129" t="s">
        <v>976</v>
      </c>
      <c r="E444" s="99">
        <v>23800</v>
      </c>
      <c r="F444" s="136" t="s">
        <v>805</v>
      </c>
      <c r="G444" s="125" t="b">
        <v>1</v>
      </c>
    </row>
    <row r="445" ht="26.4" spans="1:7">
      <c r="A445" s="56">
        <v>43046</v>
      </c>
      <c r="B445" s="174" t="s">
        <v>979</v>
      </c>
      <c r="C445" s="16" t="s">
        <v>980</v>
      </c>
      <c r="D445" s="129" t="s">
        <v>976</v>
      </c>
      <c r="E445" s="102">
        <v>8475</v>
      </c>
      <c r="F445" s="136" t="s">
        <v>805</v>
      </c>
      <c r="G445" s="125" t="b">
        <v>1</v>
      </c>
    </row>
    <row r="446" ht="26.4" spans="1:6">
      <c r="A446" s="56">
        <v>43046</v>
      </c>
      <c r="B446" s="174" t="s">
        <v>981</v>
      </c>
      <c r="C446" s="23" t="s">
        <v>461</v>
      </c>
      <c r="D446" s="22" t="s">
        <v>982</v>
      </c>
      <c r="E446" s="99">
        <v>1725</v>
      </c>
      <c r="F446" s="145"/>
    </row>
    <row r="447" ht="26.4" spans="1:7">
      <c r="A447" s="56">
        <v>43047</v>
      </c>
      <c r="B447" s="174" t="s">
        <v>983</v>
      </c>
      <c r="C447" s="16" t="s">
        <v>500</v>
      </c>
      <c r="D447" s="167" t="s">
        <v>984</v>
      </c>
      <c r="E447" s="102">
        <v>72078</v>
      </c>
      <c r="F447" s="136" t="s">
        <v>876</v>
      </c>
      <c r="G447" s="125" t="b">
        <v>1</v>
      </c>
    </row>
    <row r="448" ht="26.4" spans="1:7">
      <c r="A448" s="56">
        <v>43048</v>
      </c>
      <c r="B448" s="174" t="s">
        <v>985</v>
      </c>
      <c r="C448" s="23" t="s">
        <v>986</v>
      </c>
      <c r="D448" s="167" t="s">
        <v>609</v>
      </c>
      <c r="E448" s="99">
        <v>9040</v>
      </c>
      <c r="F448" s="136" t="s">
        <v>987</v>
      </c>
      <c r="G448" s="125" t="b">
        <v>1</v>
      </c>
    </row>
    <row r="449" ht="26.4" spans="1:7">
      <c r="A449" s="56">
        <v>43048</v>
      </c>
      <c r="B449" s="174" t="s">
        <v>988</v>
      </c>
      <c r="C449" s="23" t="s">
        <v>986</v>
      </c>
      <c r="D449" s="167" t="s">
        <v>697</v>
      </c>
      <c r="E449" s="99">
        <v>1200</v>
      </c>
      <c r="F449" s="136" t="s">
        <v>987</v>
      </c>
      <c r="G449" s="125" t="b">
        <v>1</v>
      </c>
    </row>
    <row r="450" ht="26.4" spans="1:7">
      <c r="A450" s="56">
        <v>43048</v>
      </c>
      <c r="B450" s="174" t="s">
        <v>989</v>
      </c>
      <c r="C450" s="23" t="s">
        <v>986</v>
      </c>
      <c r="D450" s="167" t="s">
        <v>990</v>
      </c>
      <c r="E450" s="99">
        <v>10740</v>
      </c>
      <c r="F450" s="136" t="s">
        <v>987</v>
      </c>
      <c r="G450" s="125" t="b">
        <v>1</v>
      </c>
    </row>
    <row r="451" ht="26.4" spans="1:7">
      <c r="A451" s="56">
        <v>43052</v>
      </c>
      <c r="B451" s="174" t="s">
        <v>991</v>
      </c>
      <c r="C451" s="16" t="s">
        <v>500</v>
      </c>
      <c r="D451" s="129" t="s">
        <v>990</v>
      </c>
      <c r="E451" s="99">
        <v>46865</v>
      </c>
      <c r="F451" s="136" t="s">
        <v>643</v>
      </c>
      <c r="G451" s="125" t="b">
        <v>1</v>
      </c>
    </row>
    <row r="452" ht="26.4" spans="1:7">
      <c r="A452" s="56">
        <v>43053</v>
      </c>
      <c r="B452" s="174" t="s">
        <v>992</v>
      </c>
      <c r="C452" s="14" t="s">
        <v>16</v>
      </c>
      <c r="D452" s="17" t="s">
        <v>682</v>
      </c>
      <c r="E452" s="99">
        <v>20000</v>
      </c>
      <c r="F452" s="136" t="s">
        <v>993</v>
      </c>
      <c r="G452" s="125" t="b">
        <v>1</v>
      </c>
    </row>
    <row r="453" ht="26.4" spans="1:7">
      <c r="A453" s="56">
        <v>43054</v>
      </c>
      <c r="B453" s="174" t="s">
        <v>994</v>
      </c>
      <c r="C453" s="16" t="s">
        <v>100</v>
      </c>
      <c r="D453" s="17" t="s">
        <v>995</v>
      </c>
      <c r="E453" s="99">
        <v>46750</v>
      </c>
      <c r="F453" s="136" t="s">
        <v>996</v>
      </c>
      <c r="G453" s="125" t="b">
        <v>1</v>
      </c>
    </row>
    <row r="454" ht="26.4" spans="1:7">
      <c r="A454" s="56">
        <v>43055</v>
      </c>
      <c r="B454" s="174" t="s">
        <v>997</v>
      </c>
      <c r="C454" s="23" t="s">
        <v>36</v>
      </c>
      <c r="D454" s="22" t="s">
        <v>998</v>
      </c>
      <c r="E454" s="99">
        <v>319112.5</v>
      </c>
      <c r="F454" s="136" t="s">
        <v>999</v>
      </c>
      <c r="G454" s="173" t="s">
        <v>29</v>
      </c>
    </row>
    <row r="455" ht="26.4" spans="1:7">
      <c r="A455" s="56">
        <v>43055</v>
      </c>
      <c r="B455" s="174" t="s">
        <v>1000</v>
      </c>
      <c r="C455" s="23" t="s">
        <v>36</v>
      </c>
      <c r="D455" s="22" t="s">
        <v>1001</v>
      </c>
      <c r="E455" s="99">
        <v>363325</v>
      </c>
      <c r="F455" s="136" t="s">
        <v>999</v>
      </c>
      <c r="G455" s="173" t="s">
        <v>29</v>
      </c>
    </row>
    <row r="456" ht="26.4" spans="1:7">
      <c r="A456" s="56">
        <v>43059</v>
      </c>
      <c r="B456" s="174" t="s">
        <v>1002</v>
      </c>
      <c r="C456" s="16" t="s">
        <v>395</v>
      </c>
      <c r="D456" s="17" t="s">
        <v>411</v>
      </c>
      <c r="E456" s="99">
        <v>82610</v>
      </c>
      <c r="F456" s="136" t="s">
        <v>417</v>
      </c>
      <c r="G456" s="125" t="b">
        <v>1</v>
      </c>
    </row>
    <row r="457" ht="26.4" spans="1:7">
      <c r="A457" s="56">
        <v>43059</v>
      </c>
      <c r="B457" s="174" t="s">
        <v>1003</v>
      </c>
      <c r="C457" s="23" t="s">
        <v>399</v>
      </c>
      <c r="D457" s="23" t="s">
        <v>1004</v>
      </c>
      <c r="E457" s="99">
        <v>28580</v>
      </c>
      <c r="F457" s="136" t="s">
        <v>1005</v>
      </c>
      <c r="G457" s="173" t="s">
        <v>685</v>
      </c>
    </row>
    <row r="458" ht="26.4" spans="1:7">
      <c r="A458" s="56">
        <v>43063</v>
      </c>
      <c r="B458" s="174" t="s">
        <v>1006</v>
      </c>
      <c r="C458" s="14" t="s">
        <v>1007</v>
      </c>
      <c r="D458" s="127" t="s">
        <v>1008</v>
      </c>
      <c r="E458" s="99">
        <v>300000</v>
      </c>
      <c r="F458" s="136" t="s">
        <v>1009</v>
      </c>
      <c r="G458" s="173" t="s">
        <v>29</v>
      </c>
    </row>
    <row r="459" ht="26.4" spans="1:7">
      <c r="A459" s="56">
        <v>43063</v>
      </c>
      <c r="B459" s="174" t="s">
        <v>1010</v>
      </c>
      <c r="C459" s="16" t="s">
        <v>274</v>
      </c>
      <c r="D459" s="133" t="s">
        <v>227</v>
      </c>
      <c r="E459" s="99">
        <v>125000</v>
      </c>
      <c r="F459" s="136" t="s">
        <v>1011</v>
      </c>
      <c r="G459" s="173" t="s">
        <v>29</v>
      </c>
    </row>
    <row r="460" ht="26.4" spans="1:7">
      <c r="A460" s="56">
        <v>43063</v>
      </c>
      <c r="B460" s="174" t="s">
        <v>1012</v>
      </c>
      <c r="C460" s="16" t="s">
        <v>381</v>
      </c>
      <c r="D460" s="17" t="s">
        <v>411</v>
      </c>
      <c r="E460" s="99">
        <v>10850</v>
      </c>
      <c r="F460" s="136" t="s">
        <v>996</v>
      </c>
      <c r="G460" s="173" t="s">
        <v>685</v>
      </c>
    </row>
    <row r="461" ht="26.4" spans="1:7">
      <c r="A461" s="56">
        <v>43063</v>
      </c>
      <c r="B461" s="174" t="s">
        <v>1013</v>
      </c>
      <c r="C461" s="16" t="s">
        <v>381</v>
      </c>
      <c r="D461" s="17" t="s">
        <v>775</v>
      </c>
      <c r="E461" s="99">
        <v>33240</v>
      </c>
      <c r="F461" s="136" t="s">
        <v>996</v>
      </c>
      <c r="G461" s="173" t="s">
        <v>685</v>
      </c>
    </row>
    <row r="462" ht="26.4" spans="1:7">
      <c r="A462" s="56">
        <v>43063</v>
      </c>
      <c r="B462" s="174" t="s">
        <v>1014</v>
      </c>
      <c r="C462" s="16" t="s">
        <v>381</v>
      </c>
      <c r="D462" s="17" t="s">
        <v>719</v>
      </c>
      <c r="E462" s="99">
        <v>19350</v>
      </c>
      <c r="F462" s="136" t="s">
        <v>996</v>
      </c>
      <c r="G462" s="173" t="s">
        <v>685</v>
      </c>
    </row>
    <row r="463" ht="26.4" spans="1:7">
      <c r="A463" s="56">
        <v>43066</v>
      </c>
      <c r="B463" s="174" t="s">
        <v>1015</v>
      </c>
      <c r="C463" s="16" t="s">
        <v>260</v>
      </c>
      <c r="D463" s="133" t="s">
        <v>1016</v>
      </c>
      <c r="E463" s="99">
        <v>3700</v>
      </c>
      <c r="F463" s="136" t="s">
        <v>1017</v>
      </c>
      <c r="G463" s="173" t="s">
        <v>685</v>
      </c>
    </row>
    <row r="464" ht="26.4" spans="1:7">
      <c r="A464" s="56">
        <v>43069</v>
      </c>
      <c r="B464" s="174" t="s">
        <v>1018</v>
      </c>
      <c r="C464" s="16" t="s">
        <v>1019</v>
      </c>
      <c r="D464" s="146" t="s">
        <v>127</v>
      </c>
      <c r="E464" s="102">
        <v>46386</v>
      </c>
      <c r="F464" s="136" t="s">
        <v>876</v>
      </c>
      <c r="G464" s="173" t="s">
        <v>29</v>
      </c>
    </row>
    <row r="465" ht="26.4" spans="1:7">
      <c r="A465" s="56">
        <v>43069</v>
      </c>
      <c r="B465" s="174" t="s">
        <v>1020</v>
      </c>
      <c r="C465" s="23" t="s">
        <v>1021</v>
      </c>
      <c r="D465" s="22" t="s">
        <v>133</v>
      </c>
      <c r="E465" s="99">
        <v>35000</v>
      </c>
      <c r="F465" s="136" t="s">
        <v>531</v>
      </c>
      <c r="G465" s="173" t="s">
        <v>29</v>
      </c>
    </row>
    <row r="466" ht="26.4" spans="1:7">
      <c r="A466" s="56">
        <v>43069</v>
      </c>
      <c r="B466" s="174" t="s">
        <v>1022</v>
      </c>
      <c r="C466" s="16" t="s">
        <v>1023</v>
      </c>
      <c r="D466" s="17" t="s">
        <v>538</v>
      </c>
      <c r="E466" s="99">
        <v>21250</v>
      </c>
      <c r="F466" s="136" t="s">
        <v>854</v>
      </c>
      <c r="G466" s="173" t="s">
        <v>29</v>
      </c>
    </row>
    <row r="467" ht="26.4" spans="1:7">
      <c r="A467" s="56">
        <v>43069</v>
      </c>
      <c r="B467" s="174" t="s">
        <v>1024</v>
      </c>
      <c r="C467" s="23" t="s">
        <v>1025</v>
      </c>
      <c r="D467" s="111" t="s">
        <v>1026</v>
      </c>
      <c r="E467" s="99">
        <v>14000</v>
      </c>
      <c r="F467" s="136" t="s">
        <v>10</v>
      </c>
      <c r="G467" s="173" t="s">
        <v>685</v>
      </c>
    </row>
    <row r="468" ht="26.4" spans="1:7">
      <c r="A468" s="56">
        <v>43070</v>
      </c>
      <c r="B468" s="174" t="s">
        <v>1027</v>
      </c>
      <c r="C468" s="23" t="s">
        <v>425</v>
      </c>
      <c r="D468" s="129" t="s">
        <v>1028</v>
      </c>
      <c r="E468" s="99">
        <v>5550</v>
      </c>
      <c r="F468" s="136" t="s">
        <v>1029</v>
      </c>
      <c r="G468" s="173" t="s">
        <v>685</v>
      </c>
    </row>
    <row r="469" ht="26.4" spans="1:7">
      <c r="A469" s="56">
        <v>43070</v>
      </c>
      <c r="B469" s="174" t="s">
        <v>1030</v>
      </c>
      <c r="C469" s="16" t="s">
        <v>421</v>
      </c>
      <c r="D469" s="129" t="s">
        <v>514</v>
      </c>
      <c r="E469" s="99">
        <v>26225</v>
      </c>
      <c r="F469" s="136" t="s">
        <v>1029</v>
      </c>
      <c r="G469" s="173" t="s">
        <v>685</v>
      </c>
    </row>
    <row r="470" ht="26.4" spans="1:7">
      <c r="A470" s="56">
        <v>43070</v>
      </c>
      <c r="B470" s="174" t="s">
        <v>1031</v>
      </c>
      <c r="C470" s="16" t="s">
        <v>428</v>
      </c>
      <c r="D470" s="129" t="s">
        <v>1032</v>
      </c>
      <c r="E470" s="99">
        <v>5550</v>
      </c>
      <c r="F470" s="136" t="s">
        <v>1029</v>
      </c>
      <c r="G470" s="173" t="s">
        <v>685</v>
      </c>
    </row>
    <row r="471" ht="26.4" spans="1:7">
      <c r="A471" s="56">
        <v>43070</v>
      </c>
      <c r="B471" s="174" t="s">
        <v>1033</v>
      </c>
      <c r="C471" s="16" t="s">
        <v>561</v>
      </c>
      <c r="D471" s="129" t="s">
        <v>1032</v>
      </c>
      <c r="E471" s="99">
        <v>29859</v>
      </c>
      <c r="F471" s="136" t="s">
        <v>1029</v>
      </c>
      <c r="G471" s="173" t="s">
        <v>685</v>
      </c>
    </row>
    <row r="472" ht="26.4" spans="1:7">
      <c r="A472" s="56">
        <v>43070</v>
      </c>
      <c r="B472" s="174" t="s">
        <v>1034</v>
      </c>
      <c r="C472" s="16" t="s">
        <v>421</v>
      </c>
      <c r="D472" s="129" t="s">
        <v>1032</v>
      </c>
      <c r="E472" s="99">
        <v>127730</v>
      </c>
      <c r="F472" s="136" t="s">
        <v>1029</v>
      </c>
      <c r="G472" s="173" t="s">
        <v>685</v>
      </c>
    </row>
    <row r="473" ht="26.4" spans="1:7">
      <c r="A473" s="56">
        <v>43070</v>
      </c>
      <c r="B473" s="174" t="s">
        <v>1035</v>
      </c>
      <c r="C473" s="16" t="s">
        <v>428</v>
      </c>
      <c r="D473" s="129" t="s">
        <v>990</v>
      </c>
      <c r="E473" s="99">
        <v>12415</v>
      </c>
      <c r="F473" s="136" t="s">
        <v>1029</v>
      </c>
      <c r="G473" s="173" t="s">
        <v>685</v>
      </c>
    </row>
    <row r="474" ht="26.4" spans="1:7">
      <c r="A474" s="56">
        <v>43070</v>
      </c>
      <c r="B474" s="174" t="s">
        <v>1036</v>
      </c>
      <c r="C474" s="16" t="s">
        <v>561</v>
      </c>
      <c r="D474" s="129" t="s">
        <v>990</v>
      </c>
      <c r="E474" s="99">
        <v>41915</v>
      </c>
      <c r="F474" s="136" t="s">
        <v>1029</v>
      </c>
      <c r="G474" s="173" t="s">
        <v>685</v>
      </c>
    </row>
    <row r="475" ht="26.4" spans="1:7">
      <c r="A475" s="56">
        <v>43070</v>
      </c>
      <c r="B475" s="174" t="s">
        <v>1037</v>
      </c>
      <c r="C475" s="16" t="s">
        <v>421</v>
      </c>
      <c r="D475" s="129" t="s">
        <v>990</v>
      </c>
      <c r="E475" s="99">
        <v>141478</v>
      </c>
      <c r="F475" s="136" t="s">
        <v>1029</v>
      </c>
      <c r="G475" s="173" t="s">
        <v>685</v>
      </c>
    </row>
    <row r="476" ht="26.4" spans="1:7">
      <c r="A476" s="56">
        <v>43070</v>
      </c>
      <c r="B476" s="174" t="s">
        <v>1038</v>
      </c>
      <c r="C476" s="16" t="s">
        <v>425</v>
      </c>
      <c r="D476" s="129" t="s">
        <v>1032</v>
      </c>
      <c r="E476" s="99">
        <v>463626</v>
      </c>
      <c r="F476" s="136" t="s">
        <v>1029</v>
      </c>
      <c r="G476" s="173" t="s">
        <v>685</v>
      </c>
    </row>
    <row r="477" ht="26.4" spans="1:7">
      <c r="A477" s="56">
        <v>43070</v>
      </c>
      <c r="B477" s="174" t="s">
        <v>1039</v>
      </c>
      <c r="C477" s="16" t="s">
        <v>425</v>
      </c>
      <c r="D477" s="129" t="s">
        <v>990</v>
      </c>
      <c r="E477" s="99">
        <v>318366</v>
      </c>
      <c r="F477" s="136" t="s">
        <v>1029</v>
      </c>
      <c r="G477" s="173" t="s">
        <v>685</v>
      </c>
    </row>
    <row r="478" ht="26.4" spans="1:7">
      <c r="A478" s="56">
        <v>43070</v>
      </c>
      <c r="B478" s="174" t="s">
        <v>1040</v>
      </c>
      <c r="C478" s="14" t="s">
        <v>84</v>
      </c>
      <c r="D478" s="168" t="s">
        <v>1041</v>
      </c>
      <c r="E478" s="99">
        <v>87300</v>
      </c>
      <c r="F478" s="136" t="s">
        <v>923</v>
      </c>
      <c r="G478" s="125" t="b">
        <v>1</v>
      </c>
    </row>
    <row r="479" ht="26.4" spans="1:7">
      <c r="A479" s="56">
        <v>43070</v>
      </c>
      <c r="B479" s="174" t="s">
        <v>1042</v>
      </c>
      <c r="C479" s="14" t="s">
        <v>84</v>
      </c>
      <c r="D479" s="168" t="s">
        <v>1043</v>
      </c>
      <c r="E479" s="99">
        <v>85560</v>
      </c>
      <c r="F479" s="136" t="s">
        <v>923</v>
      </c>
      <c r="G479" s="125" t="b">
        <v>1</v>
      </c>
    </row>
    <row r="480" ht="26.4" spans="1:7">
      <c r="A480" s="56">
        <v>43070</v>
      </c>
      <c r="B480" s="174" t="s">
        <v>1044</v>
      </c>
      <c r="C480" s="14" t="s">
        <v>84</v>
      </c>
      <c r="D480" s="168" t="s">
        <v>1045</v>
      </c>
      <c r="E480" s="99">
        <v>85560</v>
      </c>
      <c r="F480" s="136" t="s">
        <v>923</v>
      </c>
      <c r="G480" s="125" t="b">
        <v>1</v>
      </c>
    </row>
    <row r="481" ht="26.4" spans="1:7">
      <c r="A481" s="56">
        <v>43070</v>
      </c>
      <c r="B481" s="174" t="s">
        <v>1046</v>
      </c>
      <c r="C481" s="14" t="s">
        <v>84</v>
      </c>
      <c r="D481" s="168" t="s">
        <v>1047</v>
      </c>
      <c r="E481" s="99">
        <v>88497</v>
      </c>
      <c r="F481" s="136" t="s">
        <v>923</v>
      </c>
      <c r="G481" s="125" t="b">
        <v>1</v>
      </c>
    </row>
    <row r="482" ht="26.4" spans="1:7">
      <c r="A482" s="56">
        <v>43070</v>
      </c>
      <c r="B482" s="174" t="s">
        <v>1048</v>
      </c>
      <c r="C482" s="14" t="s">
        <v>84</v>
      </c>
      <c r="D482" s="168" t="s">
        <v>1049</v>
      </c>
      <c r="E482" s="102">
        <v>93950</v>
      </c>
      <c r="F482" s="136" t="s">
        <v>923</v>
      </c>
      <c r="G482" s="125" t="b">
        <v>1</v>
      </c>
    </row>
    <row r="483" ht="26.4" spans="1:7">
      <c r="A483" s="56">
        <v>43070</v>
      </c>
      <c r="B483" s="174" t="s">
        <v>1050</v>
      </c>
      <c r="C483" s="14" t="s">
        <v>84</v>
      </c>
      <c r="D483" s="166" t="s">
        <v>1051</v>
      </c>
      <c r="E483" s="99">
        <v>89337</v>
      </c>
      <c r="F483" s="136" t="s">
        <v>923</v>
      </c>
      <c r="G483" s="125" t="b">
        <v>1</v>
      </c>
    </row>
    <row r="484" ht="26.4" spans="1:7">
      <c r="A484" s="56">
        <v>43070</v>
      </c>
      <c r="B484" s="174" t="s">
        <v>1052</v>
      </c>
      <c r="C484" s="14" t="s">
        <v>84</v>
      </c>
      <c r="D484" s="166" t="s">
        <v>1053</v>
      </c>
      <c r="E484" s="99">
        <v>64404</v>
      </c>
      <c r="F484" s="136" t="s">
        <v>923</v>
      </c>
      <c r="G484" s="125" t="b">
        <v>1</v>
      </c>
    </row>
    <row r="485" ht="26.4" spans="1:7">
      <c r="A485" s="56">
        <v>43070</v>
      </c>
      <c r="B485" s="174" t="s">
        <v>1054</v>
      </c>
      <c r="C485" s="14" t="s">
        <v>84</v>
      </c>
      <c r="D485" s="166" t="s">
        <v>1055</v>
      </c>
      <c r="E485" s="102">
        <v>80101</v>
      </c>
      <c r="F485" s="136" t="s">
        <v>923</v>
      </c>
      <c r="G485" s="125" t="b">
        <v>1</v>
      </c>
    </row>
    <row r="486" ht="26.4" spans="1:7">
      <c r="A486" s="56">
        <v>43070</v>
      </c>
      <c r="B486" s="174" t="s">
        <v>1056</v>
      </c>
      <c r="C486" s="14" t="s">
        <v>84</v>
      </c>
      <c r="D486" s="166" t="s">
        <v>1057</v>
      </c>
      <c r="E486" s="99">
        <v>99927</v>
      </c>
      <c r="F486" s="136" t="s">
        <v>923</v>
      </c>
      <c r="G486" s="125" t="b">
        <v>1</v>
      </c>
    </row>
    <row r="487" ht="26.4" spans="1:7">
      <c r="A487" s="56">
        <v>43070</v>
      </c>
      <c r="B487" s="174" t="s">
        <v>1058</v>
      </c>
      <c r="C487" s="14" t="s">
        <v>84</v>
      </c>
      <c r="D487" s="166" t="s">
        <v>1059</v>
      </c>
      <c r="E487" s="99">
        <v>99376</v>
      </c>
      <c r="F487" s="136" t="s">
        <v>923</v>
      </c>
      <c r="G487" s="125" t="b">
        <v>1</v>
      </c>
    </row>
    <row r="488" ht="26.4" spans="1:7">
      <c r="A488" s="56">
        <v>43070</v>
      </c>
      <c r="B488" s="174" t="s">
        <v>1060</v>
      </c>
      <c r="C488" s="14" t="s">
        <v>84</v>
      </c>
      <c r="D488" s="166" t="s">
        <v>1061</v>
      </c>
      <c r="E488" s="99">
        <v>98976</v>
      </c>
      <c r="F488" s="136" t="s">
        <v>923</v>
      </c>
      <c r="G488" s="125" t="b">
        <v>1</v>
      </c>
    </row>
    <row r="489" ht="26.4" spans="1:7">
      <c r="A489" s="56">
        <v>43070</v>
      </c>
      <c r="B489" s="174" t="s">
        <v>1062</v>
      </c>
      <c r="C489" s="14" t="s">
        <v>84</v>
      </c>
      <c r="D489" s="166" t="s">
        <v>1063</v>
      </c>
      <c r="E489" s="102">
        <v>98594</v>
      </c>
      <c r="F489" s="136" t="s">
        <v>923</v>
      </c>
      <c r="G489" s="125" t="b">
        <v>1</v>
      </c>
    </row>
    <row r="490" ht="26.4" spans="1:7">
      <c r="A490" s="56">
        <v>43070</v>
      </c>
      <c r="B490" s="174" t="s">
        <v>1064</v>
      </c>
      <c r="C490" s="16" t="s">
        <v>381</v>
      </c>
      <c r="D490" s="17" t="s">
        <v>1065</v>
      </c>
      <c r="E490" s="102">
        <v>2400</v>
      </c>
      <c r="F490" s="136" t="s">
        <v>1066</v>
      </c>
      <c r="G490" s="173" t="s">
        <v>685</v>
      </c>
    </row>
    <row r="491" ht="26.4" spans="1:7">
      <c r="A491" s="56">
        <v>43070</v>
      </c>
      <c r="B491" s="174" t="s">
        <v>1067</v>
      </c>
      <c r="C491" s="16" t="s">
        <v>381</v>
      </c>
      <c r="D491" s="17" t="s">
        <v>887</v>
      </c>
      <c r="E491" s="102">
        <v>22490</v>
      </c>
      <c r="F491" s="136" t="s">
        <v>1066</v>
      </c>
      <c r="G491" s="173" t="s">
        <v>685</v>
      </c>
    </row>
    <row r="492" ht="26.4" spans="1:7">
      <c r="A492" s="56">
        <v>43070</v>
      </c>
      <c r="B492" s="174" t="s">
        <v>1068</v>
      </c>
      <c r="C492" s="16" t="s">
        <v>381</v>
      </c>
      <c r="D492" s="17" t="s">
        <v>897</v>
      </c>
      <c r="E492" s="99">
        <v>25450</v>
      </c>
      <c r="F492" s="136" t="s">
        <v>1066</v>
      </c>
      <c r="G492" s="173" t="s">
        <v>685</v>
      </c>
    </row>
    <row r="493" ht="26.4" spans="1:7">
      <c r="A493" s="56">
        <v>43073</v>
      </c>
      <c r="B493" s="174" t="s">
        <v>1069</v>
      </c>
      <c r="C493" s="16" t="s">
        <v>1070</v>
      </c>
      <c r="D493" s="22" t="s">
        <v>1071</v>
      </c>
      <c r="E493" s="99">
        <v>345212.5</v>
      </c>
      <c r="F493" s="136" t="s">
        <v>1072</v>
      </c>
      <c r="G493" s="173" t="s">
        <v>29</v>
      </c>
    </row>
    <row r="494" ht="26.4" spans="1:6">
      <c r="A494" s="56">
        <v>43073</v>
      </c>
      <c r="B494" s="174" t="s">
        <v>1073</v>
      </c>
      <c r="C494" s="16" t="s">
        <v>694</v>
      </c>
      <c r="D494" s="17" t="s">
        <v>1074</v>
      </c>
      <c r="E494" s="99">
        <v>1200</v>
      </c>
      <c r="F494" s="145"/>
    </row>
    <row r="495" ht="26.4" spans="1:7">
      <c r="A495" s="56">
        <v>43075</v>
      </c>
      <c r="B495" s="174" t="s">
        <v>1075</v>
      </c>
      <c r="C495" s="16" t="s">
        <v>829</v>
      </c>
      <c r="D495" s="17" t="s">
        <v>1076</v>
      </c>
      <c r="E495" s="99">
        <v>8560</v>
      </c>
      <c r="F495" s="136" t="s">
        <v>1077</v>
      </c>
      <c r="G495" s="173" t="s">
        <v>685</v>
      </c>
    </row>
    <row r="496" ht="26.4" spans="1:7">
      <c r="A496" s="56">
        <v>43075</v>
      </c>
      <c r="B496" s="174" t="s">
        <v>1078</v>
      </c>
      <c r="C496" s="16" t="s">
        <v>1079</v>
      </c>
      <c r="D496" s="129" t="s">
        <v>990</v>
      </c>
      <c r="E496" s="99">
        <v>1838106</v>
      </c>
      <c r="F496" s="136" t="s">
        <v>1080</v>
      </c>
      <c r="G496" s="173" t="s">
        <v>685</v>
      </c>
    </row>
    <row r="497" ht="26.4" spans="1:7">
      <c r="A497" s="56">
        <v>43075</v>
      </c>
      <c r="B497" s="174" t="s">
        <v>1081</v>
      </c>
      <c r="C497" s="16" t="s">
        <v>1079</v>
      </c>
      <c r="D497" s="129" t="s">
        <v>976</v>
      </c>
      <c r="E497" s="99">
        <v>1951621</v>
      </c>
      <c r="F497" s="136" t="s">
        <v>1080</v>
      </c>
      <c r="G497" s="173" t="s">
        <v>685</v>
      </c>
    </row>
    <row r="498" ht="26.4" spans="1:7">
      <c r="A498" s="56">
        <v>43076</v>
      </c>
      <c r="B498" s="174" t="s">
        <v>1082</v>
      </c>
      <c r="C498" s="23" t="s">
        <v>12</v>
      </c>
      <c r="D498" s="100" t="s">
        <v>1083</v>
      </c>
      <c r="E498" s="99">
        <v>1163220</v>
      </c>
      <c r="F498" s="136" t="s">
        <v>1084</v>
      </c>
      <c r="G498" s="125" t="b">
        <v>1</v>
      </c>
    </row>
    <row r="499" ht="26.4" spans="1:7">
      <c r="A499" s="56">
        <v>43076</v>
      </c>
      <c r="B499" s="174" t="s">
        <v>1085</v>
      </c>
      <c r="C499" s="23" t="s">
        <v>468</v>
      </c>
      <c r="D499" s="129" t="s">
        <v>990</v>
      </c>
      <c r="E499" s="99">
        <v>1200</v>
      </c>
      <c r="F499" s="136" t="s">
        <v>854</v>
      </c>
      <c r="G499" s="125" t="b">
        <v>1</v>
      </c>
    </row>
    <row r="500" ht="26.4" spans="1:7">
      <c r="A500" s="56">
        <v>43076</v>
      </c>
      <c r="B500" s="174" t="s">
        <v>1086</v>
      </c>
      <c r="C500" s="23" t="s">
        <v>468</v>
      </c>
      <c r="D500" s="129" t="s">
        <v>856</v>
      </c>
      <c r="E500" s="99">
        <v>4800</v>
      </c>
      <c r="F500" s="136" t="s">
        <v>854</v>
      </c>
      <c r="G500" s="125" t="b">
        <v>1</v>
      </c>
    </row>
    <row r="501" ht="26.4" spans="1:7">
      <c r="A501" s="56">
        <v>43076</v>
      </c>
      <c r="B501" s="174" t="s">
        <v>1087</v>
      </c>
      <c r="C501" s="16" t="s">
        <v>271</v>
      </c>
      <c r="D501" s="17" t="s">
        <v>719</v>
      </c>
      <c r="E501" s="99">
        <v>98940</v>
      </c>
      <c r="F501" s="136" t="s">
        <v>1088</v>
      </c>
      <c r="G501" s="125" t="b">
        <v>1</v>
      </c>
    </row>
    <row r="502" ht="26.4" spans="1:7">
      <c r="A502" s="56">
        <v>43080</v>
      </c>
      <c r="B502" s="174" t="s">
        <v>1089</v>
      </c>
      <c r="C502" s="16" t="s">
        <v>106</v>
      </c>
      <c r="D502" s="129" t="s">
        <v>1090</v>
      </c>
      <c r="E502" s="99">
        <v>141125</v>
      </c>
      <c r="F502" s="136" t="s">
        <v>805</v>
      </c>
      <c r="G502" s="125" t="b">
        <v>1</v>
      </c>
    </row>
    <row r="503" ht="26.4" spans="1:7">
      <c r="A503" s="56">
        <v>43080</v>
      </c>
      <c r="B503" s="174" t="s">
        <v>1091</v>
      </c>
      <c r="C503" s="16" t="s">
        <v>154</v>
      </c>
      <c r="D503" s="129" t="s">
        <v>1090</v>
      </c>
      <c r="E503" s="99">
        <v>10750</v>
      </c>
      <c r="F503" s="136" t="s">
        <v>805</v>
      </c>
      <c r="G503" s="125" t="b">
        <v>1</v>
      </c>
    </row>
    <row r="504" ht="26.4" spans="1:7">
      <c r="A504" s="56">
        <v>43080</v>
      </c>
      <c r="B504" s="174" t="s">
        <v>1092</v>
      </c>
      <c r="C504" s="16" t="s">
        <v>110</v>
      </c>
      <c r="D504" s="129" t="s">
        <v>1090</v>
      </c>
      <c r="E504" s="102">
        <v>14025</v>
      </c>
      <c r="F504" s="136" t="s">
        <v>1093</v>
      </c>
      <c r="G504" s="125" t="b">
        <v>1</v>
      </c>
    </row>
    <row r="505" ht="26.4" spans="1:7">
      <c r="A505" s="56">
        <v>43080</v>
      </c>
      <c r="B505" s="174" t="s">
        <v>1094</v>
      </c>
      <c r="C505" s="16" t="s">
        <v>1095</v>
      </c>
      <c r="D505" s="129" t="s">
        <v>1090</v>
      </c>
      <c r="E505" s="102">
        <v>3100</v>
      </c>
      <c r="F505" s="136" t="s">
        <v>805</v>
      </c>
      <c r="G505" s="125" t="b">
        <v>1</v>
      </c>
    </row>
    <row r="506" ht="26.4" spans="1:7">
      <c r="A506" s="56">
        <v>43081</v>
      </c>
      <c r="B506" s="174" t="s">
        <v>1096</v>
      </c>
      <c r="C506" s="23" t="s">
        <v>149</v>
      </c>
      <c r="D506" s="22" t="s">
        <v>61</v>
      </c>
      <c r="E506" s="99">
        <v>1850</v>
      </c>
      <c r="F506" s="136" t="s">
        <v>1097</v>
      </c>
      <c r="G506" s="173" t="s">
        <v>29</v>
      </c>
    </row>
    <row r="507" ht="26.4" spans="1:7">
      <c r="A507" s="56">
        <v>43082</v>
      </c>
      <c r="B507" s="174" t="s">
        <v>1098</v>
      </c>
      <c r="C507" s="16" t="s">
        <v>72</v>
      </c>
      <c r="D507" s="46" t="s">
        <v>1099</v>
      </c>
      <c r="E507" s="99">
        <v>22500</v>
      </c>
      <c r="F507" s="136" t="s">
        <v>1100</v>
      </c>
      <c r="G507" s="125" t="b">
        <v>1</v>
      </c>
    </row>
    <row r="508" ht="26.4" spans="1:7">
      <c r="A508" s="56">
        <v>43082</v>
      </c>
      <c r="B508" s="174" t="s">
        <v>1101</v>
      </c>
      <c r="C508" s="16" t="s">
        <v>451</v>
      </c>
      <c r="D508" s="17" t="s">
        <v>897</v>
      </c>
      <c r="E508" s="99">
        <v>22240</v>
      </c>
      <c r="F508" s="136" t="s">
        <v>683</v>
      </c>
      <c r="G508" s="125" t="b">
        <v>1</v>
      </c>
    </row>
    <row r="509" ht="26.4" spans="1:7">
      <c r="A509" s="56">
        <v>43083</v>
      </c>
      <c r="B509" s="174" t="s">
        <v>1102</v>
      </c>
      <c r="C509" s="16" t="s">
        <v>1103</v>
      </c>
      <c r="D509" s="133" t="s">
        <v>1104</v>
      </c>
      <c r="E509" s="99">
        <v>15000</v>
      </c>
      <c r="F509" s="136" t="s">
        <v>1105</v>
      </c>
      <c r="G509" s="173" t="s">
        <v>29</v>
      </c>
    </row>
    <row r="510" ht="26.4" spans="1:7">
      <c r="A510" s="56">
        <v>43084</v>
      </c>
      <c r="B510" s="174" t="s">
        <v>1106</v>
      </c>
      <c r="C510" s="14" t="s">
        <v>1107</v>
      </c>
      <c r="D510" s="169" t="s">
        <v>1108</v>
      </c>
      <c r="E510" s="99">
        <v>2491000</v>
      </c>
      <c r="F510" s="136" t="s">
        <v>143</v>
      </c>
      <c r="G510" s="125" t="b">
        <v>1</v>
      </c>
    </row>
    <row r="511" ht="26.4" spans="1:7">
      <c r="A511" s="56">
        <v>43087</v>
      </c>
      <c r="B511" s="174" t="s">
        <v>1109</v>
      </c>
      <c r="C511" s="16" t="s">
        <v>709</v>
      </c>
      <c r="D511" s="133" t="s">
        <v>61</v>
      </c>
      <c r="E511" s="99">
        <v>3500</v>
      </c>
      <c r="F511" s="136" t="s">
        <v>1110</v>
      </c>
      <c r="G511" s="173" t="s">
        <v>29</v>
      </c>
    </row>
    <row r="512" ht="26.4" spans="1:7">
      <c r="A512" s="56">
        <v>43087</v>
      </c>
      <c r="B512" s="174" t="s">
        <v>1111</v>
      </c>
      <c r="C512" s="16" t="s">
        <v>274</v>
      </c>
      <c r="D512" s="133" t="s">
        <v>1112</v>
      </c>
      <c r="E512" s="99">
        <v>3300</v>
      </c>
      <c r="F512" s="136" t="s">
        <v>1077</v>
      </c>
      <c r="G512" s="173" t="s">
        <v>29</v>
      </c>
    </row>
    <row r="513" ht="26.4" spans="1:7">
      <c r="A513" s="56">
        <v>43089</v>
      </c>
      <c r="B513" s="174" t="s">
        <v>1113</v>
      </c>
      <c r="C513" s="23" t="s">
        <v>1114</v>
      </c>
      <c r="D513" s="22" t="s">
        <v>1115</v>
      </c>
      <c r="E513" s="99">
        <v>40500</v>
      </c>
      <c r="F513" s="136" t="s">
        <v>915</v>
      </c>
      <c r="G513" s="173" t="s">
        <v>29</v>
      </c>
    </row>
    <row r="514" ht="26.4" spans="1:7">
      <c r="A514" s="56">
        <v>43089</v>
      </c>
      <c r="B514" s="174" t="s">
        <v>1116</v>
      </c>
      <c r="C514" s="23" t="s">
        <v>554</v>
      </c>
      <c r="D514" s="22" t="s">
        <v>555</v>
      </c>
      <c r="E514" s="99">
        <v>128400</v>
      </c>
      <c r="F514" s="136" t="s">
        <v>679</v>
      </c>
      <c r="G514" s="173" t="s">
        <v>29</v>
      </c>
    </row>
    <row r="515" ht="26.4" spans="1:7">
      <c r="A515" s="56">
        <v>43090</v>
      </c>
      <c r="B515" s="174" t="s">
        <v>1117</v>
      </c>
      <c r="C515" s="16" t="s">
        <v>385</v>
      </c>
      <c r="D515" s="17" t="s">
        <v>369</v>
      </c>
      <c r="E515" s="102">
        <v>1750</v>
      </c>
      <c r="F515" s="136" t="s">
        <v>1118</v>
      </c>
      <c r="G515" s="173" t="s">
        <v>29</v>
      </c>
    </row>
    <row r="516" ht="26.4" spans="1:7">
      <c r="A516" s="56">
        <v>43090</v>
      </c>
      <c r="B516" s="174" t="s">
        <v>1119</v>
      </c>
      <c r="C516" s="23" t="s">
        <v>145</v>
      </c>
      <c r="D516" s="129" t="s">
        <v>1120</v>
      </c>
      <c r="E516" s="99">
        <v>17890</v>
      </c>
      <c r="F516" s="136" t="s">
        <v>1121</v>
      </c>
      <c r="G516" s="173" t="s">
        <v>29</v>
      </c>
    </row>
    <row r="517" ht="26.4" spans="1:7">
      <c r="A517" s="56">
        <v>43090</v>
      </c>
      <c r="B517" s="174" t="s">
        <v>1122</v>
      </c>
      <c r="C517" s="16" t="s">
        <v>1123</v>
      </c>
      <c r="D517" s="133" t="s">
        <v>1124</v>
      </c>
      <c r="E517" s="99">
        <v>4000</v>
      </c>
      <c r="F517" s="136" t="s">
        <v>1125</v>
      </c>
      <c r="G517" s="173" t="s">
        <v>29</v>
      </c>
    </row>
    <row r="518" ht="26.4" spans="1:6">
      <c r="A518" s="56">
        <v>43096</v>
      </c>
      <c r="B518" s="174" t="s">
        <v>1126</v>
      </c>
      <c r="C518" s="16" t="s">
        <v>122</v>
      </c>
      <c r="D518" s="22" t="s">
        <v>123</v>
      </c>
      <c r="E518" s="99">
        <v>27899.99</v>
      </c>
      <c r="F518" s="145"/>
    </row>
    <row r="519" ht="26.4" spans="1:6">
      <c r="A519" s="56">
        <v>43096</v>
      </c>
      <c r="B519" s="174" t="s">
        <v>1127</v>
      </c>
      <c r="C519" s="16" t="s">
        <v>122</v>
      </c>
      <c r="D519" s="22" t="s">
        <v>123</v>
      </c>
      <c r="E519" s="99">
        <v>6420</v>
      </c>
      <c r="F519" s="145"/>
    </row>
    <row r="520" ht="26.4" spans="1:7">
      <c r="A520" s="56">
        <v>43096</v>
      </c>
      <c r="B520" s="174" t="s">
        <v>1128</v>
      </c>
      <c r="C520" s="45" t="s">
        <v>56</v>
      </c>
      <c r="D520" s="22" t="s">
        <v>1129</v>
      </c>
      <c r="E520" s="99">
        <v>27820</v>
      </c>
      <c r="F520" s="136" t="s">
        <v>1130</v>
      </c>
      <c r="G520" s="173" t="s">
        <v>29</v>
      </c>
    </row>
    <row r="521" ht="26.4" spans="1:7">
      <c r="A521" s="56">
        <v>43100</v>
      </c>
      <c r="B521" s="174" t="s">
        <v>1131</v>
      </c>
      <c r="C521" s="23" t="s">
        <v>1132</v>
      </c>
      <c r="D521" s="22" t="s">
        <v>133</v>
      </c>
      <c r="E521" s="99">
        <v>35000</v>
      </c>
      <c r="F521" s="156" t="s">
        <v>143</v>
      </c>
      <c r="G521" s="173" t="s">
        <v>29</v>
      </c>
    </row>
    <row r="522" ht="26.4" spans="1:7">
      <c r="A522" s="56">
        <v>43100</v>
      </c>
      <c r="B522" s="174" t="s">
        <v>1133</v>
      </c>
      <c r="C522" s="23" t="s">
        <v>1134</v>
      </c>
      <c r="D522" s="111" t="s">
        <v>1135</v>
      </c>
      <c r="E522" s="99">
        <v>14000</v>
      </c>
      <c r="F522" s="136" t="s">
        <v>1136</v>
      </c>
      <c r="G522" s="173" t="s">
        <v>685</v>
      </c>
    </row>
    <row r="524" spans="4:4">
      <c r="D524" s="170"/>
    </row>
  </sheetData>
  <autoFilter ref="C1:C522"/>
  <printOptions horizontalCentered="1" verticalCentered="1"/>
  <pageMargins left="0" right="0" top="0" bottom="0" header="0" footer="0"/>
  <pageSetup paperSize="9" scale="60" orientation="landscape"/>
  <headerFooter/>
  <colBreaks count="1" manualBreakCount="1">
    <brk id="6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548"/>
  <sheetViews>
    <sheetView view="pageBreakPreview" zoomScale="70" zoomScaleNormal="70" zoomScaleSheetLayoutView="70" workbookViewId="0">
      <pane xSplit="1" ySplit="2" topLeftCell="C58" activePane="bottomRight" state="frozen"/>
      <selection/>
      <selection pane="topRight"/>
      <selection pane="bottomLeft"/>
      <selection pane="bottomRight" activeCell="E452" sqref="E452"/>
    </sheetView>
  </sheetViews>
  <sheetFormatPr defaultColWidth="9" defaultRowHeight="17.4"/>
  <cols>
    <col min="1" max="1" width="3" customWidth="1"/>
    <col min="2" max="2" width="9.2037037037037" style="5" customWidth="1"/>
    <col min="3" max="3" width="12.7037037037037" customWidth="1"/>
    <col min="4" max="4" width="17.3981481481481" customWidth="1"/>
    <col min="5" max="5" width="56" customWidth="1"/>
    <col min="6" max="6" width="47.1018518518519" customWidth="1"/>
    <col min="7" max="7" width="18.7037037037037" style="6" customWidth="1"/>
    <col min="8" max="8" width="18.1018518518519" style="6" customWidth="1"/>
    <col min="9" max="9" width="16.6018518518519" style="7" customWidth="1"/>
    <col min="10" max="10" width="13.7037037037037" style="124" customWidth="1"/>
    <col min="11" max="11" width="12.7037037037037" customWidth="1"/>
    <col min="12" max="12" width="12.7037037037037" style="125" customWidth="1"/>
    <col min="16" max="16" width="13.3981481481481" customWidth="1"/>
  </cols>
  <sheetData>
    <row r="1" ht="28.8" spans="2:9">
      <c r="B1" s="126" t="s">
        <v>1137</v>
      </c>
      <c r="C1" s="126"/>
      <c r="D1" s="126"/>
      <c r="E1" s="126"/>
      <c r="F1" s="126"/>
      <c r="G1" s="126"/>
      <c r="H1" s="126"/>
      <c r="I1" s="126"/>
    </row>
    <row r="2" s="1" customFormat="1" ht="36.75" customHeight="1" spans="2:12">
      <c r="B2" s="9" t="s">
        <v>1138</v>
      </c>
      <c r="C2" s="9" t="s">
        <v>1139</v>
      </c>
      <c r="D2" s="9" t="s">
        <v>1</v>
      </c>
      <c r="E2" s="9" t="s">
        <v>2</v>
      </c>
      <c r="F2" s="9" t="s">
        <v>3</v>
      </c>
      <c r="G2" s="10" t="s">
        <v>4</v>
      </c>
      <c r="H2" s="10" t="s">
        <v>1140</v>
      </c>
      <c r="I2" s="10" t="s">
        <v>1141</v>
      </c>
      <c r="J2" s="136"/>
      <c r="L2" s="137" t="s">
        <v>6</v>
      </c>
    </row>
    <row r="3" ht="26.4" spans="2:12">
      <c r="B3" s="45">
        <v>1</v>
      </c>
      <c r="C3" s="56">
        <v>42739</v>
      </c>
      <c r="D3" s="45" t="s">
        <v>7</v>
      </c>
      <c r="E3" s="45" t="s">
        <v>8</v>
      </c>
      <c r="F3" s="17" t="s">
        <v>9</v>
      </c>
      <c r="G3" s="102">
        <v>1635000</v>
      </c>
      <c r="H3" s="18">
        <f t="shared" ref="H3:H45" si="0">G3/1.07</f>
        <v>1528037.38317757</v>
      </c>
      <c r="I3" s="18">
        <f t="shared" ref="I3:I45" si="1">G3-H3</f>
        <v>106962.61682243</v>
      </c>
      <c r="J3" s="124" t="s">
        <v>10</v>
      </c>
      <c r="L3" s="125" t="s">
        <v>1142</v>
      </c>
    </row>
    <row r="4" ht="26.4" spans="2:12">
      <c r="B4" s="45">
        <f t="shared" ref="B4:B45" si="2">B3+1</f>
        <v>2</v>
      </c>
      <c r="C4" s="56">
        <v>42739</v>
      </c>
      <c r="D4" s="45" t="s">
        <v>11</v>
      </c>
      <c r="E4" s="23" t="s">
        <v>12</v>
      </c>
      <c r="F4" s="100" t="s">
        <v>13</v>
      </c>
      <c r="G4" s="99">
        <v>1077721</v>
      </c>
      <c r="H4" s="18">
        <f t="shared" si="0"/>
        <v>1007215.88785047</v>
      </c>
      <c r="I4" s="18">
        <f t="shared" si="1"/>
        <v>70505.1121495328</v>
      </c>
      <c r="J4" s="136" t="s">
        <v>14</v>
      </c>
      <c r="L4" s="125" t="s">
        <v>1142</v>
      </c>
    </row>
    <row r="5" ht="26.4" spans="2:13">
      <c r="B5" s="45">
        <f t="shared" si="2"/>
        <v>3</v>
      </c>
      <c r="C5" s="56">
        <v>42739</v>
      </c>
      <c r="D5" s="45" t="s">
        <v>15</v>
      </c>
      <c r="E5" s="23" t="s">
        <v>16</v>
      </c>
      <c r="F5" s="127" t="s">
        <v>17</v>
      </c>
      <c r="G5" s="99">
        <v>20000</v>
      </c>
      <c r="H5" s="18">
        <f t="shared" si="0"/>
        <v>18691.5887850467</v>
      </c>
      <c r="I5" s="18">
        <f t="shared" si="1"/>
        <v>1308.41121495327</v>
      </c>
      <c r="J5" s="136" t="s">
        <v>18</v>
      </c>
      <c r="L5" s="125" t="s">
        <v>1142</v>
      </c>
      <c r="M5" t="s">
        <v>1143</v>
      </c>
    </row>
    <row r="6" ht="26.4" spans="2:12">
      <c r="B6" s="45">
        <f t="shared" si="2"/>
        <v>4</v>
      </c>
      <c r="C6" s="56">
        <v>42739</v>
      </c>
      <c r="D6" s="45" t="s">
        <v>19</v>
      </c>
      <c r="E6" s="23" t="s">
        <v>20</v>
      </c>
      <c r="F6" s="127" t="s">
        <v>17</v>
      </c>
      <c r="G6" s="99">
        <v>20000</v>
      </c>
      <c r="H6" s="18">
        <f t="shared" si="0"/>
        <v>18691.5887850467</v>
      </c>
      <c r="I6" s="18">
        <f t="shared" si="1"/>
        <v>1308.41121495327</v>
      </c>
      <c r="J6" s="136" t="s">
        <v>21</v>
      </c>
      <c r="L6" s="125" t="s">
        <v>1142</v>
      </c>
    </row>
    <row r="7" ht="26.4" spans="2:12">
      <c r="B7" s="45">
        <f t="shared" si="2"/>
        <v>5</v>
      </c>
      <c r="C7" s="56">
        <v>42739</v>
      </c>
      <c r="D7" s="45" t="s">
        <v>22</v>
      </c>
      <c r="E7" s="23" t="s">
        <v>23</v>
      </c>
      <c r="F7" s="22" t="s">
        <v>24</v>
      </c>
      <c r="G7" s="99">
        <v>5550</v>
      </c>
      <c r="H7" s="18">
        <f t="shared" si="0"/>
        <v>5186.91588785047</v>
      </c>
      <c r="I7" s="18">
        <f t="shared" si="1"/>
        <v>363.084112149533</v>
      </c>
      <c r="J7" s="136" t="s">
        <v>25</v>
      </c>
      <c r="L7" s="125" t="s">
        <v>1142</v>
      </c>
    </row>
    <row r="8" ht="26.4" spans="2:12">
      <c r="B8" s="45">
        <f t="shared" si="2"/>
        <v>6</v>
      </c>
      <c r="C8" s="56">
        <v>42740</v>
      </c>
      <c r="D8" s="45" t="s">
        <v>26</v>
      </c>
      <c r="E8" s="14" t="s">
        <v>27</v>
      </c>
      <c r="F8" s="128" t="s">
        <v>28</v>
      </c>
      <c r="G8" s="102">
        <v>110000</v>
      </c>
      <c r="H8" s="18">
        <f t="shared" si="0"/>
        <v>102803.738317757</v>
      </c>
      <c r="I8" s="18">
        <f t="shared" si="1"/>
        <v>7196.261682243</v>
      </c>
      <c r="J8" s="124" t="s">
        <v>10</v>
      </c>
      <c r="L8" s="173" t="s">
        <v>1144</v>
      </c>
    </row>
    <row r="9" ht="26.4" spans="2:12">
      <c r="B9" s="45">
        <f t="shared" si="2"/>
        <v>7</v>
      </c>
      <c r="C9" s="56">
        <v>42374</v>
      </c>
      <c r="D9" s="45" t="s">
        <v>30</v>
      </c>
      <c r="E9" s="16" t="s">
        <v>31</v>
      </c>
      <c r="F9" s="128" t="s">
        <v>32</v>
      </c>
      <c r="G9" s="99">
        <v>269832.86</v>
      </c>
      <c r="H9" s="18">
        <f t="shared" si="0"/>
        <v>252180.242990654</v>
      </c>
      <c r="I9" s="18">
        <f t="shared" si="1"/>
        <v>17652.6170093458</v>
      </c>
      <c r="J9" s="124" t="s">
        <v>10</v>
      </c>
      <c r="L9" s="173" t="s">
        <v>1144</v>
      </c>
    </row>
    <row r="10" ht="26.4" spans="2:12">
      <c r="B10" s="45">
        <f t="shared" si="2"/>
        <v>8</v>
      </c>
      <c r="C10" s="56">
        <v>42374</v>
      </c>
      <c r="D10" s="45" t="s">
        <v>33</v>
      </c>
      <c r="E10" s="16" t="s">
        <v>31</v>
      </c>
      <c r="F10" s="129" t="s">
        <v>34</v>
      </c>
      <c r="G10" s="99">
        <v>1209656.66</v>
      </c>
      <c r="H10" s="18">
        <f t="shared" si="0"/>
        <v>1130520.24299065</v>
      </c>
      <c r="I10" s="18">
        <f t="shared" si="1"/>
        <v>79136.417009346</v>
      </c>
      <c r="J10" s="124" t="s">
        <v>10</v>
      </c>
      <c r="L10" s="173" t="s">
        <v>1144</v>
      </c>
    </row>
    <row r="11" ht="26.4" spans="2:12">
      <c r="B11" s="45">
        <f t="shared" si="2"/>
        <v>9</v>
      </c>
      <c r="C11" s="56">
        <v>42741</v>
      </c>
      <c r="D11" s="45" t="s">
        <v>35</v>
      </c>
      <c r="E11" s="14" t="s">
        <v>36</v>
      </c>
      <c r="F11" s="17" t="s">
        <v>37</v>
      </c>
      <c r="G11" s="99">
        <v>61225</v>
      </c>
      <c r="H11" s="18">
        <f t="shared" si="0"/>
        <v>57219.6261682243</v>
      </c>
      <c r="I11" s="18">
        <f t="shared" si="1"/>
        <v>4005.3738317757</v>
      </c>
      <c r="J11" s="124" t="s">
        <v>38</v>
      </c>
      <c r="L11" s="125" t="s">
        <v>1142</v>
      </c>
    </row>
    <row r="12" ht="26.4" spans="2:12">
      <c r="B12" s="45">
        <f t="shared" si="2"/>
        <v>10</v>
      </c>
      <c r="C12" s="56">
        <v>42741</v>
      </c>
      <c r="D12" s="45" t="s">
        <v>39</v>
      </c>
      <c r="E12" s="14" t="s">
        <v>36</v>
      </c>
      <c r="F12" s="17" t="s">
        <v>40</v>
      </c>
      <c r="G12" s="99">
        <v>111712.5</v>
      </c>
      <c r="H12" s="18">
        <f t="shared" si="0"/>
        <v>104404.205607477</v>
      </c>
      <c r="I12" s="18">
        <f t="shared" si="1"/>
        <v>7308.29439252337</v>
      </c>
      <c r="J12" s="124" t="s">
        <v>38</v>
      </c>
      <c r="L12" s="125" t="s">
        <v>1142</v>
      </c>
    </row>
    <row r="13" ht="26.4" spans="2:12">
      <c r="B13" s="45">
        <f t="shared" si="2"/>
        <v>11</v>
      </c>
      <c r="C13" s="56">
        <v>42741</v>
      </c>
      <c r="D13" s="45" t="s">
        <v>41</v>
      </c>
      <c r="E13" s="14" t="s">
        <v>36</v>
      </c>
      <c r="F13" s="17" t="s">
        <v>42</v>
      </c>
      <c r="G13" s="99">
        <v>111425</v>
      </c>
      <c r="H13" s="18">
        <f t="shared" si="0"/>
        <v>104135.514018692</v>
      </c>
      <c r="I13" s="18">
        <f t="shared" si="1"/>
        <v>7289.48598130842</v>
      </c>
      <c r="J13" s="124" t="s">
        <v>38</v>
      </c>
      <c r="L13" s="125" t="s">
        <v>1142</v>
      </c>
    </row>
    <row r="14" ht="26.4" spans="2:12">
      <c r="B14" s="45">
        <f t="shared" si="2"/>
        <v>12</v>
      </c>
      <c r="C14" s="56">
        <v>42741</v>
      </c>
      <c r="D14" s="45" t="s">
        <v>43</v>
      </c>
      <c r="E14" s="14" t="s">
        <v>36</v>
      </c>
      <c r="F14" s="17" t="s">
        <v>44</v>
      </c>
      <c r="G14" s="99">
        <v>148637.5</v>
      </c>
      <c r="H14" s="18">
        <f t="shared" si="0"/>
        <v>138913.551401869</v>
      </c>
      <c r="I14" s="18">
        <f t="shared" si="1"/>
        <v>9723.94859813084</v>
      </c>
      <c r="J14" s="124" t="s">
        <v>38</v>
      </c>
      <c r="L14" s="125" t="s">
        <v>1142</v>
      </c>
    </row>
    <row r="15" ht="26.4" spans="2:12">
      <c r="B15" s="45">
        <f t="shared" si="2"/>
        <v>13</v>
      </c>
      <c r="C15" s="56">
        <v>42741</v>
      </c>
      <c r="D15" s="45" t="s">
        <v>45</v>
      </c>
      <c r="E15" s="14" t="s">
        <v>36</v>
      </c>
      <c r="F15" s="17" t="s">
        <v>46</v>
      </c>
      <c r="G15" s="99">
        <v>160987.5</v>
      </c>
      <c r="H15" s="18">
        <f t="shared" si="0"/>
        <v>150455.607476636</v>
      </c>
      <c r="I15" s="18">
        <f t="shared" si="1"/>
        <v>10531.8925233645</v>
      </c>
      <c r="J15" s="124" t="s">
        <v>38</v>
      </c>
      <c r="L15" s="125" t="s">
        <v>1142</v>
      </c>
    </row>
    <row r="16" ht="26.4" spans="2:12">
      <c r="B16" s="45">
        <f t="shared" si="2"/>
        <v>14</v>
      </c>
      <c r="C16" s="56">
        <v>42741</v>
      </c>
      <c r="D16" s="45" t="s">
        <v>47</v>
      </c>
      <c r="E16" s="14" t="s">
        <v>36</v>
      </c>
      <c r="F16" s="17" t="s">
        <v>48</v>
      </c>
      <c r="G16" s="99">
        <v>199237.5</v>
      </c>
      <c r="H16" s="18">
        <f t="shared" si="0"/>
        <v>186203.271028037</v>
      </c>
      <c r="I16" s="18">
        <f t="shared" si="1"/>
        <v>13034.2289719626</v>
      </c>
      <c r="J16" s="124" t="s">
        <v>38</v>
      </c>
      <c r="L16" s="125" t="s">
        <v>1142</v>
      </c>
    </row>
    <row r="17" ht="26.4" spans="2:12">
      <c r="B17" s="45">
        <f t="shared" si="2"/>
        <v>15</v>
      </c>
      <c r="C17" s="56">
        <v>42741</v>
      </c>
      <c r="D17" s="45" t="s">
        <v>49</v>
      </c>
      <c r="E17" s="23" t="s">
        <v>36</v>
      </c>
      <c r="F17" s="22" t="s">
        <v>50</v>
      </c>
      <c r="G17" s="99">
        <v>224931.25</v>
      </c>
      <c r="H17" s="18">
        <f t="shared" si="0"/>
        <v>210216.121495327</v>
      </c>
      <c r="I17" s="18">
        <f t="shared" si="1"/>
        <v>14715.1285046729</v>
      </c>
      <c r="J17" s="124" t="s">
        <v>38</v>
      </c>
      <c r="L17" s="125" t="s">
        <v>1142</v>
      </c>
    </row>
    <row r="18" ht="26.4" spans="2:12">
      <c r="B18" s="45">
        <f t="shared" si="2"/>
        <v>16</v>
      </c>
      <c r="C18" s="130">
        <v>42744</v>
      </c>
      <c r="D18" s="21" t="s">
        <v>51</v>
      </c>
      <c r="E18" s="89" t="s">
        <v>52</v>
      </c>
      <c r="F18" s="22" t="s">
        <v>53</v>
      </c>
      <c r="G18" s="99">
        <v>97630</v>
      </c>
      <c r="H18" s="18">
        <f t="shared" si="0"/>
        <v>91242.9906542056</v>
      </c>
      <c r="I18" s="18">
        <f t="shared" si="1"/>
        <v>6387.0093457944</v>
      </c>
      <c r="J18" s="136" t="s">
        <v>54</v>
      </c>
      <c r="L18" s="125" t="s">
        <v>1142</v>
      </c>
    </row>
    <row r="19" ht="26.4" spans="2:12">
      <c r="B19" s="45">
        <f t="shared" si="2"/>
        <v>17</v>
      </c>
      <c r="C19" s="56">
        <v>42744</v>
      </c>
      <c r="D19" s="21" t="s">
        <v>55</v>
      </c>
      <c r="E19" s="45" t="s">
        <v>56</v>
      </c>
      <c r="F19" s="46" t="s">
        <v>57</v>
      </c>
      <c r="G19" s="99">
        <v>6499.99</v>
      </c>
      <c r="H19" s="18">
        <f t="shared" si="0"/>
        <v>6074.75700934579</v>
      </c>
      <c r="I19" s="18">
        <f t="shared" si="1"/>
        <v>425.232990654206</v>
      </c>
      <c r="J19" s="136" t="s">
        <v>58</v>
      </c>
      <c r="L19" s="125" t="s">
        <v>1144</v>
      </c>
    </row>
    <row r="20" ht="26.4" spans="2:12">
      <c r="B20" s="45">
        <f t="shared" si="2"/>
        <v>18</v>
      </c>
      <c r="C20" s="56">
        <v>42744</v>
      </c>
      <c r="D20" s="21" t="s">
        <v>59</v>
      </c>
      <c r="E20" s="23" t="s">
        <v>60</v>
      </c>
      <c r="F20" s="17" t="s">
        <v>61</v>
      </c>
      <c r="G20" s="99">
        <v>1750</v>
      </c>
      <c r="H20" s="18">
        <f t="shared" si="0"/>
        <v>1635.51401869159</v>
      </c>
      <c r="I20" s="18">
        <f t="shared" si="1"/>
        <v>114.485981308411</v>
      </c>
      <c r="J20" s="136" t="s">
        <v>62</v>
      </c>
      <c r="L20" s="125" t="s">
        <v>1144</v>
      </c>
    </row>
    <row r="21" ht="26.4" spans="2:12">
      <c r="B21" s="45">
        <f t="shared" si="2"/>
        <v>19</v>
      </c>
      <c r="C21" s="56">
        <v>42744</v>
      </c>
      <c r="D21" s="21" t="s">
        <v>63</v>
      </c>
      <c r="E21" s="16" t="s">
        <v>64</v>
      </c>
      <c r="F21" s="131" t="s">
        <v>65</v>
      </c>
      <c r="G21" s="99">
        <v>19900</v>
      </c>
      <c r="H21" s="18">
        <f t="shared" si="0"/>
        <v>18598.1308411215</v>
      </c>
      <c r="I21" s="18">
        <f t="shared" si="1"/>
        <v>1301.8691588785</v>
      </c>
      <c r="J21" s="124" t="s">
        <v>10</v>
      </c>
      <c r="L21" s="125" t="s">
        <v>1142</v>
      </c>
    </row>
    <row r="22" ht="26.4" spans="2:12">
      <c r="B22" s="45">
        <f t="shared" si="2"/>
        <v>20</v>
      </c>
      <c r="C22" s="56">
        <v>42744</v>
      </c>
      <c r="D22" s="21" t="s">
        <v>66</v>
      </c>
      <c r="E22" s="16" t="s">
        <v>64</v>
      </c>
      <c r="F22" s="131" t="s">
        <v>67</v>
      </c>
      <c r="G22" s="102">
        <v>71850</v>
      </c>
      <c r="H22" s="18">
        <f t="shared" si="0"/>
        <v>67149.5327102804</v>
      </c>
      <c r="I22" s="18">
        <f t="shared" si="1"/>
        <v>4700.46728971963</v>
      </c>
      <c r="J22" s="124" t="s">
        <v>10</v>
      </c>
      <c r="L22" s="125" t="s">
        <v>1142</v>
      </c>
    </row>
    <row r="23" ht="26.4" spans="2:12">
      <c r="B23" s="45">
        <f t="shared" si="2"/>
        <v>21</v>
      </c>
      <c r="C23" s="56">
        <v>42744</v>
      </c>
      <c r="D23" s="21" t="s">
        <v>68</v>
      </c>
      <c r="E23" s="14" t="s">
        <v>69</v>
      </c>
      <c r="F23" s="18" t="s">
        <v>70</v>
      </c>
      <c r="G23" s="99">
        <v>6500</v>
      </c>
      <c r="H23" s="18">
        <f t="shared" si="0"/>
        <v>6074.76635514019</v>
      </c>
      <c r="I23" s="18">
        <f t="shared" si="1"/>
        <v>425.233644859813</v>
      </c>
      <c r="J23" s="124" t="s">
        <v>10</v>
      </c>
      <c r="L23" s="125" t="s">
        <v>1144</v>
      </c>
    </row>
    <row r="24" ht="26.4" spans="2:12">
      <c r="B24" s="45">
        <f t="shared" si="2"/>
        <v>22</v>
      </c>
      <c r="C24" s="56">
        <v>42747</v>
      </c>
      <c r="D24" s="21" t="s">
        <v>71</v>
      </c>
      <c r="E24" s="14" t="s">
        <v>72</v>
      </c>
      <c r="F24" s="46" t="s">
        <v>73</v>
      </c>
      <c r="G24" s="99">
        <v>10100</v>
      </c>
      <c r="H24" s="18">
        <f t="shared" si="0"/>
        <v>9439.2523364486</v>
      </c>
      <c r="I24" s="18">
        <f t="shared" si="1"/>
        <v>660.747663551403</v>
      </c>
      <c r="J24" s="124" t="s">
        <v>74</v>
      </c>
      <c r="L24" s="125" t="s">
        <v>1142</v>
      </c>
    </row>
    <row r="25" ht="26.4" spans="2:12">
      <c r="B25" s="45">
        <f t="shared" si="2"/>
        <v>23</v>
      </c>
      <c r="C25" s="56">
        <v>42747</v>
      </c>
      <c r="D25" s="21" t="s">
        <v>75</v>
      </c>
      <c r="E25" s="23" t="s">
        <v>12</v>
      </c>
      <c r="F25" s="101" t="s">
        <v>76</v>
      </c>
      <c r="G25" s="99">
        <v>936267.5</v>
      </c>
      <c r="H25" s="18">
        <f t="shared" si="0"/>
        <v>875016.355140187</v>
      </c>
      <c r="I25" s="18">
        <f t="shared" si="1"/>
        <v>61251.1448598132</v>
      </c>
      <c r="J25" s="136" t="s">
        <v>14</v>
      </c>
      <c r="L25" s="125" t="s">
        <v>1142</v>
      </c>
    </row>
    <row r="26" ht="26.4" spans="2:12">
      <c r="B26" s="45">
        <f t="shared" si="2"/>
        <v>24</v>
      </c>
      <c r="C26" s="56">
        <v>42747</v>
      </c>
      <c r="D26" s="45" t="s">
        <v>77</v>
      </c>
      <c r="E26" s="14" t="s">
        <v>78</v>
      </c>
      <c r="F26" s="132" t="s">
        <v>79</v>
      </c>
      <c r="G26" s="99">
        <v>210000</v>
      </c>
      <c r="H26" s="18">
        <f t="shared" si="0"/>
        <v>196261.682242991</v>
      </c>
      <c r="I26" s="18">
        <f t="shared" si="1"/>
        <v>13738.3177570094</v>
      </c>
      <c r="J26" s="124" t="s">
        <v>10</v>
      </c>
      <c r="L26" s="125" t="s">
        <v>1144</v>
      </c>
    </row>
    <row r="27" ht="26.4" spans="2:12">
      <c r="B27" s="45">
        <f t="shared" si="2"/>
        <v>25</v>
      </c>
      <c r="C27" s="56">
        <v>42748</v>
      </c>
      <c r="D27" s="21" t="s">
        <v>80</v>
      </c>
      <c r="E27" s="14" t="s">
        <v>81</v>
      </c>
      <c r="F27" s="46" t="s">
        <v>61</v>
      </c>
      <c r="G27" s="99">
        <v>8025</v>
      </c>
      <c r="H27" s="18">
        <f t="shared" si="0"/>
        <v>7500</v>
      </c>
      <c r="I27" s="18">
        <f t="shared" si="1"/>
        <v>525</v>
      </c>
      <c r="J27" s="124" t="s">
        <v>82</v>
      </c>
      <c r="L27" s="125" t="s">
        <v>1144</v>
      </c>
    </row>
    <row r="28" ht="26.4" spans="2:12">
      <c r="B28" s="45">
        <f t="shared" si="2"/>
        <v>26</v>
      </c>
      <c r="C28" s="56">
        <v>42748</v>
      </c>
      <c r="D28" s="21" t="s">
        <v>83</v>
      </c>
      <c r="E28" s="14" t="s">
        <v>84</v>
      </c>
      <c r="F28" s="129" t="s">
        <v>85</v>
      </c>
      <c r="G28" s="99">
        <v>1963420</v>
      </c>
      <c r="H28" s="18">
        <f t="shared" si="0"/>
        <v>1834971.96261682</v>
      </c>
      <c r="I28" s="18">
        <f t="shared" si="1"/>
        <v>128448.037383178</v>
      </c>
      <c r="J28" s="124" t="s">
        <v>10</v>
      </c>
      <c r="L28" s="125" t="s">
        <v>1142</v>
      </c>
    </row>
    <row r="29" ht="26.4" spans="2:12">
      <c r="B29" s="45">
        <f t="shared" si="2"/>
        <v>27</v>
      </c>
      <c r="C29" s="56">
        <v>42748</v>
      </c>
      <c r="D29" s="21" t="s">
        <v>86</v>
      </c>
      <c r="E29" s="14" t="s">
        <v>84</v>
      </c>
      <c r="F29" s="129" t="s">
        <v>85</v>
      </c>
      <c r="G29" s="99">
        <v>8050</v>
      </c>
      <c r="H29" s="18">
        <f t="shared" si="0"/>
        <v>7523.36448598131</v>
      </c>
      <c r="I29" s="18">
        <f t="shared" si="1"/>
        <v>526.635514018692</v>
      </c>
      <c r="J29" s="124" t="s">
        <v>87</v>
      </c>
      <c r="L29" s="125" t="s">
        <v>1142</v>
      </c>
    </row>
    <row r="30" ht="26.4" spans="2:12">
      <c r="B30" s="45">
        <f t="shared" si="2"/>
        <v>28</v>
      </c>
      <c r="C30" s="56">
        <v>42752</v>
      </c>
      <c r="D30" s="21" t="s">
        <v>88</v>
      </c>
      <c r="E30" s="14" t="s">
        <v>89</v>
      </c>
      <c r="F30" s="133" t="s">
        <v>90</v>
      </c>
      <c r="G30" s="99">
        <v>990000</v>
      </c>
      <c r="H30" s="18">
        <f t="shared" si="0"/>
        <v>925233.644859813</v>
      </c>
      <c r="I30" s="18">
        <f t="shared" si="1"/>
        <v>64766.355140187</v>
      </c>
      <c r="J30" s="136" t="s">
        <v>91</v>
      </c>
      <c r="L30" s="125" t="s">
        <v>1144</v>
      </c>
    </row>
    <row r="31" ht="26.4" spans="2:12">
      <c r="B31" s="45">
        <f t="shared" si="2"/>
        <v>29</v>
      </c>
      <c r="C31" s="56">
        <v>42753</v>
      </c>
      <c r="D31" s="21" t="s">
        <v>92</v>
      </c>
      <c r="E31" s="14" t="s">
        <v>93</v>
      </c>
      <c r="F31" s="133" t="s">
        <v>94</v>
      </c>
      <c r="G31" s="99">
        <v>42800</v>
      </c>
      <c r="H31" s="18">
        <f t="shared" si="0"/>
        <v>40000</v>
      </c>
      <c r="I31" s="18">
        <f t="shared" si="1"/>
        <v>2800</v>
      </c>
      <c r="J31" s="124" t="s">
        <v>95</v>
      </c>
      <c r="L31" s="125" t="s">
        <v>1144</v>
      </c>
    </row>
    <row r="32" ht="26.4" spans="2:12">
      <c r="B32" s="45">
        <f t="shared" si="2"/>
        <v>30</v>
      </c>
      <c r="C32" s="56">
        <v>42754</v>
      </c>
      <c r="D32" s="21" t="s">
        <v>96</v>
      </c>
      <c r="E32" s="23" t="s">
        <v>97</v>
      </c>
      <c r="F32" s="22" t="s">
        <v>98</v>
      </c>
      <c r="G32" s="99">
        <v>78750</v>
      </c>
      <c r="H32" s="18">
        <f t="shared" si="0"/>
        <v>73598.1308411215</v>
      </c>
      <c r="I32" s="18">
        <f t="shared" si="1"/>
        <v>5151.86915887852</v>
      </c>
      <c r="J32" s="124" t="s">
        <v>10</v>
      </c>
      <c r="L32" s="125" t="s">
        <v>1142</v>
      </c>
    </row>
    <row r="33" ht="26.4" spans="2:12">
      <c r="B33" s="45">
        <f t="shared" si="2"/>
        <v>31</v>
      </c>
      <c r="C33" s="56">
        <v>42760</v>
      </c>
      <c r="D33" s="21" t="s">
        <v>99</v>
      </c>
      <c r="E33" s="16" t="s">
        <v>100</v>
      </c>
      <c r="F33" s="17" t="s">
        <v>101</v>
      </c>
      <c r="G33" s="99">
        <v>21300</v>
      </c>
      <c r="H33" s="18">
        <f t="shared" si="0"/>
        <v>19906.5420560748</v>
      </c>
      <c r="I33" s="18">
        <f t="shared" si="1"/>
        <v>1393.45794392523</v>
      </c>
      <c r="J33" s="124" t="s">
        <v>10</v>
      </c>
      <c r="L33" s="125" t="s">
        <v>1142</v>
      </c>
    </row>
    <row r="34" ht="26.4" spans="2:12">
      <c r="B34" s="45">
        <f t="shared" si="2"/>
        <v>32</v>
      </c>
      <c r="C34" s="56">
        <v>42760</v>
      </c>
      <c r="D34" s="21" t="s">
        <v>102</v>
      </c>
      <c r="E34" s="16" t="s">
        <v>103</v>
      </c>
      <c r="F34" s="22" t="s">
        <v>61</v>
      </c>
      <c r="G34" s="99">
        <v>7400</v>
      </c>
      <c r="H34" s="18">
        <f t="shared" si="0"/>
        <v>6915.88785046729</v>
      </c>
      <c r="I34" s="18">
        <f t="shared" si="1"/>
        <v>484.112149532711</v>
      </c>
      <c r="J34" s="136" t="s">
        <v>104</v>
      </c>
      <c r="L34" s="125" t="s">
        <v>1142</v>
      </c>
    </row>
    <row r="35" ht="26.4" spans="2:12">
      <c r="B35" s="45">
        <f t="shared" si="2"/>
        <v>33</v>
      </c>
      <c r="C35" s="56">
        <v>42760</v>
      </c>
      <c r="D35" s="21" t="s">
        <v>105</v>
      </c>
      <c r="E35" s="16" t="s">
        <v>106</v>
      </c>
      <c r="F35" s="129" t="s">
        <v>107</v>
      </c>
      <c r="G35" s="99">
        <v>35550</v>
      </c>
      <c r="H35" s="18">
        <f t="shared" si="0"/>
        <v>33224.2990654206</v>
      </c>
      <c r="I35" s="18">
        <f t="shared" si="1"/>
        <v>2325.70093457944</v>
      </c>
      <c r="J35" s="136" t="s">
        <v>108</v>
      </c>
      <c r="L35" s="125" t="s">
        <v>1142</v>
      </c>
    </row>
    <row r="36" ht="26.4" spans="2:12">
      <c r="B36" s="45">
        <f t="shared" si="2"/>
        <v>34</v>
      </c>
      <c r="C36" s="56">
        <v>42760</v>
      </c>
      <c r="D36" s="21" t="s">
        <v>109</v>
      </c>
      <c r="E36" s="16" t="s">
        <v>110</v>
      </c>
      <c r="F36" s="129" t="s">
        <v>107</v>
      </c>
      <c r="G36" s="99">
        <v>1550</v>
      </c>
      <c r="H36" s="18">
        <f t="shared" si="0"/>
        <v>1448.59813084112</v>
      </c>
      <c r="I36" s="18">
        <f t="shared" si="1"/>
        <v>101.401869158879</v>
      </c>
      <c r="J36" s="136" t="s">
        <v>111</v>
      </c>
      <c r="L36" s="125" t="s">
        <v>1142</v>
      </c>
    </row>
    <row r="37" ht="26.4" spans="2:12">
      <c r="B37" s="45">
        <f t="shared" si="2"/>
        <v>35</v>
      </c>
      <c r="C37" s="56">
        <v>42760</v>
      </c>
      <c r="D37" s="21" t="s">
        <v>112</v>
      </c>
      <c r="E37" s="16" t="s">
        <v>106</v>
      </c>
      <c r="F37" s="129" t="s">
        <v>113</v>
      </c>
      <c r="G37" s="99">
        <v>82900</v>
      </c>
      <c r="H37" s="18">
        <f t="shared" si="0"/>
        <v>77476.6355140187</v>
      </c>
      <c r="I37" s="18">
        <f t="shared" si="1"/>
        <v>5423.36448598131</v>
      </c>
      <c r="J37" s="136" t="s">
        <v>111</v>
      </c>
      <c r="L37" s="125" t="s">
        <v>1142</v>
      </c>
    </row>
    <row r="38" ht="26.4" spans="2:12">
      <c r="B38" s="45">
        <f t="shared" si="2"/>
        <v>36</v>
      </c>
      <c r="C38" s="56">
        <v>42760</v>
      </c>
      <c r="D38" s="21" t="s">
        <v>114</v>
      </c>
      <c r="E38" s="16" t="s">
        <v>110</v>
      </c>
      <c r="F38" s="129" t="s">
        <v>113</v>
      </c>
      <c r="G38" s="99">
        <v>20850</v>
      </c>
      <c r="H38" s="18">
        <f t="shared" si="0"/>
        <v>19485.9813084112</v>
      </c>
      <c r="I38" s="18">
        <f t="shared" si="1"/>
        <v>1364.01869158879</v>
      </c>
      <c r="J38" s="136" t="s">
        <v>111</v>
      </c>
      <c r="L38" s="125" t="s">
        <v>1142</v>
      </c>
    </row>
    <row r="39" ht="26.4" spans="2:12">
      <c r="B39" s="45">
        <f t="shared" si="2"/>
        <v>37</v>
      </c>
      <c r="C39" s="56">
        <v>42762</v>
      </c>
      <c r="D39" s="21" t="s">
        <v>115</v>
      </c>
      <c r="E39" s="16" t="s">
        <v>116</v>
      </c>
      <c r="F39" s="22" t="s">
        <v>117</v>
      </c>
      <c r="G39" s="99">
        <v>12160</v>
      </c>
      <c r="H39" s="18">
        <f t="shared" si="0"/>
        <v>11364.4859813084</v>
      </c>
      <c r="I39" s="18">
        <f t="shared" si="1"/>
        <v>795.514018691589</v>
      </c>
      <c r="J39" s="124" t="s">
        <v>10</v>
      </c>
      <c r="L39" s="125" t="s">
        <v>1144</v>
      </c>
    </row>
    <row r="40" ht="26.4" spans="2:12">
      <c r="B40" s="45">
        <f t="shared" si="2"/>
        <v>38</v>
      </c>
      <c r="C40" s="56">
        <v>42765</v>
      </c>
      <c r="D40" s="21" t="s">
        <v>118</v>
      </c>
      <c r="E40" s="16" t="s">
        <v>119</v>
      </c>
      <c r="F40" s="22" t="s">
        <v>120</v>
      </c>
      <c r="G40" s="99">
        <v>32100</v>
      </c>
      <c r="H40" s="18">
        <f t="shared" si="0"/>
        <v>30000</v>
      </c>
      <c r="I40" s="18">
        <f t="shared" si="1"/>
        <v>2100</v>
      </c>
      <c r="J40" s="136" t="s">
        <v>25</v>
      </c>
      <c r="L40" s="125" t="s">
        <v>1142</v>
      </c>
    </row>
    <row r="41" ht="26.4" spans="2:12">
      <c r="B41" s="45">
        <f t="shared" si="2"/>
        <v>39</v>
      </c>
      <c r="C41" s="56">
        <v>42766</v>
      </c>
      <c r="D41" s="21" t="s">
        <v>121</v>
      </c>
      <c r="E41" s="16" t="s">
        <v>122</v>
      </c>
      <c r="F41" s="22" t="s">
        <v>123</v>
      </c>
      <c r="G41" s="99">
        <v>74900</v>
      </c>
      <c r="H41" s="18">
        <f t="shared" si="0"/>
        <v>70000</v>
      </c>
      <c r="I41" s="18">
        <f t="shared" si="1"/>
        <v>4900</v>
      </c>
      <c r="J41" s="124" t="s">
        <v>124</v>
      </c>
      <c r="L41" s="125" t="s">
        <v>1144</v>
      </c>
    </row>
    <row r="42" ht="26.4" spans="2:12">
      <c r="B42" s="45">
        <f t="shared" si="2"/>
        <v>40</v>
      </c>
      <c r="C42" s="56">
        <v>42766</v>
      </c>
      <c r="D42" s="21" t="s">
        <v>125</v>
      </c>
      <c r="E42" s="16" t="s">
        <v>126</v>
      </c>
      <c r="F42" s="17" t="s">
        <v>127</v>
      </c>
      <c r="G42" s="102">
        <v>46386</v>
      </c>
      <c r="H42" s="18">
        <f t="shared" si="0"/>
        <v>43351.4018691589</v>
      </c>
      <c r="I42" s="18">
        <f t="shared" si="1"/>
        <v>3034.59813084112</v>
      </c>
      <c r="J42" s="124" t="s">
        <v>10</v>
      </c>
      <c r="L42" s="125" t="s">
        <v>1144</v>
      </c>
    </row>
    <row r="43" ht="26.4" spans="2:12">
      <c r="B43" s="45">
        <f t="shared" si="2"/>
        <v>41</v>
      </c>
      <c r="C43" s="56">
        <v>42766</v>
      </c>
      <c r="D43" s="21" t="s">
        <v>128</v>
      </c>
      <c r="E43" s="109" t="s">
        <v>129</v>
      </c>
      <c r="F43" s="23" t="s">
        <v>130</v>
      </c>
      <c r="G43" s="99">
        <f>(20000)*2</f>
        <v>40000</v>
      </c>
      <c r="H43" s="18">
        <f t="shared" si="0"/>
        <v>37383.1775700935</v>
      </c>
      <c r="I43" s="18">
        <f t="shared" si="1"/>
        <v>2616.82242990655</v>
      </c>
      <c r="J43" s="124" t="s">
        <v>10</v>
      </c>
      <c r="L43" s="125" t="s">
        <v>1144</v>
      </c>
    </row>
    <row r="44" ht="26.4" spans="2:12">
      <c r="B44" s="45">
        <f t="shared" si="2"/>
        <v>42</v>
      </c>
      <c r="C44" s="56">
        <v>42766</v>
      </c>
      <c r="D44" s="21" t="s">
        <v>131</v>
      </c>
      <c r="E44" s="23" t="s">
        <v>132</v>
      </c>
      <c r="F44" s="22" t="s">
        <v>133</v>
      </c>
      <c r="G44" s="99">
        <f>35000*2</f>
        <v>70000</v>
      </c>
      <c r="H44" s="18">
        <f t="shared" si="0"/>
        <v>65420.5607476635</v>
      </c>
      <c r="I44" s="18">
        <f t="shared" si="1"/>
        <v>4579.43925233645</v>
      </c>
      <c r="J44" s="124" t="s">
        <v>10</v>
      </c>
      <c r="L44" s="125" t="s">
        <v>1144</v>
      </c>
    </row>
    <row r="45" ht="26.4" spans="2:12">
      <c r="B45" s="45">
        <f t="shared" si="2"/>
        <v>43</v>
      </c>
      <c r="C45" s="56">
        <v>42766</v>
      </c>
      <c r="D45" s="21" t="s">
        <v>134</v>
      </c>
      <c r="E45" s="23" t="s">
        <v>135</v>
      </c>
      <c r="F45" s="111" t="s">
        <v>136</v>
      </c>
      <c r="G45" s="99">
        <v>14000</v>
      </c>
      <c r="H45" s="18">
        <f t="shared" si="0"/>
        <v>13084.1121495327</v>
      </c>
      <c r="I45" s="18">
        <f t="shared" si="1"/>
        <v>915.88785046729</v>
      </c>
      <c r="J45" s="124" t="s">
        <v>95</v>
      </c>
      <c r="L45" s="125" t="s">
        <v>1142</v>
      </c>
    </row>
    <row r="46" ht="29.55" spans="2:9">
      <c r="B46" s="79"/>
      <c r="C46" s="80"/>
      <c r="D46" s="80"/>
      <c r="E46" s="82" t="s">
        <v>1145</v>
      </c>
      <c r="F46" s="82"/>
      <c r="G46" s="83">
        <f t="shared" ref="G46:I46" si="3">SUM(G3:G45)</f>
        <v>10276555.26</v>
      </c>
      <c r="H46" s="83">
        <f t="shared" si="3"/>
        <v>9604257.25233645</v>
      </c>
      <c r="I46" s="83">
        <f t="shared" si="3"/>
        <v>672298.007663552</v>
      </c>
    </row>
    <row r="47" s="1" customFormat="1" ht="14.25" customHeight="1" spans="2:12">
      <c r="B47" s="90"/>
      <c r="C47" s="91"/>
      <c r="D47" s="91"/>
      <c r="E47" s="85"/>
      <c r="F47" s="85"/>
      <c r="G47" s="86"/>
      <c r="H47" s="86"/>
      <c r="I47" s="86"/>
      <c r="J47" s="136"/>
      <c r="L47" s="125"/>
    </row>
    <row r="48" ht="26.4" spans="2:12">
      <c r="B48" s="45">
        <v>1</v>
      </c>
      <c r="C48" s="56">
        <v>42768</v>
      </c>
      <c r="D48" s="21" t="s">
        <v>137</v>
      </c>
      <c r="E48" s="23" t="s">
        <v>31</v>
      </c>
      <c r="F48" s="134" t="s">
        <v>138</v>
      </c>
      <c r="G48" s="102">
        <v>2140521.79</v>
      </c>
      <c r="H48" s="18">
        <f t="shared" ref="H48:H52" si="4">G48/1.07</f>
        <v>2000487.65420561</v>
      </c>
      <c r="I48" s="18">
        <f t="shared" ref="I48:I52" si="5">G48-H48</f>
        <v>140034.135794393</v>
      </c>
      <c r="J48" s="124" t="s">
        <v>139</v>
      </c>
      <c r="L48" s="125" t="s">
        <v>1144</v>
      </c>
    </row>
    <row r="49" ht="26.4" spans="2:12">
      <c r="B49" s="45">
        <v>2</v>
      </c>
      <c r="C49" s="56">
        <v>42769</v>
      </c>
      <c r="D49" s="21" t="s">
        <v>140</v>
      </c>
      <c r="E49" s="23" t="s">
        <v>141</v>
      </c>
      <c r="F49" s="22" t="s">
        <v>142</v>
      </c>
      <c r="G49" s="99">
        <v>13650</v>
      </c>
      <c r="H49" s="18">
        <f t="shared" si="4"/>
        <v>12757.0093457944</v>
      </c>
      <c r="I49" s="18">
        <f t="shared" si="5"/>
        <v>892.990654205609</v>
      </c>
      <c r="J49" s="136" t="s">
        <v>143</v>
      </c>
      <c r="L49" s="125" t="s">
        <v>1142</v>
      </c>
    </row>
    <row r="50" ht="26.4" spans="2:12">
      <c r="B50" s="45">
        <v>3</v>
      </c>
      <c r="C50" s="56">
        <v>42772</v>
      </c>
      <c r="D50" s="21" t="s">
        <v>144</v>
      </c>
      <c r="E50" s="23" t="s">
        <v>145</v>
      </c>
      <c r="F50" s="127" t="s">
        <v>146</v>
      </c>
      <c r="G50" s="99">
        <v>1750</v>
      </c>
      <c r="H50" s="18">
        <f t="shared" si="4"/>
        <v>1635.51401869159</v>
      </c>
      <c r="I50" s="18">
        <f t="shared" si="5"/>
        <v>114.485981308411</v>
      </c>
      <c r="J50" s="124" t="s">
        <v>147</v>
      </c>
      <c r="L50" s="125" t="s">
        <v>1144</v>
      </c>
    </row>
    <row r="51" ht="26.4" spans="2:12">
      <c r="B51" s="45">
        <v>4</v>
      </c>
      <c r="C51" s="56">
        <v>42772</v>
      </c>
      <c r="D51" s="21" t="s">
        <v>148</v>
      </c>
      <c r="E51" s="23" t="s">
        <v>149</v>
      </c>
      <c r="F51" s="135" t="s">
        <v>150</v>
      </c>
      <c r="G51" s="99">
        <v>147000</v>
      </c>
      <c r="H51" s="18">
        <f t="shared" si="4"/>
        <v>137383.177570093</v>
      </c>
      <c r="I51" s="18">
        <f t="shared" si="5"/>
        <v>9616.82242990655</v>
      </c>
      <c r="J51" s="124" t="s">
        <v>10</v>
      </c>
      <c r="L51" s="173" t="s">
        <v>1144</v>
      </c>
    </row>
    <row r="52" ht="26.4" spans="2:12">
      <c r="B52" s="45">
        <v>5</v>
      </c>
      <c r="C52" s="56">
        <v>42773</v>
      </c>
      <c r="D52" s="21" t="s">
        <v>151</v>
      </c>
      <c r="E52" s="16" t="s">
        <v>152</v>
      </c>
      <c r="F52" s="129" t="s">
        <v>107</v>
      </c>
      <c r="G52" s="99">
        <v>6500</v>
      </c>
      <c r="H52" s="18">
        <f t="shared" si="4"/>
        <v>6074.76635514019</v>
      </c>
      <c r="I52" s="18">
        <f t="shared" si="5"/>
        <v>425.233644859813</v>
      </c>
      <c r="J52" s="136" t="s">
        <v>111</v>
      </c>
      <c r="L52" s="125" t="s">
        <v>1142</v>
      </c>
    </row>
    <row r="53" ht="26.4" spans="2:12">
      <c r="B53" s="45">
        <v>6</v>
      </c>
      <c r="C53" s="56">
        <v>42774</v>
      </c>
      <c r="D53" s="21" t="s">
        <v>153</v>
      </c>
      <c r="E53" s="16" t="s">
        <v>154</v>
      </c>
      <c r="F53" s="129" t="s">
        <v>113</v>
      </c>
      <c r="G53" s="99">
        <v>3100</v>
      </c>
      <c r="H53" s="18">
        <f t="shared" ref="H53:H60" si="6">G53/1.07</f>
        <v>2897.19626168224</v>
      </c>
      <c r="I53" s="18">
        <f t="shared" ref="I53:I60" si="7">G53-H53</f>
        <v>202.803738317757</v>
      </c>
      <c r="J53" s="136" t="s">
        <v>155</v>
      </c>
      <c r="L53" s="125" t="s">
        <v>1142</v>
      </c>
    </row>
    <row r="54" ht="26.4" spans="2:12">
      <c r="B54" s="45">
        <v>7</v>
      </c>
      <c r="C54" s="56">
        <v>42774</v>
      </c>
      <c r="D54" s="21" t="s">
        <v>156</v>
      </c>
      <c r="E54" s="16" t="s">
        <v>157</v>
      </c>
      <c r="F54" s="129" t="s">
        <v>113</v>
      </c>
      <c r="G54" s="99">
        <v>3100</v>
      </c>
      <c r="H54" s="18">
        <f t="shared" si="6"/>
        <v>2897.19626168224</v>
      </c>
      <c r="I54" s="18">
        <f t="shared" si="7"/>
        <v>202.803738317757</v>
      </c>
      <c r="J54" s="136" t="s">
        <v>155</v>
      </c>
      <c r="L54" s="125" t="s">
        <v>1142</v>
      </c>
    </row>
    <row r="55" ht="26.4" spans="2:12">
      <c r="B55" s="45">
        <v>8</v>
      </c>
      <c r="C55" s="56">
        <v>42774</v>
      </c>
      <c r="D55" s="21" t="s">
        <v>158</v>
      </c>
      <c r="E55" s="16" t="s">
        <v>159</v>
      </c>
      <c r="F55" s="129" t="s">
        <v>113</v>
      </c>
      <c r="G55" s="99">
        <v>2750</v>
      </c>
      <c r="H55" s="18">
        <f t="shared" si="6"/>
        <v>2570.09345794392</v>
      </c>
      <c r="I55" s="18">
        <f t="shared" si="7"/>
        <v>179.906542056075</v>
      </c>
      <c r="J55" s="136" t="s">
        <v>155</v>
      </c>
      <c r="L55" s="125" t="s">
        <v>1142</v>
      </c>
    </row>
    <row r="56" ht="26.4" spans="2:12">
      <c r="B56" s="45">
        <v>9</v>
      </c>
      <c r="C56" s="56">
        <v>42774</v>
      </c>
      <c r="D56" s="21" t="s">
        <v>160</v>
      </c>
      <c r="E56" s="16" t="s">
        <v>161</v>
      </c>
      <c r="F56" s="129" t="s">
        <v>113</v>
      </c>
      <c r="G56" s="99">
        <v>5600</v>
      </c>
      <c r="H56" s="18">
        <f t="shared" si="6"/>
        <v>5233.64485981308</v>
      </c>
      <c r="I56" s="18">
        <f t="shared" si="7"/>
        <v>366.355140186916</v>
      </c>
      <c r="J56" s="136" t="s">
        <v>155</v>
      </c>
      <c r="L56" s="125" t="s">
        <v>1142</v>
      </c>
    </row>
    <row r="57" ht="26.4" spans="2:12">
      <c r="B57" s="45">
        <v>10</v>
      </c>
      <c r="C57" s="56">
        <v>42774</v>
      </c>
      <c r="D57" s="21" t="s">
        <v>162</v>
      </c>
      <c r="E57" s="16" t="s">
        <v>152</v>
      </c>
      <c r="F57" s="129" t="s">
        <v>113</v>
      </c>
      <c r="G57" s="99">
        <v>23850</v>
      </c>
      <c r="H57" s="18">
        <f t="shared" si="6"/>
        <v>22289.7196261682</v>
      </c>
      <c r="I57" s="18">
        <f t="shared" si="7"/>
        <v>1560.28037383178</v>
      </c>
      <c r="J57" s="136" t="s">
        <v>163</v>
      </c>
      <c r="L57" s="125" t="s">
        <v>1142</v>
      </c>
    </row>
    <row r="58" ht="26.4" spans="2:12">
      <c r="B58" s="45">
        <v>11</v>
      </c>
      <c r="C58" s="56">
        <v>42774</v>
      </c>
      <c r="D58" s="21" t="s">
        <v>164</v>
      </c>
      <c r="E58" s="16" t="s">
        <v>106</v>
      </c>
      <c r="F58" s="129" t="s">
        <v>165</v>
      </c>
      <c r="G58" s="99">
        <v>152150</v>
      </c>
      <c r="H58" s="18">
        <f t="shared" si="6"/>
        <v>142196.261682243</v>
      </c>
      <c r="I58" s="18">
        <f t="shared" si="7"/>
        <v>9953.73831775703</v>
      </c>
      <c r="J58" s="136" t="s">
        <v>166</v>
      </c>
      <c r="L58" s="125" t="s">
        <v>1142</v>
      </c>
    </row>
    <row r="59" ht="26.4" spans="2:12">
      <c r="B59" s="45">
        <v>12</v>
      </c>
      <c r="C59" s="56">
        <v>42774</v>
      </c>
      <c r="D59" s="21" t="s">
        <v>167</v>
      </c>
      <c r="E59" s="16" t="s">
        <v>154</v>
      </c>
      <c r="F59" s="129" t="s">
        <v>165</v>
      </c>
      <c r="G59" s="99">
        <v>9800</v>
      </c>
      <c r="H59" s="18">
        <f t="shared" si="6"/>
        <v>9158.8785046729</v>
      </c>
      <c r="I59" s="18">
        <f t="shared" si="7"/>
        <v>641.121495327103</v>
      </c>
      <c r="J59" s="136" t="s">
        <v>166</v>
      </c>
      <c r="L59" s="125" t="s">
        <v>1142</v>
      </c>
    </row>
    <row r="60" ht="26.4" spans="2:12">
      <c r="B60" s="45">
        <v>13</v>
      </c>
      <c r="C60" s="56">
        <v>42774</v>
      </c>
      <c r="D60" s="21" t="s">
        <v>168</v>
      </c>
      <c r="E60" s="16" t="s">
        <v>157</v>
      </c>
      <c r="F60" s="129" t="s">
        <v>165</v>
      </c>
      <c r="G60" s="102">
        <v>1550</v>
      </c>
      <c r="H60" s="18">
        <f t="shared" si="6"/>
        <v>1448.59813084112</v>
      </c>
      <c r="I60" s="18">
        <f t="shared" si="7"/>
        <v>101.401869158879</v>
      </c>
      <c r="J60" s="136" t="s">
        <v>155</v>
      </c>
      <c r="L60" s="125" t="s">
        <v>1142</v>
      </c>
    </row>
    <row r="61" ht="26.4" spans="2:12">
      <c r="B61" s="45">
        <v>14</v>
      </c>
      <c r="C61" s="56">
        <v>42774</v>
      </c>
      <c r="D61" s="21" t="s">
        <v>169</v>
      </c>
      <c r="E61" s="16" t="s">
        <v>161</v>
      </c>
      <c r="F61" s="129" t="s">
        <v>165</v>
      </c>
      <c r="G61" s="99">
        <v>3100</v>
      </c>
      <c r="H61" s="18">
        <f t="shared" ref="H61:H82" si="8">G61/1.07</f>
        <v>2897.19626168224</v>
      </c>
      <c r="I61" s="18">
        <f t="shared" ref="I61:I82" si="9">G61-H61</f>
        <v>202.803738317757</v>
      </c>
      <c r="J61" s="136" t="s">
        <v>155</v>
      </c>
      <c r="L61" s="125" t="s">
        <v>1142</v>
      </c>
    </row>
    <row r="62" ht="26.4" spans="2:12">
      <c r="B62" s="45">
        <v>15</v>
      </c>
      <c r="C62" s="56">
        <v>42774</v>
      </c>
      <c r="D62" s="21" t="s">
        <v>170</v>
      </c>
      <c r="E62" s="16" t="s">
        <v>152</v>
      </c>
      <c r="F62" s="129" t="s">
        <v>165</v>
      </c>
      <c r="G62" s="99">
        <v>28050</v>
      </c>
      <c r="H62" s="18">
        <f t="shared" si="8"/>
        <v>26214.953271028</v>
      </c>
      <c r="I62" s="18">
        <f t="shared" si="9"/>
        <v>1835.04672897196</v>
      </c>
      <c r="J62" s="136" t="s">
        <v>155</v>
      </c>
      <c r="L62" s="125" t="s">
        <v>1142</v>
      </c>
    </row>
    <row r="63" ht="26.4" spans="2:12">
      <c r="B63" s="45">
        <v>16</v>
      </c>
      <c r="C63" s="56">
        <v>42774</v>
      </c>
      <c r="D63" s="21" t="s">
        <v>171</v>
      </c>
      <c r="E63" s="16" t="s">
        <v>172</v>
      </c>
      <c r="F63" s="129" t="s">
        <v>165</v>
      </c>
      <c r="G63" s="99">
        <v>3100</v>
      </c>
      <c r="H63" s="18">
        <f t="shared" si="8"/>
        <v>2897.19626168224</v>
      </c>
      <c r="I63" s="18">
        <f t="shared" si="9"/>
        <v>202.803738317757</v>
      </c>
      <c r="J63" s="136" t="s">
        <v>166</v>
      </c>
      <c r="L63" s="125" t="s">
        <v>1142</v>
      </c>
    </row>
    <row r="64" ht="26.4" spans="2:12">
      <c r="B64" s="45">
        <v>17</v>
      </c>
      <c r="C64" s="56">
        <v>42774</v>
      </c>
      <c r="D64" s="21" t="s">
        <v>173</v>
      </c>
      <c r="E64" s="16" t="s">
        <v>106</v>
      </c>
      <c r="F64" s="129" t="s">
        <v>174</v>
      </c>
      <c r="G64" s="99">
        <v>131450</v>
      </c>
      <c r="H64" s="18">
        <f t="shared" si="8"/>
        <v>122850.46728972</v>
      </c>
      <c r="I64" s="18">
        <f t="shared" si="9"/>
        <v>8599.53271028039</v>
      </c>
      <c r="J64" s="136" t="s">
        <v>155</v>
      </c>
      <c r="L64" s="125" t="s">
        <v>1142</v>
      </c>
    </row>
    <row r="65" ht="26.4" spans="2:12">
      <c r="B65" s="45">
        <v>18</v>
      </c>
      <c r="C65" s="56">
        <v>42774</v>
      </c>
      <c r="D65" s="21" t="s">
        <v>175</v>
      </c>
      <c r="E65" s="16" t="s">
        <v>157</v>
      </c>
      <c r="F65" s="129" t="s">
        <v>174</v>
      </c>
      <c r="G65" s="99">
        <v>1550</v>
      </c>
      <c r="H65" s="18">
        <f t="shared" si="8"/>
        <v>1448.59813084112</v>
      </c>
      <c r="I65" s="18">
        <f t="shared" si="9"/>
        <v>101.401869158879</v>
      </c>
      <c r="J65" s="136" t="s">
        <v>155</v>
      </c>
      <c r="L65" s="125" t="s">
        <v>1142</v>
      </c>
    </row>
    <row r="66" ht="26.4" spans="2:12">
      <c r="B66" s="45">
        <v>19</v>
      </c>
      <c r="C66" s="56">
        <v>42774</v>
      </c>
      <c r="D66" s="21" t="s">
        <v>176</v>
      </c>
      <c r="E66" s="16" t="s">
        <v>152</v>
      </c>
      <c r="F66" s="129" t="s">
        <v>174</v>
      </c>
      <c r="G66" s="99">
        <v>29650</v>
      </c>
      <c r="H66" s="18">
        <f t="shared" si="8"/>
        <v>27710.2803738318</v>
      </c>
      <c r="I66" s="18">
        <f t="shared" si="9"/>
        <v>1939.71962616823</v>
      </c>
      <c r="J66" s="136" t="s">
        <v>166</v>
      </c>
      <c r="L66" s="125" t="s">
        <v>1142</v>
      </c>
    </row>
    <row r="67" ht="26.4" spans="2:12">
      <c r="B67" s="45">
        <v>20</v>
      </c>
      <c r="C67" s="56">
        <v>42774</v>
      </c>
      <c r="D67" s="21" t="s">
        <v>177</v>
      </c>
      <c r="E67" s="16" t="s">
        <v>106</v>
      </c>
      <c r="F67" s="129" t="s">
        <v>178</v>
      </c>
      <c r="G67" s="99">
        <v>132225</v>
      </c>
      <c r="H67" s="18">
        <f t="shared" si="8"/>
        <v>123574.76635514</v>
      </c>
      <c r="I67" s="18">
        <f t="shared" si="9"/>
        <v>8650.23364485982</v>
      </c>
      <c r="J67" s="136" t="s">
        <v>179</v>
      </c>
      <c r="L67" s="125" t="s">
        <v>1142</v>
      </c>
    </row>
    <row r="68" ht="26.4" spans="2:12">
      <c r="B68" s="45">
        <v>21</v>
      </c>
      <c r="C68" s="56">
        <v>42774</v>
      </c>
      <c r="D68" s="21" t="s">
        <v>180</v>
      </c>
      <c r="E68" s="16" t="s">
        <v>154</v>
      </c>
      <c r="F68" s="129" t="s">
        <v>178</v>
      </c>
      <c r="G68" s="99">
        <v>4650</v>
      </c>
      <c r="H68" s="18">
        <f t="shared" si="8"/>
        <v>4345.79439252336</v>
      </c>
      <c r="I68" s="18">
        <f t="shared" si="9"/>
        <v>304.205607476636</v>
      </c>
      <c r="J68" s="136" t="s">
        <v>179</v>
      </c>
      <c r="L68" s="125" t="s">
        <v>1142</v>
      </c>
    </row>
    <row r="69" ht="26.4" spans="2:12">
      <c r="B69" s="45">
        <v>22</v>
      </c>
      <c r="C69" s="56">
        <v>42774</v>
      </c>
      <c r="D69" s="21" t="s">
        <v>181</v>
      </c>
      <c r="E69" s="16" t="s">
        <v>110</v>
      </c>
      <c r="F69" s="129" t="s">
        <v>178</v>
      </c>
      <c r="G69" s="99">
        <v>6950</v>
      </c>
      <c r="H69" s="18">
        <f t="shared" si="8"/>
        <v>6495.32710280374</v>
      </c>
      <c r="I69" s="18">
        <f t="shared" si="9"/>
        <v>454.672897196262</v>
      </c>
      <c r="J69" s="136" t="s">
        <v>155</v>
      </c>
      <c r="L69" s="125" t="s">
        <v>1142</v>
      </c>
    </row>
    <row r="70" ht="26.4" spans="2:12">
      <c r="B70" s="45">
        <v>23</v>
      </c>
      <c r="C70" s="56">
        <v>42774</v>
      </c>
      <c r="D70" s="21" t="s">
        <v>182</v>
      </c>
      <c r="E70" s="16" t="s">
        <v>161</v>
      </c>
      <c r="F70" s="129" t="s">
        <v>178</v>
      </c>
      <c r="G70" s="99">
        <v>4650</v>
      </c>
      <c r="H70" s="18">
        <f t="shared" si="8"/>
        <v>4345.79439252336</v>
      </c>
      <c r="I70" s="18">
        <f t="shared" si="9"/>
        <v>304.205607476636</v>
      </c>
      <c r="J70" s="136" t="s">
        <v>179</v>
      </c>
      <c r="L70" s="125" t="s">
        <v>1142</v>
      </c>
    </row>
    <row r="71" ht="26.4" spans="2:12">
      <c r="B71" s="45">
        <v>24</v>
      </c>
      <c r="C71" s="56">
        <v>42774</v>
      </c>
      <c r="D71" s="21" t="s">
        <v>183</v>
      </c>
      <c r="E71" s="16" t="s">
        <v>152</v>
      </c>
      <c r="F71" s="129" t="s">
        <v>178</v>
      </c>
      <c r="G71" s="99">
        <v>29525</v>
      </c>
      <c r="H71" s="18">
        <f t="shared" si="8"/>
        <v>27593.4579439252</v>
      </c>
      <c r="I71" s="18">
        <f t="shared" si="9"/>
        <v>1931.54205607477</v>
      </c>
      <c r="J71" s="136" t="s">
        <v>179</v>
      </c>
      <c r="L71" s="125" t="s">
        <v>1142</v>
      </c>
    </row>
    <row r="72" ht="26.4" spans="2:12">
      <c r="B72" s="45">
        <v>25</v>
      </c>
      <c r="C72" s="56">
        <v>42776</v>
      </c>
      <c r="D72" s="21" t="s">
        <v>184</v>
      </c>
      <c r="E72" s="14" t="s">
        <v>72</v>
      </c>
      <c r="F72" s="46" t="s">
        <v>185</v>
      </c>
      <c r="G72" s="99">
        <v>40000</v>
      </c>
      <c r="H72" s="18">
        <f t="shared" si="8"/>
        <v>37383.1775700935</v>
      </c>
      <c r="I72" s="18">
        <f t="shared" si="9"/>
        <v>2616.82242990655</v>
      </c>
      <c r="J72" s="136" t="s">
        <v>186</v>
      </c>
      <c r="L72" s="125" t="s">
        <v>1142</v>
      </c>
    </row>
    <row r="73" ht="26.4" spans="2:12">
      <c r="B73" s="45">
        <v>26</v>
      </c>
      <c r="C73" s="56">
        <v>42776</v>
      </c>
      <c r="D73" s="21" t="s">
        <v>187</v>
      </c>
      <c r="E73" s="23" t="s">
        <v>188</v>
      </c>
      <c r="F73" s="22" t="s">
        <v>133</v>
      </c>
      <c r="G73" s="99">
        <f>35000</f>
        <v>35000</v>
      </c>
      <c r="H73" s="18">
        <f t="shared" si="8"/>
        <v>32710.2803738318</v>
      </c>
      <c r="I73" s="18">
        <f t="shared" si="9"/>
        <v>2289.71962616823</v>
      </c>
      <c r="J73" s="136" t="s">
        <v>147</v>
      </c>
      <c r="L73" s="125" t="s">
        <v>1144</v>
      </c>
    </row>
    <row r="74" ht="26.4" spans="2:12">
      <c r="B74" s="45">
        <v>27</v>
      </c>
      <c r="C74" s="56">
        <v>42776</v>
      </c>
      <c r="D74" s="21" t="s">
        <v>189</v>
      </c>
      <c r="E74" s="16" t="s">
        <v>190</v>
      </c>
      <c r="F74" s="133" t="s">
        <v>191</v>
      </c>
      <c r="G74" s="99">
        <v>1814100</v>
      </c>
      <c r="H74" s="18">
        <f t="shared" si="8"/>
        <v>1695420.56074766</v>
      </c>
      <c r="I74" s="18">
        <f t="shared" si="9"/>
        <v>118679.439252337</v>
      </c>
      <c r="J74" s="136" t="s">
        <v>10</v>
      </c>
      <c r="L74" s="125" t="s">
        <v>1142</v>
      </c>
    </row>
    <row r="75" ht="26.4" spans="2:12">
      <c r="B75" s="45">
        <v>28</v>
      </c>
      <c r="C75" s="56">
        <v>42781</v>
      </c>
      <c r="D75" s="21" t="s">
        <v>192</v>
      </c>
      <c r="E75" s="23" t="s">
        <v>31</v>
      </c>
      <c r="F75" s="101" t="s">
        <v>193</v>
      </c>
      <c r="G75" s="99">
        <v>996751.45</v>
      </c>
      <c r="H75" s="18">
        <f t="shared" si="8"/>
        <v>931543.411214953</v>
      </c>
      <c r="I75" s="18">
        <f t="shared" si="9"/>
        <v>65208.0387850468</v>
      </c>
      <c r="J75" s="124" t="s">
        <v>139</v>
      </c>
      <c r="L75" s="173" t="s">
        <v>1144</v>
      </c>
    </row>
    <row r="76" ht="26.4" spans="2:12">
      <c r="B76" s="45">
        <v>29</v>
      </c>
      <c r="C76" s="56">
        <v>42786</v>
      </c>
      <c r="D76" s="21" t="s">
        <v>194</v>
      </c>
      <c r="E76" s="16" t="s">
        <v>195</v>
      </c>
      <c r="F76" s="133" t="s">
        <v>196</v>
      </c>
      <c r="G76" s="99">
        <v>40000</v>
      </c>
      <c r="H76" s="18">
        <f t="shared" si="8"/>
        <v>37383.1775700935</v>
      </c>
      <c r="I76" s="18">
        <f t="shared" si="9"/>
        <v>2616.82242990655</v>
      </c>
      <c r="J76" s="145"/>
      <c r="L76" s="125" t="s">
        <v>1142</v>
      </c>
    </row>
    <row r="77" ht="26.4" spans="2:12">
      <c r="B77" s="45">
        <v>30</v>
      </c>
      <c r="C77" s="56">
        <v>42786</v>
      </c>
      <c r="D77" s="21" t="s">
        <v>198</v>
      </c>
      <c r="E77" s="16" t="s">
        <v>199</v>
      </c>
      <c r="F77" s="17" t="s">
        <v>127</v>
      </c>
      <c r="G77" s="102">
        <v>46386</v>
      </c>
      <c r="H77" s="18">
        <f t="shared" si="8"/>
        <v>43351.4018691589</v>
      </c>
      <c r="I77" s="18">
        <f t="shared" si="9"/>
        <v>3034.59813084112</v>
      </c>
      <c r="J77" s="124" t="s">
        <v>200</v>
      </c>
      <c r="L77" s="173" t="s">
        <v>1144</v>
      </c>
    </row>
    <row r="78" ht="26.4" spans="2:12">
      <c r="B78" s="45">
        <v>31</v>
      </c>
      <c r="C78" s="56">
        <v>42787</v>
      </c>
      <c r="D78" s="21" t="s">
        <v>201</v>
      </c>
      <c r="E78" s="16" t="s">
        <v>202</v>
      </c>
      <c r="F78" s="133" t="s">
        <v>196</v>
      </c>
      <c r="G78" s="99">
        <v>6500</v>
      </c>
      <c r="H78" s="18">
        <f t="shared" si="8"/>
        <v>6074.76635514019</v>
      </c>
      <c r="I78" s="18">
        <f t="shared" si="9"/>
        <v>425.233644859813</v>
      </c>
      <c r="J78" s="136" t="s">
        <v>203</v>
      </c>
      <c r="L78" s="173" t="s">
        <v>1144</v>
      </c>
    </row>
    <row r="79" ht="26.4" spans="2:12">
      <c r="B79" s="45">
        <v>32</v>
      </c>
      <c r="C79" s="56">
        <v>42788</v>
      </c>
      <c r="D79" s="21" t="s">
        <v>204</v>
      </c>
      <c r="E79" s="23" t="s">
        <v>205</v>
      </c>
      <c r="F79" s="22" t="s">
        <v>98</v>
      </c>
      <c r="G79" s="99">
        <v>78750</v>
      </c>
      <c r="H79" s="18">
        <f t="shared" si="8"/>
        <v>73598.1308411215</v>
      </c>
      <c r="I79" s="18">
        <f t="shared" si="9"/>
        <v>5151.86915887852</v>
      </c>
      <c r="J79" s="124" t="s">
        <v>206</v>
      </c>
      <c r="L79" s="125" t="s">
        <v>1144</v>
      </c>
    </row>
    <row r="80" ht="26.4" spans="2:12">
      <c r="B80" s="45">
        <v>33</v>
      </c>
      <c r="C80" s="56">
        <v>42788</v>
      </c>
      <c r="D80" s="21" t="s">
        <v>207</v>
      </c>
      <c r="E80" s="109" t="s">
        <v>129</v>
      </c>
      <c r="F80" s="23" t="s">
        <v>208</v>
      </c>
      <c r="G80" s="99">
        <f>(20000)</f>
        <v>20000</v>
      </c>
      <c r="H80" s="18">
        <f t="shared" si="8"/>
        <v>18691.5887850467</v>
      </c>
      <c r="I80" s="18">
        <f t="shared" si="9"/>
        <v>1308.41121495327</v>
      </c>
      <c r="J80" s="124" t="s">
        <v>147</v>
      </c>
      <c r="L80" s="125" t="s">
        <v>1144</v>
      </c>
    </row>
    <row r="81" ht="26.4" spans="2:12">
      <c r="B81" s="45">
        <v>34</v>
      </c>
      <c r="C81" s="56">
        <v>42793</v>
      </c>
      <c r="D81" s="21" t="s">
        <v>209</v>
      </c>
      <c r="E81" s="14" t="s">
        <v>210</v>
      </c>
      <c r="F81" s="133" t="s">
        <v>146</v>
      </c>
      <c r="G81" s="99">
        <v>3500</v>
      </c>
      <c r="H81" s="18">
        <f t="shared" si="8"/>
        <v>3271.02803738318</v>
      </c>
      <c r="I81" s="18">
        <f t="shared" si="9"/>
        <v>228.971962616823</v>
      </c>
      <c r="J81" s="136" t="s">
        <v>211</v>
      </c>
      <c r="L81" s="125" t="s">
        <v>1144</v>
      </c>
    </row>
    <row r="82" ht="26.4" spans="2:12">
      <c r="B82" s="45">
        <v>35</v>
      </c>
      <c r="C82" s="56">
        <v>42794</v>
      </c>
      <c r="D82" s="21" t="s">
        <v>212</v>
      </c>
      <c r="E82" s="23" t="s">
        <v>213</v>
      </c>
      <c r="F82" s="111" t="s">
        <v>214</v>
      </c>
      <c r="G82" s="99">
        <v>14000</v>
      </c>
      <c r="H82" s="18">
        <f t="shared" si="8"/>
        <v>13084.1121495327</v>
      </c>
      <c r="I82" s="18">
        <f t="shared" si="9"/>
        <v>915.88785046729</v>
      </c>
      <c r="J82" s="124" t="s">
        <v>147</v>
      </c>
      <c r="L82" s="125" t="s">
        <v>1142</v>
      </c>
    </row>
    <row r="83" ht="29.55" spans="2:9">
      <c r="B83" s="79"/>
      <c r="C83" s="80"/>
      <c r="D83" s="80"/>
      <c r="E83" s="82" t="s">
        <v>1145</v>
      </c>
      <c r="F83" s="82"/>
      <c r="G83" s="83">
        <f t="shared" ref="G83:I83" si="10">SUM(G48:G82)</f>
        <v>5981209.24</v>
      </c>
      <c r="H83" s="83">
        <f t="shared" si="10"/>
        <v>5589915.17757009</v>
      </c>
      <c r="I83" s="83">
        <f t="shared" si="10"/>
        <v>391294.062429907</v>
      </c>
    </row>
    <row r="85" ht="26.4" spans="2:12">
      <c r="B85" s="138">
        <v>1</v>
      </c>
      <c r="C85" s="139">
        <v>42795</v>
      </c>
      <c r="D85" s="138" t="s">
        <v>215</v>
      </c>
      <c r="E85" s="140" t="s">
        <v>141</v>
      </c>
      <c r="F85" s="141" t="s">
        <v>216</v>
      </c>
      <c r="G85" s="142">
        <v>485000</v>
      </c>
      <c r="H85" s="143">
        <f t="shared" ref="H85:H89" si="11">G85/1.07</f>
        <v>453271.028037383</v>
      </c>
      <c r="I85" s="143">
        <f t="shared" ref="I85:I89" si="12">G85-H85</f>
        <v>31728.9719626168</v>
      </c>
      <c r="J85" s="136" t="s">
        <v>217</v>
      </c>
      <c r="L85" s="125" t="s">
        <v>1142</v>
      </c>
    </row>
    <row r="86" ht="26.4" spans="2:12">
      <c r="B86" s="45">
        <v>2</v>
      </c>
      <c r="C86" s="56">
        <v>42795</v>
      </c>
      <c r="D86" s="21" t="s">
        <v>218</v>
      </c>
      <c r="E86" s="23" t="s">
        <v>36</v>
      </c>
      <c r="F86" s="22" t="s">
        <v>219</v>
      </c>
      <c r="G86" s="99">
        <v>190275</v>
      </c>
      <c r="H86" s="18">
        <f t="shared" si="11"/>
        <v>177827.102803738</v>
      </c>
      <c r="I86" s="18">
        <f t="shared" si="12"/>
        <v>12447.8971962617</v>
      </c>
      <c r="J86" s="124" t="s">
        <v>220</v>
      </c>
      <c r="L86" s="125" t="s">
        <v>1142</v>
      </c>
    </row>
    <row r="87" ht="26.4" spans="2:12">
      <c r="B87" s="45">
        <v>3</v>
      </c>
      <c r="C87" s="56">
        <v>42795</v>
      </c>
      <c r="D87" s="21" t="s">
        <v>221</v>
      </c>
      <c r="E87" s="23" t="s">
        <v>36</v>
      </c>
      <c r="F87" s="22" t="s">
        <v>222</v>
      </c>
      <c r="G87" s="99">
        <v>140625</v>
      </c>
      <c r="H87" s="18">
        <f t="shared" si="11"/>
        <v>131425.23364486</v>
      </c>
      <c r="I87" s="18">
        <f t="shared" si="12"/>
        <v>9199.76635514019</v>
      </c>
      <c r="J87" s="124" t="s">
        <v>220</v>
      </c>
      <c r="L87" s="125" t="s">
        <v>1142</v>
      </c>
    </row>
    <row r="88" ht="26.4" spans="2:12">
      <c r="B88" s="45">
        <v>4</v>
      </c>
      <c r="C88" s="56">
        <v>42796</v>
      </c>
      <c r="D88" s="21" t="s">
        <v>223</v>
      </c>
      <c r="E88" s="23" t="s">
        <v>224</v>
      </c>
      <c r="F88" s="127" t="s">
        <v>142</v>
      </c>
      <c r="G88" s="99">
        <v>13700</v>
      </c>
      <c r="H88" s="18">
        <f t="shared" si="11"/>
        <v>12803.738317757</v>
      </c>
      <c r="I88" s="18">
        <f t="shared" si="12"/>
        <v>896.261682242992</v>
      </c>
      <c r="J88" s="136" t="s">
        <v>179</v>
      </c>
      <c r="L88" s="125" t="s">
        <v>1142</v>
      </c>
    </row>
    <row r="89" ht="26.4" spans="2:12">
      <c r="B89" s="45">
        <v>5</v>
      </c>
      <c r="C89" s="56">
        <v>42796</v>
      </c>
      <c r="D89" s="21" t="s">
        <v>225</v>
      </c>
      <c r="E89" s="16" t="s">
        <v>226</v>
      </c>
      <c r="F89" s="133" t="s">
        <v>227</v>
      </c>
      <c r="G89" s="99">
        <v>180000</v>
      </c>
      <c r="H89" s="18">
        <f t="shared" si="11"/>
        <v>168224.299065421</v>
      </c>
      <c r="I89" s="18">
        <f t="shared" si="12"/>
        <v>11775.7009345795</v>
      </c>
      <c r="J89" s="136" t="s">
        <v>228</v>
      </c>
      <c r="L89" s="125" t="s">
        <v>1142</v>
      </c>
    </row>
    <row r="90" ht="26.4" spans="2:12">
      <c r="B90" s="45">
        <v>6</v>
      </c>
      <c r="C90" s="56">
        <v>42796</v>
      </c>
      <c r="D90" s="21" t="s">
        <v>229</v>
      </c>
      <c r="E90" s="16" t="s">
        <v>230</v>
      </c>
      <c r="F90" s="133" t="s">
        <v>142</v>
      </c>
      <c r="G90" s="99">
        <v>15000</v>
      </c>
      <c r="H90" s="18">
        <f t="shared" ref="H90:H97" si="13">G90/1.07</f>
        <v>14018.691588785</v>
      </c>
      <c r="I90" s="18">
        <f t="shared" ref="I90:I97" si="14">G90-H90</f>
        <v>981.308411214954</v>
      </c>
      <c r="J90" s="136" t="s">
        <v>203</v>
      </c>
      <c r="L90" s="125" t="s">
        <v>1142</v>
      </c>
    </row>
    <row r="91" ht="26.4" spans="2:12">
      <c r="B91" s="45">
        <v>7</v>
      </c>
      <c r="C91" s="56">
        <v>42796</v>
      </c>
      <c r="D91" s="21" t="s">
        <v>231</v>
      </c>
      <c r="E91" s="16" t="s">
        <v>84</v>
      </c>
      <c r="F91" s="129" t="s">
        <v>232</v>
      </c>
      <c r="G91" s="99">
        <v>1862518</v>
      </c>
      <c r="H91" s="18">
        <f t="shared" si="13"/>
        <v>1740671.02803738</v>
      </c>
      <c r="I91" s="18">
        <f t="shared" si="14"/>
        <v>121846.971962617</v>
      </c>
      <c r="J91" s="136" t="s">
        <v>233</v>
      </c>
      <c r="L91" s="125" t="s">
        <v>1142</v>
      </c>
    </row>
    <row r="92" ht="26.4" spans="2:12">
      <c r="B92" s="45">
        <v>8</v>
      </c>
      <c r="C92" s="56">
        <v>42796</v>
      </c>
      <c r="D92" s="21" t="s">
        <v>234</v>
      </c>
      <c r="E92" s="16" t="s">
        <v>84</v>
      </c>
      <c r="F92" s="129" t="s">
        <v>232</v>
      </c>
      <c r="G92" s="99">
        <v>19895</v>
      </c>
      <c r="H92" s="18">
        <f t="shared" si="13"/>
        <v>18593.4579439252</v>
      </c>
      <c r="I92" s="18">
        <f t="shared" si="14"/>
        <v>1301.54205607477</v>
      </c>
      <c r="J92" s="136" t="s">
        <v>87</v>
      </c>
      <c r="L92" s="125" t="s">
        <v>1142</v>
      </c>
    </row>
    <row r="93" ht="26.4" spans="2:12">
      <c r="B93" s="45">
        <v>9</v>
      </c>
      <c r="C93" s="56">
        <v>42797</v>
      </c>
      <c r="D93" s="21" t="s">
        <v>235</v>
      </c>
      <c r="E93" s="16" t="s">
        <v>236</v>
      </c>
      <c r="F93" s="129" t="s">
        <v>232</v>
      </c>
      <c r="G93" s="99">
        <v>224429</v>
      </c>
      <c r="H93" s="18">
        <f t="shared" si="13"/>
        <v>209746.728971963</v>
      </c>
      <c r="I93" s="18">
        <f t="shared" si="14"/>
        <v>14682.2710280374</v>
      </c>
      <c r="J93" s="136" t="s">
        <v>233</v>
      </c>
      <c r="L93" s="125" t="s">
        <v>1142</v>
      </c>
    </row>
    <row r="94" ht="26.4" spans="2:12">
      <c r="B94" s="45">
        <v>10</v>
      </c>
      <c r="C94" s="56">
        <v>42797</v>
      </c>
      <c r="D94" s="21" t="s">
        <v>237</v>
      </c>
      <c r="E94" s="16" t="s">
        <v>238</v>
      </c>
      <c r="F94" s="129" t="s">
        <v>232</v>
      </c>
      <c r="G94" s="99">
        <v>61761</v>
      </c>
      <c r="H94" s="18">
        <f t="shared" si="13"/>
        <v>57720.5607476635</v>
      </c>
      <c r="I94" s="18">
        <f t="shared" si="14"/>
        <v>4040.43925233645</v>
      </c>
      <c r="J94" s="136" t="s">
        <v>233</v>
      </c>
      <c r="L94" s="125" t="s">
        <v>1142</v>
      </c>
    </row>
    <row r="95" ht="26.4" spans="2:12">
      <c r="B95" s="45">
        <v>11</v>
      </c>
      <c r="C95" s="56">
        <v>42797</v>
      </c>
      <c r="D95" s="21" t="s">
        <v>239</v>
      </c>
      <c r="E95" s="16" t="s">
        <v>240</v>
      </c>
      <c r="F95" s="129" t="s">
        <v>232</v>
      </c>
      <c r="G95" s="99">
        <v>2500</v>
      </c>
      <c r="H95" s="18">
        <f t="shared" si="13"/>
        <v>2336.44859813084</v>
      </c>
      <c r="I95" s="18">
        <f t="shared" si="14"/>
        <v>163.551401869159</v>
      </c>
      <c r="J95" s="136" t="s">
        <v>233</v>
      </c>
      <c r="L95" s="125" t="s">
        <v>1142</v>
      </c>
    </row>
    <row r="96" ht="26.4" spans="2:12">
      <c r="B96" s="45">
        <v>12</v>
      </c>
      <c r="C96" s="56">
        <v>42797</v>
      </c>
      <c r="D96" s="21" t="s">
        <v>241</v>
      </c>
      <c r="E96" s="16" t="s">
        <v>242</v>
      </c>
      <c r="F96" s="129" t="s">
        <v>232</v>
      </c>
      <c r="G96" s="99">
        <v>54575</v>
      </c>
      <c r="H96" s="18">
        <f t="shared" si="13"/>
        <v>51004.6728971963</v>
      </c>
      <c r="I96" s="18">
        <f t="shared" si="14"/>
        <v>3570.32710280374</v>
      </c>
      <c r="J96" s="136" t="s">
        <v>233</v>
      </c>
      <c r="L96" s="125" t="s">
        <v>1142</v>
      </c>
    </row>
    <row r="97" ht="26.4" spans="2:12">
      <c r="B97" s="45">
        <v>13</v>
      </c>
      <c r="C97" s="56">
        <v>42797</v>
      </c>
      <c r="D97" s="21" t="s">
        <v>243</v>
      </c>
      <c r="E97" s="16" t="s">
        <v>244</v>
      </c>
      <c r="F97" s="129" t="s">
        <v>232</v>
      </c>
      <c r="G97" s="102">
        <v>175755</v>
      </c>
      <c r="H97" s="18">
        <f t="shared" si="13"/>
        <v>164257.009345794</v>
      </c>
      <c r="I97" s="18">
        <f t="shared" si="14"/>
        <v>11497.9906542056</v>
      </c>
      <c r="J97" s="136" t="s">
        <v>233</v>
      </c>
      <c r="L97" s="125" t="s">
        <v>1142</v>
      </c>
    </row>
    <row r="98" ht="26.4" spans="2:12">
      <c r="B98" s="45">
        <v>14</v>
      </c>
      <c r="C98" s="56">
        <v>42797</v>
      </c>
      <c r="D98" s="21" t="s">
        <v>245</v>
      </c>
      <c r="E98" s="16" t="s">
        <v>246</v>
      </c>
      <c r="F98" s="133" t="s">
        <v>247</v>
      </c>
      <c r="G98" s="99">
        <v>499500</v>
      </c>
      <c r="H98" s="18">
        <f t="shared" ref="H98:H115" si="15">G98/1.07</f>
        <v>466822.429906542</v>
      </c>
      <c r="I98" s="18">
        <f t="shared" ref="I98:I115" si="16">G98-H98</f>
        <v>32677.570093458</v>
      </c>
      <c r="J98" s="136" t="s">
        <v>166</v>
      </c>
      <c r="L98" s="125" t="s">
        <v>1142</v>
      </c>
    </row>
    <row r="99" ht="26.4" spans="2:12">
      <c r="B99" s="45">
        <v>15</v>
      </c>
      <c r="C99" s="56">
        <v>42802</v>
      </c>
      <c r="D99" s="21" t="s">
        <v>248</v>
      </c>
      <c r="E99" s="16" t="s">
        <v>249</v>
      </c>
      <c r="F99" s="17" t="s">
        <v>127</v>
      </c>
      <c r="G99" s="102">
        <v>46386</v>
      </c>
      <c r="H99" s="18">
        <f t="shared" si="15"/>
        <v>43351.4018691589</v>
      </c>
      <c r="I99" s="18">
        <f t="shared" si="16"/>
        <v>3034.59813084112</v>
      </c>
      <c r="J99" s="136" t="s">
        <v>250</v>
      </c>
      <c r="L99" s="125" t="s">
        <v>1144</v>
      </c>
    </row>
    <row r="100" ht="26.4" spans="2:12">
      <c r="B100" s="45">
        <v>16</v>
      </c>
      <c r="C100" s="56">
        <v>42803</v>
      </c>
      <c r="D100" s="21" t="s">
        <v>251</v>
      </c>
      <c r="E100" s="14" t="s">
        <v>93</v>
      </c>
      <c r="F100" s="133" t="s">
        <v>94</v>
      </c>
      <c r="G100" s="99">
        <v>119840</v>
      </c>
      <c r="H100" s="18">
        <f t="shared" si="15"/>
        <v>112000</v>
      </c>
      <c r="I100" s="18">
        <f t="shared" si="16"/>
        <v>7840</v>
      </c>
      <c r="J100" s="136" t="s">
        <v>252</v>
      </c>
      <c r="L100" s="125" t="s">
        <v>1144</v>
      </c>
    </row>
    <row r="101" ht="26.4" spans="2:10">
      <c r="B101" s="45">
        <v>17</v>
      </c>
      <c r="C101" s="56">
        <v>42803</v>
      </c>
      <c r="D101" s="21" t="s">
        <v>253</v>
      </c>
      <c r="E101" s="16" t="s">
        <v>254</v>
      </c>
      <c r="F101" s="133" t="s">
        <v>196</v>
      </c>
      <c r="G101" s="99">
        <v>9500</v>
      </c>
      <c r="H101" s="18">
        <f t="shared" si="15"/>
        <v>8878.5046728972</v>
      </c>
      <c r="I101" s="18">
        <f t="shared" si="16"/>
        <v>621.495327102804</v>
      </c>
      <c r="J101" s="145"/>
    </row>
    <row r="102" ht="26.4" spans="2:12">
      <c r="B102" s="45">
        <v>18</v>
      </c>
      <c r="C102" s="56">
        <v>42808</v>
      </c>
      <c r="D102" s="21" t="s">
        <v>255</v>
      </c>
      <c r="E102" s="16" t="s">
        <v>72</v>
      </c>
      <c r="F102" s="46" t="s">
        <v>256</v>
      </c>
      <c r="G102" s="99">
        <v>29340</v>
      </c>
      <c r="H102" s="18">
        <f t="shared" si="15"/>
        <v>27420.5607476635</v>
      </c>
      <c r="I102" s="18">
        <f t="shared" si="16"/>
        <v>1919.43925233645</v>
      </c>
      <c r="J102" s="136" t="s">
        <v>186</v>
      </c>
      <c r="L102" s="125" t="s">
        <v>1142</v>
      </c>
    </row>
    <row r="103" ht="26.4" spans="2:12">
      <c r="B103" s="45">
        <v>19</v>
      </c>
      <c r="C103" s="56">
        <v>42808</v>
      </c>
      <c r="D103" s="21" t="s">
        <v>257</v>
      </c>
      <c r="E103" s="16" t="s">
        <v>100</v>
      </c>
      <c r="F103" s="17" t="s">
        <v>258</v>
      </c>
      <c r="G103" s="99">
        <v>24600</v>
      </c>
      <c r="H103" s="18">
        <f t="shared" si="15"/>
        <v>22990.6542056075</v>
      </c>
      <c r="I103" s="18">
        <f t="shared" si="16"/>
        <v>1609.34579439252</v>
      </c>
      <c r="J103" s="124" t="s">
        <v>233</v>
      </c>
      <c r="L103" s="125" t="s">
        <v>1142</v>
      </c>
    </row>
    <row r="104" ht="26.4" spans="2:12">
      <c r="B104" s="45">
        <v>20</v>
      </c>
      <c r="C104" s="56">
        <v>42808</v>
      </c>
      <c r="D104" s="21" t="s">
        <v>259</v>
      </c>
      <c r="E104" s="16" t="s">
        <v>260</v>
      </c>
      <c r="F104" s="133" t="s">
        <v>261</v>
      </c>
      <c r="G104" s="99">
        <v>5550</v>
      </c>
      <c r="H104" s="18">
        <f t="shared" si="15"/>
        <v>5186.91588785047</v>
      </c>
      <c r="I104" s="18">
        <f t="shared" si="16"/>
        <v>363.084112149533</v>
      </c>
      <c r="J104" s="136" t="s">
        <v>262</v>
      </c>
      <c r="L104" s="125" t="s">
        <v>1142</v>
      </c>
    </row>
    <row r="105" ht="26.4" spans="2:12">
      <c r="B105" s="45">
        <v>21</v>
      </c>
      <c r="C105" s="56">
        <v>42808</v>
      </c>
      <c r="D105" s="21" t="s">
        <v>263</v>
      </c>
      <c r="E105" s="16" t="s">
        <v>264</v>
      </c>
      <c r="F105" s="17" t="s">
        <v>265</v>
      </c>
      <c r="G105" s="99">
        <v>22500</v>
      </c>
      <c r="H105" s="18">
        <f t="shared" si="15"/>
        <v>21028.0373831776</v>
      </c>
      <c r="I105" s="18">
        <f t="shared" si="16"/>
        <v>1471.96261682243</v>
      </c>
      <c r="J105" s="124" t="s">
        <v>266</v>
      </c>
      <c r="L105" s="125" t="s">
        <v>1144</v>
      </c>
    </row>
    <row r="106" ht="26.4" spans="2:12">
      <c r="B106" s="45">
        <v>22</v>
      </c>
      <c r="C106" s="56">
        <v>42810</v>
      </c>
      <c r="D106" s="21" t="s">
        <v>267</v>
      </c>
      <c r="E106" s="16" t="s">
        <v>100</v>
      </c>
      <c r="F106" s="17" t="s">
        <v>268</v>
      </c>
      <c r="G106" s="99">
        <v>29300</v>
      </c>
      <c r="H106" s="18">
        <f t="shared" si="15"/>
        <v>27383.1775700935</v>
      </c>
      <c r="I106" s="18">
        <f t="shared" si="16"/>
        <v>1916.82242990654</v>
      </c>
      <c r="J106" s="124" t="s">
        <v>269</v>
      </c>
      <c r="L106" s="125" t="s">
        <v>1142</v>
      </c>
    </row>
    <row r="107" ht="26.4" spans="2:12">
      <c r="B107" s="45">
        <v>23</v>
      </c>
      <c r="C107" s="56">
        <v>42810</v>
      </c>
      <c r="D107" s="21" t="s">
        <v>270</v>
      </c>
      <c r="E107" s="16" t="s">
        <v>271</v>
      </c>
      <c r="F107" s="17" t="s">
        <v>258</v>
      </c>
      <c r="G107" s="99">
        <v>11300</v>
      </c>
      <c r="H107" s="18">
        <f t="shared" si="15"/>
        <v>10560.7476635514</v>
      </c>
      <c r="I107" s="18">
        <f t="shared" si="16"/>
        <v>739.252336448599</v>
      </c>
      <c r="J107" s="124" t="s">
        <v>272</v>
      </c>
      <c r="L107" s="125" t="s">
        <v>1142</v>
      </c>
    </row>
    <row r="108" ht="26.4" spans="2:12">
      <c r="B108" s="45">
        <v>24</v>
      </c>
      <c r="C108" s="56">
        <v>42810</v>
      </c>
      <c r="D108" s="21" t="s">
        <v>273</v>
      </c>
      <c r="E108" s="16" t="s">
        <v>274</v>
      </c>
      <c r="F108" s="129" t="s">
        <v>275</v>
      </c>
      <c r="G108" s="99">
        <v>189000</v>
      </c>
      <c r="H108" s="18">
        <f t="shared" si="15"/>
        <v>176635.514018692</v>
      </c>
      <c r="I108" s="18">
        <f t="shared" si="16"/>
        <v>12364.4859813084</v>
      </c>
      <c r="J108" s="136" t="s">
        <v>276</v>
      </c>
      <c r="L108" s="125" t="s">
        <v>1144</v>
      </c>
    </row>
    <row r="109" ht="26.4" spans="2:12">
      <c r="B109" s="45">
        <v>25</v>
      </c>
      <c r="C109" s="56">
        <v>42811</v>
      </c>
      <c r="D109" s="21" t="s">
        <v>277</v>
      </c>
      <c r="E109" s="23" t="s">
        <v>278</v>
      </c>
      <c r="F109" s="144" t="s">
        <v>279</v>
      </c>
      <c r="G109" s="99">
        <v>6420</v>
      </c>
      <c r="H109" s="18">
        <f t="shared" si="15"/>
        <v>6000</v>
      </c>
      <c r="I109" s="18">
        <f t="shared" si="16"/>
        <v>420</v>
      </c>
      <c r="J109" s="124" t="s">
        <v>211</v>
      </c>
      <c r="L109" s="125" t="s">
        <v>1142</v>
      </c>
    </row>
    <row r="110" ht="26.4" spans="2:12">
      <c r="B110" s="45">
        <v>26</v>
      </c>
      <c r="C110" s="56">
        <v>42818</v>
      </c>
      <c r="D110" s="21" t="s">
        <v>280</v>
      </c>
      <c r="E110" s="14" t="s">
        <v>281</v>
      </c>
      <c r="F110" s="133" t="s">
        <v>282</v>
      </c>
      <c r="G110" s="99">
        <v>12200</v>
      </c>
      <c r="H110" s="18">
        <f t="shared" si="15"/>
        <v>11401.8691588785</v>
      </c>
      <c r="I110" s="18">
        <f t="shared" si="16"/>
        <v>798.130841121496</v>
      </c>
      <c r="J110" s="136" t="s">
        <v>283</v>
      </c>
      <c r="L110" s="125" t="s">
        <v>1142</v>
      </c>
    </row>
    <row r="111" ht="26.4" spans="2:12">
      <c r="B111" s="45">
        <v>27</v>
      </c>
      <c r="C111" s="56">
        <v>42818</v>
      </c>
      <c r="D111" s="21" t="s">
        <v>284</v>
      </c>
      <c r="E111" s="16" t="s">
        <v>116</v>
      </c>
      <c r="F111" s="133" t="s">
        <v>261</v>
      </c>
      <c r="G111" s="99">
        <v>4013</v>
      </c>
      <c r="H111" s="18">
        <f t="shared" si="15"/>
        <v>3750.46728971963</v>
      </c>
      <c r="I111" s="18">
        <f t="shared" si="16"/>
        <v>262.532710280374</v>
      </c>
      <c r="J111" s="124" t="s">
        <v>166</v>
      </c>
      <c r="L111" s="125" t="s">
        <v>1144</v>
      </c>
    </row>
    <row r="112" ht="26.4" spans="2:12">
      <c r="B112" s="45">
        <v>28</v>
      </c>
      <c r="C112" s="56">
        <v>42825</v>
      </c>
      <c r="D112" s="21" t="s">
        <v>285</v>
      </c>
      <c r="E112" s="23" t="s">
        <v>286</v>
      </c>
      <c r="F112" s="22" t="s">
        <v>98</v>
      </c>
      <c r="G112" s="99">
        <v>78750</v>
      </c>
      <c r="H112" s="17">
        <f t="shared" si="15"/>
        <v>73598.1308411215</v>
      </c>
      <c r="I112" s="17">
        <f t="shared" si="16"/>
        <v>5151.86915887852</v>
      </c>
      <c r="J112" s="124" t="s">
        <v>74</v>
      </c>
      <c r="L112" s="125" t="s">
        <v>1144</v>
      </c>
    </row>
    <row r="113" ht="26.4" spans="2:12">
      <c r="B113" s="45">
        <v>29</v>
      </c>
      <c r="C113" s="56">
        <v>42825</v>
      </c>
      <c r="D113" s="21" t="s">
        <v>287</v>
      </c>
      <c r="E113" s="109" t="s">
        <v>129</v>
      </c>
      <c r="F113" s="23" t="s">
        <v>288</v>
      </c>
      <c r="G113" s="99">
        <f>(20000)</f>
        <v>20000</v>
      </c>
      <c r="H113" s="17">
        <f t="shared" si="15"/>
        <v>18691.5887850467</v>
      </c>
      <c r="I113" s="17">
        <f t="shared" si="16"/>
        <v>1308.41121495327</v>
      </c>
      <c r="J113" s="124" t="s">
        <v>124</v>
      </c>
      <c r="L113" s="125" t="s">
        <v>1144</v>
      </c>
    </row>
    <row r="114" ht="26.4" spans="2:12">
      <c r="B114" s="45">
        <v>30</v>
      </c>
      <c r="C114" s="56">
        <v>42825</v>
      </c>
      <c r="D114" s="21" t="s">
        <v>289</v>
      </c>
      <c r="E114" s="23" t="s">
        <v>290</v>
      </c>
      <c r="F114" s="22" t="s">
        <v>133</v>
      </c>
      <c r="G114" s="99">
        <f>35000</f>
        <v>35000</v>
      </c>
      <c r="H114" s="17">
        <f t="shared" si="15"/>
        <v>32710.2803738318</v>
      </c>
      <c r="I114" s="17">
        <f t="shared" si="16"/>
        <v>2289.71962616823</v>
      </c>
      <c r="J114" s="124" t="s">
        <v>291</v>
      </c>
      <c r="L114" s="125" t="s">
        <v>1144</v>
      </c>
    </row>
    <row r="115" ht="26.4" spans="2:12">
      <c r="B115" s="45">
        <v>31</v>
      </c>
      <c r="C115" s="56">
        <v>42825</v>
      </c>
      <c r="D115" s="21" t="s">
        <v>292</v>
      </c>
      <c r="E115" s="23" t="s">
        <v>293</v>
      </c>
      <c r="F115" s="111" t="s">
        <v>294</v>
      </c>
      <c r="G115" s="99">
        <v>14000</v>
      </c>
      <c r="H115" s="17">
        <f t="shared" si="15"/>
        <v>13084.1121495327</v>
      </c>
      <c r="I115" s="17">
        <f t="shared" si="16"/>
        <v>915.88785046729</v>
      </c>
      <c r="J115" s="124" t="s">
        <v>87</v>
      </c>
      <c r="L115" s="125" t="s">
        <v>1142</v>
      </c>
    </row>
    <row r="116" ht="29.55" spans="2:9">
      <c r="B116" s="79"/>
      <c r="C116" s="80"/>
      <c r="D116" s="80"/>
      <c r="E116" s="82" t="s">
        <v>1145</v>
      </c>
      <c r="F116" s="82"/>
      <c r="G116" s="83">
        <f t="shared" ref="G116:I116" si="17">SUM(G85:G115)</f>
        <v>4583232</v>
      </c>
      <c r="H116" s="83">
        <f t="shared" si="17"/>
        <v>4283394.39252337</v>
      </c>
      <c r="I116" s="83">
        <f t="shared" si="17"/>
        <v>299837.607476636</v>
      </c>
    </row>
    <row r="118" ht="26.4" spans="2:12">
      <c r="B118" s="45">
        <v>1</v>
      </c>
      <c r="C118" s="56">
        <v>42828</v>
      </c>
      <c r="D118" s="21" t="s">
        <v>295</v>
      </c>
      <c r="E118" s="23" t="s">
        <v>110</v>
      </c>
      <c r="F118" s="129" t="s">
        <v>165</v>
      </c>
      <c r="G118" s="99">
        <v>11650</v>
      </c>
      <c r="H118" s="18">
        <f>G118/1.07</f>
        <v>10887.8504672897</v>
      </c>
      <c r="I118" s="18">
        <f>G118-H118</f>
        <v>762.14953271028</v>
      </c>
      <c r="J118" s="136" t="s">
        <v>296</v>
      </c>
      <c r="K118" s="1"/>
      <c r="L118" s="125" t="s">
        <v>1142</v>
      </c>
    </row>
    <row r="119" ht="26.4" spans="2:12">
      <c r="B119" s="45">
        <v>2</v>
      </c>
      <c r="C119" s="56">
        <v>42828</v>
      </c>
      <c r="D119" s="21" t="s">
        <v>297</v>
      </c>
      <c r="E119" s="16" t="s">
        <v>110</v>
      </c>
      <c r="F119" s="129" t="s">
        <v>298</v>
      </c>
      <c r="G119" s="99">
        <v>13300</v>
      </c>
      <c r="H119" s="18">
        <f t="shared" ref="H119:H166" si="18">G119/1.07</f>
        <v>12429.9065420561</v>
      </c>
      <c r="I119" s="18">
        <f t="shared" ref="I119:I166" si="19">G119-H119</f>
        <v>870.093457943925</v>
      </c>
      <c r="J119" s="136" t="s">
        <v>299</v>
      </c>
      <c r="K119" s="1"/>
      <c r="L119" s="125" t="s">
        <v>1142</v>
      </c>
    </row>
    <row r="120" ht="26.4" spans="2:12">
      <c r="B120" s="45">
        <v>3</v>
      </c>
      <c r="C120" s="56">
        <v>42828</v>
      </c>
      <c r="D120" s="21" t="s">
        <v>300</v>
      </c>
      <c r="E120" s="16" t="s">
        <v>161</v>
      </c>
      <c r="F120" s="129" t="s">
        <v>298</v>
      </c>
      <c r="G120" s="99">
        <v>5775</v>
      </c>
      <c r="H120" s="18">
        <f t="shared" si="18"/>
        <v>5397.19626168224</v>
      </c>
      <c r="I120" s="18">
        <f t="shared" si="19"/>
        <v>377.803738317757</v>
      </c>
      <c r="J120" s="136" t="s">
        <v>155</v>
      </c>
      <c r="K120" s="1"/>
      <c r="L120" s="125" t="s">
        <v>1142</v>
      </c>
    </row>
    <row r="121" ht="26.4" spans="2:12">
      <c r="B121" s="45">
        <v>4</v>
      </c>
      <c r="C121" s="56">
        <v>42828</v>
      </c>
      <c r="D121" s="21" t="s">
        <v>301</v>
      </c>
      <c r="E121" s="16" t="s">
        <v>302</v>
      </c>
      <c r="F121" s="129" t="s">
        <v>303</v>
      </c>
      <c r="G121" s="99">
        <v>165600</v>
      </c>
      <c r="H121" s="18">
        <f t="shared" si="18"/>
        <v>154766.355140187</v>
      </c>
      <c r="I121" s="18">
        <f t="shared" si="19"/>
        <v>10833.6448598131</v>
      </c>
      <c r="J121" s="136" t="s">
        <v>155</v>
      </c>
      <c r="K121" s="1"/>
      <c r="L121" s="125" t="s">
        <v>1142</v>
      </c>
    </row>
    <row r="122" ht="26.4" spans="2:12">
      <c r="B122" s="45">
        <v>5</v>
      </c>
      <c r="C122" s="56">
        <v>42828</v>
      </c>
      <c r="D122" s="21" t="s">
        <v>304</v>
      </c>
      <c r="E122" s="16" t="s">
        <v>305</v>
      </c>
      <c r="F122" s="129" t="s">
        <v>303</v>
      </c>
      <c r="G122" s="99">
        <v>1550</v>
      </c>
      <c r="H122" s="18">
        <f t="shared" si="18"/>
        <v>1448.59813084112</v>
      </c>
      <c r="I122" s="18">
        <f t="shared" si="19"/>
        <v>101.401869158879</v>
      </c>
      <c r="J122" s="136" t="s">
        <v>155</v>
      </c>
      <c r="K122" s="1"/>
      <c r="L122" s="125" t="s">
        <v>1142</v>
      </c>
    </row>
    <row r="123" ht="26.4" spans="2:12">
      <c r="B123" s="45">
        <v>6</v>
      </c>
      <c r="C123" s="56">
        <v>42828</v>
      </c>
      <c r="D123" s="21" t="s">
        <v>306</v>
      </c>
      <c r="E123" s="16" t="s">
        <v>110</v>
      </c>
      <c r="F123" s="129" t="s">
        <v>303</v>
      </c>
      <c r="G123" s="99">
        <v>28200</v>
      </c>
      <c r="H123" s="18">
        <f t="shared" si="18"/>
        <v>26355.1401869159</v>
      </c>
      <c r="I123" s="18">
        <f t="shared" si="19"/>
        <v>1844.85981308411</v>
      </c>
      <c r="J123" s="136" t="s">
        <v>299</v>
      </c>
      <c r="K123" s="1"/>
      <c r="L123" s="125" t="s">
        <v>1142</v>
      </c>
    </row>
    <row r="124" ht="26.4" spans="2:12">
      <c r="B124" s="45">
        <v>7</v>
      </c>
      <c r="C124" s="56">
        <v>42828</v>
      </c>
      <c r="D124" s="21" t="s">
        <v>307</v>
      </c>
      <c r="E124" s="16" t="s">
        <v>161</v>
      </c>
      <c r="F124" s="129" t="s">
        <v>303</v>
      </c>
      <c r="G124" s="99">
        <v>9600</v>
      </c>
      <c r="H124" s="18">
        <f t="shared" si="18"/>
        <v>8971.96261682243</v>
      </c>
      <c r="I124" s="18">
        <f t="shared" si="19"/>
        <v>628.037383177571</v>
      </c>
      <c r="J124" s="136" t="s">
        <v>155</v>
      </c>
      <c r="K124" s="1"/>
      <c r="L124" s="125" t="s">
        <v>1142</v>
      </c>
    </row>
    <row r="125" ht="26.4" spans="2:12">
      <c r="B125" s="45">
        <v>8</v>
      </c>
      <c r="C125" s="56">
        <v>42828</v>
      </c>
      <c r="D125" s="21" t="s">
        <v>308</v>
      </c>
      <c r="E125" s="16" t="s">
        <v>152</v>
      </c>
      <c r="F125" s="129" t="s">
        <v>303</v>
      </c>
      <c r="G125" s="99">
        <v>10850</v>
      </c>
      <c r="H125" s="18">
        <f t="shared" si="18"/>
        <v>10140.1869158879</v>
      </c>
      <c r="I125" s="18">
        <f t="shared" si="19"/>
        <v>709.813084112149</v>
      </c>
      <c r="J125" s="136" t="s">
        <v>155</v>
      </c>
      <c r="K125" s="1"/>
      <c r="L125" s="125" t="s">
        <v>1142</v>
      </c>
    </row>
    <row r="126" ht="26.4" spans="2:12">
      <c r="B126" s="45">
        <v>9</v>
      </c>
      <c r="C126" s="56">
        <v>42828</v>
      </c>
      <c r="D126" s="21" t="s">
        <v>309</v>
      </c>
      <c r="E126" s="16" t="s">
        <v>310</v>
      </c>
      <c r="F126" s="129" t="s">
        <v>303</v>
      </c>
      <c r="G126" s="99">
        <v>4650</v>
      </c>
      <c r="H126" s="18">
        <f t="shared" si="18"/>
        <v>4345.79439252336</v>
      </c>
      <c r="I126" s="18">
        <f t="shared" si="19"/>
        <v>304.205607476636</v>
      </c>
      <c r="J126" s="136" t="s">
        <v>155</v>
      </c>
      <c r="K126" s="1"/>
      <c r="L126" s="125" t="s">
        <v>1142</v>
      </c>
    </row>
    <row r="127" ht="26.4" spans="2:12">
      <c r="B127" s="45">
        <v>10</v>
      </c>
      <c r="C127" s="56">
        <v>42828</v>
      </c>
      <c r="D127" s="21" t="s">
        <v>311</v>
      </c>
      <c r="E127" s="16" t="s">
        <v>302</v>
      </c>
      <c r="F127" s="129" t="s">
        <v>312</v>
      </c>
      <c r="G127" s="99">
        <v>143350</v>
      </c>
      <c r="H127" s="18">
        <f t="shared" si="18"/>
        <v>133971.962616822</v>
      </c>
      <c r="I127" s="18">
        <f t="shared" si="19"/>
        <v>9378.03738317758</v>
      </c>
      <c r="J127" s="136" t="s">
        <v>313</v>
      </c>
      <c r="K127" s="1"/>
      <c r="L127" s="125" t="s">
        <v>1142</v>
      </c>
    </row>
    <row r="128" ht="26.4" spans="2:12">
      <c r="B128" s="45">
        <v>11</v>
      </c>
      <c r="C128" s="56">
        <v>42828</v>
      </c>
      <c r="D128" s="21" t="s">
        <v>314</v>
      </c>
      <c r="E128" s="16" t="s">
        <v>310</v>
      </c>
      <c r="F128" s="129" t="s">
        <v>312</v>
      </c>
      <c r="G128" s="99">
        <v>1550</v>
      </c>
      <c r="H128" s="18">
        <f t="shared" si="18"/>
        <v>1448.59813084112</v>
      </c>
      <c r="I128" s="18">
        <f t="shared" si="19"/>
        <v>101.401869158879</v>
      </c>
      <c r="J128" s="136" t="s">
        <v>313</v>
      </c>
      <c r="K128" s="1"/>
      <c r="L128" s="125" t="s">
        <v>1142</v>
      </c>
    </row>
    <row r="129" ht="26.4" spans="2:12">
      <c r="B129" s="45">
        <v>12</v>
      </c>
      <c r="C129" s="56">
        <v>42828</v>
      </c>
      <c r="D129" s="21" t="s">
        <v>315</v>
      </c>
      <c r="E129" s="16" t="s">
        <v>110</v>
      </c>
      <c r="F129" s="129" t="s">
        <v>312</v>
      </c>
      <c r="G129" s="99">
        <v>4300</v>
      </c>
      <c r="H129" s="18">
        <f t="shared" si="18"/>
        <v>4018.69158878505</v>
      </c>
      <c r="I129" s="18">
        <f t="shared" si="19"/>
        <v>281.308411214954</v>
      </c>
      <c r="J129" s="136" t="s">
        <v>296</v>
      </c>
      <c r="K129" s="1"/>
      <c r="L129" s="125" t="s">
        <v>1142</v>
      </c>
    </row>
    <row r="130" ht="26.4" spans="2:12">
      <c r="B130" s="45">
        <v>13</v>
      </c>
      <c r="C130" s="56">
        <v>42828</v>
      </c>
      <c r="D130" s="21" t="s">
        <v>316</v>
      </c>
      <c r="E130" s="16" t="s">
        <v>161</v>
      </c>
      <c r="F130" s="129" t="s">
        <v>312</v>
      </c>
      <c r="G130" s="99">
        <v>6700</v>
      </c>
      <c r="H130" s="18">
        <f t="shared" si="18"/>
        <v>6261.68224299065</v>
      </c>
      <c r="I130" s="18">
        <f t="shared" si="19"/>
        <v>438.317757009346</v>
      </c>
      <c r="J130" s="136" t="s">
        <v>313</v>
      </c>
      <c r="K130" s="1"/>
      <c r="L130" s="125" t="s">
        <v>1142</v>
      </c>
    </row>
    <row r="131" ht="26.4" spans="2:12">
      <c r="B131" s="45">
        <v>14</v>
      </c>
      <c r="C131" s="56">
        <v>42828</v>
      </c>
      <c r="D131" s="21" t="s">
        <v>317</v>
      </c>
      <c r="E131" s="16" t="s">
        <v>152</v>
      </c>
      <c r="F131" s="129" t="s">
        <v>312</v>
      </c>
      <c r="G131" s="99">
        <v>10500</v>
      </c>
      <c r="H131" s="18">
        <f t="shared" si="18"/>
        <v>9813.08411214953</v>
      </c>
      <c r="I131" s="18">
        <f t="shared" si="19"/>
        <v>686.915887850468</v>
      </c>
      <c r="J131" s="136" t="s">
        <v>313</v>
      </c>
      <c r="K131" s="1"/>
      <c r="L131" s="125" t="s">
        <v>1142</v>
      </c>
    </row>
    <row r="132" ht="26.4" spans="2:12">
      <c r="B132" s="45">
        <v>15</v>
      </c>
      <c r="C132" s="56">
        <v>42828</v>
      </c>
      <c r="D132" s="21" t="s">
        <v>318</v>
      </c>
      <c r="E132" s="16" t="s">
        <v>319</v>
      </c>
      <c r="F132" s="129" t="s">
        <v>312</v>
      </c>
      <c r="G132" s="99">
        <v>1550</v>
      </c>
      <c r="H132" s="18">
        <f t="shared" si="18"/>
        <v>1448.59813084112</v>
      </c>
      <c r="I132" s="18">
        <f t="shared" si="19"/>
        <v>101.401869158879</v>
      </c>
      <c r="J132" s="136" t="s">
        <v>313</v>
      </c>
      <c r="K132" s="1"/>
      <c r="L132" s="125" t="s">
        <v>1142</v>
      </c>
    </row>
    <row r="133" ht="26.4" spans="2:12">
      <c r="B133" s="45">
        <v>16</v>
      </c>
      <c r="C133" s="56">
        <v>42828</v>
      </c>
      <c r="D133" s="21" t="s">
        <v>320</v>
      </c>
      <c r="E133" s="16" t="s">
        <v>321</v>
      </c>
      <c r="F133" s="129" t="s">
        <v>312</v>
      </c>
      <c r="G133" s="99">
        <v>2750</v>
      </c>
      <c r="H133" s="18">
        <f t="shared" si="18"/>
        <v>2570.09345794392</v>
      </c>
      <c r="I133" s="18">
        <f t="shared" si="19"/>
        <v>179.906542056075</v>
      </c>
      <c r="J133" s="136" t="s">
        <v>313</v>
      </c>
      <c r="K133" s="1"/>
      <c r="L133" s="125" t="s">
        <v>1142</v>
      </c>
    </row>
    <row r="134" ht="26.4" spans="2:12">
      <c r="B134" s="45">
        <v>17</v>
      </c>
      <c r="C134" s="56">
        <v>42828</v>
      </c>
      <c r="D134" s="21" t="s">
        <v>322</v>
      </c>
      <c r="E134" s="16" t="s">
        <v>323</v>
      </c>
      <c r="F134" s="133" t="s">
        <v>196</v>
      </c>
      <c r="G134" s="99">
        <v>6500</v>
      </c>
      <c r="H134" s="18">
        <f t="shared" si="18"/>
        <v>6074.76635514019</v>
      </c>
      <c r="I134" s="18">
        <f t="shared" si="19"/>
        <v>425.233644859813</v>
      </c>
      <c r="J134" s="136" t="s">
        <v>324</v>
      </c>
      <c r="K134" s="1"/>
      <c r="L134" s="173" t="s">
        <v>1144</v>
      </c>
    </row>
    <row r="135" ht="26.4" spans="2:13">
      <c r="B135" s="45">
        <v>18</v>
      </c>
      <c r="C135" s="56">
        <v>42828</v>
      </c>
      <c r="D135" s="21" t="s">
        <v>325</v>
      </c>
      <c r="E135" s="16" t="s">
        <v>326</v>
      </c>
      <c r="F135" s="133" t="s">
        <v>61</v>
      </c>
      <c r="G135" s="99">
        <v>11100</v>
      </c>
      <c r="H135" s="18">
        <f t="shared" si="18"/>
        <v>10373.8317757009</v>
      </c>
      <c r="I135" s="18">
        <f t="shared" si="19"/>
        <v>726.168224299066</v>
      </c>
      <c r="J135" s="136" t="s">
        <v>327</v>
      </c>
      <c r="K135" s="1"/>
      <c r="L135" s="125" t="s">
        <v>1142</v>
      </c>
      <c r="M135" s="154" t="s">
        <v>1146</v>
      </c>
    </row>
    <row r="136" ht="26.4" spans="2:12">
      <c r="B136" s="45">
        <v>19</v>
      </c>
      <c r="C136" s="56">
        <v>42828</v>
      </c>
      <c r="D136" s="21" t="s">
        <v>328</v>
      </c>
      <c r="E136" s="16" t="s">
        <v>64</v>
      </c>
      <c r="F136" s="17" t="s">
        <v>329</v>
      </c>
      <c r="G136" s="99">
        <v>90825</v>
      </c>
      <c r="H136" s="18">
        <f t="shared" si="18"/>
        <v>84883.1775700935</v>
      </c>
      <c r="I136" s="18">
        <f t="shared" si="19"/>
        <v>5941.82242990655</v>
      </c>
      <c r="J136" s="136" t="s">
        <v>330</v>
      </c>
      <c r="K136" s="1"/>
      <c r="L136" s="125" t="s">
        <v>1142</v>
      </c>
    </row>
    <row r="137" ht="26.4" spans="2:12">
      <c r="B137" s="45">
        <v>20</v>
      </c>
      <c r="C137" s="56">
        <v>42832</v>
      </c>
      <c r="D137" s="21" t="s">
        <v>331</v>
      </c>
      <c r="E137" s="16" t="s">
        <v>302</v>
      </c>
      <c r="F137" s="129" t="s">
        <v>332</v>
      </c>
      <c r="G137" s="99">
        <v>162800</v>
      </c>
      <c r="H137" s="18">
        <f t="shared" si="18"/>
        <v>152149.53271028</v>
      </c>
      <c r="I137" s="18">
        <f t="shared" si="19"/>
        <v>10650.4672897196</v>
      </c>
      <c r="J137" s="136" t="s">
        <v>299</v>
      </c>
      <c r="K137" s="1"/>
      <c r="L137" s="125" t="s">
        <v>1142</v>
      </c>
    </row>
    <row r="138" ht="26.4" spans="2:12">
      <c r="B138" s="45">
        <v>21</v>
      </c>
      <c r="C138" s="56">
        <v>42832</v>
      </c>
      <c r="D138" s="21" t="s">
        <v>333</v>
      </c>
      <c r="E138" s="16" t="s">
        <v>310</v>
      </c>
      <c r="F138" s="129" t="s">
        <v>332</v>
      </c>
      <c r="G138" s="99">
        <v>1550</v>
      </c>
      <c r="H138" s="18">
        <f t="shared" si="18"/>
        <v>1448.59813084112</v>
      </c>
      <c r="I138" s="18">
        <f t="shared" si="19"/>
        <v>101.401869158879</v>
      </c>
      <c r="J138" s="136" t="s">
        <v>163</v>
      </c>
      <c r="K138" s="1"/>
      <c r="L138" s="125" t="s">
        <v>1142</v>
      </c>
    </row>
    <row r="139" ht="26.4" spans="2:12">
      <c r="B139" s="45">
        <v>22</v>
      </c>
      <c r="C139" s="56">
        <v>42832</v>
      </c>
      <c r="D139" s="21" t="s">
        <v>334</v>
      </c>
      <c r="E139" s="16" t="s">
        <v>110</v>
      </c>
      <c r="F139" s="129" t="s">
        <v>332</v>
      </c>
      <c r="G139" s="99">
        <v>28950</v>
      </c>
      <c r="H139" s="18">
        <f t="shared" si="18"/>
        <v>27056.0747663551</v>
      </c>
      <c r="I139" s="18">
        <f t="shared" si="19"/>
        <v>1893.92523364486</v>
      </c>
      <c r="J139" s="136" t="s">
        <v>313</v>
      </c>
      <c r="K139" s="1"/>
      <c r="L139" s="125" t="s">
        <v>1142</v>
      </c>
    </row>
    <row r="140" ht="26.4" spans="2:12">
      <c r="B140" s="45">
        <v>23</v>
      </c>
      <c r="C140" s="56">
        <v>42832</v>
      </c>
      <c r="D140" s="21" t="s">
        <v>335</v>
      </c>
      <c r="E140" s="16" t="s">
        <v>161</v>
      </c>
      <c r="F140" s="129" t="s">
        <v>332</v>
      </c>
      <c r="G140" s="99">
        <v>1550</v>
      </c>
      <c r="H140" s="18">
        <f t="shared" si="18"/>
        <v>1448.59813084112</v>
      </c>
      <c r="I140" s="18">
        <f t="shared" si="19"/>
        <v>101.401869158879</v>
      </c>
      <c r="J140" s="136" t="s">
        <v>163</v>
      </c>
      <c r="K140" s="1"/>
      <c r="L140" s="125" t="s">
        <v>1142</v>
      </c>
    </row>
    <row r="141" ht="26.4" spans="2:12">
      <c r="B141" s="45">
        <v>24</v>
      </c>
      <c r="C141" s="56">
        <v>42832</v>
      </c>
      <c r="D141" s="21" t="s">
        <v>336</v>
      </c>
      <c r="E141" s="16" t="s">
        <v>152</v>
      </c>
      <c r="F141" s="129" t="s">
        <v>332</v>
      </c>
      <c r="G141" s="99">
        <v>17950</v>
      </c>
      <c r="H141" s="18">
        <f t="shared" si="18"/>
        <v>16775.7009345794</v>
      </c>
      <c r="I141" s="18">
        <f t="shared" si="19"/>
        <v>1174.29906542056</v>
      </c>
      <c r="J141" s="136" t="s">
        <v>299</v>
      </c>
      <c r="K141" s="1"/>
      <c r="L141" s="125" t="s">
        <v>1142</v>
      </c>
    </row>
    <row r="142" ht="26.4" spans="2:12">
      <c r="B142" s="45">
        <v>25</v>
      </c>
      <c r="C142" s="56">
        <v>42832</v>
      </c>
      <c r="D142" s="21" t="s">
        <v>337</v>
      </c>
      <c r="E142" s="16" t="s">
        <v>319</v>
      </c>
      <c r="F142" s="129" t="s">
        <v>332</v>
      </c>
      <c r="G142" s="99">
        <v>1550</v>
      </c>
      <c r="H142" s="18">
        <f t="shared" si="18"/>
        <v>1448.59813084112</v>
      </c>
      <c r="I142" s="18">
        <f t="shared" si="19"/>
        <v>101.401869158879</v>
      </c>
      <c r="J142" s="136" t="s">
        <v>163</v>
      </c>
      <c r="K142" s="1"/>
      <c r="L142" s="125" t="s">
        <v>1142</v>
      </c>
    </row>
    <row r="143" ht="26.4" spans="2:12">
      <c r="B143" s="45">
        <v>26</v>
      </c>
      <c r="C143" s="56">
        <v>42832</v>
      </c>
      <c r="D143" s="21" t="s">
        <v>338</v>
      </c>
      <c r="E143" s="16" t="s">
        <v>321</v>
      </c>
      <c r="F143" s="129" t="s">
        <v>332</v>
      </c>
      <c r="G143" s="99">
        <v>3400</v>
      </c>
      <c r="H143" s="18">
        <f t="shared" si="18"/>
        <v>3177.57009345794</v>
      </c>
      <c r="I143" s="18">
        <f t="shared" si="19"/>
        <v>222.429906542056</v>
      </c>
      <c r="J143" s="136" t="s">
        <v>299</v>
      </c>
      <c r="K143" s="1"/>
      <c r="L143" s="125" t="s">
        <v>1142</v>
      </c>
    </row>
    <row r="144" ht="26.4" spans="2:12">
      <c r="B144" s="45">
        <v>27</v>
      </c>
      <c r="C144" s="56">
        <v>42832</v>
      </c>
      <c r="D144" s="21" t="s">
        <v>339</v>
      </c>
      <c r="E144" s="16" t="s">
        <v>340</v>
      </c>
      <c r="F144" s="129" t="s">
        <v>332</v>
      </c>
      <c r="G144" s="99">
        <v>6700</v>
      </c>
      <c r="H144" s="18">
        <f t="shared" si="18"/>
        <v>6261.68224299065</v>
      </c>
      <c r="I144" s="18">
        <f t="shared" si="19"/>
        <v>438.317757009346</v>
      </c>
      <c r="J144" s="136" t="s">
        <v>163</v>
      </c>
      <c r="K144" s="1"/>
      <c r="L144" s="125" t="s">
        <v>1142</v>
      </c>
    </row>
    <row r="145" ht="26.4" spans="2:10">
      <c r="B145" s="45">
        <v>28</v>
      </c>
      <c r="C145" s="56">
        <v>42836</v>
      </c>
      <c r="D145" s="21" t="s">
        <v>341</v>
      </c>
      <c r="E145" s="16" t="s">
        <v>254</v>
      </c>
      <c r="F145" s="133" t="s">
        <v>146</v>
      </c>
      <c r="G145" s="99">
        <v>2000</v>
      </c>
      <c r="H145" s="18">
        <f t="shared" si="18"/>
        <v>1869.15887850467</v>
      </c>
      <c r="I145" s="18">
        <f t="shared" si="19"/>
        <v>130.841121495327</v>
      </c>
      <c r="J145" s="145"/>
    </row>
    <row r="146" ht="26.4" spans="2:12">
      <c r="B146" s="45">
        <v>29</v>
      </c>
      <c r="C146" s="56">
        <v>42836</v>
      </c>
      <c r="D146" s="21" t="s">
        <v>342</v>
      </c>
      <c r="E146" s="16" t="s">
        <v>64</v>
      </c>
      <c r="F146" s="111" t="s">
        <v>343</v>
      </c>
      <c r="G146" s="99">
        <v>72550</v>
      </c>
      <c r="H146" s="18">
        <f t="shared" si="18"/>
        <v>67803.738317757</v>
      </c>
      <c r="I146" s="18">
        <f t="shared" si="19"/>
        <v>4746.261682243</v>
      </c>
      <c r="J146" s="124" t="s">
        <v>344</v>
      </c>
      <c r="L146" s="125" t="s">
        <v>1142</v>
      </c>
    </row>
    <row r="147" ht="26.4" spans="2:12">
      <c r="B147" s="45">
        <v>30</v>
      </c>
      <c r="C147" s="56">
        <v>42837</v>
      </c>
      <c r="D147" s="21" t="s">
        <v>345</v>
      </c>
      <c r="E147" s="16" t="s">
        <v>346</v>
      </c>
      <c r="F147" s="129" t="s">
        <v>347</v>
      </c>
      <c r="G147" s="99">
        <v>82678</v>
      </c>
      <c r="H147" s="18">
        <f t="shared" si="18"/>
        <v>77269.1588785047</v>
      </c>
      <c r="I147" s="18">
        <f t="shared" si="19"/>
        <v>5408.84112149534</v>
      </c>
      <c r="J147" s="124" t="s">
        <v>25</v>
      </c>
      <c r="L147" s="125" t="s">
        <v>1142</v>
      </c>
    </row>
    <row r="148" ht="26.4" spans="2:12">
      <c r="B148" s="45">
        <v>31</v>
      </c>
      <c r="C148" s="56">
        <v>42837</v>
      </c>
      <c r="D148" s="21" t="s">
        <v>348</v>
      </c>
      <c r="E148" s="16" t="s">
        <v>349</v>
      </c>
      <c r="F148" s="129" t="s">
        <v>347</v>
      </c>
      <c r="G148" s="99">
        <v>23717</v>
      </c>
      <c r="H148" s="18">
        <f t="shared" si="18"/>
        <v>22165.4205607477</v>
      </c>
      <c r="I148" s="18">
        <f t="shared" si="19"/>
        <v>1551.57943925234</v>
      </c>
      <c r="J148" s="124" t="s">
        <v>25</v>
      </c>
      <c r="L148" s="125" t="s">
        <v>1142</v>
      </c>
    </row>
    <row r="149" ht="26.4" spans="2:12">
      <c r="B149" s="45">
        <v>32</v>
      </c>
      <c r="C149" s="56">
        <v>42837</v>
      </c>
      <c r="D149" s="21" t="s">
        <v>350</v>
      </c>
      <c r="E149" s="16" t="s">
        <v>351</v>
      </c>
      <c r="F149" s="129" t="s">
        <v>347</v>
      </c>
      <c r="G149" s="99">
        <v>345770</v>
      </c>
      <c r="H149" s="18">
        <f t="shared" si="18"/>
        <v>323149.53271028</v>
      </c>
      <c r="I149" s="18">
        <f t="shared" si="19"/>
        <v>22620.4672897197</v>
      </c>
      <c r="J149" s="124" t="s">
        <v>25</v>
      </c>
      <c r="L149" s="125" t="s">
        <v>1142</v>
      </c>
    </row>
    <row r="150" ht="26.4" spans="2:12">
      <c r="B150" s="45">
        <v>33</v>
      </c>
      <c r="C150" s="56">
        <v>42837</v>
      </c>
      <c r="D150" s="21" t="s">
        <v>352</v>
      </c>
      <c r="E150" s="16" t="s">
        <v>353</v>
      </c>
      <c r="F150" s="129" t="s">
        <v>347</v>
      </c>
      <c r="G150" s="99">
        <v>63390</v>
      </c>
      <c r="H150" s="18">
        <f t="shared" si="18"/>
        <v>59242.9906542056</v>
      </c>
      <c r="I150" s="18">
        <f t="shared" si="19"/>
        <v>4147.00934579439</v>
      </c>
      <c r="J150" s="124" t="s">
        <v>25</v>
      </c>
      <c r="L150" s="125" t="s">
        <v>1142</v>
      </c>
    </row>
    <row r="151" ht="26.4" spans="2:12">
      <c r="B151" s="45">
        <v>34</v>
      </c>
      <c r="C151" s="56">
        <v>42837</v>
      </c>
      <c r="D151" s="21" t="s">
        <v>354</v>
      </c>
      <c r="E151" s="16" t="s">
        <v>355</v>
      </c>
      <c r="F151" s="129" t="s">
        <v>347</v>
      </c>
      <c r="G151" s="99">
        <v>11900</v>
      </c>
      <c r="H151" s="18">
        <f t="shared" si="18"/>
        <v>11121.4953271028</v>
      </c>
      <c r="I151" s="18">
        <f t="shared" si="19"/>
        <v>778.504672897197</v>
      </c>
      <c r="J151" s="124" t="s">
        <v>25</v>
      </c>
      <c r="L151" s="125" t="s">
        <v>1142</v>
      </c>
    </row>
    <row r="152" ht="26.4" spans="2:12">
      <c r="B152" s="45">
        <v>35</v>
      </c>
      <c r="C152" s="56">
        <v>42837</v>
      </c>
      <c r="D152" s="21" t="s">
        <v>356</v>
      </c>
      <c r="E152" s="16" t="s">
        <v>357</v>
      </c>
      <c r="F152" s="129" t="s">
        <v>347</v>
      </c>
      <c r="G152" s="99">
        <v>3050</v>
      </c>
      <c r="H152" s="18">
        <f t="shared" si="18"/>
        <v>2850.46728971963</v>
      </c>
      <c r="I152" s="18">
        <f t="shared" si="19"/>
        <v>199.532710280374</v>
      </c>
      <c r="J152" s="124" t="s">
        <v>25</v>
      </c>
      <c r="L152" s="125" t="s">
        <v>1142</v>
      </c>
    </row>
    <row r="153" ht="26.4" spans="2:12">
      <c r="B153" s="45">
        <v>36</v>
      </c>
      <c r="C153" s="56">
        <v>42837</v>
      </c>
      <c r="D153" s="21" t="s">
        <v>358</v>
      </c>
      <c r="E153" s="16" t="s">
        <v>359</v>
      </c>
      <c r="F153" s="129" t="s">
        <v>347</v>
      </c>
      <c r="G153" s="99">
        <v>261558</v>
      </c>
      <c r="H153" s="18">
        <f t="shared" si="18"/>
        <v>244446.728971963</v>
      </c>
      <c r="I153" s="18">
        <f t="shared" si="19"/>
        <v>17111.2710280374</v>
      </c>
      <c r="J153" s="124" t="s">
        <v>25</v>
      </c>
      <c r="L153" s="125" t="s">
        <v>1142</v>
      </c>
    </row>
    <row r="154" ht="26.4" spans="2:12">
      <c r="B154" s="45">
        <v>37</v>
      </c>
      <c r="C154" s="56">
        <v>42843</v>
      </c>
      <c r="D154" s="21" t="s">
        <v>360</v>
      </c>
      <c r="E154" s="14" t="s">
        <v>210</v>
      </c>
      <c r="F154" s="133" t="s">
        <v>361</v>
      </c>
      <c r="G154" s="99">
        <v>7000</v>
      </c>
      <c r="H154" s="18">
        <f t="shared" si="18"/>
        <v>6542.05607476635</v>
      </c>
      <c r="I154" s="18">
        <f t="shared" si="19"/>
        <v>457.943925233645</v>
      </c>
      <c r="J154" s="136" t="s">
        <v>262</v>
      </c>
      <c r="L154" s="173" t="s">
        <v>1144</v>
      </c>
    </row>
    <row r="155" ht="26.4" spans="2:12">
      <c r="B155" s="45">
        <v>38</v>
      </c>
      <c r="C155" s="56">
        <v>42845</v>
      </c>
      <c r="D155" s="21" t="s">
        <v>362</v>
      </c>
      <c r="E155" s="14" t="s">
        <v>72</v>
      </c>
      <c r="F155" s="46" t="s">
        <v>363</v>
      </c>
      <c r="G155" s="99">
        <v>36550</v>
      </c>
      <c r="H155" s="18">
        <f t="shared" si="18"/>
        <v>34158.8785046729</v>
      </c>
      <c r="I155" s="18">
        <f t="shared" si="19"/>
        <v>2391.1214953271</v>
      </c>
      <c r="J155" s="136" t="s">
        <v>186</v>
      </c>
      <c r="L155" s="125" t="s">
        <v>1142</v>
      </c>
    </row>
    <row r="156" ht="26.4" spans="2:12">
      <c r="B156" s="45">
        <v>39</v>
      </c>
      <c r="C156" s="56">
        <v>42846</v>
      </c>
      <c r="D156" s="21" t="s">
        <v>364</v>
      </c>
      <c r="E156" s="16" t="s">
        <v>100</v>
      </c>
      <c r="F156" s="17" t="s">
        <v>365</v>
      </c>
      <c r="G156" s="99">
        <v>37100</v>
      </c>
      <c r="H156" s="18">
        <f t="shared" si="18"/>
        <v>34672.8971962617</v>
      </c>
      <c r="I156" s="18">
        <f t="shared" si="19"/>
        <v>2427.10280373832</v>
      </c>
      <c r="J156" s="124" t="s">
        <v>91</v>
      </c>
      <c r="L156" s="125" t="s">
        <v>1142</v>
      </c>
    </row>
    <row r="157" ht="26.4" spans="2:12">
      <c r="B157" s="45">
        <v>40</v>
      </c>
      <c r="C157" s="56">
        <v>42846</v>
      </c>
      <c r="D157" s="21" t="s">
        <v>366</v>
      </c>
      <c r="E157" s="14" t="s">
        <v>84</v>
      </c>
      <c r="F157" s="17" t="s">
        <v>268</v>
      </c>
      <c r="G157" s="99">
        <v>2005552</v>
      </c>
      <c r="H157" s="18">
        <f t="shared" si="18"/>
        <v>1874347.6635514</v>
      </c>
      <c r="I157" s="18">
        <f t="shared" si="19"/>
        <v>131204.336448598</v>
      </c>
      <c r="J157" s="124" t="s">
        <v>367</v>
      </c>
      <c r="L157" s="125" t="s">
        <v>1142</v>
      </c>
    </row>
    <row r="158" ht="26.4" spans="2:12">
      <c r="B158" s="45">
        <v>41</v>
      </c>
      <c r="C158" s="56">
        <v>42846</v>
      </c>
      <c r="D158" s="21" t="s">
        <v>368</v>
      </c>
      <c r="E158" s="16" t="s">
        <v>190</v>
      </c>
      <c r="F158" s="133" t="s">
        <v>369</v>
      </c>
      <c r="G158" s="99">
        <v>5550</v>
      </c>
      <c r="H158" s="18">
        <f t="shared" si="18"/>
        <v>5186.91588785047</v>
      </c>
      <c r="I158" s="18">
        <f t="shared" si="19"/>
        <v>363.084112149533</v>
      </c>
      <c r="J158" s="145"/>
      <c r="L158" s="125" t="s">
        <v>1142</v>
      </c>
    </row>
    <row r="159" ht="26.4" spans="2:12">
      <c r="B159" s="45">
        <v>42</v>
      </c>
      <c r="C159" s="56">
        <v>42850</v>
      </c>
      <c r="D159" s="21" t="s">
        <v>371</v>
      </c>
      <c r="E159" s="23" t="s">
        <v>60</v>
      </c>
      <c r="F159" s="17" t="s">
        <v>61</v>
      </c>
      <c r="G159" s="99">
        <v>1750</v>
      </c>
      <c r="H159" s="18">
        <f t="shared" si="18"/>
        <v>1635.51401869159</v>
      </c>
      <c r="I159" s="18">
        <f t="shared" si="19"/>
        <v>114.485981308411</v>
      </c>
      <c r="J159" s="136" t="s">
        <v>372</v>
      </c>
      <c r="L159" s="173" t="s">
        <v>1144</v>
      </c>
    </row>
    <row r="160" ht="26.4" spans="2:12">
      <c r="B160" s="45">
        <v>43</v>
      </c>
      <c r="C160" s="56">
        <v>42850</v>
      </c>
      <c r="D160" s="21" t="s">
        <v>373</v>
      </c>
      <c r="E160" s="16" t="s">
        <v>374</v>
      </c>
      <c r="F160" s="146" t="s">
        <v>127</v>
      </c>
      <c r="G160" s="102">
        <v>46386</v>
      </c>
      <c r="H160" s="18">
        <f t="shared" si="18"/>
        <v>43351.4018691589</v>
      </c>
      <c r="I160" s="18">
        <f t="shared" si="19"/>
        <v>3034.59813084112</v>
      </c>
      <c r="J160" s="136" t="s">
        <v>375</v>
      </c>
      <c r="L160" s="173" t="s">
        <v>1144</v>
      </c>
    </row>
    <row r="161" ht="26.4" spans="2:12">
      <c r="B161" s="45">
        <v>44</v>
      </c>
      <c r="C161" s="56">
        <v>42850</v>
      </c>
      <c r="D161" s="21" t="s">
        <v>376</v>
      </c>
      <c r="E161" s="23" t="s">
        <v>377</v>
      </c>
      <c r="F161" s="22" t="s">
        <v>98</v>
      </c>
      <c r="G161" s="99">
        <v>78750</v>
      </c>
      <c r="H161" s="18">
        <f t="shared" si="18"/>
        <v>73598.1308411215</v>
      </c>
      <c r="I161" s="18">
        <f t="shared" si="19"/>
        <v>5151.86915887852</v>
      </c>
      <c r="J161" s="155" t="s">
        <v>378</v>
      </c>
      <c r="L161" s="173" t="s">
        <v>1144</v>
      </c>
    </row>
    <row r="162" ht="26.4" spans="2:12">
      <c r="B162" s="45">
        <v>45</v>
      </c>
      <c r="C162" s="56" t="s">
        <v>379</v>
      </c>
      <c r="D162" s="21" t="s">
        <v>380</v>
      </c>
      <c r="E162" s="16" t="s">
        <v>381</v>
      </c>
      <c r="F162" s="17" t="s">
        <v>258</v>
      </c>
      <c r="G162" s="99">
        <v>2400</v>
      </c>
      <c r="H162" s="18">
        <f t="shared" si="18"/>
        <v>2242.99065420561</v>
      </c>
      <c r="I162" s="18">
        <f t="shared" si="19"/>
        <v>157.009345794393</v>
      </c>
      <c r="J162" s="124" t="s">
        <v>25</v>
      </c>
      <c r="L162" s="125" t="s">
        <v>1142</v>
      </c>
    </row>
    <row r="163" ht="26.4" spans="2:12">
      <c r="B163" s="45">
        <v>46</v>
      </c>
      <c r="C163" s="56">
        <v>42851</v>
      </c>
      <c r="D163" s="21" t="s">
        <v>382</v>
      </c>
      <c r="E163" s="16" t="s">
        <v>383</v>
      </c>
      <c r="F163" s="17" t="s">
        <v>365</v>
      </c>
      <c r="G163" s="99">
        <v>2250</v>
      </c>
      <c r="H163" s="18">
        <f t="shared" si="18"/>
        <v>2102.80373831776</v>
      </c>
      <c r="I163" s="18">
        <f t="shared" si="19"/>
        <v>147.196261682243</v>
      </c>
      <c r="J163" s="124" t="s">
        <v>25</v>
      </c>
      <c r="L163" s="125" t="s">
        <v>1142</v>
      </c>
    </row>
    <row r="164" ht="26.4" spans="2:12">
      <c r="B164" s="45">
        <v>47</v>
      </c>
      <c r="C164" s="56">
        <v>42851</v>
      </c>
      <c r="D164" s="21" t="s">
        <v>384</v>
      </c>
      <c r="E164" s="16" t="s">
        <v>385</v>
      </c>
      <c r="F164" s="17" t="s">
        <v>369</v>
      </c>
      <c r="G164" s="102">
        <v>1750</v>
      </c>
      <c r="H164" s="17">
        <f t="shared" si="18"/>
        <v>1635.51401869159</v>
      </c>
      <c r="I164" s="17">
        <f t="shared" si="19"/>
        <v>114.485981308411</v>
      </c>
      <c r="J164" s="124" t="s">
        <v>386</v>
      </c>
      <c r="L164" s="125" t="s">
        <v>387</v>
      </c>
    </row>
    <row r="165" ht="26.4" spans="2:12">
      <c r="B165" s="45">
        <v>48</v>
      </c>
      <c r="C165" s="56">
        <v>42853</v>
      </c>
      <c r="D165" s="21" t="s">
        <v>388</v>
      </c>
      <c r="E165" s="23" t="s">
        <v>389</v>
      </c>
      <c r="F165" s="22" t="s">
        <v>133</v>
      </c>
      <c r="G165" s="99">
        <f>35000</f>
        <v>35000</v>
      </c>
      <c r="H165" s="17">
        <f t="shared" si="18"/>
        <v>32710.2803738318</v>
      </c>
      <c r="I165" s="17">
        <f t="shared" si="19"/>
        <v>2289.71962616823</v>
      </c>
      <c r="J165" s="136" t="s">
        <v>211</v>
      </c>
      <c r="L165" s="173" t="s">
        <v>1144</v>
      </c>
    </row>
    <row r="166" ht="26.4" spans="2:12">
      <c r="B166" s="45">
        <v>49</v>
      </c>
      <c r="C166" s="56">
        <v>42853</v>
      </c>
      <c r="D166" s="21" t="s">
        <v>390</v>
      </c>
      <c r="E166" s="23" t="s">
        <v>391</v>
      </c>
      <c r="F166" s="111" t="s">
        <v>392</v>
      </c>
      <c r="G166" s="99">
        <v>14000</v>
      </c>
      <c r="H166" s="17">
        <f t="shared" si="18"/>
        <v>13084.1121495327</v>
      </c>
      <c r="I166" s="17">
        <f t="shared" si="19"/>
        <v>915.88785046729</v>
      </c>
      <c r="J166" s="124" t="s">
        <v>393</v>
      </c>
      <c r="L166" s="125" t="s">
        <v>1142</v>
      </c>
    </row>
    <row r="167" ht="29.55" spans="2:9">
      <c r="B167" s="79"/>
      <c r="C167" s="80"/>
      <c r="D167" s="80"/>
      <c r="E167" s="82" t="s">
        <v>1145</v>
      </c>
      <c r="F167" s="82"/>
      <c r="G167" s="83">
        <f t="shared" ref="G167:I167" si="20">SUM(G118:G166)</f>
        <v>3895401</v>
      </c>
      <c r="H167" s="83">
        <f t="shared" si="20"/>
        <v>3640561.68224299</v>
      </c>
      <c r="I167" s="83">
        <f t="shared" si="20"/>
        <v>254839.31775701</v>
      </c>
    </row>
    <row r="169" ht="26.4" spans="2:12">
      <c r="B169" s="175" t="s">
        <v>1147</v>
      </c>
      <c r="C169" s="56">
        <v>42856</v>
      </c>
      <c r="D169" s="21" t="s">
        <v>394</v>
      </c>
      <c r="E169" s="23" t="s">
        <v>395</v>
      </c>
      <c r="F169" s="133" t="s">
        <v>396</v>
      </c>
      <c r="G169" s="99">
        <v>3500</v>
      </c>
      <c r="H169" s="18">
        <f>G169/1.07</f>
        <v>3271.02803738318</v>
      </c>
      <c r="I169" s="18">
        <f>G169-H169</f>
        <v>228.971962616823</v>
      </c>
      <c r="J169" s="156">
        <v>43090</v>
      </c>
      <c r="K169" s="1"/>
      <c r="L169" s="125" t="s">
        <v>1142</v>
      </c>
    </row>
    <row r="170" ht="26.4" spans="2:12">
      <c r="B170" s="175" t="s">
        <v>1148</v>
      </c>
      <c r="C170" s="56">
        <v>42856</v>
      </c>
      <c r="D170" s="21" t="s">
        <v>397</v>
      </c>
      <c r="E170" s="16" t="s">
        <v>271</v>
      </c>
      <c r="F170" s="17" t="s">
        <v>268</v>
      </c>
      <c r="G170" s="99">
        <v>87680</v>
      </c>
      <c r="H170" s="18">
        <f t="shared" ref="H170:H208" si="21">G170/1.07</f>
        <v>81943.9252336449</v>
      </c>
      <c r="I170" s="18">
        <f t="shared" ref="I170:I208" si="22">G170-H170</f>
        <v>5736.07476635514</v>
      </c>
      <c r="J170" s="136" t="s">
        <v>211</v>
      </c>
      <c r="K170" s="1"/>
      <c r="L170" s="125" t="s">
        <v>1142</v>
      </c>
    </row>
    <row r="171" ht="26.4" spans="2:12">
      <c r="B171" s="175" t="s">
        <v>1149</v>
      </c>
      <c r="C171" s="56">
        <v>42856</v>
      </c>
      <c r="D171" s="21" t="s">
        <v>398</v>
      </c>
      <c r="E171" s="14" t="s">
        <v>399</v>
      </c>
      <c r="F171" s="17" t="s">
        <v>400</v>
      </c>
      <c r="G171" s="102">
        <v>19100</v>
      </c>
      <c r="H171" s="18">
        <f t="shared" si="21"/>
        <v>17850.4672897196</v>
      </c>
      <c r="I171" s="18">
        <f t="shared" si="22"/>
        <v>1249.53271028037</v>
      </c>
      <c r="J171" s="136" t="s">
        <v>401</v>
      </c>
      <c r="K171" s="1"/>
      <c r="L171" s="125" t="s">
        <v>1142</v>
      </c>
    </row>
    <row r="172" ht="26.4" spans="2:12">
      <c r="B172" s="175" t="s">
        <v>1150</v>
      </c>
      <c r="C172" s="56">
        <v>42858</v>
      </c>
      <c r="D172" s="21" t="s">
        <v>402</v>
      </c>
      <c r="E172" s="14" t="s">
        <v>84</v>
      </c>
      <c r="F172" s="17" t="s">
        <v>268</v>
      </c>
      <c r="G172" s="99">
        <v>21369</v>
      </c>
      <c r="H172" s="18">
        <f t="shared" si="21"/>
        <v>19971.0280373832</v>
      </c>
      <c r="I172" s="18">
        <f t="shared" si="22"/>
        <v>1397.97196261682</v>
      </c>
      <c r="J172" s="136" t="s">
        <v>228</v>
      </c>
      <c r="K172" s="1"/>
      <c r="L172" s="125" t="s">
        <v>1142</v>
      </c>
    </row>
    <row r="173" ht="26.4" spans="2:13">
      <c r="B173" s="175" t="s">
        <v>1151</v>
      </c>
      <c r="C173" s="56">
        <v>42860</v>
      </c>
      <c r="D173" s="21" t="s">
        <v>403</v>
      </c>
      <c r="E173" s="16" t="s">
        <v>56</v>
      </c>
      <c r="F173" s="133" t="s">
        <v>404</v>
      </c>
      <c r="G173" s="99">
        <v>170000</v>
      </c>
      <c r="H173" s="18">
        <f t="shared" si="21"/>
        <v>158878.504672897</v>
      </c>
      <c r="I173" s="18">
        <f t="shared" si="22"/>
        <v>11121.4953271028</v>
      </c>
      <c r="J173" s="136" t="s">
        <v>405</v>
      </c>
      <c r="K173" s="1"/>
      <c r="L173" s="173" t="s">
        <v>1144</v>
      </c>
      <c r="M173" t="s">
        <v>1152</v>
      </c>
    </row>
    <row r="174" ht="26.4" spans="2:12">
      <c r="B174" s="175" t="s">
        <v>1153</v>
      </c>
      <c r="C174" s="56">
        <v>42860</v>
      </c>
      <c r="D174" s="21" t="s">
        <v>406</v>
      </c>
      <c r="E174" s="16" t="s">
        <v>407</v>
      </c>
      <c r="F174" s="133" t="s">
        <v>408</v>
      </c>
      <c r="G174" s="99">
        <v>300000</v>
      </c>
      <c r="H174" s="18">
        <f t="shared" si="21"/>
        <v>280373.831775701</v>
      </c>
      <c r="I174" s="18">
        <f t="shared" si="22"/>
        <v>19626.1682242991</v>
      </c>
      <c r="J174" s="136" t="s">
        <v>409</v>
      </c>
      <c r="K174" s="1"/>
      <c r="L174" s="125" t="s">
        <v>1142</v>
      </c>
    </row>
    <row r="175" ht="26.4" spans="2:12">
      <c r="B175" s="175" t="s">
        <v>1154</v>
      </c>
      <c r="C175" s="56">
        <v>42860</v>
      </c>
      <c r="D175" s="21" t="s">
        <v>410</v>
      </c>
      <c r="E175" s="16" t="s">
        <v>100</v>
      </c>
      <c r="F175" s="17" t="s">
        <v>411</v>
      </c>
      <c r="G175" s="99">
        <v>56450</v>
      </c>
      <c r="H175" s="18">
        <f t="shared" si="21"/>
        <v>52757.0093457944</v>
      </c>
      <c r="I175" s="18">
        <f t="shared" si="22"/>
        <v>3692.99065420561</v>
      </c>
      <c r="J175" s="136" t="s">
        <v>412</v>
      </c>
      <c r="K175" s="1"/>
      <c r="L175" s="125" t="s">
        <v>1142</v>
      </c>
    </row>
    <row r="176" ht="26.4" spans="2:12">
      <c r="B176" s="175" t="s">
        <v>1155</v>
      </c>
      <c r="C176" s="56">
        <v>42860</v>
      </c>
      <c r="D176" s="21" t="s">
        <v>413</v>
      </c>
      <c r="E176" s="23" t="s">
        <v>20</v>
      </c>
      <c r="F176" s="127" t="s">
        <v>414</v>
      </c>
      <c r="G176" s="99">
        <v>20000</v>
      </c>
      <c r="H176" s="18">
        <f t="shared" si="21"/>
        <v>18691.5887850467</v>
      </c>
      <c r="I176" s="18">
        <f t="shared" si="22"/>
        <v>1308.41121495327</v>
      </c>
      <c r="J176" s="136" t="s">
        <v>372</v>
      </c>
      <c r="K176" s="1"/>
      <c r="L176" s="125" t="s">
        <v>1142</v>
      </c>
    </row>
    <row r="177" ht="26.4" spans="2:12">
      <c r="B177" s="175" t="s">
        <v>1156</v>
      </c>
      <c r="C177" s="56">
        <v>42863</v>
      </c>
      <c r="D177" s="21" t="s">
        <v>415</v>
      </c>
      <c r="E177" s="16" t="s">
        <v>72</v>
      </c>
      <c r="F177" s="46" t="s">
        <v>416</v>
      </c>
      <c r="G177" s="99">
        <v>24500</v>
      </c>
      <c r="H177" s="18">
        <f t="shared" si="21"/>
        <v>22897.1962616822</v>
      </c>
      <c r="I177" s="18">
        <f t="shared" si="22"/>
        <v>1602.80373831776</v>
      </c>
      <c r="J177" s="136" t="s">
        <v>417</v>
      </c>
      <c r="K177" s="1"/>
      <c r="L177" s="125" t="s">
        <v>1142</v>
      </c>
    </row>
    <row r="178" ht="26.4" spans="2:12">
      <c r="B178" s="175" t="s">
        <v>1157</v>
      </c>
      <c r="C178" s="56">
        <v>42863</v>
      </c>
      <c r="D178" s="21" t="s">
        <v>418</v>
      </c>
      <c r="E178" s="16" t="s">
        <v>407</v>
      </c>
      <c r="F178" s="133" t="s">
        <v>61</v>
      </c>
      <c r="G178" s="99">
        <v>3700</v>
      </c>
      <c r="H178" s="18">
        <f t="shared" si="21"/>
        <v>3457.94392523364</v>
      </c>
      <c r="I178" s="18">
        <f t="shared" si="22"/>
        <v>242.056074766355</v>
      </c>
      <c r="J178" s="136" t="s">
        <v>650</v>
      </c>
      <c r="K178" s="1"/>
      <c r="L178" s="125" t="s">
        <v>1142</v>
      </c>
    </row>
    <row r="179" ht="26.4" spans="2:12">
      <c r="B179" s="175" t="s">
        <v>1158</v>
      </c>
      <c r="C179" s="56">
        <v>42864</v>
      </c>
      <c r="D179" s="21" t="s">
        <v>420</v>
      </c>
      <c r="E179" s="16" t="s">
        <v>421</v>
      </c>
      <c r="F179" s="129" t="s">
        <v>422</v>
      </c>
      <c r="G179" s="99">
        <v>112920</v>
      </c>
      <c r="H179" s="18">
        <f t="shared" si="21"/>
        <v>105532.710280374</v>
      </c>
      <c r="I179" s="18">
        <f t="shared" si="22"/>
        <v>7387.28971962618</v>
      </c>
      <c r="J179" s="136" t="s">
        <v>423</v>
      </c>
      <c r="K179" s="1"/>
      <c r="L179" s="125" t="s">
        <v>1142</v>
      </c>
    </row>
    <row r="180" ht="26.4" spans="2:12">
      <c r="B180" s="175" t="s">
        <v>1159</v>
      </c>
      <c r="C180" s="56">
        <v>42864</v>
      </c>
      <c r="D180" s="21" t="s">
        <v>424</v>
      </c>
      <c r="E180" s="16" t="s">
        <v>425</v>
      </c>
      <c r="F180" s="129" t="s">
        <v>312</v>
      </c>
      <c r="G180" s="99">
        <v>256633</v>
      </c>
      <c r="H180" s="18">
        <f t="shared" si="21"/>
        <v>239843.925233645</v>
      </c>
      <c r="I180" s="18">
        <f t="shared" si="22"/>
        <v>16789.0747663552</v>
      </c>
      <c r="J180" s="136" t="s">
        <v>423</v>
      </c>
      <c r="K180" s="1"/>
      <c r="L180" s="125" t="s">
        <v>1142</v>
      </c>
    </row>
    <row r="181" ht="26.4" spans="2:12">
      <c r="B181" s="175" t="s">
        <v>1160</v>
      </c>
      <c r="C181" s="56">
        <v>42864</v>
      </c>
      <c r="D181" s="21" t="s">
        <v>426</v>
      </c>
      <c r="E181" s="16" t="s">
        <v>421</v>
      </c>
      <c r="F181" s="129" t="s">
        <v>312</v>
      </c>
      <c r="G181" s="99">
        <v>95518</v>
      </c>
      <c r="H181" s="18">
        <f t="shared" si="21"/>
        <v>89269.1588785047</v>
      </c>
      <c r="I181" s="18">
        <f t="shared" si="22"/>
        <v>6248.84112149534</v>
      </c>
      <c r="J181" s="136" t="s">
        <v>423</v>
      </c>
      <c r="K181" s="1"/>
      <c r="L181" s="125" t="s">
        <v>1142</v>
      </c>
    </row>
    <row r="182" ht="26.4" spans="2:16">
      <c r="B182" s="175" t="s">
        <v>1161</v>
      </c>
      <c r="C182" s="56">
        <v>42864</v>
      </c>
      <c r="D182" s="21" t="s">
        <v>427</v>
      </c>
      <c r="E182" s="16" t="s">
        <v>428</v>
      </c>
      <c r="F182" s="129" t="s">
        <v>312</v>
      </c>
      <c r="G182" s="99">
        <v>2890</v>
      </c>
      <c r="H182" s="18">
        <f t="shared" si="21"/>
        <v>2700.93457943925</v>
      </c>
      <c r="I182" s="18">
        <f t="shared" si="22"/>
        <v>189.065420560748</v>
      </c>
      <c r="J182" s="136" t="s">
        <v>423</v>
      </c>
      <c r="K182" s="1"/>
      <c r="L182" s="125" t="s">
        <v>1142</v>
      </c>
      <c r="P182" t="s">
        <v>29</v>
      </c>
    </row>
    <row r="183" ht="26.4" spans="2:12">
      <c r="B183" s="175" t="s">
        <v>1162</v>
      </c>
      <c r="C183" s="56">
        <v>42864</v>
      </c>
      <c r="D183" s="21" t="s">
        <v>429</v>
      </c>
      <c r="E183" s="16" t="s">
        <v>430</v>
      </c>
      <c r="F183" s="129" t="s">
        <v>312</v>
      </c>
      <c r="G183" s="99">
        <v>67580</v>
      </c>
      <c r="H183" s="18">
        <f t="shared" si="21"/>
        <v>63158.8785046729</v>
      </c>
      <c r="I183" s="18">
        <f t="shared" si="22"/>
        <v>4421.1214953271</v>
      </c>
      <c r="J183" s="136" t="s">
        <v>423</v>
      </c>
      <c r="K183" s="1"/>
      <c r="L183" s="125" t="s">
        <v>1142</v>
      </c>
    </row>
    <row r="184" ht="26.4" spans="2:12">
      <c r="B184" s="175" t="s">
        <v>1163</v>
      </c>
      <c r="C184" s="56">
        <v>42864</v>
      </c>
      <c r="D184" s="21" t="s">
        <v>431</v>
      </c>
      <c r="E184" s="16" t="s">
        <v>425</v>
      </c>
      <c r="F184" s="129" t="s">
        <v>312</v>
      </c>
      <c r="G184" s="99">
        <v>376018</v>
      </c>
      <c r="H184" s="18">
        <f t="shared" si="21"/>
        <v>351418.691588785</v>
      </c>
      <c r="I184" s="18">
        <f t="shared" si="22"/>
        <v>24599.308411215</v>
      </c>
      <c r="J184" s="136" t="s">
        <v>423</v>
      </c>
      <c r="K184" s="1"/>
      <c r="L184" s="125" t="s">
        <v>1142</v>
      </c>
    </row>
    <row r="185" ht="26.4" spans="2:12">
      <c r="B185" s="175" t="s">
        <v>1164</v>
      </c>
      <c r="C185" s="56">
        <v>42864</v>
      </c>
      <c r="D185" s="21" t="s">
        <v>432</v>
      </c>
      <c r="E185" s="16" t="s">
        <v>421</v>
      </c>
      <c r="F185" s="129" t="s">
        <v>312</v>
      </c>
      <c r="G185" s="99">
        <v>78070</v>
      </c>
      <c r="H185" s="18">
        <f t="shared" si="21"/>
        <v>72962.6168224299</v>
      </c>
      <c r="I185" s="18">
        <f t="shared" si="22"/>
        <v>5107.3831775701</v>
      </c>
      <c r="J185" s="136" t="s">
        <v>423</v>
      </c>
      <c r="K185" s="1"/>
      <c r="L185" s="125" t="s">
        <v>1142</v>
      </c>
    </row>
    <row r="186" ht="26.4" spans="2:12">
      <c r="B186" s="175" t="s">
        <v>1165</v>
      </c>
      <c r="C186" s="56">
        <v>42864</v>
      </c>
      <c r="D186" s="21" t="s">
        <v>433</v>
      </c>
      <c r="E186" s="16" t="s">
        <v>428</v>
      </c>
      <c r="F186" s="129" t="s">
        <v>312</v>
      </c>
      <c r="G186" s="99">
        <v>8062.5</v>
      </c>
      <c r="H186" s="18">
        <f t="shared" si="21"/>
        <v>7535.04672897196</v>
      </c>
      <c r="I186" s="18">
        <f t="shared" si="22"/>
        <v>527.453271028038</v>
      </c>
      <c r="J186" s="136" t="s">
        <v>423</v>
      </c>
      <c r="K186" s="1"/>
      <c r="L186" s="125" t="s">
        <v>1142</v>
      </c>
    </row>
    <row r="187" ht="26.4" spans="2:12">
      <c r="B187" s="175" t="s">
        <v>1166</v>
      </c>
      <c r="C187" s="56">
        <v>42864</v>
      </c>
      <c r="D187" s="21" t="s">
        <v>434</v>
      </c>
      <c r="E187" s="16" t="s">
        <v>430</v>
      </c>
      <c r="F187" s="129" t="s">
        <v>312</v>
      </c>
      <c r="G187" s="99">
        <v>64834</v>
      </c>
      <c r="H187" s="18">
        <f t="shared" si="21"/>
        <v>60592.523364486</v>
      </c>
      <c r="I187" s="18">
        <f t="shared" si="22"/>
        <v>4241.47663551402</v>
      </c>
      <c r="J187" s="136" t="s">
        <v>423</v>
      </c>
      <c r="K187" s="1"/>
      <c r="L187" s="125" t="s">
        <v>1142</v>
      </c>
    </row>
    <row r="188" ht="26.4" spans="2:12">
      <c r="B188" s="175" t="s">
        <v>1167</v>
      </c>
      <c r="C188" s="56">
        <v>42864</v>
      </c>
      <c r="D188" s="21" t="s">
        <v>435</v>
      </c>
      <c r="E188" s="16" t="s">
        <v>106</v>
      </c>
      <c r="F188" s="129" t="s">
        <v>436</v>
      </c>
      <c r="G188" s="99">
        <v>88450</v>
      </c>
      <c r="H188" s="18">
        <f t="shared" si="21"/>
        <v>82663.5514018692</v>
      </c>
      <c r="I188" s="18">
        <f t="shared" si="22"/>
        <v>5786.44859813084</v>
      </c>
      <c r="J188" s="145"/>
      <c r="K188" s="1"/>
      <c r="L188" s="125" t="s">
        <v>1142</v>
      </c>
    </row>
    <row r="189" ht="26.4" spans="2:12">
      <c r="B189" s="175" t="s">
        <v>1168</v>
      </c>
      <c r="C189" s="56">
        <v>42864</v>
      </c>
      <c r="D189" s="21" t="s">
        <v>438</v>
      </c>
      <c r="E189" s="16" t="s">
        <v>154</v>
      </c>
      <c r="F189" s="129" t="s">
        <v>436</v>
      </c>
      <c r="G189" s="99">
        <v>6200</v>
      </c>
      <c r="H189" s="18">
        <f t="shared" si="21"/>
        <v>5794.39252336449</v>
      </c>
      <c r="I189" s="18">
        <f t="shared" si="22"/>
        <v>405.607476635514</v>
      </c>
      <c r="J189" s="136" t="s">
        <v>296</v>
      </c>
      <c r="K189" s="1"/>
      <c r="L189" s="125" t="s">
        <v>1142</v>
      </c>
    </row>
    <row r="190" ht="26.4" spans="2:12">
      <c r="B190" s="175" t="s">
        <v>1169</v>
      </c>
      <c r="C190" s="56">
        <v>42864</v>
      </c>
      <c r="D190" s="21" t="s">
        <v>439</v>
      </c>
      <c r="E190" s="16" t="s">
        <v>110</v>
      </c>
      <c r="F190" s="129" t="s">
        <v>436</v>
      </c>
      <c r="G190" s="99">
        <v>8050</v>
      </c>
      <c r="H190" s="18">
        <f t="shared" si="21"/>
        <v>7523.36448598131</v>
      </c>
      <c r="I190" s="18">
        <f t="shared" si="22"/>
        <v>526.635514018692</v>
      </c>
      <c r="J190" s="136" t="s">
        <v>313</v>
      </c>
      <c r="K190" s="1"/>
      <c r="L190" s="125" t="s">
        <v>1142</v>
      </c>
    </row>
    <row r="191" ht="26.4" spans="2:12">
      <c r="B191" s="175" t="s">
        <v>1170</v>
      </c>
      <c r="C191" s="56">
        <v>42864</v>
      </c>
      <c r="D191" s="21" t="s">
        <v>440</v>
      </c>
      <c r="E191" s="16" t="s">
        <v>441</v>
      </c>
      <c r="F191" s="129" t="s">
        <v>436</v>
      </c>
      <c r="G191" s="99">
        <v>1550</v>
      </c>
      <c r="H191" s="18">
        <f t="shared" si="21"/>
        <v>1448.59813084112</v>
      </c>
      <c r="I191" s="18">
        <f t="shared" si="22"/>
        <v>101.401869158879</v>
      </c>
      <c r="J191" s="145"/>
      <c r="K191" s="1"/>
      <c r="L191" s="125" t="s">
        <v>1142</v>
      </c>
    </row>
    <row r="192" ht="26.4" spans="2:11">
      <c r="B192" s="176" t="s">
        <v>1171</v>
      </c>
      <c r="C192" s="148">
        <v>42864</v>
      </c>
      <c r="D192" s="149" t="s">
        <v>443</v>
      </c>
      <c r="E192" s="150" t="s">
        <v>152</v>
      </c>
      <c r="F192" s="151" t="s">
        <v>436</v>
      </c>
      <c r="G192" s="152">
        <v>18050</v>
      </c>
      <c r="H192" s="153">
        <f t="shared" si="21"/>
        <v>16869.1588785047</v>
      </c>
      <c r="I192" s="153">
        <f t="shared" si="22"/>
        <v>1180.84112149533</v>
      </c>
      <c r="J192" s="157" t="s">
        <v>444</v>
      </c>
      <c r="K192" s="1"/>
    </row>
    <row r="193" ht="26.4" spans="2:12">
      <c r="B193" s="175" t="s">
        <v>1172</v>
      </c>
      <c r="C193" s="56">
        <v>42864</v>
      </c>
      <c r="D193" s="21" t="s">
        <v>445</v>
      </c>
      <c r="E193" s="16" t="s">
        <v>319</v>
      </c>
      <c r="F193" s="129" t="s">
        <v>436</v>
      </c>
      <c r="G193" s="99">
        <v>1550</v>
      </c>
      <c r="H193" s="18">
        <f t="shared" si="21"/>
        <v>1448.59813084112</v>
      </c>
      <c r="I193" s="18">
        <f t="shared" si="22"/>
        <v>101.401869158879</v>
      </c>
      <c r="J193" s="136" t="s">
        <v>296</v>
      </c>
      <c r="K193" s="1"/>
      <c r="L193" s="125" t="s">
        <v>1142</v>
      </c>
    </row>
    <row r="194" ht="26.4" spans="2:12">
      <c r="B194" s="175" t="s">
        <v>1173</v>
      </c>
      <c r="C194" s="56">
        <v>42867</v>
      </c>
      <c r="D194" s="21" t="s">
        <v>446</v>
      </c>
      <c r="E194" s="16" t="s">
        <v>103</v>
      </c>
      <c r="F194" s="133" t="s">
        <v>447</v>
      </c>
      <c r="G194" s="99">
        <v>3700</v>
      </c>
      <c r="H194" s="18">
        <f t="shared" si="21"/>
        <v>3457.94392523364</v>
      </c>
      <c r="I194" s="18">
        <f t="shared" si="22"/>
        <v>242.056074766355</v>
      </c>
      <c r="J194" s="136" t="s">
        <v>448</v>
      </c>
      <c r="L194" s="125" t="s">
        <v>1142</v>
      </c>
    </row>
    <row r="195" ht="26.4" spans="2:12">
      <c r="B195" s="175" t="s">
        <v>1174</v>
      </c>
      <c r="C195" s="56">
        <v>42871</v>
      </c>
      <c r="D195" s="21" t="s">
        <v>449</v>
      </c>
      <c r="E195" s="16" t="s">
        <v>395</v>
      </c>
      <c r="F195" s="17" t="s">
        <v>258</v>
      </c>
      <c r="G195" s="99">
        <v>12800</v>
      </c>
      <c r="H195" s="18">
        <f t="shared" si="21"/>
        <v>11962.6168224299</v>
      </c>
      <c r="I195" s="18">
        <f t="shared" si="22"/>
        <v>837.383177570095</v>
      </c>
      <c r="J195" s="124" t="s">
        <v>423</v>
      </c>
      <c r="L195" s="125" t="s">
        <v>1142</v>
      </c>
    </row>
    <row r="196" ht="26.4" spans="2:12">
      <c r="B196" s="175" t="s">
        <v>1175</v>
      </c>
      <c r="C196" s="56">
        <v>42871</v>
      </c>
      <c r="D196" s="21" t="s">
        <v>450</v>
      </c>
      <c r="E196" s="16" t="s">
        <v>451</v>
      </c>
      <c r="F196" s="17" t="s">
        <v>258</v>
      </c>
      <c r="G196" s="99">
        <v>4300</v>
      </c>
      <c r="H196" s="18">
        <f t="shared" si="21"/>
        <v>4018.69158878505</v>
      </c>
      <c r="I196" s="18">
        <f t="shared" si="22"/>
        <v>281.308411214954</v>
      </c>
      <c r="J196" s="136" t="s">
        <v>452</v>
      </c>
      <c r="L196" s="125" t="s">
        <v>1142</v>
      </c>
    </row>
    <row r="197" ht="26.4" spans="2:12">
      <c r="B197" s="175" t="s">
        <v>1176</v>
      </c>
      <c r="C197" s="56">
        <v>42871</v>
      </c>
      <c r="D197" s="21" t="s">
        <v>453</v>
      </c>
      <c r="E197" s="16" t="s">
        <v>84</v>
      </c>
      <c r="F197" s="17" t="s">
        <v>365</v>
      </c>
      <c r="G197" s="99">
        <v>1877425</v>
      </c>
      <c r="H197" s="18">
        <f t="shared" si="21"/>
        <v>1754602.80373832</v>
      </c>
      <c r="I197" s="18">
        <f t="shared" si="22"/>
        <v>122822.196261682</v>
      </c>
      <c r="J197" s="124" t="s">
        <v>454</v>
      </c>
      <c r="L197" s="125" t="s">
        <v>1142</v>
      </c>
    </row>
    <row r="198" ht="26.4" spans="2:13">
      <c r="B198" s="175" t="s">
        <v>1177</v>
      </c>
      <c r="C198" s="56">
        <v>42871</v>
      </c>
      <c r="D198" s="21" t="s">
        <v>455</v>
      </c>
      <c r="E198" s="23" t="s">
        <v>149</v>
      </c>
      <c r="F198" s="135" t="s">
        <v>456</v>
      </c>
      <c r="G198" s="99">
        <v>1323000</v>
      </c>
      <c r="H198" s="18">
        <f t="shared" si="21"/>
        <v>1236448.59813084</v>
      </c>
      <c r="I198" s="18">
        <f t="shared" si="22"/>
        <v>86551.401869159</v>
      </c>
      <c r="J198" s="136" t="s">
        <v>457</v>
      </c>
      <c r="L198" s="173" t="s">
        <v>1144</v>
      </c>
      <c r="M198" t="s">
        <v>1178</v>
      </c>
    </row>
    <row r="199" ht="26.4" spans="2:12">
      <c r="B199" s="175" t="s">
        <v>1179</v>
      </c>
      <c r="C199" s="56">
        <v>42872</v>
      </c>
      <c r="D199" s="21" t="s">
        <v>458</v>
      </c>
      <c r="E199" s="16" t="s">
        <v>281</v>
      </c>
      <c r="F199" s="129" t="s">
        <v>459</v>
      </c>
      <c r="G199" s="99">
        <v>1440000</v>
      </c>
      <c r="H199" s="18">
        <f t="shared" si="21"/>
        <v>1345794.39252336</v>
      </c>
      <c r="I199" s="18">
        <f t="shared" si="22"/>
        <v>94205.6074766356</v>
      </c>
      <c r="J199" s="136" t="s">
        <v>283</v>
      </c>
      <c r="L199" s="125" t="s">
        <v>1142</v>
      </c>
    </row>
    <row r="200" ht="26.4" spans="2:12">
      <c r="B200" s="175" t="s">
        <v>1180</v>
      </c>
      <c r="C200" s="56">
        <v>42877</v>
      </c>
      <c r="D200" s="21" t="s">
        <v>460</v>
      </c>
      <c r="E200" s="16" t="s">
        <v>461</v>
      </c>
      <c r="F200" s="133" t="s">
        <v>227</v>
      </c>
      <c r="G200" s="99">
        <v>190000</v>
      </c>
      <c r="H200" s="18">
        <f t="shared" si="21"/>
        <v>177570.093457944</v>
      </c>
      <c r="I200" s="18">
        <f t="shared" si="22"/>
        <v>12429.9065420561</v>
      </c>
      <c r="J200" s="136" t="s">
        <v>283</v>
      </c>
      <c r="L200" s="125" t="s">
        <v>1142</v>
      </c>
    </row>
    <row r="201" ht="26.4" spans="2:12">
      <c r="B201" s="175" t="s">
        <v>1181</v>
      </c>
      <c r="C201" s="56">
        <v>42878</v>
      </c>
      <c r="D201" s="21" t="s">
        <v>462</v>
      </c>
      <c r="E201" s="16" t="s">
        <v>260</v>
      </c>
      <c r="F201" s="133" t="s">
        <v>142</v>
      </c>
      <c r="G201" s="99">
        <v>13650</v>
      </c>
      <c r="H201" s="18">
        <f t="shared" si="21"/>
        <v>12757.0093457944</v>
      </c>
      <c r="I201" s="18">
        <f t="shared" si="22"/>
        <v>892.990654205609</v>
      </c>
      <c r="J201" s="136" t="s">
        <v>262</v>
      </c>
      <c r="L201" s="125" t="s">
        <v>1142</v>
      </c>
    </row>
    <row r="202" ht="26.4" spans="2:12">
      <c r="B202" s="175" t="s">
        <v>1182</v>
      </c>
      <c r="C202" s="56">
        <v>42878</v>
      </c>
      <c r="D202" s="21" t="s">
        <v>463</v>
      </c>
      <c r="E202" s="23" t="s">
        <v>464</v>
      </c>
      <c r="F202" s="22" t="s">
        <v>133</v>
      </c>
      <c r="G202" s="99">
        <f>35000</f>
        <v>35000</v>
      </c>
      <c r="H202" s="18">
        <f t="shared" si="21"/>
        <v>32710.2803738318</v>
      </c>
      <c r="I202" s="18">
        <f t="shared" si="22"/>
        <v>2289.71962616823</v>
      </c>
      <c r="J202" s="124" t="s">
        <v>465</v>
      </c>
      <c r="L202" s="173" t="s">
        <v>1144</v>
      </c>
    </row>
    <row r="203" ht="26.4" spans="2:12">
      <c r="B203" s="175" t="s">
        <v>1183</v>
      </c>
      <c r="C203" s="56" t="s">
        <v>466</v>
      </c>
      <c r="D203" s="21" t="s">
        <v>467</v>
      </c>
      <c r="E203" s="23" t="s">
        <v>468</v>
      </c>
      <c r="F203" s="129" t="s">
        <v>422</v>
      </c>
      <c r="G203" s="99">
        <v>5800</v>
      </c>
      <c r="H203" s="18">
        <f t="shared" si="21"/>
        <v>5420.56074766355</v>
      </c>
      <c r="I203" s="18">
        <f t="shared" si="22"/>
        <v>379.439252336449</v>
      </c>
      <c r="J203" s="136" t="s">
        <v>469</v>
      </c>
      <c r="L203" s="125" t="s">
        <v>1142</v>
      </c>
    </row>
    <row r="204" ht="26.4" spans="2:12">
      <c r="B204" s="175" t="s">
        <v>1184</v>
      </c>
      <c r="C204" s="56" t="s">
        <v>470</v>
      </c>
      <c r="D204" s="21" t="s">
        <v>471</v>
      </c>
      <c r="E204" s="23" t="s">
        <v>472</v>
      </c>
      <c r="F204" s="158" t="s">
        <v>473</v>
      </c>
      <c r="G204" s="99">
        <v>2000</v>
      </c>
      <c r="H204" s="18">
        <f t="shared" si="21"/>
        <v>1869.15887850467</v>
      </c>
      <c r="I204" s="18">
        <f t="shared" si="22"/>
        <v>130.841121495327</v>
      </c>
      <c r="J204" s="136" t="s">
        <v>474</v>
      </c>
      <c r="L204" s="173" t="s">
        <v>1144</v>
      </c>
    </row>
    <row r="205" ht="26.4" spans="2:12">
      <c r="B205" s="175" t="s">
        <v>1185</v>
      </c>
      <c r="C205" s="56">
        <v>42886</v>
      </c>
      <c r="D205" s="21" t="s">
        <v>475</v>
      </c>
      <c r="E205" s="23" t="s">
        <v>23</v>
      </c>
      <c r="F205" s="22" t="s">
        <v>24</v>
      </c>
      <c r="G205" s="99">
        <v>7400</v>
      </c>
      <c r="H205" s="18">
        <f t="shared" si="21"/>
        <v>6915.88785046729</v>
      </c>
      <c r="I205" s="18">
        <f t="shared" si="22"/>
        <v>484.112149532711</v>
      </c>
      <c r="J205" s="136" t="s">
        <v>405</v>
      </c>
      <c r="L205" s="125" t="s">
        <v>1142</v>
      </c>
    </row>
    <row r="206" ht="26.4" spans="2:12">
      <c r="B206" s="175" t="s">
        <v>1186</v>
      </c>
      <c r="C206" s="56">
        <v>42886</v>
      </c>
      <c r="D206" s="21" t="s">
        <v>476</v>
      </c>
      <c r="E206" s="16" t="s">
        <v>477</v>
      </c>
      <c r="F206" s="146" t="s">
        <v>127</v>
      </c>
      <c r="G206" s="102">
        <v>46386</v>
      </c>
      <c r="H206" s="18">
        <f t="shared" si="21"/>
        <v>43351.4018691589</v>
      </c>
      <c r="I206" s="18">
        <f t="shared" si="22"/>
        <v>3034.59813084112</v>
      </c>
      <c r="J206" s="136" t="s">
        <v>228</v>
      </c>
      <c r="L206" s="173" t="s">
        <v>1144</v>
      </c>
    </row>
    <row r="207" ht="26.4" spans="2:12">
      <c r="B207" s="175" t="s">
        <v>1187</v>
      </c>
      <c r="C207" s="56">
        <v>42886</v>
      </c>
      <c r="D207" s="21" t="s">
        <v>478</v>
      </c>
      <c r="E207" s="23" t="s">
        <v>479</v>
      </c>
      <c r="F207" s="22" t="s">
        <v>98</v>
      </c>
      <c r="G207" s="99">
        <v>78750</v>
      </c>
      <c r="H207" s="18">
        <f t="shared" si="21"/>
        <v>73598.1308411215</v>
      </c>
      <c r="I207" s="18">
        <f t="shared" si="22"/>
        <v>5151.86915887852</v>
      </c>
      <c r="J207" s="136" t="s">
        <v>480</v>
      </c>
      <c r="L207" s="173" t="s">
        <v>1144</v>
      </c>
    </row>
    <row r="208" ht="26.4" spans="2:12">
      <c r="B208" s="175" t="s">
        <v>1188</v>
      </c>
      <c r="C208" s="56">
        <v>42886</v>
      </c>
      <c r="D208" s="21" t="s">
        <v>481</v>
      </c>
      <c r="E208" s="23" t="s">
        <v>482</v>
      </c>
      <c r="F208" s="111" t="s">
        <v>483</v>
      </c>
      <c r="G208" s="99">
        <v>14000</v>
      </c>
      <c r="H208" s="18">
        <f t="shared" si="21"/>
        <v>13084.1121495327</v>
      </c>
      <c r="I208" s="18">
        <f t="shared" si="22"/>
        <v>915.88785046729</v>
      </c>
      <c r="J208" s="136" t="s">
        <v>283</v>
      </c>
      <c r="L208" s="125" t="s">
        <v>1142</v>
      </c>
    </row>
    <row r="209" ht="29.55" spans="2:9">
      <c r="B209" s="79"/>
      <c r="C209" s="80"/>
      <c r="D209" s="80"/>
      <c r="E209" s="82" t="s">
        <v>1145</v>
      </c>
      <c r="F209" s="82"/>
      <c r="G209" s="83">
        <f>SUM(G169:G208)-18050</f>
        <v>6928835.5</v>
      </c>
      <c r="H209" s="83">
        <f>SUM(H169:H208)-19869.16</f>
        <v>6472547.19514018</v>
      </c>
      <c r="I209" s="83">
        <f>SUM(I169:I208)-1180.84</f>
        <v>453288.304859813</v>
      </c>
    </row>
    <row r="211" ht="26.4" spans="2:12">
      <c r="B211" s="175" t="s">
        <v>1147</v>
      </c>
      <c r="C211" s="56">
        <v>42887</v>
      </c>
      <c r="D211" s="21" t="s">
        <v>484</v>
      </c>
      <c r="E211" s="23" t="s">
        <v>12</v>
      </c>
      <c r="F211" s="100" t="s">
        <v>485</v>
      </c>
      <c r="G211" s="99">
        <v>957432.5</v>
      </c>
      <c r="H211" s="18">
        <f>G211/1.07</f>
        <v>894796.728971963</v>
      </c>
      <c r="I211" s="18">
        <f>G211-H211</f>
        <v>62635.7710280374</v>
      </c>
      <c r="J211" s="136" t="s">
        <v>18</v>
      </c>
      <c r="K211" s="1"/>
      <c r="L211" s="125" t="s">
        <v>1142</v>
      </c>
    </row>
    <row r="212" ht="26.4" spans="2:12">
      <c r="B212" s="175" t="s">
        <v>1148</v>
      </c>
      <c r="C212" s="56">
        <v>42887</v>
      </c>
      <c r="D212" s="21" t="s">
        <v>486</v>
      </c>
      <c r="E212" s="23" t="s">
        <v>12</v>
      </c>
      <c r="F212" s="100" t="s">
        <v>487</v>
      </c>
      <c r="G212" s="99">
        <v>1086280</v>
      </c>
      <c r="H212" s="18">
        <f t="shared" ref="H212:H256" si="23">G212/1.07</f>
        <v>1015214.95327103</v>
      </c>
      <c r="I212" s="18">
        <f t="shared" ref="I212:I256" si="24">G212-H212</f>
        <v>71065.046728972</v>
      </c>
      <c r="J212" s="136" t="s">
        <v>18</v>
      </c>
      <c r="K212" s="1"/>
      <c r="L212" s="125" t="s">
        <v>1142</v>
      </c>
    </row>
    <row r="213" ht="26.4" spans="2:12">
      <c r="B213" s="175" t="s">
        <v>1149</v>
      </c>
      <c r="C213" s="56">
        <v>42887</v>
      </c>
      <c r="D213" s="21" t="s">
        <v>488</v>
      </c>
      <c r="E213" s="14" t="s">
        <v>271</v>
      </c>
      <c r="F213" s="17" t="s">
        <v>365</v>
      </c>
      <c r="G213" s="102">
        <v>96000</v>
      </c>
      <c r="H213" s="18">
        <f t="shared" si="23"/>
        <v>89719.6261682243</v>
      </c>
      <c r="I213" s="18">
        <f t="shared" si="24"/>
        <v>6280.37383177571</v>
      </c>
      <c r="J213" s="136" t="s">
        <v>454</v>
      </c>
      <c r="K213" s="1"/>
      <c r="L213" s="125" t="s">
        <v>1142</v>
      </c>
    </row>
    <row r="214" ht="26.4" spans="2:12">
      <c r="B214" s="175" t="s">
        <v>1150</v>
      </c>
      <c r="C214" s="56">
        <v>42887</v>
      </c>
      <c r="D214" s="21" t="s">
        <v>489</v>
      </c>
      <c r="E214" s="14" t="s">
        <v>16</v>
      </c>
      <c r="F214" s="17" t="s">
        <v>258</v>
      </c>
      <c r="G214" s="99">
        <v>424193</v>
      </c>
      <c r="H214" s="18">
        <f t="shared" si="23"/>
        <v>396442.056074766</v>
      </c>
      <c r="I214" s="18">
        <f t="shared" si="24"/>
        <v>27750.9439252337</v>
      </c>
      <c r="J214" s="136" t="s">
        <v>490</v>
      </c>
      <c r="K214" s="1"/>
      <c r="L214" s="125" t="s">
        <v>1142</v>
      </c>
    </row>
    <row r="215" ht="26.4" spans="2:12">
      <c r="B215" s="175" t="s">
        <v>1151</v>
      </c>
      <c r="C215" s="56">
        <v>42887</v>
      </c>
      <c r="D215" s="21" t="s">
        <v>491</v>
      </c>
      <c r="E215" s="14" t="s">
        <v>16</v>
      </c>
      <c r="F215" s="17" t="s">
        <v>268</v>
      </c>
      <c r="G215" s="99">
        <v>463405</v>
      </c>
      <c r="H215" s="18">
        <f t="shared" si="23"/>
        <v>433088.785046729</v>
      </c>
      <c r="I215" s="18">
        <f t="shared" si="24"/>
        <v>30316.214953271</v>
      </c>
      <c r="J215" s="145"/>
      <c r="K215" s="1"/>
      <c r="L215" s="125" t="s">
        <v>1142</v>
      </c>
    </row>
    <row r="216" ht="26.4" spans="2:12">
      <c r="B216" s="175" t="s">
        <v>1153</v>
      </c>
      <c r="C216" s="56">
        <v>42887</v>
      </c>
      <c r="D216" s="21" t="s">
        <v>493</v>
      </c>
      <c r="E216" s="14" t="s">
        <v>16</v>
      </c>
      <c r="F216" s="17" t="s">
        <v>365</v>
      </c>
      <c r="G216" s="99">
        <v>430122</v>
      </c>
      <c r="H216" s="18">
        <f t="shared" si="23"/>
        <v>401983.177570093</v>
      </c>
      <c r="I216" s="18">
        <f t="shared" si="24"/>
        <v>28138.8224299066</v>
      </c>
      <c r="J216" s="145"/>
      <c r="K216" s="1"/>
      <c r="L216" s="125" t="s">
        <v>1142</v>
      </c>
    </row>
    <row r="217" ht="26.4" spans="2:13">
      <c r="B217" s="175" t="s">
        <v>1154</v>
      </c>
      <c r="C217" s="56">
        <v>42887</v>
      </c>
      <c r="D217" s="21" t="s">
        <v>495</v>
      </c>
      <c r="E217" s="16" t="s">
        <v>496</v>
      </c>
      <c r="F217" s="17" t="s">
        <v>497</v>
      </c>
      <c r="G217" s="99">
        <v>8000</v>
      </c>
      <c r="H217" s="18">
        <f t="shared" si="23"/>
        <v>7476.63551401869</v>
      </c>
      <c r="I217" s="18">
        <f t="shared" si="24"/>
        <v>523.364485981308</v>
      </c>
      <c r="J217" s="136" t="s">
        <v>498</v>
      </c>
      <c r="K217" s="1"/>
      <c r="L217" s="125" t="s">
        <v>1142</v>
      </c>
      <c r="M217" s="136"/>
    </row>
    <row r="218" ht="26.4" spans="2:12">
      <c r="B218" s="175" t="s">
        <v>1155</v>
      </c>
      <c r="C218" s="56">
        <v>42887</v>
      </c>
      <c r="D218" s="21" t="s">
        <v>499</v>
      </c>
      <c r="E218" s="16" t="s">
        <v>500</v>
      </c>
      <c r="F218" s="129" t="s">
        <v>303</v>
      </c>
      <c r="G218" s="99">
        <v>9475</v>
      </c>
      <c r="H218" s="18">
        <f t="shared" si="23"/>
        <v>8855.14018691589</v>
      </c>
      <c r="I218" s="18">
        <f t="shared" si="24"/>
        <v>619.859813084113</v>
      </c>
      <c r="J218" s="136" t="s">
        <v>501</v>
      </c>
      <c r="K218" s="1"/>
      <c r="L218" s="125" t="s">
        <v>1142</v>
      </c>
    </row>
    <row r="219" ht="26.4" spans="2:12">
      <c r="B219" s="175" t="s">
        <v>1156</v>
      </c>
      <c r="C219" s="56">
        <v>42887</v>
      </c>
      <c r="D219" s="21" t="s">
        <v>502</v>
      </c>
      <c r="E219" s="16" t="s">
        <v>500</v>
      </c>
      <c r="F219" s="129" t="s">
        <v>422</v>
      </c>
      <c r="G219" s="99">
        <v>29380</v>
      </c>
      <c r="H219" s="18">
        <f t="shared" si="23"/>
        <v>27457.9439252336</v>
      </c>
      <c r="I219" s="18">
        <f t="shared" si="24"/>
        <v>1922.05607476636</v>
      </c>
      <c r="J219" s="136" t="s">
        <v>501</v>
      </c>
      <c r="K219" s="1"/>
      <c r="L219" s="125" t="s">
        <v>1142</v>
      </c>
    </row>
    <row r="220" ht="26.4" spans="2:12">
      <c r="B220" s="175" t="s">
        <v>1157</v>
      </c>
      <c r="C220" s="56">
        <v>42887</v>
      </c>
      <c r="D220" s="21" t="s">
        <v>503</v>
      </c>
      <c r="E220" s="16" t="s">
        <v>500</v>
      </c>
      <c r="F220" s="129" t="s">
        <v>422</v>
      </c>
      <c r="G220" s="99">
        <v>16200</v>
      </c>
      <c r="H220" s="18">
        <f t="shared" si="23"/>
        <v>15140.1869158878</v>
      </c>
      <c r="I220" s="18">
        <f t="shared" si="24"/>
        <v>1059.81308411215</v>
      </c>
      <c r="J220" s="136" t="s">
        <v>501</v>
      </c>
      <c r="K220" s="1"/>
      <c r="L220" s="125" t="s">
        <v>1142</v>
      </c>
    </row>
    <row r="221" ht="26.4" spans="2:12">
      <c r="B221" s="175" t="s">
        <v>1158</v>
      </c>
      <c r="C221" s="56">
        <v>42887</v>
      </c>
      <c r="D221" s="21" t="s">
        <v>504</v>
      </c>
      <c r="E221" s="16" t="s">
        <v>260</v>
      </c>
      <c r="F221" s="133" t="s">
        <v>61</v>
      </c>
      <c r="G221" s="99">
        <v>3700</v>
      </c>
      <c r="H221" s="18">
        <f t="shared" si="23"/>
        <v>3457.94392523364</v>
      </c>
      <c r="I221" s="18">
        <f t="shared" si="24"/>
        <v>242.056074766355</v>
      </c>
      <c r="J221" s="136" t="s">
        <v>262</v>
      </c>
      <c r="K221" s="1"/>
      <c r="L221" s="125" t="s">
        <v>1142</v>
      </c>
    </row>
    <row r="222" ht="26.4" spans="2:12">
      <c r="B222" s="175" t="s">
        <v>1159</v>
      </c>
      <c r="C222" s="56">
        <v>42891</v>
      </c>
      <c r="D222" s="21" t="s">
        <v>505</v>
      </c>
      <c r="E222" s="16" t="s">
        <v>64</v>
      </c>
      <c r="F222" s="17" t="s">
        <v>506</v>
      </c>
      <c r="G222" s="99">
        <v>67000</v>
      </c>
      <c r="H222" s="18">
        <f t="shared" si="23"/>
        <v>62616.8224299065</v>
      </c>
      <c r="I222" s="18">
        <f t="shared" si="24"/>
        <v>4383.17757009346</v>
      </c>
      <c r="J222" s="136" t="s">
        <v>507</v>
      </c>
      <c r="K222" s="1"/>
      <c r="L222" s="125" t="s">
        <v>1142</v>
      </c>
    </row>
    <row r="223" ht="26.4" spans="2:12">
      <c r="B223" s="175" t="s">
        <v>1160</v>
      </c>
      <c r="C223" s="56">
        <v>42891</v>
      </c>
      <c r="D223" s="21" t="s">
        <v>508</v>
      </c>
      <c r="E223" s="16" t="s">
        <v>64</v>
      </c>
      <c r="F223" s="17" t="s">
        <v>509</v>
      </c>
      <c r="G223" s="99">
        <v>83700</v>
      </c>
      <c r="H223" s="18">
        <f t="shared" si="23"/>
        <v>78224.2990654205</v>
      </c>
      <c r="I223" s="18">
        <f t="shared" si="24"/>
        <v>5475.70093457945</v>
      </c>
      <c r="J223" s="136" t="s">
        <v>507</v>
      </c>
      <c r="K223" s="1"/>
      <c r="L223" s="125" t="s">
        <v>1142</v>
      </c>
    </row>
    <row r="224" ht="26.4" spans="2:12">
      <c r="B224" s="175" t="s">
        <v>1161</v>
      </c>
      <c r="C224" s="56">
        <v>42892</v>
      </c>
      <c r="D224" s="21" t="s">
        <v>510</v>
      </c>
      <c r="E224" s="16" t="s">
        <v>72</v>
      </c>
      <c r="F224" s="46" t="s">
        <v>511</v>
      </c>
      <c r="G224" s="99">
        <v>56130</v>
      </c>
      <c r="H224" s="18">
        <f t="shared" si="23"/>
        <v>52457.9439252336</v>
      </c>
      <c r="I224" s="18">
        <f t="shared" si="24"/>
        <v>3672.05607476635</v>
      </c>
      <c r="J224" s="136" t="s">
        <v>417</v>
      </c>
      <c r="K224" s="1"/>
      <c r="L224" s="125" t="s">
        <v>1142</v>
      </c>
    </row>
    <row r="225" ht="26.4" spans="2:12">
      <c r="B225" s="175" t="s">
        <v>1162</v>
      </c>
      <c r="C225" s="56">
        <v>42894</v>
      </c>
      <c r="D225" s="21" t="s">
        <v>512</v>
      </c>
      <c r="E225" s="16" t="s">
        <v>513</v>
      </c>
      <c r="F225" s="129" t="s">
        <v>514</v>
      </c>
      <c r="G225" s="99">
        <v>149150</v>
      </c>
      <c r="H225" s="18">
        <f t="shared" si="23"/>
        <v>139392.523364486</v>
      </c>
      <c r="I225" s="18">
        <f t="shared" si="24"/>
        <v>9757.47663551403</v>
      </c>
      <c r="J225" s="136" t="s">
        <v>296</v>
      </c>
      <c r="K225" s="1"/>
      <c r="L225" s="125" t="s">
        <v>1142</v>
      </c>
    </row>
    <row r="226" ht="26.4" spans="2:12">
      <c r="B226" s="175" t="s">
        <v>1163</v>
      </c>
      <c r="C226" s="56">
        <v>42894</v>
      </c>
      <c r="D226" s="21" t="s">
        <v>515</v>
      </c>
      <c r="E226" s="16" t="s">
        <v>516</v>
      </c>
      <c r="F226" s="129" t="s">
        <v>514</v>
      </c>
      <c r="G226" s="99">
        <v>3100</v>
      </c>
      <c r="H226" s="18">
        <f t="shared" si="23"/>
        <v>2897.19626168224</v>
      </c>
      <c r="I226" s="18">
        <f t="shared" si="24"/>
        <v>202.803738317757</v>
      </c>
      <c r="J226" s="136" t="s">
        <v>296</v>
      </c>
      <c r="K226" s="1"/>
      <c r="L226" s="125" t="s">
        <v>1142</v>
      </c>
    </row>
    <row r="227" ht="26.4" spans="2:12">
      <c r="B227" s="175" t="s">
        <v>1164</v>
      </c>
      <c r="C227" s="56">
        <v>42894</v>
      </c>
      <c r="D227" s="21" t="s">
        <v>517</v>
      </c>
      <c r="E227" s="16" t="s">
        <v>518</v>
      </c>
      <c r="F227" s="129" t="s">
        <v>514</v>
      </c>
      <c r="G227" s="99">
        <v>25400</v>
      </c>
      <c r="H227" s="18">
        <f t="shared" si="23"/>
        <v>23738.3177570093</v>
      </c>
      <c r="I227" s="18">
        <f t="shared" si="24"/>
        <v>1661.68224299066</v>
      </c>
      <c r="J227" s="136" t="s">
        <v>296</v>
      </c>
      <c r="K227" s="1"/>
      <c r="L227" s="125" t="s">
        <v>1142</v>
      </c>
    </row>
    <row r="228" ht="26.4" spans="2:12">
      <c r="B228" s="175" t="s">
        <v>1165</v>
      </c>
      <c r="C228" s="56">
        <v>42894</v>
      </c>
      <c r="D228" s="21" t="s">
        <v>519</v>
      </c>
      <c r="E228" s="16" t="s">
        <v>520</v>
      </c>
      <c r="F228" s="129" t="s">
        <v>514</v>
      </c>
      <c r="G228" s="99">
        <v>3100</v>
      </c>
      <c r="H228" s="18">
        <f t="shared" si="23"/>
        <v>2897.19626168224</v>
      </c>
      <c r="I228" s="18">
        <f t="shared" si="24"/>
        <v>202.803738317757</v>
      </c>
      <c r="J228" s="136" t="s">
        <v>296</v>
      </c>
      <c r="K228" s="1"/>
      <c r="L228" s="125" t="s">
        <v>1142</v>
      </c>
    </row>
    <row r="229" ht="26.4" spans="2:12">
      <c r="B229" s="175" t="s">
        <v>1166</v>
      </c>
      <c r="C229" s="56">
        <v>42894</v>
      </c>
      <c r="D229" s="21" t="s">
        <v>521</v>
      </c>
      <c r="E229" s="16" t="s">
        <v>522</v>
      </c>
      <c r="F229" s="129" t="s">
        <v>514</v>
      </c>
      <c r="G229" s="99">
        <v>16150</v>
      </c>
      <c r="H229" s="18">
        <f t="shared" si="23"/>
        <v>15093.4579439252</v>
      </c>
      <c r="I229" s="18">
        <f t="shared" si="24"/>
        <v>1056.54205607477</v>
      </c>
      <c r="J229" s="136" t="s">
        <v>296</v>
      </c>
      <c r="K229" s="1"/>
      <c r="L229" s="125" t="s">
        <v>1142</v>
      </c>
    </row>
    <row r="230" ht="26.4" spans="2:12">
      <c r="B230" s="175" t="s">
        <v>1167</v>
      </c>
      <c r="C230" s="56">
        <v>42894</v>
      </c>
      <c r="D230" s="21" t="s">
        <v>523</v>
      </c>
      <c r="E230" s="16" t="s">
        <v>524</v>
      </c>
      <c r="F230" s="129" t="s">
        <v>514</v>
      </c>
      <c r="G230" s="99">
        <v>1550</v>
      </c>
      <c r="H230" s="18">
        <f t="shared" si="23"/>
        <v>1448.59813084112</v>
      </c>
      <c r="I230" s="18">
        <f t="shared" si="24"/>
        <v>101.401869158879</v>
      </c>
      <c r="J230" s="136" t="s">
        <v>296</v>
      </c>
      <c r="K230" s="1"/>
      <c r="L230" s="125" t="s">
        <v>1142</v>
      </c>
    </row>
    <row r="231" ht="26.4" spans="2:12">
      <c r="B231" s="175" t="s">
        <v>1168</v>
      </c>
      <c r="C231" s="56">
        <v>42894</v>
      </c>
      <c r="D231" s="21" t="s">
        <v>525</v>
      </c>
      <c r="E231" s="16" t="s">
        <v>526</v>
      </c>
      <c r="F231" s="129" t="s">
        <v>514</v>
      </c>
      <c r="G231" s="99">
        <v>2750</v>
      </c>
      <c r="H231" s="18">
        <f t="shared" si="23"/>
        <v>2570.09345794392</v>
      </c>
      <c r="I231" s="18">
        <f t="shared" si="24"/>
        <v>179.906542056075</v>
      </c>
      <c r="J231" s="136" t="s">
        <v>296</v>
      </c>
      <c r="K231" s="1"/>
      <c r="L231" s="125" t="s">
        <v>1142</v>
      </c>
    </row>
    <row r="232" ht="26.4" spans="2:12">
      <c r="B232" s="175" t="s">
        <v>1169</v>
      </c>
      <c r="C232" s="56">
        <v>42898</v>
      </c>
      <c r="D232" s="21" t="s">
        <v>527</v>
      </c>
      <c r="E232" s="16" t="s">
        <v>528</v>
      </c>
      <c r="F232" s="146" t="s">
        <v>127</v>
      </c>
      <c r="G232" s="102">
        <v>46386</v>
      </c>
      <c r="H232" s="18">
        <f t="shared" si="23"/>
        <v>43351.4018691589</v>
      </c>
      <c r="I232" s="18">
        <f t="shared" si="24"/>
        <v>3034.59813084112</v>
      </c>
      <c r="J232" s="136" t="s">
        <v>469</v>
      </c>
      <c r="K232" s="1"/>
      <c r="L232" s="173" t="s">
        <v>1144</v>
      </c>
    </row>
    <row r="233" ht="26.4" spans="2:12">
      <c r="B233" s="175" t="s">
        <v>1170</v>
      </c>
      <c r="C233" s="56">
        <v>42899</v>
      </c>
      <c r="D233" s="21" t="s">
        <v>529</v>
      </c>
      <c r="E233" s="16" t="s">
        <v>202</v>
      </c>
      <c r="F233" s="133" t="s">
        <v>530</v>
      </c>
      <c r="G233" s="99">
        <v>50000</v>
      </c>
      <c r="H233" s="18">
        <f t="shared" si="23"/>
        <v>46728.9719626168</v>
      </c>
      <c r="I233" s="18">
        <f t="shared" si="24"/>
        <v>3271.02803738318</v>
      </c>
      <c r="J233" s="136" t="s">
        <v>531</v>
      </c>
      <c r="K233" s="1"/>
      <c r="L233" s="173" t="s">
        <v>1144</v>
      </c>
    </row>
    <row r="234" ht="26.4" spans="2:12">
      <c r="B234" s="175" t="s">
        <v>1171</v>
      </c>
      <c r="C234" s="56">
        <v>42901</v>
      </c>
      <c r="D234" s="21" t="s">
        <v>532</v>
      </c>
      <c r="E234" s="23" t="s">
        <v>533</v>
      </c>
      <c r="F234" s="22" t="s">
        <v>534</v>
      </c>
      <c r="G234" s="99">
        <v>3375</v>
      </c>
      <c r="H234" s="18">
        <f t="shared" si="23"/>
        <v>3154.20560747664</v>
      </c>
      <c r="I234" s="18">
        <f t="shared" si="24"/>
        <v>220.794392523365</v>
      </c>
      <c r="J234" s="145"/>
      <c r="K234" s="1"/>
      <c r="L234" s="173" t="s">
        <v>1144</v>
      </c>
    </row>
    <row r="235" ht="26.4" spans="2:12">
      <c r="B235" s="175" t="s">
        <v>1172</v>
      </c>
      <c r="C235" s="56">
        <v>42901</v>
      </c>
      <c r="D235" s="21" t="s">
        <v>536</v>
      </c>
      <c r="E235" s="16" t="s">
        <v>537</v>
      </c>
      <c r="F235" s="17" t="s">
        <v>538</v>
      </c>
      <c r="G235" s="99">
        <v>21250</v>
      </c>
      <c r="H235" s="18">
        <f t="shared" si="23"/>
        <v>19859.8130841121</v>
      </c>
      <c r="I235" s="18">
        <f t="shared" si="24"/>
        <v>1390.18691588785</v>
      </c>
      <c r="J235" s="136" t="s">
        <v>507</v>
      </c>
      <c r="K235" s="1"/>
      <c r="L235" s="173" t="s">
        <v>1144</v>
      </c>
    </row>
    <row r="236" ht="26.4" spans="2:12">
      <c r="B236" s="175" t="s">
        <v>1173</v>
      </c>
      <c r="C236" s="56">
        <v>42906</v>
      </c>
      <c r="D236" s="21" t="s">
        <v>539</v>
      </c>
      <c r="E236" s="16" t="s">
        <v>64</v>
      </c>
      <c r="F236" s="17" t="s">
        <v>540</v>
      </c>
      <c r="G236" s="99">
        <v>80925</v>
      </c>
      <c r="H236" s="18">
        <f t="shared" si="23"/>
        <v>75630.8411214953</v>
      </c>
      <c r="I236" s="18">
        <f t="shared" si="24"/>
        <v>5294.15887850468</v>
      </c>
      <c r="J236" s="136" t="s">
        <v>283</v>
      </c>
      <c r="L236" s="125" t="s">
        <v>1142</v>
      </c>
    </row>
    <row r="237" ht="26.4" spans="2:12">
      <c r="B237" s="175" t="s">
        <v>1174</v>
      </c>
      <c r="C237" s="56">
        <v>42906</v>
      </c>
      <c r="D237" s="21" t="s">
        <v>541</v>
      </c>
      <c r="E237" s="23" t="s">
        <v>542</v>
      </c>
      <c r="F237" s="22" t="s">
        <v>98</v>
      </c>
      <c r="G237" s="99">
        <v>78750</v>
      </c>
      <c r="H237" s="18">
        <f t="shared" si="23"/>
        <v>73598.1308411215</v>
      </c>
      <c r="I237" s="18">
        <f t="shared" si="24"/>
        <v>5151.86915887852</v>
      </c>
      <c r="J237" s="124" t="s">
        <v>501</v>
      </c>
      <c r="L237" s="173" t="s">
        <v>1144</v>
      </c>
    </row>
    <row r="238" ht="26.4" spans="2:12">
      <c r="B238" s="175" t="s">
        <v>1175</v>
      </c>
      <c r="C238" s="56">
        <v>42906</v>
      </c>
      <c r="D238" s="21" t="s">
        <v>543</v>
      </c>
      <c r="E238" s="14" t="s">
        <v>84</v>
      </c>
      <c r="F238" s="129" t="s">
        <v>312</v>
      </c>
      <c r="G238" s="99">
        <v>89610</v>
      </c>
      <c r="H238" s="18">
        <f t="shared" si="23"/>
        <v>83747.6635514019</v>
      </c>
      <c r="I238" s="18">
        <f t="shared" si="24"/>
        <v>5862.33644859813</v>
      </c>
      <c r="J238" s="136" t="s">
        <v>283</v>
      </c>
      <c r="L238" s="125" t="s">
        <v>1142</v>
      </c>
    </row>
    <row r="239" ht="26.4" spans="2:12">
      <c r="B239" s="175" t="s">
        <v>1176</v>
      </c>
      <c r="C239" s="56">
        <v>42906</v>
      </c>
      <c r="D239" s="21" t="s">
        <v>544</v>
      </c>
      <c r="E239" s="14" t="s">
        <v>84</v>
      </c>
      <c r="F239" s="129" t="s">
        <v>332</v>
      </c>
      <c r="G239" s="99">
        <v>1767841</v>
      </c>
      <c r="H239" s="18">
        <f t="shared" si="23"/>
        <v>1652187.85046729</v>
      </c>
      <c r="I239" s="18">
        <f t="shared" si="24"/>
        <v>115653.14953271</v>
      </c>
      <c r="J239" s="136" t="s">
        <v>283</v>
      </c>
      <c r="L239" s="125" t="s">
        <v>1142</v>
      </c>
    </row>
    <row r="240" ht="26.4" spans="2:13">
      <c r="B240" s="175" t="s">
        <v>1177</v>
      </c>
      <c r="C240" s="56">
        <v>42907</v>
      </c>
      <c r="D240" s="21" t="s">
        <v>545</v>
      </c>
      <c r="E240" s="14" t="s">
        <v>69</v>
      </c>
      <c r="F240" s="127" t="s">
        <v>546</v>
      </c>
      <c r="G240" s="99">
        <v>300000</v>
      </c>
      <c r="H240" s="18">
        <f t="shared" si="23"/>
        <v>280373.831775701</v>
      </c>
      <c r="I240" s="18">
        <f t="shared" si="24"/>
        <v>19626.1682242991</v>
      </c>
      <c r="J240" s="159" t="s">
        <v>501</v>
      </c>
      <c r="L240" s="173" t="s">
        <v>1144</v>
      </c>
      <c r="M240" t="s">
        <v>1189</v>
      </c>
    </row>
    <row r="241" ht="26.4" spans="2:13">
      <c r="B241" s="175" t="s">
        <v>1179</v>
      </c>
      <c r="C241" s="56">
        <v>42907</v>
      </c>
      <c r="D241" s="21" t="s">
        <v>547</v>
      </c>
      <c r="E241" s="23" t="s">
        <v>548</v>
      </c>
      <c r="F241" s="133" t="s">
        <v>142</v>
      </c>
      <c r="G241" s="99">
        <v>6500</v>
      </c>
      <c r="H241" s="18">
        <f t="shared" si="23"/>
        <v>6074.76635514019</v>
      </c>
      <c r="I241" s="18">
        <f t="shared" si="24"/>
        <v>425.233644859813</v>
      </c>
      <c r="J241" s="124" t="s">
        <v>549</v>
      </c>
      <c r="L241" s="173" t="s">
        <v>1144</v>
      </c>
      <c r="M241" t="s">
        <v>1189</v>
      </c>
    </row>
    <row r="242" ht="26.4" spans="2:12">
      <c r="B242" s="175" t="s">
        <v>1180</v>
      </c>
      <c r="C242" s="56">
        <v>42907</v>
      </c>
      <c r="D242" s="21" t="s">
        <v>550</v>
      </c>
      <c r="E242" s="16" t="s">
        <v>52</v>
      </c>
      <c r="F242" s="23" t="s">
        <v>551</v>
      </c>
      <c r="G242" s="99">
        <v>94600</v>
      </c>
      <c r="H242" s="18">
        <f t="shared" si="23"/>
        <v>88411.214953271</v>
      </c>
      <c r="I242" s="18">
        <f t="shared" si="24"/>
        <v>6188.78504672898</v>
      </c>
      <c r="J242" s="145"/>
      <c r="L242" s="125" t="s">
        <v>1142</v>
      </c>
    </row>
    <row r="243" ht="26.4" spans="2:12">
      <c r="B243" s="175" t="s">
        <v>1181</v>
      </c>
      <c r="C243" s="56">
        <v>42908</v>
      </c>
      <c r="D243" s="21" t="s">
        <v>553</v>
      </c>
      <c r="E243" s="23" t="s">
        <v>554</v>
      </c>
      <c r="F243" s="22" t="s">
        <v>555</v>
      </c>
      <c r="G243" s="99">
        <v>128400</v>
      </c>
      <c r="H243" s="18">
        <f t="shared" si="23"/>
        <v>120000</v>
      </c>
      <c r="I243" s="18">
        <f t="shared" si="24"/>
        <v>8400</v>
      </c>
      <c r="J243" s="155" t="s">
        <v>556</v>
      </c>
      <c r="L243" s="125" t="s">
        <v>1142</v>
      </c>
    </row>
    <row r="244" ht="26.4" spans="2:12">
      <c r="B244" s="175" t="s">
        <v>1182</v>
      </c>
      <c r="C244" s="56">
        <v>42912</v>
      </c>
      <c r="D244" s="21" t="s">
        <v>557</v>
      </c>
      <c r="E244" s="16" t="s">
        <v>425</v>
      </c>
      <c r="F244" s="129" t="s">
        <v>332</v>
      </c>
      <c r="G244" s="99">
        <v>349064</v>
      </c>
      <c r="H244" s="18">
        <f t="shared" si="23"/>
        <v>326228.037383178</v>
      </c>
      <c r="I244" s="18">
        <f t="shared" si="24"/>
        <v>22835.9626168224</v>
      </c>
      <c r="J244" s="155" t="s">
        <v>186</v>
      </c>
      <c r="L244" s="125" t="s">
        <v>1142</v>
      </c>
    </row>
    <row r="245" ht="26.4" spans="2:12">
      <c r="B245" s="175" t="s">
        <v>1183</v>
      </c>
      <c r="C245" s="56">
        <v>42912</v>
      </c>
      <c r="D245" s="21" t="s">
        <v>558</v>
      </c>
      <c r="E245" s="16" t="s">
        <v>421</v>
      </c>
      <c r="F245" s="129" t="s">
        <v>332</v>
      </c>
      <c r="G245" s="99">
        <v>146220</v>
      </c>
      <c r="H245" s="18">
        <f t="shared" si="23"/>
        <v>136654.205607477</v>
      </c>
      <c r="I245" s="18">
        <f t="shared" si="24"/>
        <v>9565.79439252338</v>
      </c>
      <c r="J245" s="155" t="s">
        <v>186</v>
      </c>
      <c r="L245" s="125" t="s">
        <v>1142</v>
      </c>
    </row>
    <row r="246" ht="26.4" spans="2:12">
      <c r="B246" s="175" t="s">
        <v>1184</v>
      </c>
      <c r="C246" s="56">
        <v>42912</v>
      </c>
      <c r="D246" s="21" t="s">
        <v>559</v>
      </c>
      <c r="E246" s="16" t="s">
        <v>428</v>
      </c>
      <c r="F246" s="129" t="s">
        <v>332</v>
      </c>
      <c r="G246" s="99">
        <v>13625</v>
      </c>
      <c r="H246" s="18">
        <f t="shared" si="23"/>
        <v>12733.6448598131</v>
      </c>
      <c r="I246" s="18">
        <f t="shared" si="24"/>
        <v>891.355140186917</v>
      </c>
      <c r="J246" s="155" t="s">
        <v>186</v>
      </c>
      <c r="L246" s="125" t="s">
        <v>1142</v>
      </c>
    </row>
    <row r="247" ht="26.4" spans="2:12">
      <c r="B247" s="175" t="s">
        <v>1185</v>
      </c>
      <c r="C247" s="56">
        <v>42912</v>
      </c>
      <c r="D247" s="21" t="s">
        <v>560</v>
      </c>
      <c r="E247" s="16" t="s">
        <v>561</v>
      </c>
      <c r="F247" s="129" t="s">
        <v>332</v>
      </c>
      <c r="G247" s="99">
        <v>50163</v>
      </c>
      <c r="H247" s="18">
        <f t="shared" si="23"/>
        <v>46881.308411215</v>
      </c>
      <c r="I247" s="18">
        <f t="shared" si="24"/>
        <v>3281.69158878505</v>
      </c>
      <c r="J247" s="155" t="s">
        <v>186</v>
      </c>
      <c r="L247" s="125" t="s">
        <v>1142</v>
      </c>
    </row>
    <row r="248" ht="26.4" spans="2:12">
      <c r="B248" s="175" t="s">
        <v>1186</v>
      </c>
      <c r="C248" s="56">
        <v>42912</v>
      </c>
      <c r="D248" s="21" t="s">
        <v>562</v>
      </c>
      <c r="E248" s="16" t="s">
        <v>425</v>
      </c>
      <c r="F248" s="129" t="s">
        <v>332</v>
      </c>
      <c r="G248" s="99">
        <v>472482</v>
      </c>
      <c r="H248" s="18">
        <f t="shared" si="23"/>
        <v>441571.962616822</v>
      </c>
      <c r="I248" s="18">
        <f t="shared" si="24"/>
        <v>30910.0373831776</v>
      </c>
      <c r="J248" s="155" t="s">
        <v>186</v>
      </c>
      <c r="L248" s="125" t="s">
        <v>1142</v>
      </c>
    </row>
    <row r="249" ht="26.4" spans="2:12">
      <c r="B249" s="175" t="s">
        <v>1187</v>
      </c>
      <c r="C249" s="56">
        <v>42912</v>
      </c>
      <c r="D249" s="21" t="s">
        <v>563</v>
      </c>
      <c r="E249" s="16" t="s">
        <v>421</v>
      </c>
      <c r="F249" s="129" t="s">
        <v>332</v>
      </c>
      <c r="G249" s="99">
        <v>110130</v>
      </c>
      <c r="H249" s="18">
        <f t="shared" si="23"/>
        <v>102925.23364486</v>
      </c>
      <c r="I249" s="18">
        <f t="shared" si="24"/>
        <v>7204.76635514019</v>
      </c>
      <c r="J249" s="155" t="s">
        <v>186</v>
      </c>
      <c r="L249" s="125" t="s">
        <v>1142</v>
      </c>
    </row>
    <row r="250" ht="26.4" spans="2:12">
      <c r="B250" s="175" t="s">
        <v>1188</v>
      </c>
      <c r="C250" s="56">
        <v>42912</v>
      </c>
      <c r="D250" s="21" t="s">
        <v>564</v>
      </c>
      <c r="E250" s="16" t="s">
        <v>428</v>
      </c>
      <c r="F250" s="129" t="s">
        <v>332</v>
      </c>
      <c r="G250" s="99">
        <v>13525</v>
      </c>
      <c r="H250" s="18">
        <f t="shared" si="23"/>
        <v>12640.1869158878</v>
      </c>
      <c r="I250" s="18">
        <f t="shared" si="24"/>
        <v>884.813084112151</v>
      </c>
      <c r="J250" s="155" t="s">
        <v>186</v>
      </c>
      <c r="L250" s="125" t="s">
        <v>1142</v>
      </c>
    </row>
    <row r="251" ht="26.4" spans="2:12">
      <c r="B251" s="175" t="s">
        <v>1190</v>
      </c>
      <c r="C251" s="56">
        <v>42912</v>
      </c>
      <c r="D251" s="21" t="s">
        <v>565</v>
      </c>
      <c r="E251" s="16" t="s">
        <v>561</v>
      </c>
      <c r="F251" s="129" t="s">
        <v>332</v>
      </c>
      <c r="G251" s="99">
        <v>54063</v>
      </c>
      <c r="H251" s="18">
        <f t="shared" si="23"/>
        <v>50526.1682242991</v>
      </c>
      <c r="I251" s="18">
        <f t="shared" si="24"/>
        <v>3536.83177570094</v>
      </c>
      <c r="J251" s="155" t="s">
        <v>186</v>
      </c>
      <c r="L251" s="125" t="s">
        <v>1142</v>
      </c>
    </row>
    <row r="252" ht="26.4" spans="2:12">
      <c r="B252" s="175" t="s">
        <v>1191</v>
      </c>
      <c r="C252" s="56">
        <v>42912</v>
      </c>
      <c r="D252" s="21" t="s">
        <v>566</v>
      </c>
      <c r="E252" s="16" t="s">
        <v>100</v>
      </c>
      <c r="F252" s="17" t="s">
        <v>567</v>
      </c>
      <c r="G252" s="99">
        <v>36475</v>
      </c>
      <c r="H252" s="18">
        <f t="shared" si="23"/>
        <v>34088.785046729</v>
      </c>
      <c r="I252" s="18">
        <f t="shared" si="24"/>
        <v>2386.21495327103</v>
      </c>
      <c r="J252" s="155" t="s">
        <v>203</v>
      </c>
      <c r="L252" s="125" t="s">
        <v>1142</v>
      </c>
    </row>
    <row r="253" ht="26.4" spans="2:13">
      <c r="B253" s="175" t="s">
        <v>1192</v>
      </c>
      <c r="C253" s="56">
        <v>42912</v>
      </c>
      <c r="D253" s="21" t="s">
        <v>568</v>
      </c>
      <c r="E253" s="16" t="s">
        <v>569</v>
      </c>
      <c r="F253" s="133" t="s">
        <v>570</v>
      </c>
      <c r="G253" s="99">
        <v>3500</v>
      </c>
      <c r="H253" s="18">
        <f t="shared" si="23"/>
        <v>3271.02803738318</v>
      </c>
      <c r="I253" s="18">
        <f t="shared" si="24"/>
        <v>228.971962616823</v>
      </c>
      <c r="J253" s="155" t="s">
        <v>10</v>
      </c>
      <c r="L253" s="173" t="s">
        <v>1144</v>
      </c>
      <c r="M253" t="s">
        <v>1193</v>
      </c>
    </row>
    <row r="254" ht="26.4" spans="2:12">
      <c r="B254" s="175" t="s">
        <v>1194</v>
      </c>
      <c r="C254" s="56">
        <v>42913</v>
      </c>
      <c r="D254" s="21" t="s">
        <v>571</v>
      </c>
      <c r="E254" s="23" t="s">
        <v>145</v>
      </c>
      <c r="F254" s="127" t="s">
        <v>146</v>
      </c>
      <c r="G254" s="99">
        <v>3500</v>
      </c>
      <c r="H254" s="18">
        <f t="shared" si="23"/>
        <v>3271.02803738318</v>
      </c>
      <c r="I254" s="18">
        <f t="shared" si="24"/>
        <v>228.971962616823</v>
      </c>
      <c r="J254" s="124" t="s">
        <v>572</v>
      </c>
      <c r="L254" s="173" t="s">
        <v>1144</v>
      </c>
    </row>
    <row r="255" ht="26.4" spans="2:12">
      <c r="B255" s="175" t="s">
        <v>1195</v>
      </c>
      <c r="C255" s="56">
        <v>42915</v>
      </c>
      <c r="D255" s="21" t="s">
        <v>573</v>
      </c>
      <c r="E255" s="23" t="s">
        <v>574</v>
      </c>
      <c r="F255" s="22" t="s">
        <v>133</v>
      </c>
      <c r="G255" s="99">
        <f>35000</f>
        <v>35000</v>
      </c>
      <c r="H255" s="18">
        <f t="shared" si="23"/>
        <v>32710.2803738318</v>
      </c>
      <c r="I255" s="18">
        <f t="shared" si="24"/>
        <v>2289.71962616823</v>
      </c>
      <c r="J255" s="124" t="s">
        <v>575</v>
      </c>
      <c r="L255" s="173" t="s">
        <v>1144</v>
      </c>
    </row>
    <row r="256" ht="26.4" spans="2:12">
      <c r="B256" s="175" t="s">
        <v>1196</v>
      </c>
      <c r="C256" s="56">
        <v>42916</v>
      </c>
      <c r="D256" s="21" t="s">
        <v>576</v>
      </c>
      <c r="E256" s="23" t="s">
        <v>577</v>
      </c>
      <c r="F256" s="111" t="s">
        <v>578</v>
      </c>
      <c r="G256" s="99">
        <v>14000</v>
      </c>
      <c r="H256" s="18">
        <f t="shared" si="23"/>
        <v>13084.1121495327</v>
      </c>
      <c r="I256" s="18">
        <f t="shared" si="24"/>
        <v>915.88785046729</v>
      </c>
      <c r="J256" s="136" t="s">
        <v>372</v>
      </c>
      <c r="L256" s="125" t="s">
        <v>1142</v>
      </c>
    </row>
    <row r="257" ht="29.55" spans="2:9">
      <c r="B257" s="79"/>
      <c r="C257" s="80"/>
      <c r="D257" s="80"/>
      <c r="E257" s="82" t="s">
        <v>1145</v>
      </c>
      <c r="F257" s="82"/>
      <c r="G257" s="83">
        <f t="shared" ref="G257:I257" si="25">SUM(G211:G256)</f>
        <v>7901601.5</v>
      </c>
      <c r="H257" s="83">
        <f t="shared" si="25"/>
        <v>7384674.29906542</v>
      </c>
      <c r="I257" s="83">
        <f t="shared" si="25"/>
        <v>516927.20093458</v>
      </c>
    </row>
    <row r="259" ht="26.4" spans="2:12">
      <c r="B259" s="175" t="s">
        <v>1147</v>
      </c>
      <c r="C259" s="56">
        <v>42919</v>
      </c>
      <c r="D259" s="21" t="s">
        <v>579</v>
      </c>
      <c r="E259" s="23" t="s">
        <v>580</v>
      </c>
      <c r="F259" s="22" t="s">
        <v>581</v>
      </c>
      <c r="G259" s="99">
        <v>9750</v>
      </c>
      <c r="H259" s="18">
        <f>G259/1.07</f>
        <v>9112.14953271028</v>
      </c>
      <c r="I259" s="18">
        <f>G259-H259</f>
        <v>637.85046728972</v>
      </c>
      <c r="J259" s="124" t="s">
        <v>572</v>
      </c>
      <c r="L259" s="173" t="s">
        <v>1144</v>
      </c>
    </row>
    <row r="260" ht="26.4" spans="2:12">
      <c r="B260" s="175" t="s">
        <v>1148</v>
      </c>
      <c r="C260" s="56">
        <v>42919</v>
      </c>
      <c r="D260" s="21" t="s">
        <v>582</v>
      </c>
      <c r="E260" s="23" t="s">
        <v>583</v>
      </c>
      <c r="F260" s="22" t="s">
        <v>584</v>
      </c>
      <c r="G260" s="99">
        <v>9750</v>
      </c>
      <c r="H260" s="18">
        <f>G260/1.07</f>
        <v>9112.14953271028</v>
      </c>
      <c r="I260" s="18">
        <f>G260-H260</f>
        <v>637.85046728972</v>
      </c>
      <c r="J260" s="136" t="s">
        <v>585</v>
      </c>
      <c r="K260" s="1"/>
      <c r="L260" s="173" t="s">
        <v>1144</v>
      </c>
    </row>
    <row r="261" ht="26.4" spans="2:12">
      <c r="B261" s="175" t="s">
        <v>1149</v>
      </c>
      <c r="C261" s="56">
        <v>42919</v>
      </c>
      <c r="D261" s="21" t="s">
        <v>586</v>
      </c>
      <c r="E261" s="14" t="s">
        <v>274</v>
      </c>
      <c r="F261" s="17" t="s">
        <v>587</v>
      </c>
      <c r="G261" s="102">
        <v>1071000</v>
      </c>
      <c r="H261" s="18">
        <f t="shared" ref="H261:H302" si="26">G261/1.07</f>
        <v>1000934.57943925</v>
      </c>
      <c r="I261" s="18">
        <f t="shared" ref="I261:I302" si="27">G261-H261</f>
        <v>70065.4205607477</v>
      </c>
      <c r="J261" s="136" t="s">
        <v>588</v>
      </c>
      <c r="K261" s="1"/>
      <c r="L261" s="173" t="s">
        <v>1144</v>
      </c>
    </row>
    <row r="262" ht="26.4" spans="2:12">
      <c r="B262" s="175" t="s">
        <v>1150</v>
      </c>
      <c r="C262" s="56">
        <v>42919</v>
      </c>
      <c r="D262" s="21" t="s">
        <v>589</v>
      </c>
      <c r="E262" s="23" t="s">
        <v>12</v>
      </c>
      <c r="F262" s="100" t="s">
        <v>590</v>
      </c>
      <c r="G262" s="99">
        <v>1056860.5</v>
      </c>
      <c r="H262" s="18">
        <f t="shared" si="26"/>
        <v>987720.093457944</v>
      </c>
      <c r="I262" s="18">
        <f t="shared" si="27"/>
        <v>69140.4065420561</v>
      </c>
      <c r="J262" s="136" t="s">
        <v>409</v>
      </c>
      <c r="K262" s="1"/>
      <c r="L262" s="125" t="s">
        <v>1142</v>
      </c>
    </row>
    <row r="263" ht="26.4" spans="2:12">
      <c r="B263" s="175" t="s">
        <v>1151</v>
      </c>
      <c r="C263" s="56">
        <v>42919</v>
      </c>
      <c r="D263" s="21" t="s">
        <v>591</v>
      </c>
      <c r="E263" s="16" t="s">
        <v>592</v>
      </c>
      <c r="F263" s="146" t="s">
        <v>127</v>
      </c>
      <c r="G263" s="102">
        <v>46386</v>
      </c>
      <c r="H263" s="18">
        <f t="shared" si="26"/>
        <v>43351.4018691589</v>
      </c>
      <c r="I263" s="18">
        <f t="shared" si="27"/>
        <v>3034.59813084112</v>
      </c>
      <c r="J263" s="136" t="s">
        <v>593</v>
      </c>
      <c r="K263" s="1"/>
      <c r="L263" s="173" t="s">
        <v>1144</v>
      </c>
    </row>
    <row r="264" ht="26.4" spans="2:12">
      <c r="B264" s="175" t="s">
        <v>1153</v>
      </c>
      <c r="C264" s="56">
        <v>42919</v>
      </c>
      <c r="D264" s="21" t="s">
        <v>594</v>
      </c>
      <c r="E264" s="14" t="s">
        <v>281</v>
      </c>
      <c r="F264" s="17" t="s">
        <v>196</v>
      </c>
      <c r="G264" s="99">
        <v>6950</v>
      </c>
      <c r="H264" s="18">
        <f t="shared" si="26"/>
        <v>6495.32710280374</v>
      </c>
      <c r="I264" s="18">
        <f t="shared" si="27"/>
        <v>454.672897196262</v>
      </c>
      <c r="J264" s="136" t="s">
        <v>595</v>
      </c>
      <c r="K264" s="1"/>
      <c r="L264" s="125" t="s">
        <v>1142</v>
      </c>
    </row>
    <row r="265" ht="26.4" spans="2:12">
      <c r="B265" s="175" t="s">
        <v>1154</v>
      </c>
      <c r="C265" s="56">
        <v>42920</v>
      </c>
      <c r="D265" s="21" t="s">
        <v>596</v>
      </c>
      <c r="E265" s="23" t="s">
        <v>278</v>
      </c>
      <c r="F265" s="46" t="s">
        <v>597</v>
      </c>
      <c r="G265" s="99">
        <v>6420</v>
      </c>
      <c r="H265" s="18">
        <f t="shared" si="26"/>
        <v>6000</v>
      </c>
      <c r="I265" s="18">
        <f t="shared" si="27"/>
        <v>420</v>
      </c>
      <c r="J265" s="136" t="s">
        <v>598</v>
      </c>
      <c r="K265" s="1"/>
      <c r="L265" s="125" t="s">
        <v>1142</v>
      </c>
    </row>
    <row r="266" ht="26.4" spans="2:12">
      <c r="B266" s="175" t="s">
        <v>1155</v>
      </c>
      <c r="C266" s="56">
        <v>42922</v>
      </c>
      <c r="D266" s="21" t="s">
        <v>599</v>
      </c>
      <c r="E266" s="14" t="s">
        <v>72</v>
      </c>
      <c r="F266" s="46" t="s">
        <v>600</v>
      </c>
      <c r="G266" s="99">
        <v>31940</v>
      </c>
      <c r="H266" s="18">
        <f t="shared" si="26"/>
        <v>29850.4672897196</v>
      </c>
      <c r="I266" s="18">
        <f t="shared" si="27"/>
        <v>2089.53271028037</v>
      </c>
      <c r="J266" s="136" t="s">
        <v>417</v>
      </c>
      <c r="K266" s="1"/>
      <c r="L266" s="125" t="s">
        <v>1142</v>
      </c>
    </row>
    <row r="267" ht="26.4" spans="2:12">
      <c r="B267" s="175" t="s">
        <v>1156</v>
      </c>
      <c r="C267" s="56">
        <v>42922</v>
      </c>
      <c r="D267" s="21" t="s">
        <v>601</v>
      </c>
      <c r="E267" s="16" t="s">
        <v>602</v>
      </c>
      <c r="F267" s="160" t="s">
        <v>61</v>
      </c>
      <c r="G267" s="99">
        <v>1750</v>
      </c>
      <c r="H267" s="18">
        <f t="shared" si="26"/>
        <v>1635.51401869159</v>
      </c>
      <c r="I267" s="18">
        <f t="shared" si="27"/>
        <v>114.485981308411</v>
      </c>
      <c r="J267" s="136" t="s">
        <v>603</v>
      </c>
      <c r="K267" s="1"/>
      <c r="L267" s="173" t="s">
        <v>1144</v>
      </c>
    </row>
    <row r="268" ht="26.4" spans="2:13">
      <c r="B268" s="175" t="s">
        <v>1157</v>
      </c>
      <c r="C268" s="56">
        <v>42922</v>
      </c>
      <c r="D268" s="21" t="s">
        <v>604</v>
      </c>
      <c r="E268" s="16" t="s">
        <v>605</v>
      </c>
      <c r="F268" s="160" t="s">
        <v>606</v>
      </c>
      <c r="G268" s="99">
        <v>4280</v>
      </c>
      <c r="H268" s="18">
        <f t="shared" si="26"/>
        <v>4000</v>
      </c>
      <c r="I268" s="18">
        <f t="shared" si="27"/>
        <v>280</v>
      </c>
      <c r="J268" s="136" t="s">
        <v>607</v>
      </c>
      <c r="K268" s="1"/>
      <c r="L268" s="173" t="s">
        <v>1144</v>
      </c>
      <c r="M268" s="163" t="s">
        <v>1143</v>
      </c>
    </row>
    <row r="269" ht="26.4" spans="2:12">
      <c r="B269" s="175" t="s">
        <v>1158</v>
      </c>
      <c r="C269" s="56">
        <v>42929</v>
      </c>
      <c r="D269" s="21" t="s">
        <v>608</v>
      </c>
      <c r="E269" s="16" t="s">
        <v>513</v>
      </c>
      <c r="F269" s="129" t="s">
        <v>609</v>
      </c>
      <c r="G269" s="99">
        <v>188175</v>
      </c>
      <c r="H269" s="18">
        <f t="shared" si="26"/>
        <v>175864.485981308</v>
      </c>
      <c r="I269" s="18">
        <f t="shared" si="27"/>
        <v>12310.5140186916</v>
      </c>
      <c r="J269" s="145"/>
      <c r="K269" s="1"/>
      <c r="L269" s="125" t="s">
        <v>1142</v>
      </c>
    </row>
    <row r="270" ht="26.4" spans="2:11">
      <c r="B270" s="175" t="s">
        <v>1159</v>
      </c>
      <c r="C270" s="56">
        <v>42929</v>
      </c>
      <c r="D270" s="21" t="s">
        <v>611</v>
      </c>
      <c r="E270" s="16" t="s">
        <v>524</v>
      </c>
      <c r="F270" s="129" t="s">
        <v>609</v>
      </c>
      <c r="G270" s="99">
        <v>2500</v>
      </c>
      <c r="H270" s="18">
        <f t="shared" si="26"/>
        <v>2336.44859813084</v>
      </c>
      <c r="I270" s="18">
        <f t="shared" si="27"/>
        <v>163.551401869159</v>
      </c>
      <c r="J270" s="145"/>
      <c r="K270" s="1"/>
    </row>
    <row r="271" ht="26.4" spans="2:12">
      <c r="B271" s="175" t="s">
        <v>1160</v>
      </c>
      <c r="C271" s="56">
        <v>42929</v>
      </c>
      <c r="D271" s="21" t="s">
        <v>612</v>
      </c>
      <c r="E271" s="16" t="s">
        <v>613</v>
      </c>
      <c r="F271" s="129" t="s">
        <v>609</v>
      </c>
      <c r="G271" s="99">
        <v>1550</v>
      </c>
      <c r="H271" s="18">
        <f t="shared" si="26"/>
        <v>1448.59813084112</v>
      </c>
      <c r="I271" s="18">
        <f t="shared" si="27"/>
        <v>101.401869158879</v>
      </c>
      <c r="J271" s="136" t="s">
        <v>296</v>
      </c>
      <c r="K271" s="1"/>
      <c r="L271" s="125" t="s">
        <v>1142</v>
      </c>
    </row>
    <row r="272" ht="26.4" spans="2:12">
      <c r="B272" s="175" t="s">
        <v>1161</v>
      </c>
      <c r="C272" s="56">
        <v>42929</v>
      </c>
      <c r="D272" s="21" t="s">
        <v>614</v>
      </c>
      <c r="E272" s="16" t="s">
        <v>518</v>
      </c>
      <c r="F272" s="129" t="s">
        <v>609</v>
      </c>
      <c r="G272" s="99">
        <v>21800</v>
      </c>
      <c r="H272" s="18">
        <f t="shared" si="26"/>
        <v>20373.8317757009</v>
      </c>
      <c r="I272" s="18">
        <f t="shared" si="27"/>
        <v>1426.16822429907</v>
      </c>
      <c r="J272" s="145"/>
      <c r="K272" s="1"/>
      <c r="L272" s="125" t="s">
        <v>1142</v>
      </c>
    </row>
    <row r="273" ht="26.4" spans="2:12">
      <c r="B273" s="175" t="s">
        <v>1162</v>
      </c>
      <c r="C273" s="56">
        <v>42929</v>
      </c>
      <c r="D273" s="21" t="s">
        <v>615</v>
      </c>
      <c r="E273" s="16" t="s">
        <v>513</v>
      </c>
      <c r="F273" s="129" t="s">
        <v>436</v>
      </c>
      <c r="G273" s="99">
        <v>8250</v>
      </c>
      <c r="H273" s="18">
        <f t="shared" si="26"/>
        <v>7710.28037383178</v>
      </c>
      <c r="I273" s="18">
        <f t="shared" si="27"/>
        <v>539.719626168225</v>
      </c>
      <c r="J273" s="145"/>
      <c r="K273" s="1"/>
      <c r="L273" s="125" t="s">
        <v>1142</v>
      </c>
    </row>
    <row r="274" ht="26.4" spans="2:12">
      <c r="B274" s="175" t="s">
        <v>1163</v>
      </c>
      <c r="C274" s="56">
        <v>42929</v>
      </c>
      <c r="D274" s="21" t="s">
        <v>616</v>
      </c>
      <c r="E274" s="16" t="s">
        <v>613</v>
      </c>
      <c r="F274" s="129" t="s">
        <v>436</v>
      </c>
      <c r="G274" s="99">
        <v>1550</v>
      </c>
      <c r="H274" s="18">
        <f t="shared" si="26"/>
        <v>1448.59813084112</v>
      </c>
      <c r="I274" s="18">
        <f t="shared" si="27"/>
        <v>101.401869158879</v>
      </c>
      <c r="J274" s="136" t="s">
        <v>296</v>
      </c>
      <c r="K274" s="1"/>
      <c r="L274" s="125" t="s">
        <v>1142</v>
      </c>
    </row>
    <row r="275" ht="26.4" spans="2:12">
      <c r="B275" s="175" t="s">
        <v>1164</v>
      </c>
      <c r="C275" s="56">
        <v>42929</v>
      </c>
      <c r="D275" s="21" t="s">
        <v>617</v>
      </c>
      <c r="E275" s="16" t="s">
        <v>520</v>
      </c>
      <c r="F275" s="129" t="s">
        <v>436</v>
      </c>
      <c r="G275" s="99">
        <v>3100</v>
      </c>
      <c r="H275" s="18">
        <f t="shared" si="26"/>
        <v>2897.19626168224</v>
      </c>
      <c r="I275" s="18">
        <f t="shared" si="27"/>
        <v>202.803738317757</v>
      </c>
      <c r="J275" s="136" t="s">
        <v>296</v>
      </c>
      <c r="K275" s="1"/>
      <c r="L275" s="125" t="s">
        <v>1142</v>
      </c>
    </row>
    <row r="276" ht="26.4" spans="2:12">
      <c r="B276" s="175" t="s">
        <v>1165</v>
      </c>
      <c r="C276" s="56">
        <v>42929</v>
      </c>
      <c r="D276" s="21" t="s">
        <v>618</v>
      </c>
      <c r="E276" s="16" t="s">
        <v>518</v>
      </c>
      <c r="F276" s="129" t="s">
        <v>436</v>
      </c>
      <c r="G276" s="99">
        <v>5150</v>
      </c>
      <c r="H276" s="18">
        <f t="shared" si="26"/>
        <v>4813.08411214953</v>
      </c>
      <c r="I276" s="18">
        <f t="shared" si="27"/>
        <v>336.915887850468</v>
      </c>
      <c r="J276" s="145"/>
      <c r="K276" s="1"/>
      <c r="L276" s="125" t="s">
        <v>1142</v>
      </c>
    </row>
    <row r="277" ht="26.4" spans="2:12">
      <c r="B277" s="175" t="s">
        <v>1166</v>
      </c>
      <c r="C277" s="56">
        <v>42933</v>
      </c>
      <c r="D277" s="21" t="s">
        <v>619</v>
      </c>
      <c r="E277" s="14" t="s">
        <v>84</v>
      </c>
      <c r="F277" s="129" t="s">
        <v>436</v>
      </c>
      <c r="G277" s="99">
        <v>1175568</v>
      </c>
      <c r="H277" s="18">
        <f t="shared" si="26"/>
        <v>1098661.68224299</v>
      </c>
      <c r="I277" s="18">
        <f t="shared" si="27"/>
        <v>76906.3177570093</v>
      </c>
      <c r="J277" s="136" t="s">
        <v>186</v>
      </c>
      <c r="K277" s="1"/>
      <c r="L277" s="125" t="s">
        <v>1142</v>
      </c>
    </row>
    <row r="278" ht="26.4" spans="2:12">
      <c r="B278" s="175" t="s">
        <v>1167</v>
      </c>
      <c r="C278" s="56">
        <v>42934</v>
      </c>
      <c r="D278" s="21" t="s">
        <v>620</v>
      </c>
      <c r="E278" s="23" t="s">
        <v>36</v>
      </c>
      <c r="F278" s="22" t="s">
        <v>621</v>
      </c>
      <c r="G278" s="99">
        <v>164100</v>
      </c>
      <c r="H278" s="18">
        <f t="shared" si="26"/>
        <v>153364.485981308</v>
      </c>
      <c r="I278" s="18">
        <f t="shared" si="27"/>
        <v>10735.5140186916</v>
      </c>
      <c r="J278" s="136" t="s">
        <v>622</v>
      </c>
      <c r="K278" s="1"/>
      <c r="L278" s="173" t="s">
        <v>1144</v>
      </c>
    </row>
    <row r="279" ht="26.4" spans="2:12">
      <c r="B279" s="175" t="s">
        <v>1168</v>
      </c>
      <c r="C279" s="56">
        <v>42934</v>
      </c>
      <c r="D279" s="21" t="s">
        <v>623</v>
      </c>
      <c r="E279" s="23" t="s">
        <v>36</v>
      </c>
      <c r="F279" s="22" t="s">
        <v>624</v>
      </c>
      <c r="G279" s="99">
        <v>256100</v>
      </c>
      <c r="H279" s="18">
        <f t="shared" si="26"/>
        <v>239345.794392523</v>
      </c>
      <c r="I279" s="18">
        <f t="shared" si="27"/>
        <v>16754.2056074766</v>
      </c>
      <c r="J279" s="136" t="s">
        <v>622</v>
      </c>
      <c r="K279" s="1"/>
      <c r="L279" s="173" t="s">
        <v>1144</v>
      </c>
    </row>
    <row r="280" ht="26.4" spans="2:12">
      <c r="B280" s="175" t="s">
        <v>1169</v>
      </c>
      <c r="C280" s="56">
        <v>42934</v>
      </c>
      <c r="D280" s="21" t="s">
        <v>625</v>
      </c>
      <c r="E280" s="23" t="s">
        <v>36</v>
      </c>
      <c r="F280" s="22" t="s">
        <v>626</v>
      </c>
      <c r="G280" s="102">
        <v>351025</v>
      </c>
      <c r="H280" s="18">
        <f t="shared" si="26"/>
        <v>328060.747663551</v>
      </c>
      <c r="I280" s="18">
        <f t="shared" si="27"/>
        <v>22964.2523364486</v>
      </c>
      <c r="J280" s="136" t="s">
        <v>622</v>
      </c>
      <c r="K280" s="1"/>
      <c r="L280" s="173" t="s">
        <v>1144</v>
      </c>
    </row>
    <row r="281" ht="26.4" spans="2:12">
      <c r="B281" s="175" t="s">
        <v>1170</v>
      </c>
      <c r="C281" s="56">
        <v>42934</v>
      </c>
      <c r="D281" s="21" t="s">
        <v>627</v>
      </c>
      <c r="E281" s="23" t="s">
        <v>36</v>
      </c>
      <c r="F281" s="22" t="s">
        <v>628</v>
      </c>
      <c r="G281" s="99">
        <v>232700</v>
      </c>
      <c r="H281" s="18">
        <f t="shared" si="26"/>
        <v>217476.635514019</v>
      </c>
      <c r="I281" s="18">
        <f t="shared" si="27"/>
        <v>15223.3644859813</v>
      </c>
      <c r="J281" s="136" t="s">
        <v>622</v>
      </c>
      <c r="K281" s="1"/>
      <c r="L281" s="173" t="s">
        <v>1144</v>
      </c>
    </row>
    <row r="282" ht="28.8" spans="2:12">
      <c r="B282" s="175" t="s">
        <v>1171</v>
      </c>
      <c r="C282" s="56">
        <v>42934</v>
      </c>
      <c r="D282" s="21" t="s">
        <v>629</v>
      </c>
      <c r="E282" s="23" t="s">
        <v>630</v>
      </c>
      <c r="F282" s="161" t="s">
        <v>631</v>
      </c>
      <c r="G282" s="99">
        <v>3745</v>
      </c>
      <c r="H282" s="18">
        <f t="shared" si="26"/>
        <v>3500</v>
      </c>
      <c r="I282" s="18">
        <f t="shared" si="27"/>
        <v>245</v>
      </c>
      <c r="J282" s="136" t="s">
        <v>632</v>
      </c>
      <c r="K282" s="1"/>
      <c r="L282" s="173" t="s">
        <v>1144</v>
      </c>
    </row>
    <row r="283" ht="26.4" spans="2:12">
      <c r="B283" s="175" t="s">
        <v>1172</v>
      </c>
      <c r="C283" s="56">
        <v>42934</v>
      </c>
      <c r="D283" s="21" t="s">
        <v>633</v>
      </c>
      <c r="E283" s="23" t="s">
        <v>634</v>
      </c>
      <c r="F283" s="22" t="s">
        <v>98</v>
      </c>
      <c r="G283" s="99">
        <v>78750</v>
      </c>
      <c r="H283" s="18">
        <f t="shared" si="26"/>
        <v>73598.1308411215</v>
      </c>
      <c r="I283" s="18">
        <f t="shared" si="27"/>
        <v>5151.86915887852</v>
      </c>
      <c r="J283" s="136" t="s">
        <v>635</v>
      </c>
      <c r="K283" s="1"/>
      <c r="L283" s="173" t="s">
        <v>1144</v>
      </c>
    </row>
    <row r="284" ht="26.4" spans="2:12">
      <c r="B284" s="175" t="s">
        <v>1173</v>
      </c>
      <c r="C284" s="56">
        <v>42937</v>
      </c>
      <c r="D284" s="21" t="s">
        <v>636</v>
      </c>
      <c r="E284" s="16" t="s">
        <v>395</v>
      </c>
      <c r="F284" s="17" t="s">
        <v>268</v>
      </c>
      <c r="G284" s="99">
        <v>108280</v>
      </c>
      <c r="H284" s="18">
        <f t="shared" si="26"/>
        <v>101196.261682243</v>
      </c>
      <c r="I284" s="18">
        <f t="shared" si="27"/>
        <v>7083.73831775702</v>
      </c>
      <c r="J284" s="136" t="s">
        <v>622</v>
      </c>
      <c r="K284" s="1"/>
      <c r="L284" s="125" t="s">
        <v>1142</v>
      </c>
    </row>
    <row r="285" ht="26.4" spans="2:12">
      <c r="B285" s="175" t="s">
        <v>1174</v>
      </c>
      <c r="C285" s="56">
        <v>42937</v>
      </c>
      <c r="D285" s="21" t="s">
        <v>637</v>
      </c>
      <c r="E285" s="16" t="s">
        <v>383</v>
      </c>
      <c r="F285" s="17" t="s">
        <v>638</v>
      </c>
      <c r="G285" s="99">
        <v>14200</v>
      </c>
      <c r="H285" s="18">
        <f t="shared" si="26"/>
        <v>13271.0280373832</v>
      </c>
      <c r="I285" s="18">
        <f t="shared" si="27"/>
        <v>928.971962616823</v>
      </c>
      <c r="J285" s="136" t="s">
        <v>639</v>
      </c>
      <c r="K285" s="1"/>
      <c r="L285" s="125" t="s">
        <v>1142</v>
      </c>
    </row>
    <row r="286" ht="26.4" spans="2:12">
      <c r="B286" s="175" t="s">
        <v>1175</v>
      </c>
      <c r="C286" s="56">
        <v>42937</v>
      </c>
      <c r="D286" s="21" t="s">
        <v>640</v>
      </c>
      <c r="E286" s="16" t="s">
        <v>641</v>
      </c>
      <c r="F286" s="17" t="s">
        <v>642</v>
      </c>
      <c r="G286" s="99">
        <v>3500</v>
      </c>
      <c r="H286" s="18">
        <f t="shared" si="26"/>
        <v>3271.02803738318</v>
      </c>
      <c r="I286" s="18">
        <f t="shared" si="27"/>
        <v>228.971962616823</v>
      </c>
      <c r="J286" s="136" t="s">
        <v>643</v>
      </c>
      <c r="K286" s="1"/>
      <c r="L286" s="173" t="s">
        <v>1144</v>
      </c>
    </row>
    <row r="287" ht="26.4" spans="2:12">
      <c r="B287" s="175" t="s">
        <v>1176</v>
      </c>
      <c r="C287" s="56">
        <v>42940</v>
      </c>
      <c r="D287" s="21" t="s">
        <v>644</v>
      </c>
      <c r="E287" s="16" t="s">
        <v>451</v>
      </c>
      <c r="F287" s="17" t="s">
        <v>365</v>
      </c>
      <c r="G287" s="99">
        <v>9600</v>
      </c>
      <c r="H287" s="18">
        <f t="shared" si="26"/>
        <v>8971.96261682243</v>
      </c>
      <c r="I287" s="18">
        <f t="shared" si="27"/>
        <v>628.037383177571</v>
      </c>
      <c r="J287" s="136" t="s">
        <v>645</v>
      </c>
      <c r="K287" s="1"/>
      <c r="L287" s="125" t="s">
        <v>1142</v>
      </c>
    </row>
    <row r="288" ht="26.4" spans="2:12">
      <c r="B288" s="175" t="s">
        <v>1177</v>
      </c>
      <c r="C288" s="56">
        <v>42940</v>
      </c>
      <c r="D288" s="21" t="s">
        <v>646</v>
      </c>
      <c r="E288" s="16" t="s">
        <v>381</v>
      </c>
      <c r="F288" s="17" t="s">
        <v>268</v>
      </c>
      <c r="G288" s="99">
        <v>49440</v>
      </c>
      <c r="H288" s="18">
        <f t="shared" si="26"/>
        <v>46205.6074766355</v>
      </c>
      <c r="I288" s="18">
        <f t="shared" si="27"/>
        <v>3234.39252336449</v>
      </c>
      <c r="J288" s="136" t="s">
        <v>645</v>
      </c>
      <c r="K288" s="1"/>
      <c r="L288" s="125" t="s">
        <v>1142</v>
      </c>
    </row>
    <row r="289" ht="26.4" spans="2:12">
      <c r="B289" s="175" t="s">
        <v>1179</v>
      </c>
      <c r="C289" s="56">
        <v>42940</v>
      </c>
      <c r="D289" s="21" t="s">
        <v>647</v>
      </c>
      <c r="E289" s="16" t="s">
        <v>381</v>
      </c>
      <c r="F289" s="17" t="s">
        <v>365</v>
      </c>
      <c r="G289" s="99">
        <v>25700</v>
      </c>
      <c r="H289" s="18">
        <f t="shared" si="26"/>
        <v>24018.691588785</v>
      </c>
      <c r="I289" s="18">
        <f t="shared" si="27"/>
        <v>1681.30841121496</v>
      </c>
      <c r="J289" s="136" t="s">
        <v>648</v>
      </c>
      <c r="K289" s="1"/>
      <c r="L289" s="125" t="s">
        <v>1142</v>
      </c>
    </row>
    <row r="290" ht="26.4" spans="2:11">
      <c r="B290" s="175" t="s">
        <v>1180</v>
      </c>
      <c r="C290" s="56">
        <v>42942</v>
      </c>
      <c r="D290" s="21" t="s">
        <v>649</v>
      </c>
      <c r="E290" s="16" t="s">
        <v>407</v>
      </c>
      <c r="F290" s="133" t="s">
        <v>61</v>
      </c>
      <c r="G290" s="99">
        <v>3700</v>
      </c>
      <c r="H290" s="18">
        <f t="shared" si="26"/>
        <v>3457.94392523364</v>
      </c>
      <c r="I290" s="18">
        <f t="shared" si="27"/>
        <v>242.056074766355</v>
      </c>
      <c r="J290" s="145"/>
      <c r="K290" s="1"/>
    </row>
    <row r="291" ht="26.4" spans="2:12">
      <c r="B291" s="175" t="s">
        <v>1181</v>
      </c>
      <c r="C291" s="56">
        <v>42943</v>
      </c>
      <c r="D291" s="21" t="s">
        <v>651</v>
      </c>
      <c r="E291" s="16" t="s">
        <v>425</v>
      </c>
      <c r="F291" s="129" t="s">
        <v>436</v>
      </c>
      <c r="G291" s="99">
        <v>320396</v>
      </c>
      <c r="H291" s="18">
        <f t="shared" si="26"/>
        <v>299435.514018692</v>
      </c>
      <c r="I291" s="18">
        <f t="shared" si="27"/>
        <v>20960.4859813084</v>
      </c>
      <c r="J291" s="136" t="s">
        <v>652</v>
      </c>
      <c r="K291" s="1"/>
      <c r="L291" s="125" t="s">
        <v>1142</v>
      </c>
    </row>
    <row r="292" ht="26.4" spans="2:12">
      <c r="B292" s="175" t="s">
        <v>1182</v>
      </c>
      <c r="C292" s="56">
        <v>42943</v>
      </c>
      <c r="D292" s="21" t="s">
        <v>653</v>
      </c>
      <c r="E292" s="16" t="s">
        <v>421</v>
      </c>
      <c r="F292" s="129" t="s">
        <v>436</v>
      </c>
      <c r="G292" s="99">
        <v>70885</v>
      </c>
      <c r="H292" s="18">
        <f t="shared" si="26"/>
        <v>66247.6635514019</v>
      </c>
      <c r="I292" s="18">
        <f t="shared" si="27"/>
        <v>4637.33644859813</v>
      </c>
      <c r="J292" s="136" t="s">
        <v>652</v>
      </c>
      <c r="K292" s="1"/>
      <c r="L292" s="125" t="s">
        <v>1142</v>
      </c>
    </row>
    <row r="293" ht="26.4" spans="2:12">
      <c r="B293" s="175" t="s">
        <v>1183</v>
      </c>
      <c r="C293" s="56">
        <v>42943</v>
      </c>
      <c r="D293" s="21" t="s">
        <v>654</v>
      </c>
      <c r="E293" s="16" t="s">
        <v>428</v>
      </c>
      <c r="F293" s="129" t="s">
        <v>436</v>
      </c>
      <c r="G293" s="99">
        <v>14450</v>
      </c>
      <c r="H293" s="18">
        <f t="shared" si="26"/>
        <v>13504.6728971963</v>
      </c>
      <c r="I293" s="18">
        <f t="shared" si="27"/>
        <v>945.32710280374</v>
      </c>
      <c r="J293" s="136" t="s">
        <v>652</v>
      </c>
      <c r="K293" s="1"/>
      <c r="L293" s="125" t="s">
        <v>1142</v>
      </c>
    </row>
    <row r="294" ht="26.4" spans="2:12">
      <c r="B294" s="175" t="s">
        <v>1184</v>
      </c>
      <c r="C294" s="56">
        <v>42943</v>
      </c>
      <c r="D294" s="21" t="s">
        <v>655</v>
      </c>
      <c r="E294" s="16" t="s">
        <v>561</v>
      </c>
      <c r="F294" s="129" t="s">
        <v>436</v>
      </c>
      <c r="G294" s="99">
        <v>45440</v>
      </c>
      <c r="H294" s="18">
        <f t="shared" si="26"/>
        <v>42467.2897196262</v>
      </c>
      <c r="I294" s="18">
        <f t="shared" si="27"/>
        <v>2972.71028037383</v>
      </c>
      <c r="J294" s="136" t="s">
        <v>652</v>
      </c>
      <c r="K294" s="1"/>
      <c r="L294" s="125" t="s">
        <v>1142</v>
      </c>
    </row>
    <row r="295" ht="26.4" spans="2:12">
      <c r="B295" s="175" t="s">
        <v>1185</v>
      </c>
      <c r="C295" s="56">
        <v>42943</v>
      </c>
      <c r="D295" s="21" t="s">
        <v>656</v>
      </c>
      <c r="E295" s="16" t="s">
        <v>425</v>
      </c>
      <c r="F295" s="129" t="s">
        <v>436</v>
      </c>
      <c r="G295" s="99">
        <v>214207</v>
      </c>
      <c r="H295" s="18">
        <f t="shared" si="26"/>
        <v>200193.457943925</v>
      </c>
      <c r="I295" s="18">
        <f t="shared" si="27"/>
        <v>14013.5420560748</v>
      </c>
      <c r="J295" s="136" t="s">
        <v>652</v>
      </c>
      <c r="K295" s="1"/>
      <c r="L295" s="125" t="s">
        <v>1142</v>
      </c>
    </row>
    <row r="296" ht="26.4" spans="2:12">
      <c r="B296" s="175" t="s">
        <v>1186</v>
      </c>
      <c r="C296" s="56">
        <v>42943</v>
      </c>
      <c r="D296" s="21" t="s">
        <v>657</v>
      </c>
      <c r="E296" s="16" t="s">
        <v>421</v>
      </c>
      <c r="F296" s="129" t="s">
        <v>436</v>
      </c>
      <c r="G296" s="99">
        <v>108065</v>
      </c>
      <c r="H296" s="18">
        <f t="shared" si="26"/>
        <v>100995.327102804</v>
      </c>
      <c r="I296" s="18">
        <f t="shared" si="27"/>
        <v>7069.67289719627</v>
      </c>
      <c r="J296" s="136" t="s">
        <v>652</v>
      </c>
      <c r="K296" s="1"/>
      <c r="L296" s="125" t="s">
        <v>1142</v>
      </c>
    </row>
    <row r="297" ht="26.4" spans="2:12">
      <c r="B297" s="175" t="s">
        <v>1187</v>
      </c>
      <c r="C297" s="56">
        <v>42943</v>
      </c>
      <c r="D297" s="21" t="s">
        <v>658</v>
      </c>
      <c r="E297" s="16" t="s">
        <v>428</v>
      </c>
      <c r="F297" s="129" t="s">
        <v>436</v>
      </c>
      <c r="G297" s="99">
        <v>11415</v>
      </c>
      <c r="H297" s="18">
        <f t="shared" si="26"/>
        <v>10668.2242990654</v>
      </c>
      <c r="I297" s="18">
        <f t="shared" si="27"/>
        <v>746.775700934581</v>
      </c>
      <c r="J297" s="136" t="s">
        <v>652</v>
      </c>
      <c r="K297" s="1"/>
      <c r="L297" s="125" t="s">
        <v>1142</v>
      </c>
    </row>
    <row r="298" ht="26.4" spans="2:12">
      <c r="B298" s="175" t="s">
        <v>1188</v>
      </c>
      <c r="C298" s="56">
        <v>42943</v>
      </c>
      <c r="D298" s="21" t="s">
        <v>659</v>
      </c>
      <c r="E298" s="16" t="s">
        <v>561</v>
      </c>
      <c r="F298" s="129" t="s">
        <v>436</v>
      </c>
      <c r="G298" s="99">
        <v>32744</v>
      </c>
      <c r="H298" s="18">
        <f t="shared" si="26"/>
        <v>30601.8691588785</v>
      </c>
      <c r="I298" s="18">
        <f t="shared" si="27"/>
        <v>2142.1308411215</v>
      </c>
      <c r="J298" s="136" t="s">
        <v>652</v>
      </c>
      <c r="K298" s="1"/>
      <c r="L298" s="125" t="s">
        <v>1142</v>
      </c>
    </row>
    <row r="299" ht="26.4" spans="2:13">
      <c r="B299" s="175" t="s">
        <v>1190</v>
      </c>
      <c r="C299" s="56">
        <v>42943</v>
      </c>
      <c r="D299" s="21" t="s">
        <v>660</v>
      </c>
      <c r="E299" s="16" t="s">
        <v>661</v>
      </c>
      <c r="F299" s="162" t="s">
        <v>142</v>
      </c>
      <c r="G299" s="99">
        <v>20000</v>
      </c>
      <c r="H299" s="18">
        <f t="shared" si="26"/>
        <v>18691.5887850467</v>
      </c>
      <c r="I299" s="18">
        <f t="shared" si="27"/>
        <v>1308.41121495327</v>
      </c>
      <c r="J299" s="145"/>
      <c r="M299" s="154" t="s">
        <v>1197</v>
      </c>
    </row>
    <row r="300" ht="26.4" spans="2:12">
      <c r="B300" s="175" t="s">
        <v>1191</v>
      </c>
      <c r="C300" s="56">
        <v>42947</v>
      </c>
      <c r="D300" s="21" t="s">
        <v>663</v>
      </c>
      <c r="E300" s="16" t="s">
        <v>664</v>
      </c>
      <c r="F300" s="17" t="s">
        <v>538</v>
      </c>
      <c r="G300" s="99">
        <v>21250</v>
      </c>
      <c r="H300" s="18">
        <f t="shared" si="26"/>
        <v>19859.8130841121</v>
      </c>
      <c r="I300" s="18">
        <f t="shared" si="27"/>
        <v>1390.18691588785</v>
      </c>
      <c r="J300" s="124" t="s">
        <v>665</v>
      </c>
      <c r="L300" s="173" t="s">
        <v>1144</v>
      </c>
    </row>
    <row r="301" ht="26.4" spans="2:12">
      <c r="B301" s="175" t="s">
        <v>1192</v>
      </c>
      <c r="C301" s="56">
        <v>42947</v>
      </c>
      <c r="D301" s="21" t="s">
        <v>666</v>
      </c>
      <c r="E301" s="23" t="s">
        <v>667</v>
      </c>
      <c r="F301" s="22" t="s">
        <v>133</v>
      </c>
      <c r="G301" s="99">
        <f>35000</f>
        <v>35000</v>
      </c>
      <c r="H301" s="18">
        <f t="shared" si="26"/>
        <v>32710.2803738318</v>
      </c>
      <c r="I301" s="18">
        <f t="shared" si="27"/>
        <v>2289.71962616823</v>
      </c>
      <c r="J301" s="124" t="s">
        <v>665</v>
      </c>
      <c r="L301" s="173" t="s">
        <v>1144</v>
      </c>
    </row>
    <row r="302" ht="26.4" spans="2:12">
      <c r="B302" s="175" t="s">
        <v>1194</v>
      </c>
      <c r="C302" s="56">
        <v>42947</v>
      </c>
      <c r="D302" s="21" t="s">
        <v>668</v>
      </c>
      <c r="E302" s="23" t="s">
        <v>669</v>
      </c>
      <c r="F302" s="111" t="s">
        <v>670</v>
      </c>
      <c r="G302" s="99">
        <v>14000</v>
      </c>
      <c r="H302" s="18">
        <f t="shared" si="26"/>
        <v>13084.1121495327</v>
      </c>
      <c r="I302" s="18">
        <f t="shared" si="27"/>
        <v>915.88785046729</v>
      </c>
      <c r="J302" s="136" t="s">
        <v>671</v>
      </c>
      <c r="L302" s="125" t="s">
        <v>1142</v>
      </c>
    </row>
    <row r="303" ht="29.55" spans="2:9">
      <c r="B303" s="79"/>
      <c r="C303" s="80"/>
      <c r="D303" s="80"/>
      <c r="E303" s="82" t="s">
        <v>1145</v>
      </c>
      <c r="F303" s="82"/>
      <c r="G303" s="83">
        <f t="shared" ref="G303:I303" si="28">SUM(G259:G302)</f>
        <v>5861421.5</v>
      </c>
      <c r="H303" s="83">
        <f t="shared" si="28"/>
        <v>5477964.01869159</v>
      </c>
      <c r="I303" s="83">
        <f t="shared" si="28"/>
        <v>383457.481308412</v>
      </c>
    </row>
    <row r="305" ht="26.4" spans="2:12">
      <c r="B305" s="175" t="s">
        <v>1147</v>
      </c>
      <c r="C305" s="56">
        <v>42948</v>
      </c>
      <c r="D305" s="174" t="s">
        <v>672</v>
      </c>
      <c r="E305" s="23" t="s">
        <v>395</v>
      </c>
      <c r="F305" s="22" t="s">
        <v>61</v>
      </c>
      <c r="G305" s="99">
        <v>1750</v>
      </c>
      <c r="H305" s="18">
        <f>G305/1.07</f>
        <v>1635.51401869159</v>
      </c>
      <c r="I305" s="18">
        <f>G305-H305</f>
        <v>114.485981308411</v>
      </c>
      <c r="J305" s="145"/>
      <c r="K305" s="1"/>
      <c r="L305" s="125" t="s">
        <v>1142</v>
      </c>
    </row>
    <row r="306" ht="26.4" spans="2:13">
      <c r="B306" s="175" t="s">
        <v>1148</v>
      </c>
      <c r="C306" s="56">
        <v>42948</v>
      </c>
      <c r="D306" s="174" t="s">
        <v>674</v>
      </c>
      <c r="E306" s="23" t="s">
        <v>675</v>
      </c>
      <c r="F306" s="22" t="s">
        <v>676</v>
      </c>
      <c r="G306" s="99">
        <v>2400</v>
      </c>
      <c r="H306" s="18">
        <f>G306/1.07</f>
        <v>2242.99065420561</v>
      </c>
      <c r="I306" s="18">
        <f>G306-H306</f>
        <v>157.009345794393</v>
      </c>
      <c r="J306" s="145"/>
      <c r="K306" s="1"/>
      <c r="L306" s="125" t="s">
        <v>1142</v>
      </c>
      <c r="M306" s="154" t="s">
        <v>1146</v>
      </c>
    </row>
    <row r="307" ht="26.4" spans="2:13">
      <c r="B307" s="175" t="s">
        <v>1149</v>
      </c>
      <c r="C307" s="56">
        <v>42949</v>
      </c>
      <c r="D307" s="174" t="s">
        <v>678</v>
      </c>
      <c r="E307" s="14" t="s">
        <v>16</v>
      </c>
      <c r="F307" s="17" t="s">
        <v>414</v>
      </c>
      <c r="G307" s="102">
        <v>20000</v>
      </c>
      <c r="H307" s="18">
        <f t="shared" ref="H307:H329" si="29">G307/1.07</f>
        <v>18691.5887850467</v>
      </c>
      <c r="I307" s="18">
        <f t="shared" ref="I307:I329" si="30">G307-H307</f>
        <v>1308.41121495327</v>
      </c>
      <c r="J307" s="145"/>
      <c r="K307" s="1"/>
      <c r="L307" s="125" t="s">
        <v>1142</v>
      </c>
      <c r="M307" t="s">
        <v>1198</v>
      </c>
    </row>
    <row r="308" ht="26.4" spans="2:12">
      <c r="B308" s="175" t="s">
        <v>1150</v>
      </c>
      <c r="C308" s="56" t="s">
        <v>680</v>
      </c>
      <c r="D308" s="174" t="s">
        <v>681</v>
      </c>
      <c r="E308" s="23" t="s">
        <v>20</v>
      </c>
      <c r="F308" s="127" t="s">
        <v>682</v>
      </c>
      <c r="G308" s="99">
        <v>20000</v>
      </c>
      <c r="H308" s="18">
        <f t="shared" si="29"/>
        <v>18691.5887850467</v>
      </c>
      <c r="I308" s="18">
        <f t="shared" si="30"/>
        <v>1308.41121495327</v>
      </c>
      <c r="J308" s="136" t="s">
        <v>683</v>
      </c>
      <c r="K308" s="1"/>
      <c r="L308" s="125" t="s">
        <v>1142</v>
      </c>
    </row>
    <row r="309" ht="26.4" spans="2:12">
      <c r="B309" s="175" t="s">
        <v>1151</v>
      </c>
      <c r="C309" s="56">
        <v>42950</v>
      </c>
      <c r="D309" s="174" t="s">
        <v>684</v>
      </c>
      <c r="E309" s="14" t="s">
        <v>271</v>
      </c>
      <c r="F309" s="17" t="s">
        <v>411</v>
      </c>
      <c r="G309" s="102">
        <v>84525</v>
      </c>
      <c r="H309" s="18">
        <f t="shared" si="29"/>
        <v>78995.3271028037</v>
      </c>
      <c r="I309" s="18">
        <f t="shared" si="30"/>
        <v>5529.67289719627</v>
      </c>
      <c r="J309" s="136" t="s">
        <v>645</v>
      </c>
      <c r="K309" s="1"/>
      <c r="L309" s="173" t="s">
        <v>1142</v>
      </c>
    </row>
    <row r="310" ht="26.4" spans="2:13">
      <c r="B310" s="175" t="s">
        <v>1153</v>
      </c>
      <c r="C310" s="56">
        <v>42950</v>
      </c>
      <c r="D310" s="174" t="s">
        <v>686</v>
      </c>
      <c r="E310" s="16" t="s">
        <v>687</v>
      </c>
      <c r="F310" s="17" t="s">
        <v>688</v>
      </c>
      <c r="G310" s="99">
        <v>1937959</v>
      </c>
      <c r="H310" s="18">
        <f t="shared" si="29"/>
        <v>1811176.63551402</v>
      </c>
      <c r="I310" s="18">
        <f t="shared" si="30"/>
        <v>126782.364485981</v>
      </c>
      <c r="J310" s="136" t="s">
        <v>372</v>
      </c>
      <c r="K310" s="1"/>
      <c r="L310" s="125" t="s">
        <v>1142</v>
      </c>
      <c r="M310" t="s">
        <v>1199</v>
      </c>
    </row>
    <row r="311" ht="26.4" spans="2:12">
      <c r="B311" s="175" t="s">
        <v>1154</v>
      </c>
      <c r="C311" s="56">
        <v>42955</v>
      </c>
      <c r="D311" s="174" t="s">
        <v>689</v>
      </c>
      <c r="E311" s="23" t="s">
        <v>12</v>
      </c>
      <c r="F311" s="100" t="s">
        <v>690</v>
      </c>
      <c r="G311" s="99">
        <v>873345</v>
      </c>
      <c r="H311" s="18">
        <f t="shared" si="29"/>
        <v>816210.280373832</v>
      </c>
      <c r="I311" s="18">
        <f t="shared" si="30"/>
        <v>57134.7196261683</v>
      </c>
      <c r="J311" s="136" t="s">
        <v>179</v>
      </c>
      <c r="K311" s="1"/>
      <c r="L311" s="125" t="s">
        <v>1142</v>
      </c>
    </row>
    <row r="312" ht="26.4" spans="2:13">
      <c r="B312" s="175" t="s">
        <v>1155</v>
      </c>
      <c r="C312" s="56">
        <v>42956</v>
      </c>
      <c r="D312" s="174" t="s">
        <v>691</v>
      </c>
      <c r="E312" s="16" t="s">
        <v>116</v>
      </c>
      <c r="F312" s="133" t="s">
        <v>261</v>
      </c>
      <c r="G312" s="99">
        <v>6687.5</v>
      </c>
      <c r="H312" s="18">
        <f t="shared" si="29"/>
        <v>6250</v>
      </c>
      <c r="I312" s="18">
        <f t="shared" si="30"/>
        <v>437.5</v>
      </c>
      <c r="J312" s="136" t="s">
        <v>692</v>
      </c>
      <c r="K312" s="1"/>
      <c r="L312" s="173" t="s">
        <v>1144</v>
      </c>
      <c r="M312" s="164" t="s">
        <v>1200</v>
      </c>
    </row>
    <row r="313" ht="26.4" spans="2:12">
      <c r="B313" s="175" t="s">
        <v>1156</v>
      </c>
      <c r="C313" s="56">
        <v>42956</v>
      </c>
      <c r="D313" s="174" t="s">
        <v>693</v>
      </c>
      <c r="E313" s="16" t="s">
        <v>694</v>
      </c>
      <c r="F313" s="160" t="s">
        <v>676</v>
      </c>
      <c r="G313" s="99">
        <v>1000</v>
      </c>
      <c r="H313" s="18">
        <f t="shared" si="29"/>
        <v>934.579439252336</v>
      </c>
      <c r="I313" s="18">
        <f t="shared" si="30"/>
        <v>65.4205607476636</v>
      </c>
      <c r="J313" s="145"/>
      <c r="K313" s="1"/>
      <c r="L313" s="125" t="s">
        <v>1142</v>
      </c>
    </row>
    <row r="314" ht="26.4" spans="2:13">
      <c r="B314" s="175" t="s">
        <v>1157</v>
      </c>
      <c r="C314" s="56">
        <v>42958</v>
      </c>
      <c r="D314" s="174" t="s">
        <v>696</v>
      </c>
      <c r="E314" s="16" t="s">
        <v>513</v>
      </c>
      <c r="F314" s="129" t="s">
        <v>697</v>
      </c>
      <c r="G314" s="99">
        <v>155500</v>
      </c>
      <c r="H314" s="18">
        <f t="shared" si="29"/>
        <v>145327.102803738</v>
      </c>
      <c r="I314" s="18">
        <f t="shared" si="30"/>
        <v>10172.8971962617</v>
      </c>
      <c r="J314" s="145"/>
      <c r="K314" s="1"/>
      <c r="L314" s="173" t="s">
        <v>1142</v>
      </c>
      <c r="M314" s="163"/>
    </row>
    <row r="315" ht="26.4" spans="2:12">
      <c r="B315" s="175" t="s">
        <v>1158</v>
      </c>
      <c r="C315" s="56">
        <v>42958</v>
      </c>
      <c r="D315" s="174" t="s">
        <v>698</v>
      </c>
      <c r="E315" s="16" t="s">
        <v>613</v>
      </c>
      <c r="F315" s="129" t="s">
        <v>697</v>
      </c>
      <c r="G315" s="99">
        <v>5775</v>
      </c>
      <c r="H315" s="18">
        <f t="shared" si="29"/>
        <v>5397.19626168224</v>
      </c>
      <c r="I315" s="18">
        <f t="shared" si="30"/>
        <v>377.803738317757</v>
      </c>
      <c r="J315" s="145"/>
      <c r="K315" s="1"/>
      <c r="L315" s="173" t="s">
        <v>1142</v>
      </c>
    </row>
    <row r="316" ht="26.4" spans="2:12">
      <c r="B316" s="175" t="s">
        <v>1159</v>
      </c>
      <c r="C316" s="56">
        <v>42958</v>
      </c>
      <c r="D316" s="174" t="s">
        <v>699</v>
      </c>
      <c r="E316" s="16" t="s">
        <v>518</v>
      </c>
      <c r="F316" s="129" t="s">
        <v>697</v>
      </c>
      <c r="G316" s="99">
        <v>17025</v>
      </c>
      <c r="H316" s="18">
        <f t="shared" si="29"/>
        <v>15911.214953271</v>
      </c>
      <c r="I316" s="18">
        <f t="shared" si="30"/>
        <v>1113.78504672897</v>
      </c>
      <c r="J316" s="145"/>
      <c r="K316" s="1"/>
      <c r="L316" s="125" t="s">
        <v>1142</v>
      </c>
    </row>
    <row r="317" ht="26.4" spans="2:12">
      <c r="B317" s="175" t="s">
        <v>1160</v>
      </c>
      <c r="C317" s="56">
        <v>42958</v>
      </c>
      <c r="D317" s="174" t="s">
        <v>700</v>
      </c>
      <c r="E317" s="16" t="s">
        <v>701</v>
      </c>
      <c r="F317" s="129" t="s">
        <v>697</v>
      </c>
      <c r="G317" s="99">
        <v>3100</v>
      </c>
      <c r="H317" s="18">
        <f t="shared" si="29"/>
        <v>2897.19626168224</v>
      </c>
      <c r="I317" s="18">
        <f t="shared" si="30"/>
        <v>202.803738317757</v>
      </c>
      <c r="J317" s="145"/>
      <c r="K317" s="1"/>
      <c r="L317" s="173" t="s">
        <v>1142</v>
      </c>
    </row>
    <row r="318" ht="26.4" spans="2:12">
      <c r="B318" s="175" t="s">
        <v>1161</v>
      </c>
      <c r="C318" s="56">
        <v>42962</v>
      </c>
      <c r="D318" s="174" t="s">
        <v>702</v>
      </c>
      <c r="E318" s="16" t="s">
        <v>703</v>
      </c>
      <c r="F318" s="133" t="s">
        <v>704</v>
      </c>
      <c r="G318" s="99">
        <v>550000</v>
      </c>
      <c r="H318" s="18">
        <f t="shared" si="29"/>
        <v>514018.691588785</v>
      </c>
      <c r="I318" s="18">
        <f t="shared" si="30"/>
        <v>35981.308411215</v>
      </c>
      <c r="J318" s="136" t="s">
        <v>10</v>
      </c>
      <c r="K318" s="1"/>
      <c r="L318" s="173" t="s">
        <v>1144</v>
      </c>
    </row>
    <row r="319" ht="26.4" spans="2:12">
      <c r="B319" s="175" t="s">
        <v>1162</v>
      </c>
      <c r="C319" s="56">
        <v>42962</v>
      </c>
      <c r="D319" s="174" t="s">
        <v>705</v>
      </c>
      <c r="E319" s="16" t="s">
        <v>706</v>
      </c>
      <c r="F319" s="146" t="s">
        <v>127</v>
      </c>
      <c r="G319" s="102">
        <v>46386</v>
      </c>
      <c r="H319" s="18">
        <f t="shared" si="29"/>
        <v>43351.4018691589</v>
      </c>
      <c r="I319" s="18">
        <f t="shared" si="30"/>
        <v>3034.59813084112</v>
      </c>
      <c r="J319" s="136" t="s">
        <v>707</v>
      </c>
      <c r="K319" s="1"/>
      <c r="L319" s="125" t="s">
        <v>1142</v>
      </c>
    </row>
    <row r="320" ht="26.4" spans="2:12">
      <c r="B320" s="175" t="s">
        <v>1163</v>
      </c>
      <c r="C320" s="56">
        <v>42963</v>
      </c>
      <c r="D320" s="174" t="s">
        <v>708</v>
      </c>
      <c r="E320" s="16" t="s">
        <v>709</v>
      </c>
      <c r="F320" s="133" t="s">
        <v>710</v>
      </c>
      <c r="G320" s="99">
        <v>6955</v>
      </c>
      <c r="H320" s="18">
        <f t="shared" si="29"/>
        <v>6500</v>
      </c>
      <c r="I320" s="18">
        <f t="shared" si="30"/>
        <v>455</v>
      </c>
      <c r="J320" s="136" t="s">
        <v>711</v>
      </c>
      <c r="K320" s="1"/>
      <c r="L320" s="173" t="s">
        <v>1144</v>
      </c>
    </row>
    <row r="321" ht="26.4" spans="2:13">
      <c r="B321" s="175" t="s">
        <v>1164</v>
      </c>
      <c r="C321" s="56">
        <v>42963</v>
      </c>
      <c r="D321" s="174" t="s">
        <v>712</v>
      </c>
      <c r="E321" s="16" t="s">
        <v>713</v>
      </c>
      <c r="F321" s="133" t="s">
        <v>447</v>
      </c>
      <c r="G321" s="99">
        <v>1050</v>
      </c>
      <c r="H321" s="18">
        <f t="shared" si="29"/>
        <v>981.308411214953</v>
      </c>
      <c r="I321" s="18">
        <f t="shared" si="30"/>
        <v>68.6915887850467</v>
      </c>
      <c r="J321" s="145"/>
      <c r="K321" s="1"/>
      <c r="M321" s="154" t="s">
        <v>1146</v>
      </c>
    </row>
    <row r="322" ht="26.4" spans="2:12">
      <c r="B322" s="175" t="s">
        <v>1165</v>
      </c>
      <c r="C322" s="56">
        <v>42964</v>
      </c>
      <c r="D322" s="174" t="s">
        <v>715</v>
      </c>
      <c r="E322" s="14" t="s">
        <v>72</v>
      </c>
      <c r="F322" s="46" t="s">
        <v>716</v>
      </c>
      <c r="G322" s="99">
        <v>34930</v>
      </c>
      <c r="H322" s="18">
        <f t="shared" si="29"/>
        <v>32644.8598130841</v>
      </c>
      <c r="I322" s="18">
        <f t="shared" si="30"/>
        <v>2285.14018691589</v>
      </c>
      <c r="J322" s="136" t="s">
        <v>417</v>
      </c>
      <c r="K322" s="1"/>
      <c r="L322" s="125" t="s">
        <v>1142</v>
      </c>
    </row>
    <row r="323" ht="26.4" spans="2:12">
      <c r="B323" s="175" t="s">
        <v>1166</v>
      </c>
      <c r="C323" s="56">
        <v>42964</v>
      </c>
      <c r="D323" s="174" t="s">
        <v>717</v>
      </c>
      <c r="E323" s="16" t="s">
        <v>326</v>
      </c>
      <c r="F323" s="133" t="s">
        <v>61</v>
      </c>
      <c r="G323" s="99">
        <v>11100</v>
      </c>
      <c r="H323" s="18">
        <f t="shared" si="29"/>
        <v>10373.8317757009</v>
      </c>
      <c r="I323" s="18">
        <f t="shared" si="30"/>
        <v>726.168224299066</v>
      </c>
      <c r="J323" s="145"/>
      <c r="K323" s="1"/>
      <c r="L323" s="125" t="s">
        <v>1142</v>
      </c>
    </row>
    <row r="324" ht="26.4" spans="2:12">
      <c r="B324" s="175" t="s">
        <v>1167</v>
      </c>
      <c r="C324" s="56">
        <v>42964</v>
      </c>
      <c r="D324" s="174" t="s">
        <v>718</v>
      </c>
      <c r="E324" s="16" t="s">
        <v>100</v>
      </c>
      <c r="F324" s="17" t="s">
        <v>719</v>
      </c>
      <c r="G324" s="99">
        <v>25300</v>
      </c>
      <c r="H324" s="18">
        <f t="shared" si="29"/>
        <v>23644.8598130841</v>
      </c>
      <c r="I324" s="18">
        <f t="shared" si="30"/>
        <v>1655.14018691589</v>
      </c>
      <c r="J324" s="136" t="s">
        <v>313</v>
      </c>
      <c r="K324" s="1"/>
      <c r="L324" s="173" t="s">
        <v>1142</v>
      </c>
    </row>
    <row r="325" ht="26.4" spans="2:12">
      <c r="B325" s="175" t="s">
        <v>1168</v>
      </c>
      <c r="C325" s="56">
        <v>42964</v>
      </c>
      <c r="D325" s="174" t="s">
        <v>720</v>
      </c>
      <c r="E325" s="16" t="s">
        <v>100</v>
      </c>
      <c r="F325" s="17" t="s">
        <v>721</v>
      </c>
      <c r="G325" s="99">
        <v>19325</v>
      </c>
      <c r="H325" s="18">
        <f t="shared" si="29"/>
        <v>18060.7476635514</v>
      </c>
      <c r="I325" s="18">
        <f t="shared" si="30"/>
        <v>1264.2523364486</v>
      </c>
      <c r="J325" s="136" t="s">
        <v>313</v>
      </c>
      <c r="K325" s="1"/>
      <c r="L325" s="173" t="s">
        <v>1142</v>
      </c>
    </row>
    <row r="326" ht="26.4" spans="2:12">
      <c r="B326" s="175" t="s">
        <v>1169</v>
      </c>
      <c r="C326" s="56">
        <v>42965</v>
      </c>
      <c r="D326" s="174" t="s">
        <v>722</v>
      </c>
      <c r="E326" s="23" t="s">
        <v>723</v>
      </c>
      <c r="F326" s="22" t="s">
        <v>98</v>
      </c>
      <c r="G326" s="99">
        <v>78750</v>
      </c>
      <c r="H326" s="18">
        <f t="shared" si="29"/>
        <v>73598.1308411215</v>
      </c>
      <c r="I326" s="18">
        <f t="shared" si="30"/>
        <v>5151.86915887852</v>
      </c>
      <c r="J326" s="136" t="s">
        <v>498</v>
      </c>
      <c r="K326" s="1"/>
      <c r="L326" s="173" t="s">
        <v>1144</v>
      </c>
    </row>
    <row r="327" ht="26.4" spans="2:12">
      <c r="B327" s="175" t="s">
        <v>1170</v>
      </c>
      <c r="C327" s="56">
        <v>42965</v>
      </c>
      <c r="D327" s="174" t="s">
        <v>724</v>
      </c>
      <c r="E327" s="16" t="s">
        <v>64</v>
      </c>
      <c r="F327" s="17" t="s">
        <v>725</v>
      </c>
      <c r="G327" s="99">
        <v>60250</v>
      </c>
      <c r="H327" s="18">
        <f t="shared" si="29"/>
        <v>56308.4112149533</v>
      </c>
      <c r="I327" s="18">
        <f t="shared" si="30"/>
        <v>3941.58878504673</v>
      </c>
      <c r="J327" s="136" t="s">
        <v>313</v>
      </c>
      <c r="K327" s="1"/>
      <c r="L327" s="173" t="s">
        <v>1142</v>
      </c>
    </row>
    <row r="328" ht="26.4" spans="2:12">
      <c r="B328" s="175" t="s">
        <v>1171</v>
      </c>
      <c r="C328" s="56">
        <v>42968</v>
      </c>
      <c r="D328" s="174" t="s">
        <v>726</v>
      </c>
      <c r="E328" s="23" t="s">
        <v>12</v>
      </c>
      <c r="F328" s="100" t="s">
        <v>727</v>
      </c>
      <c r="G328" s="99">
        <v>1071808</v>
      </c>
      <c r="H328" s="18">
        <f t="shared" si="29"/>
        <v>1001689.71962617</v>
      </c>
      <c r="I328" s="18">
        <f t="shared" si="30"/>
        <v>70118.2803738319</v>
      </c>
      <c r="J328" s="136" t="s">
        <v>728</v>
      </c>
      <c r="K328" s="1"/>
      <c r="L328" s="125" t="s">
        <v>1142</v>
      </c>
    </row>
    <row r="329" ht="26.4" spans="2:13">
      <c r="B329" s="175" t="s">
        <v>1172</v>
      </c>
      <c r="C329" s="56">
        <v>42970</v>
      </c>
      <c r="D329" s="174" t="s">
        <v>729</v>
      </c>
      <c r="E329" s="23" t="s">
        <v>149</v>
      </c>
      <c r="F329" s="22" t="s">
        <v>61</v>
      </c>
      <c r="G329" s="99">
        <v>1850</v>
      </c>
      <c r="H329" s="18">
        <f t="shared" si="29"/>
        <v>1728.97196261682</v>
      </c>
      <c r="I329" s="18">
        <f t="shared" si="30"/>
        <v>121.028037383178</v>
      </c>
      <c r="J329" s="145"/>
      <c r="K329" s="1"/>
      <c r="L329" s="173" t="s">
        <v>1144</v>
      </c>
      <c r="M329" s="154" t="s">
        <v>1146</v>
      </c>
    </row>
    <row r="330" ht="26.4" spans="2:12">
      <c r="B330" s="175" t="s">
        <v>1173</v>
      </c>
      <c r="C330" s="56">
        <v>42970</v>
      </c>
      <c r="D330" s="174" t="s">
        <v>731</v>
      </c>
      <c r="E330" s="16" t="s">
        <v>326</v>
      </c>
      <c r="F330" s="17" t="s">
        <v>732</v>
      </c>
      <c r="G330" s="99">
        <v>4250</v>
      </c>
      <c r="H330" s="18">
        <f t="shared" ref="H330:H352" si="31">G330/1.07</f>
        <v>3971.96261682243</v>
      </c>
      <c r="I330" s="18">
        <f t="shared" ref="I330:I352" si="32">G330-H330</f>
        <v>278.037383177571</v>
      </c>
      <c r="J330" s="145"/>
      <c r="K330" s="1"/>
      <c r="L330" s="125" t="s">
        <v>1142</v>
      </c>
    </row>
    <row r="331" ht="26.4" spans="2:12">
      <c r="B331" s="175" t="s">
        <v>1174</v>
      </c>
      <c r="C331" s="56">
        <v>42972</v>
      </c>
      <c r="D331" s="174" t="s">
        <v>733</v>
      </c>
      <c r="E331" s="16" t="s">
        <v>425</v>
      </c>
      <c r="F331" s="129" t="s">
        <v>514</v>
      </c>
      <c r="G331" s="99">
        <v>416991</v>
      </c>
      <c r="H331" s="18">
        <f t="shared" si="31"/>
        <v>389711.214953271</v>
      </c>
      <c r="I331" s="18">
        <f t="shared" si="32"/>
        <v>27279.785046729</v>
      </c>
      <c r="J331" s="136" t="s">
        <v>556</v>
      </c>
      <c r="K331" s="1"/>
      <c r="L331" s="125" t="s">
        <v>1142</v>
      </c>
    </row>
    <row r="332" ht="26.4" spans="2:12">
      <c r="B332" s="175" t="s">
        <v>1175</v>
      </c>
      <c r="C332" s="56">
        <v>42972</v>
      </c>
      <c r="D332" s="174" t="s">
        <v>734</v>
      </c>
      <c r="E332" s="16" t="s">
        <v>421</v>
      </c>
      <c r="F332" s="129" t="s">
        <v>514</v>
      </c>
      <c r="G332" s="99">
        <v>73555</v>
      </c>
      <c r="H332" s="18">
        <f t="shared" si="31"/>
        <v>68742.9906542056</v>
      </c>
      <c r="I332" s="18">
        <f t="shared" si="32"/>
        <v>4812.0093457944</v>
      </c>
      <c r="J332" s="136" t="s">
        <v>556</v>
      </c>
      <c r="K332" s="1"/>
      <c r="L332" s="125" t="s">
        <v>1142</v>
      </c>
    </row>
    <row r="333" ht="26.4" spans="2:12">
      <c r="B333" s="175" t="s">
        <v>1176</v>
      </c>
      <c r="C333" s="56">
        <v>42972</v>
      </c>
      <c r="D333" s="174" t="s">
        <v>735</v>
      </c>
      <c r="E333" s="16" t="s">
        <v>428</v>
      </c>
      <c r="F333" s="129" t="s">
        <v>514</v>
      </c>
      <c r="G333" s="99">
        <v>8750</v>
      </c>
      <c r="H333" s="18">
        <f t="shared" si="31"/>
        <v>8177.57009345794</v>
      </c>
      <c r="I333" s="18">
        <f t="shared" si="32"/>
        <v>572.429906542056</v>
      </c>
      <c r="J333" s="136" t="s">
        <v>556</v>
      </c>
      <c r="K333" s="1"/>
      <c r="L333" s="125" t="s">
        <v>1142</v>
      </c>
    </row>
    <row r="334" ht="26.4" spans="2:12">
      <c r="B334" s="175" t="s">
        <v>1177</v>
      </c>
      <c r="C334" s="56">
        <v>42972</v>
      </c>
      <c r="D334" s="174" t="s">
        <v>736</v>
      </c>
      <c r="E334" s="16" t="s">
        <v>561</v>
      </c>
      <c r="F334" s="129" t="s">
        <v>514</v>
      </c>
      <c r="G334" s="99">
        <v>13873</v>
      </c>
      <c r="H334" s="18">
        <f t="shared" si="31"/>
        <v>12965.4205607477</v>
      </c>
      <c r="I334" s="18">
        <f t="shared" si="32"/>
        <v>907.579439252337</v>
      </c>
      <c r="J334" s="136" t="s">
        <v>556</v>
      </c>
      <c r="K334" s="1"/>
      <c r="L334" s="125" t="s">
        <v>1142</v>
      </c>
    </row>
    <row r="335" ht="26.4" spans="2:12">
      <c r="B335" s="175" t="s">
        <v>1179</v>
      </c>
      <c r="C335" s="56">
        <v>42972</v>
      </c>
      <c r="D335" s="174" t="s">
        <v>737</v>
      </c>
      <c r="E335" s="16" t="s">
        <v>425</v>
      </c>
      <c r="F335" s="129" t="s">
        <v>514</v>
      </c>
      <c r="G335" s="99">
        <v>362153</v>
      </c>
      <c r="H335" s="18">
        <f t="shared" si="31"/>
        <v>338460.747663551</v>
      </c>
      <c r="I335" s="18">
        <f t="shared" si="32"/>
        <v>23692.2523364486</v>
      </c>
      <c r="J335" s="136" t="s">
        <v>556</v>
      </c>
      <c r="K335" s="1"/>
      <c r="L335" s="125" t="s">
        <v>1142</v>
      </c>
    </row>
    <row r="336" ht="26.4" spans="2:12">
      <c r="B336" s="175" t="s">
        <v>1180</v>
      </c>
      <c r="C336" s="56">
        <v>42972</v>
      </c>
      <c r="D336" s="174" t="s">
        <v>738</v>
      </c>
      <c r="E336" s="16" t="s">
        <v>421</v>
      </c>
      <c r="F336" s="129" t="s">
        <v>514</v>
      </c>
      <c r="G336" s="99">
        <v>109785</v>
      </c>
      <c r="H336" s="18">
        <f t="shared" si="31"/>
        <v>102602.803738318</v>
      </c>
      <c r="I336" s="18">
        <f t="shared" si="32"/>
        <v>7182.19626168224</v>
      </c>
      <c r="J336" s="136" t="s">
        <v>556</v>
      </c>
      <c r="K336" s="1"/>
      <c r="L336" s="125" t="s">
        <v>1142</v>
      </c>
    </row>
    <row r="337" ht="26.4" spans="2:12">
      <c r="B337" s="175" t="s">
        <v>1181</v>
      </c>
      <c r="C337" s="56">
        <v>42972</v>
      </c>
      <c r="D337" s="174" t="s">
        <v>739</v>
      </c>
      <c r="E337" s="16" t="s">
        <v>428</v>
      </c>
      <c r="F337" s="129" t="s">
        <v>514</v>
      </c>
      <c r="G337" s="99">
        <v>8975</v>
      </c>
      <c r="H337" s="18">
        <f t="shared" si="31"/>
        <v>8387.85046728972</v>
      </c>
      <c r="I337" s="18">
        <f t="shared" si="32"/>
        <v>587.14953271028</v>
      </c>
      <c r="J337" s="136" t="s">
        <v>556</v>
      </c>
      <c r="K337" s="1"/>
      <c r="L337" s="125" t="s">
        <v>1142</v>
      </c>
    </row>
    <row r="338" ht="26.4" spans="2:12">
      <c r="B338" s="175" t="s">
        <v>1182</v>
      </c>
      <c r="C338" s="56">
        <v>42972</v>
      </c>
      <c r="D338" s="174" t="s">
        <v>740</v>
      </c>
      <c r="E338" s="16" t="s">
        <v>561</v>
      </c>
      <c r="F338" s="129" t="s">
        <v>514</v>
      </c>
      <c r="G338" s="99">
        <v>39061</v>
      </c>
      <c r="H338" s="18">
        <f t="shared" si="31"/>
        <v>36505.6074766355</v>
      </c>
      <c r="I338" s="18">
        <f t="shared" si="32"/>
        <v>2555.39252336449</v>
      </c>
      <c r="J338" s="136" t="s">
        <v>556</v>
      </c>
      <c r="K338" s="1"/>
      <c r="L338" s="125" t="s">
        <v>1142</v>
      </c>
    </row>
    <row r="339" ht="26.4" spans="2:12">
      <c r="B339" s="175" t="s">
        <v>1183</v>
      </c>
      <c r="C339" s="56">
        <v>42972</v>
      </c>
      <c r="D339" s="174" t="s">
        <v>741</v>
      </c>
      <c r="E339" s="16" t="s">
        <v>500</v>
      </c>
      <c r="F339" s="129" t="s">
        <v>312</v>
      </c>
      <c r="G339" s="99">
        <v>43275</v>
      </c>
      <c r="H339" s="18">
        <f t="shared" si="31"/>
        <v>40443.9252336449</v>
      </c>
      <c r="I339" s="18">
        <f t="shared" si="32"/>
        <v>2831.07476635514</v>
      </c>
      <c r="J339" s="136" t="s">
        <v>556</v>
      </c>
      <c r="K339" s="1"/>
      <c r="L339" s="125" t="s">
        <v>1142</v>
      </c>
    </row>
    <row r="340" ht="26.4" spans="2:12">
      <c r="B340" s="175" t="s">
        <v>1184</v>
      </c>
      <c r="C340" s="56">
        <v>42972</v>
      </c>
      <c r="D340" s="174" t="s">
        <v>742</v>
      </c>
      <c r="E340" s="16" t="s">
        <v>500</v>
      </c>
      <c r="F340" s="129" t="s">
        <v>312</v>
      </c>
      <c r="G340" s="99">
        <v>16290</v>
      </c>
      <c r="H340" s="18">
        <f t="shared" si="31"/>
        <v>15224.2990654206</v>
      </c>
      <c r="I340" s="18">
        <f t="shared" si="32"/>
        <v>1065.70093457944</v>
      </c>
      <c r="J340" s="136" t="s">
        <v>556</v>
      </c>
      <c r="K340" s="1"/>
      <c r="L340" s="125" t="s">
        <v>1142</v>
      </c>
    </row>
    <row r="341" ht="26.4" spans="2:12">
      <c r="B341" s="175" t="s">
        <v>1185</v>
      </c>
      <c r="C341" s="56">
        <v>42972</v>
      </c>
      <c r="D341" s="174" t="s">
        <v>743</v>
      </c>
      <c r="E341" s="16" t="s">
        <v>500</v>
      </c>
      <c r="F341" s="129" t="s">
        <v>332</v>
      </c>
      <c r="G341" s="99">
        <v>53315</v>
      </c>
      <c r="H341" s="18">
        <f t="shared" si="31"/>
        <v>49827.1028037383</v>
      </c>
      <c r="I341" s="18">
        <f t="shared" si="32"/>
        <v>3487.89719626169</v>
      </c>
      <c r="J341" s="136" t="s">
        <v>556</v>
      </c>
      <c r="K341" s="1"/>
      <c r="L341" s="125" t="s">
        <v>1142</v>
      </c>
    </row>
    <row r="342" ht="26.4" spans="2:12">
      <c r="B342" s="175" t="s">
        <v>1186</v>
      </c>
      <c r="C342" s="56">
        <v>42972</v>
      </c>
      <c r="D342" s="174" t="s">
        <v>744</v>
      </c>
      <c r="E342" s="16" t="s">
        <v>500</v>
      </c>
      <c r="F342" s="129" t="s">
        <v>332</v>
      </c>
      <c r="G342" s="99">
        <v>54600</v>
      </c>
      <c r="H342" s="18">
        <f t="shared" si="31"/>
        <v>51028.0373831776</v>
      </c>
      <c r="I342" s="18">
        <f t="shared" si="32"/>
        <v>3571.96261682243</v>
      </c>
      <c r="J342" s="136" t="s">
        <v>556</v>
      </c>
      <c r="K342" s="1"/>
      <c r="L342" s="125" t="s">
        <v>1142</v>
      </c>
    </row>
    <row r="343" ht="26.4" spans="2:12">
      <c r="B343" s="175" t="s">
        <v>1187</v>
      </c>
      <c r="C343" s="56">
        <v>42972</v>
      </c>
      <c r="D343" s="174" t="s">
        <v>745</v>
      </c>
      <c r="E343" s="16" t="s">
        <v>500</v>
      </c>
      <c r="F343" s="129" t="s">
        <v>436</v>
      </c>
      <c r="G343" s="99">
        <v>19595</v>
      </c>
      <c r="H343" s="18">
        <f t="shared" si="31"/>
        <v>18313.0841121495</v>
      </c>
      <c r="I343" s="18">
        <f t="shared" si="32"/>
        <v>1281.91588785047</v>
      </c>
      <c r="J343" s="136" t="s">
        <v>556</v>
      </c>
      <c r="K343" s="1"/>
      <c r="L343" s="125" t="s">
        <v>1142</v>
      </c>
    </row>
    <row r="344" ht="26.4" spans="2:12">
      <c r="B344" s="175" t="s">
        <v>1188</v>
      </c>
      <c r="C344" s="56">
        <v>42972</v>
      </c>
      <c r="D344" s="174" t="s">
        <v>746</v>
      </c>
      <c r="E344" s="16" t="s">
        <v>500</v>
      </c>
      <c r="F344" s="129" t="s">
        <v>436</v>
      </c>
      <c r="G344" s="99">
        <v>45403</v>
      </c>
      <c r="H344" s="18">
        <f t="shared" si="31"/>
        <v>42432.7102803738</v>
      </c>
      <c r="I344" s="18">
        <f t="shared" si="32"/>
        <v>2970.28971962617</v>
      </c>
      <c r="J344" s="136" t="s">
        <v>556</v>
      </c>
      <c r="K344" s="1"/>
      <c r="L344" s="125" t="s">
        <v>1142</v>
      </c>
    </row>
    <row r="345" ht="26.4" spans="2:12">
      <c r="B345" s="175" t="s">
        <v>1190</v>
      </c>
      <c r="C345" s="56">
        <v>42972</v>
      </c>
      <c r="D345" s="174" t="s">
        <v>747</v>
      </c>
      <c r="E345" s="16" t="s">
        <v>500</v>
      </c>
      <c r="F345" s="129" t="s">
        <v>514</v>
      </c>
      <c r="G345" s="99">
        <v>12400</v>
      </c>
      <c r="H345" s="18">
        <f t="shared" si="31"/>
        <v>11588.785046729</v>
      </c>
      <c r="I345" s="18">
        <f t="shared" si="32"/>
        <v>811.214953271028</v>
      </c>
      <c r="J345" s="136" t="s">
        <v>556</v>
      </c>
      <c r="K345" s="1"/>
      <c r="L345" s="125" t="s">
        <v>1142</v>
      </c>
    </row>
    <row r="346" ht="26.4" spans="2:12">
      <c r="B346" s="175" t="s">
        <v>1191</v>
      </c>
      <c r="C346" s="56">
        <v>42975</v>
      </c>
      <c r="D346" s="174" t="s">
        <v>748</v>
      </c>
      <c r="E346" s="16" t="s">
        <v>749</v>
      </c>
      <c r="F346" s="133" t="s">
        <v>750</v>
      </c>
      <c r="G346" s="99">
        <v>10700</v>
      </c>
      <c r="H346" s="18">
        <f t="shared" si="31"/>
        <v>10000</v>
      </c>
      <c r="I346" s="18">
        <f t="shared" si="32"/>
        <v>700</v>
      </c>
      <c r="J346" s="136" t="s">
        <v>751</v>
      </c>
      <c r="K346" s="1"/>
      <c r="L346" s="173" t="s">
        <v>1144</v>
      </c>
    </row>
    <row r="347" ht="26.4" spans="2:12">
      <c r="B347" s="175" t="s">
        <v>1192</v>
      </c>
      <c r="C347" s="56">
        <v>42975</v>
      </c>
      <c r="D347" s="174" t="s">
        <v>752</v>
      </c>
      <c r="E347" s="14" t="s">
        <v>84</v>
      </c>
      <c r="F347" s="129" t="s">
        <v>514</v>
      </c>
      <c r="G347" s="99">
        <v>1288811</v>
      </c>
      <c r="H347" s="18">
        <f t="shared" si="31"/>
        <v>1204496.26168224</v>
      </c>
      <c r="I347" s="18">
        <f t="shared" si="32"/>
        <v>84314.7383177571</v>
      </c>
      <c r="J347" s="136" t="s">
        <v>753</v>
      </c>
      <c r="K347" s="1"/>
      <c r="L347" s="125" t="s">
        <v>1142</v>
      </c>
    </row>
    <row r="348" ht="26.4" spans="2:12">
      <c r="B348" s="175" t="s">
        <v>1194</v>
      </c>
      <c r="C348" s="56">
        <v>42976</v>
      </c>
      <c r="D348" s="174" t="s">
        <v>754</v>
      </c>
      <c r="E348" s="23" t="s">
        <v>278</v>
      </c>
      <c r="F348" s="133" t="s">
        <v>196</v>
      </c>
      <c r="G348" s="99">
        <v>6500</v>
      </c>
      <c r="H348" s="18">
        <f t="shared" si="31"/>
        <v>6074.76635514019</v>
      </c>
      <c r="I348" s="18">
        <f t="shared" si="32"/>
        <v>425.233644859813</v>
      </c>
      <c r="J348" s="136" t="s">
        <v>711</v>
      </c>
      <c r="K348" s="1"/>
      <c r="L348" s="173" t="s">
        <v>1144</v>
      </c>
    </row>
    <row r="349" ht="26.4" spans="2:13">
      <c r="B349" s="175" t="s">
        <v>1195</v>
      </c>
      <c r="C349" s="56">
        <v>42976</v>
      </c>
      <c r="D349" s="174" t="s">
        <v>755</v>
      </c>
      <c r="E349" s="16" t="s">
        <v>756</v>
      </c>
      <c r="F349" s="133" t="s">
        <v>757</v>
      </c>
      <c r="G349" s="99">
        <v>250000</v>
      </c>
      <c r="H349" s="18">
        <f t="shared" si="31"/>
        <v>233644.859813084</v>
      </c>
      <c r="I349" s="18">
        <f t="shared" si="32"/>
        <v>16355.1401869159</v>
      </c>
      <c r="J349" s="136" t="s">
        <v>671</v>
      </c>
      <c r="K349" s="1"/>
      <c r="L349" s="173" t="s">
        <v>1144</v>
      </c>
      <c r="M349" t="s">
        <v>1201</v>
      </c>
    </row>
    <row r="350" ht="26.4" spans="2:12">
      <c r="B350" s="175" t="s">
        <v>1196</v>
      </c>
      <c r="C350" s="56">
        <v>42978</v>
      </c>
      <c r="D350" s="174" t="s">
        <v>758</v>
      </c>
      <c r="E350" s="16" t="s">
        <v>759</v>
      </c>
      <c r="F350" s="17" t="s">
        <v>538</v>
      </c>
      <c r="G350" s="99">
        <v>21250</v>
      </c>
      <c r="H350" s="18">
        <f t="shared" si="31"/>
        <v>19859.8130841121</v>
      </c>
      <c r="I350" s="18">
        <f t="shared" si="32"/>
        <v>1390.18691588785</v>
      </c>
      <c r="J350" s="136" t="s">
        <v>598</v>
      </c>
      <c r="K350" s="1"/>
      <c r="L350" s="173" t="s">
        <v>1144</v>
      </c>
    </row>
    <row r="351" ht="26.4" spans="2:12">
      <c r="B351" s="175" t="s">
        <v>1202</v>
      </c>
      <c r="C351" s="56">
        <v>42978</v>
      </c>
      <c r="D351" s="174" t="s">
        <v>760</v>
      </c>
      <c r="E351" s="23" t="s">
        <v>761</v>
      </c>
      <c r="F351" s="22" t="s">
        <v>133</v>
      </c>
      <c r="G351" s="99">
        <f>35000</f>
        <v>35000</v>
      </c>
      <c r="H351" s="18">
        <f t="shared" si="31"/>
        <v>32710.2803738318</v>
      </c>
      <c r="I351" s="18">
        <f t="shared" si="32"/>
        <v>2289.71962616823</v>
      </c>
      <c r="J351" s="136" t="s">
        <v>762</v>
      </c>
      <c r="K351" s="1"/>
      <c r="L351" s="173" t="s">
        <v>1144</v>
      </c>
    </row>
    <row r="352" ht="26.4" spans="2:12">
      <c r="B352" s="175" t="s">
        <v>1203</v>
      </c>
      <c r="C352" s="56">
        <v>42978</v>
      </c>
      <c r="D352" s="174" t="s">
        <v>763</v>
      </c>
      <c r="E352" s="23" t="s">
        <v>764</v>
      </c>
      <c r="F352" s="111" t="s">
        <v>765</v>
      </c>
      <c r="G352" s="99">
        <v>14000</v>
      </c>
      <c r="H352" s="18">
        <f t="shared" si="31"/>
        <v>13084.1121495327</v>
      </c>
      <c r="I352" s="18">
        <f t="shared" si="32"/>
        <v>915.88785046729</v>
      </c>
      <c r="J352" s="145"/>
      <c r="K352" s="1"/>
      <c r="L352" s="125" t="s">
        <v>1142</v>
      </c>
    </row>
    <row r="353" ht="29.55" spans="2:9">
      <c r="B353" s="79"/>
      <c r="C353" s="80"/>
      <c r="D353" s="80"/>
      <c r="E353" s="82" t="s">
        <v>1145</v>
      </c>
      <c r="F353" s="82"/>
      <c r="G353" s="83">
        <f t="shared" ref="G353:I353" si="33">SUM(G305:G352)</f>
        <v>7945302.5</v>
      </c>
      <c r="H353" s="83">
        <f t="shared" si="33"/>
        <v>7425516.35514018</v>
      </c>
      <c r="I353" s="83">
        <f t="shared" si="33"/>
        <v>519786.144859814</v>
      </c>
    </row>
    <row r="355" ht="26.4" spans="2:15">
      <c r="B355" s="175" t="s">
        <v>1147</v>
      </c>
      <c r="C355" s="56">
        <v>42979</v>
      </c>
      <c r="D355" s="174" t="s">
        <v>767</v>
      </c>
      <c r="E355" s="23" t="s">
        <v>64</v>
      </c>
      <c r="F355" s="17" t="s">
        <v>768</v>
      </c>
      <c r="G355" s="99">
        <v>74125</v>
      </c>
      <c r="H355" s="18">
        <f>G355/1.07</f>
        <v>69275.7009345794</v>
      </c>
      <c r="I355" s="18">
        <f>G355-H355</f>
        <v>4849.29906542056</v>
      </c>
      <c r="J355" s="136" t="s">
        <v>753</v>
      </c>
      <c r="K355" s="1"/>
      <c r="L355" s="173" t="s">
        <v>1142</v>
      </c>
      <c r="M355" s="1"/>
      <c r="N355" s="1"/>
      <c r="O355" s="1"/>
    </row>
    <row r="356" ht="26.4" spans="2:15">
      <c r="B356" s="175" t="s">
        <v>1148</v>
      </c>
      <c r="C356" s="56">
        <v>42982</v>
      </c>
      <c r="D356" s="174" t="s">
        <v>769</v>
      </c>
      <c r="E356" s="23" t="s">
        <v>383</v>
      </c>
      <c r="F356" s="17" t="s">
        <v>719</v>
      </c>
      <c r="G356" s="99">
        <v>5700</v>
      </c>
      <c r="H356" s="18">
        <f>G356/1.07</f>
        <v>5327.10280373832</v>
      </c>
      <c r="I356" s="18">
        <f>G356-H356</f>
        <v>372.897196261682</v>
      </c>
      <c r="J356" s="136" t="s">
        <v>556</v>
      </c>
      <c r="K356" s="1"/>
      <c r="L356" s="173" t="s">
        <v>1142</v>
      </c>
      <c r="M356" s="165"/>
      <c r="N356" s="1"/>
      <c r="O356" s="1"/>
    </row>
    <row r="357" ht="26.4" spans="2:15">
      <c r="B357" s="175" t="s">
        <v>1149</v>
      </c>
      <c r="C357" s="56">
        <v>42984</v>
      </c>
      <c r="D357" s="174" t="s">
        <v>770</v>
      </c>
      <c r="E357" s="16" t="s">
        <v>122</v>
      </c>
      <c r="F357" s="17" t="s">
        <v>771</v>
      </c>
      <c r="G357" s="102">
        <v>9630</v>
      </c>
      <c r="H357" s="18">
        <f t="shared" ref="H357:H384" si="34">G357/1.07</f>
        <v>9000</v>
      </c>
      <c r="I357" s="18">
        <f t="shared" ref="I357:I384" si="35">G357-H357</f>
        <v>630</v>
      </c>
      <c r="J357" s="136" t="s">
        <v>595</v>
      </c>
      <c r="K357" s="1"/>
      <c r="L357" s="173" t="s">
        <v>1142</v>
      </c>
      <c r="M357" s="154" t="s">
        <v>1146</v>
      </c>
      <c r="N357" s="1"/>
      <c r="O357" s="1"/>
    </row>
    <row r="358" ht="26.4" spans="2:15">
      <c r="B358" s="175" t="s">
        <v>1150</v>
      </c>
      <c r="C358" s="56">
        <v>42985</v>
      </c>
      <c r="D358" s="174" t="s">
        <v>772</v>
      </c>
      <c r="E358" s="14" t="s">
        <v>16</v>
      </c>
      <c r="F358" s="17" t="s">
        <v>411</v>
      </c>
      <c r="G358" s="99">
        <v>484830</v>
      </c>
      <c r="H358" s="18">
        <f t="shared" si="34"/>
        <v>453112.14953271</v>
      </c>
      <c r="I358" s="18">
        <f t="shared" si="35"/>
        <v>31717.8504672897</v>
      </c>
      <c r="J358" s="136" t="s">
        <v>773</v>
      </c>
      <c r="K358" s="1"/>
      <c r="L358" s="125" t="s">
        <v>1142</v>
      </c>
      <c r="M358" s="1"/>
      <c r="N358" s="1"/>
      <c r="O358" s="1"/>
    </row>
    <row r="359" ht="26.4" spans="2:15">
      <c r="B359" s="175" t="s">
        <v>1151</v>
      </c>
      <c r="C359" s="56">
        <v>42985</v>
      </c>
      <c r="D359" s="174" t="s">
        <v>774</v>
      </c>
      <c r="E359" s="14" t="s">
        <v>16</v>
      </c>
      <c r="F359" s="17" t="s">
        <v>775</v>
      </c>
      <c r="G359" s="102">
        <v>402633</v>
      </c>
      <c r="H359" s="18">
        <f t="shared" si="34"/>
        <v>376292.523364486</v>
      </c>
      <c r="I359" s="18">
        <f t="shared" si="35"/>
        <v>26340.4766355141</v>
      </c>
      <c r="J359" s="136" t="s">
        <v>773</v>
      </c>
      <c r="K359" s="1"/>
      <c r="L359" s="125" t="s">
        <v>1142</v>
      </c>
      <c r="M359" s="1"/>
      <c r="N359" s="1"/>
      <c r="O359" s="1"/>
    </row>
    <row r="360" ht="26.4" spans="2:15">
      <c r="B360" s="175" t="s">
        <v>1153</v>
      </c>
      <c r="C360" s="56">
        <v>42985</v>
      </c>
      <c r="D360" s="174" t="s">
        <v>776</v>
      </c>
      <c r="E360" s="14" t="s">
        <v>16</v>
      </c>
      <c r="F360" s="17" t="s">
        <v>719</v>
      </c>
      <c r="G360" s="99">
        <v>441036</v>
      </c>
      <c r="H360" s="18">
        <f t="shared" si="34"/>
        <v>412183.177570093</v>
      </c>
      <c r="I360" s="18">
        <f t="shared" si="35"/>
        <v>28852.8224299066</v>
      </c>
      <c r="J360" s="136" t="s">
        <v>773</v>
      </c>
      <c r="K360" s="1"/>
      <c r="L360" s="125" t="s">
        <v>1142</v>
      </c>
      <c r="M360" s="1"/>
      <c r="N360" s="1"/>
      <c r="O360" s="1"/>
    </row>
    <row r="361" ht="26.4" spans="2:15">
      <c r="B361" s="175" t="s">
        <v>1154</v>
      </c>
      <c r="C361" s="56">
        <v>42989</v>
      </c>
      <c r="D361" s="174" t="s">
        <v>777</v>
      </c>
      <c r="E361" s="16" t="s">
        <v>106</v>
      </c>
      <c r="F361" s="129" t="s">
        <v>778</v>
      </c>
      <c r="G361" s="99">
        <v>170100</v>
      </c>
      <c r="H361" s="18">
        <f t="shared" si="34"/>
        <v>158971.962616822</v>
      </c>
      <c r="I361" s="18">
        <f t="shared" si="35"/>
        <v>11128.0373831776</v>
      </c>
      <c r="J361" s="145"/>
      <c r="K361" s="1"/>
      <c r="L361" s="173" t="s">
        <v>1142</v>
      </c>
      <c r="M361" s="1"/>
      <c r="N361" s="1"/>
      <c r="O361" s="1"/>
    </row>
    <row r="362" ht="26.4" spans="2:15">
      <c r="B362" s="175" t="s">
        <v>1155</v>
      </c>
      <c r="C362" s="56">
        <v>42989</v>
      </c>
      <c r="D362" s="174" t="s">
        <v>779</v>
      </c>
      <c r="E362" s="16" t="s">
        <v>154</v>
      </c>
      <c r="F362" s="129" t="s">
        <v>778</v>
      </c>
      <c r="G362" s="99">
        <v>1550</v>
      </c>
      <c r="H362" s="18">
        <f t="shared" si="34"/>
        <v>1448.59813084112</v>
      </c>
      <c r="I362" s="18">
        <f t="shared" si="35"/>
        <v>101.401869158879</v>
      </c>
      <c r="J362" s="145"/>
      <c r="K362" s="1"/>
      <c r="L362" s="173" t="s">
        <v>1142</v>
      </c>
      <c r="M362" s="1"/>
      <c r="N362" s="1"/>
      <c r="O362" s="1"/>
    </row>
    <row r="363" ht="26.4" spans="2:15">
      <c r="B363" s="175" t="s">
        <v>1156</v>
      </c>
      <c r="C363" s="56">
        <v>42989</v>
      </c>
      <c r="D363" s="174" t="s">
        <v>780</v>
      </c>
      <c r="E363" s="16" t="s">
        <v>110</v>
      </c>
      <c r="F363" s="129" t="s">
        <v>778</v>
      </c>
      <c r="G363" s="99">
        <v>5775</v>
      </c>
      <c r="H363" s="18">
        <f t="shared" si="34"/>
        <v>5397.19626168224</v>
      </c>
      <c r="I363" s="18">
        <f t="shared" si="35"/>
        <v>377.803738317757</v>
      </c>
      <c r="J363" s="145"/>
      <c r="K363" s="1"/>
      <c r="L363" s="125" t="s">
        <v>1142</v>
      </c>
      <c r="M363" s="1"/>
      <c r="N363" s="1"/>
      <c r="O363" s="1"/>
    </row>
    <row r="364" ht="26.4" spans="2:15">
      <c r="B364" s="175" t="s">
        <v>1157</v>
      </c>
      <c r="C364" s="56">
        <v>42989</v>
      </c>
      <c r="D364" s="174" t="s">
        <v>781</v>
      </c>
      <c r="E364" s="16" t="s">
        <v>782</v>
      </c>
      <c r="F364" s="129" t="s">
        <v>778</v>
      </c>
      <c r="G364" s="99">
        <v>1550</v>
      </c>
      <c r="H364" s="18">
        <f t="shared" si="34"/>
        <v>1448.59813084112</v>
      </c>
      <c r="I364" s="18">
        <f t="shared" si="35"/>
        <v>101.401869158879</v>
      </c>
      <c r="J364" s="145"/>
      <c r="K364" s="1"/>
      <c r="L364" s="173" t="s">
        <v>1142</v>
      </c>
      <c r="M364" s="3"/>
      <c r="N364" s="1"/>
      <c r="O364" s="1"/>
    </row>
    <row r="365" ht="26.4" spans="2:15">
      <c r="B365" s="175" t="s">
        <v>1158</v>
      </c>
      <c r="C365" s="56">
        <v>42989</v>
      </c>
      <c r="D365" s="174" t="s">
        <v>783</v>
      </c>
      <c r="E365" s="16" t="s">
        <v>784</v>
      </c>
      <c r="F365" s="129" t="s">
        <v>778</v>
      </c>
      <c r="G365" s="99">
        <v>1550</v>
      </c>
      <c r="H365" s="18">
        <f t="shared" si="34"/>
        <v>1448.59813084112</v>
      </c>
      <c r="I365" s="18">
        <f t="shared" si="35"/>
        <v>101.401869158879</v>
      </c>
      <c r="J365" s="145"/>
      <c r="K365" s="1"/>
      <c r="L365" s="125" t="s">
        <v>1142</v>
      </c>
      <c r="M365" s="1"/>
      <c r="N365" s="1"/>
      <c r="O365" s="1"/>
    </row>
    <row r="366" ht="26.4" spans="2:15">
      <c r="B366" s="175" t="s">
        <v>1159</v>
      </c>
      <c r="C366" s="56">
        <v>42989</v>
      </c>
      <c r="D366" s="174" t="s">
        <v>785</v>
      </c>
      <c r="E366" s="16" t="s">
        <v>72</v>
      </c>
      <c r="F366" s="129" t="s">
        <v>778</v>
      </c>
      <c r="G366" s="99">
        <v>14800</v>
      </c>
      <c r="H366" s="18">
        <f t="shared" si="34"/>
        <v>13831.7757009346</v>
      </c>
      <c r="I366" s="18">
        <f t="shared" si="35"/>
        <v>968.224299065421</v>
      </c>
      <c r="J366" s="145"/>
      <c r="K366" s="1"/>
      <c r="L366" s="125" t="s">
        <v>1142</v>
      </c>
      <c r="M366" s="1"/>
      <c r="N366" s="1"/>
      <c r="O366" s="1"/>
    </row>
    <row r="367" ht="26.4" spans="2:15">
      <c r="B367" s="175" t="s">
        <v>1160</v>
      </c>
      <c r="C367" s="56">
        <v>42989</v>
      </c>
      <c r="D367" s="174" t="s">
        <v>787</v>
      </c>
      <c r="E367" s="16" t="s">
        <v>788</v>
      </c>
      <c r="F367" s="133" t="s">
        <v>789</v>
      </c>
      <c r="G367" s="99">
        <v>350000</v>
      </c>
      <c r="H367" s="18">
        <f t="shared" si="34"/>
        <v>327102.803738318</v>
      </c>
      <c r="I367" s="18">
        <f t="shared" si="35"/>
        <v>22897.1962616823</v>
      </c>
      <c r="J367" s="136" t="s">
        <v>327</v>
      </c>
      <c r="K367" s="1"/>
      <c r="L367" s="125" t="s">
        <v>1142</v>
      </c>
      <c r="M367" s="1"/>
      <c r="N367" s="1"/>
      <c r="O367" s="1"/>
    </row>
    <row r="368" ht="26.4" spans="2:15">
      <c r="B368" s="175" t="s">
        <v>1161</v>
      </c>
      <c r="C368" s="56">
        <v>42993</v>
      </c>
      <c r="D368" s="174" t="s">
        <v>790</v>
      </c>
      <c r="E368" s="16" t="s">
        <v>791</v>
      </c>
      <c r="F368" s="133" t="s">
        <v>792</v>
      </c>
      <c r="G368" s="99">
        <v>120000</v>
      </c>
      <c r="H368" s="18">
        <f t="shared" si="34"/>
        <v>112149.53271028</v>
      </c>
      <c r="I368" s="18">
        <f t="shared" si="35"/>
        <v>7850.46728971963</v>
      </c>
      <c r="J368" s="136" t="s">
        <v>793</v>
      </c>
      <c r="K368" s="1"/>
      <c r="L368" s="173" t="s">
        <v>1144</v>
      </c>
      <c r="M368" s="1"/>
      <c r="N368" s="1"/>
      <c r="O368" s="1"/>
    </row>
    <row r="369" ht="26.4" spans="2:15">
      <c r="B369" s="175" t="s">
        <v>1162</v>
      </c>
      <c r="C369" s="56">
        <v>42993</v>
      </c>
      <c r="D369" s="174" t="s">
        <v>794</v>
      </c>
      <c r="E369" s="16" t="s">
        <v>795</v>
      </c>
      <c r="F369" s="17" t="s">
        <v>796</v>
      </c>
      <c r="G369" s="102">
        <v>3476</v>
      </c>
      <c r="H369" s="18">
        <f t="shared" si="34"/>
        <v>3248.59813084112</v>
      </c>
      <c r="I369" s="18">
        <f t="shared" si="35"/>
        <v>227.401869158879</v>
      </c>
      <c r="J369" s="136" t="s">
        <v>797</v>
      </c>
      <c r="K369" s="1"/>
      <c r="L369" s="173" t="s">
        <v>1144</v>
      </c>
      <c r="M369" s="1" t="s">
        <v>1143</v>
      </c>
      <c r="N369" s="1"/>
      <c r="O369" s="1"/>
    </row>
    <row r="370" ht="26.4" spans="2:15">
      <c r="B370" s="175" t="s">
        <v>1163</v>
      </c>
      <c r="C370" s="56">
        <v>42996</v>
      </c>
      <c r="D370" s="174" t="s">
        <v>798</v>
      </c>
      <c r="E370" s="16" t="s">
        <v>791</v>
      </c>
      <c r="F370" s="133" t="s">
        <v>799</v>
      </c>
      <c r="G370" s="99">
        <v>1400</v>
      </c>
      <c r="H370" s="18">
        <f t="shared" si="34"/>
        <v>1308.41121495327</v>
      </c>
      <c r="I370" s="18">
        <f t="shared" si="35"/>
        <v>91.5887850467291</v>
      </c>
      <c r="J370" s="136" t="s">
        <v>800</v>
      </c>
      <c r="K370" s="1"/>
      <c r="L370" s="173" t="s">
        <v>1144</v>
      </c>
      <c r="M370" s="1" t="s">
        <v>1143</v>
      </c>
      <c r="N370" s="1"/>
      <c r="O370" s="1"/>
    </row>
    <row r="371" ht="26.4" spans="2:15">
      <c r="B371" s="175" t="s">
        <v>1164</v>
      </c>
      <c r="C371" s="56">
        <v>42996</v>
      </c>
      <c r="D371" s="174" t="s">
        <v>801</v>
      </c>
      <c r="E371" s="16" t="s">
        <v>451</v>
      </c>
      <c r="F371" s="17" t="s">
        <v>268</v>
      </c>
      <c r="G371" s="99">
        <v>10700</v>
      </c>
      <c r="H371" s="18">
        <f t="shared" si="34"/>
        <v>10000</v>
      </c>
      <c r="I371" s="18">
        <f t="shared" si="35"/>
        <v>700</v>
      </c>
      <c r="J371" s="136" t="s">
        <v>802</v>
      </c>
      <c r="K371" s="1"/>
      <c r="L371" s="125" t="s">
        <v>1142</v>
      </c>
      <c r="M371" s="165"/>
      <c r="N371" s="1"/>
      <c r="O371" s="1"/>
    </row>
    <row r="372" ht="26.4" spans="2:15">
      <c r="B372" s="175" t="s">
        <v>1165</v>
      </c>
      <c r="C372" s="56">
        <v>42996</v>
      </c>
      <c r="D372" s="174" t="s">
        <v>803</v>
      </c>
      <c r="E372" s="16" t="s">
        <v>451</v>
      </c>
      <c r="F372" s="17" t="s">
        <v>719</v>
      </c>
      <c r="G372" s="99">
        <v>10350</v>
      </c>
      <c r="H372" s="18">
        <f t="shared" si="34"/>
        <v>9672.89719626168</v>
      </c>
      <c r="I372" s="18">
        <f t="shared" si="35"/>
        <v>677.102803738318</v>
      </c>
      <c r="J372" s="136" t="s">
        <v>802</v>
      </c>
      <c r="K372" s="1"/>
      <c r="L372" s="125" t="s">
        <v>1142</v>
      </c>
      <c r="M372" s="1"/>
      <c r="N372" s="1"/>
      <c r="O372" s="1"/>
    </row>
    <row r="373" ht="26.4" spans="2:15">
      <c r="B373" s="175" t="s">
        <v>1166</v>
      </c>
      <c r="C373" s="56">
        <v>42996</v>
      </c>
      <c r="D373" s="174" t="s">
        <v>804</v>
      </c>
      <c r="E373" s="16" t="s">
        <v>709</v>
      </c>
      <c r="F373" s="133" t="s">
        <v>61</v>
      </c>
      <c r="G373" s="99">
        <v>3500</v>
      </c>
      <c r="H373" s="18">
        <f t="shared" si="34"/>
        <v>3271.02803738318</v>
      </c>
      <c r="I373" s="18">
        <f t="shared" si="35"/>
        <v>228.971962616823</v>
      </c>
      <c r="J373" s="145"/>
      <c r="K373" s="1"/>
      <c r="M373" s="1"/>
      <c r="N373" s="1"/>
      <c r="O373" s="1"/>
    </row>
    <row r="374" ht="26.4" spans="2:15">
      <c r="B374" s="175" t="s">
        <v>1167</v>
      </c>
      <c r="C374" s="56">
        <v>42966</v>
      </c>
      <c r="D374" s="174" t="s">
        <v>806</v>
      </c>
      <c r="E374" s="16" t="s">
        <v>84</v>
      </c>
      <c r="F374" s="129" t="s">
        <v>609</v>
      </c>
      <c r="G374" s="99">
        <v>1529707</v>
      </c>
      <c r="H374" s="18">
        <f t="shared" si="34"/>
        <v>1429632.71028037</v>
      </c>
      <c r="I374" s="18">
        <f t="shared" si="35"/>
        <v>100074.289719626</v>
      </c>
      <c r="J374" s="136" t="s">
        <v>807</v>
      </c>
      <c r="K374" s="1"/>
      <c r="L374" s="125" t="s">
        <v>1142</v>
      </c>
      <c r="M374" s="1"/>
      <c r="N374" s="1"/>
      <c r="O374" s="1"/>
    </row>
    <row r="375" ht="26.4" spans="2:15">
      <c r="B375" s="175" t="s">
        <v>1168</v>
      </c>
      <c r="C375" s="56">
        <v>42999</v>
      </c>
      <c r="D375" s="174" t="s">
        <v>808</v>
      </c>
      <c r="E375" s="16" t="s">
        <v>809</v>
      </c>
      <c r="F375" s="17" t="s">
        <v>810</v>
      </c>
      <c r="G375" s="99">
        <v>1290000</v>
      </c>
      <c r="H375" s="18">
        <f t="shared" si="34"/>
        <v>1205607.47663551</v>
      </c>
      <c r="I375" s="18">
        <f t="shared" si="35"/>
        <v>84392.5233644859</v>
      </c>
      <c r="J375" s="136" t="s">
        <v>10</v>
      </c>
      <c r="K375" s="1"/>
      <c r="L375" s="125" t="s">
        <v>1142</v>
      </c>
      <c r="M375" s="1" t="s">
        <v>1143</v>
      </c>
      <c r="N375" s="1"/>
      <c r="O375" s="1"/>
    </row>
    <row r="376" ht="26.4" spans="2:15">
      <c r="B376" s="175" t="s">
        <v>1169</v>
      </c>
      <c r="C376" s="56">
        <v>43000</v>
      </c>
      <c r="D376" s="174" t="s">
        <v>811</v>
      </c>
      <c r="E376" s="23" t="s">
        <v>812</v>
      </c>
      <c r="F376" s="22" t="s">
        <v>98</v>
      </c>
      <c r="G376" s="99">
        <v>78750</v>
      </c>
      <c r="H376" s="18">
        <f t="shared" si="34"/>
        <v>73598.1308411215</v>
      </c>
      <c r="I376" s="18">
        <f t="shared" si="35"/>
        <v>5151.86915887852</v>
      </c>
      <c r="J376" s="136" t="s">
        <v>800</v>
      </c>
      <c r="K376" s="1"/>
      <c r="L376" s="173" t="s">
        <v>1144</v>
      </c>
      <c r="M376" s="1"/>
      <c r="N376" s="1"/>
      <c r="O376" s="1"/>
    </row>
    <row r="377" ht="26.4" spans="2:15">
      <c r="B377" s="175" t="s">
        <v>1170</v>
      </c>
      <c r="C377" s="56">
        <v>43000</v>
      </c>
      <c r="D377" s="174" t="s">
        <v>813</v>
      </c>
      <c r="E377" s="16" t="s">
        <v>814</v>
      </c>
      <c r="F377" s="17" t="s">
        <v>127</v>
      </c>
      <c r="G377" s="102">
        <v>46386</v>
      </c>
      <c r="H377" s="18">
        <f t="shared" si="34"/>
        <v>43351.4018691589</v>
      </c>
      <c r="I377" s="18">
        <f t="shared" si="35"/>
        <v>3034.59813084112</v>
      </c>
      <c r="J377" s="136" t="s">
        <v>815</v>
      </c>
      <c r="K377" s="1"/>
      <c r="L377" s="173" t="s">
        <v>1144</v>
      </c>
      <c r="M377" s="1"/>
      <c r="N377" s="1"/>
      <c r="O377" s="1"/>
    </row>
    <row r="378" ht="26.4" spans="2:15">
      <c r="B378" s="175" t="s">
        <v>1171</v>
      </c>
      <c r="C378" s="56">
        <v>43003</v>
      </c>
      <c r="D378" s="174" t="s">
        <v>816</v>
      </c>
      <c r="E378" s="23" t="s">
        <v>817</v>
      </c>
      <c r="F378" s="22" t="s">
        <v>818</v>
      </c>
      <c r="G378" s="99">
        <v>6420</v>
      </c>
      <c r="H378" s="18">
        <f t="shared" si="34"/>
        <v>6000</v>
      </c>
      <c r="I378" s="18">
        <f t="shared" si="35"/>
        <v>420</v>
      </c>
      <c r="J378" s="145" t="s">
        <v>266</v>
      </c>
      <c r="K378" s="1"/>
      <c r="M378" s="1"/>
      <c r="N378" s="1"/>
      <c r="O378" s="1"/>
    </row>
    <row r="379" ht="26.4" spans="2:15">
      <c r="B379" s="175" t="s">
        <v>1172</v>
      </c>
      <c r="C379" s="56">
        <v>43003</v>
      </c>
      <c r="D379" s="174" t="s">
        <v>819</v>
      </c>
      <c r="E379" s="23" t="s">
        <v>468</v>
      </c>
      <c r="F379" s="129" t="s">
        <v>303</v>
      </c>
      <c r="G379" s="99">
        <v>1200</v>
      </c>
      <c r="H379" s="18">
        <f t="shared" si="34"/>
        <v>1121.4953271028</v>
      </c>
      <c r="I379" s="18">
        <f t="shared" si="35"/>
        <v>78.5046728971963</v>
      </c>
      <c r="J379" s="136" t="s">
        <v>632</v>
      </c>
      <c r="K379" s="1"/>
      <c r="L379" s="173" t="s">
        <v>1142</v>
      </c>
      <c r="M379" s="165"/>
      <c r="N379" s="1"/>
      <c r="O379" s="1"/>
    </row>
    <row r="380" ht="26.4" spans="2:15">
      <c r="B380" s="175" t="s">
        <v>1173</v>
      </c>
      <c r="C380" s="56">
        <v>43003</v>
      </c>
      <c r="D380" s="174" t="s">
        <v>820</v>
      </c>
      <c r="E380" s="23" t="s">
        <v>468</v>
      </c>
      <c r="F380" s="129" t="s">
        <v>332</v>
      </c>
      <c r="G380" s="99">
        <v>1200</v>
      </c>
      <c r="H380" s="18">
        <f t="shared" si="34"/>
        <v>1121.4953271028</v>
      </c>
      <c r="I380" s="18">
        <f t="shared" si="35"/>
        <v>78.5046728971963</v>
      </c>
      <c r="J380" s="136" t="s">
        <v>632</v>
      </c>
      <c r="K380" s="1"/>
      <c r="L380" s="173" t="s">
        <v>1142</v>
      </c>
      <c r="M380" s="1"/>
      <c r="N380" s="1"/>
      <c r="O380" s="1"/>
    </row>
    <row r="381" ht="26.4" spans="2:15">
      <c r="B381" s="175" t="s">
        <v>1174</v>
      </c>
      <c r="C381" s="56">
        <v>43003</v>
      </c>
      <c r="D381" s="174" t="s">
        <v>821</v>
      </c>
      <c r="E381" s="23" t="s">
        <v>468</v>
      </c>
      <c r="F381" s="129" t="s">
        <v>436</v>
      </c>
      <c r="G381" s="99">
        <v>2400</v>
      </c>
      <c r="H381" s="18">
        <f t="shared" si="34"/>
        <v>2242.99065420561</v>
      </c>
      <c r="I381" s="18">
        <f t="shared" si="35"/>
        <v>157.009345794393</v>
      </c>
      <c r="J381" s="136" t="s">
        <v>632</v>
      </c>
      <c r="K381" s="1"/>
      <c r="L381" s="173" t="s">
        <v>1142</v>
      </c>
      <c r="M381" s="1"/>
      <c r="N381" s="1"/>
      <c r="O381" s="1"/>
    </row>
    <row r="382" ht="26.4" spans="2:15">
      <c r="B382" s="175" t="s">
        <v>1175</v>
      </c>
      <c r="C382" s="56">
        <v>43003</v>
      </c>
      <c r="D382" s="174" t="s">
        <v>822</v>
      </c>
      <c r="E382" s="23" t="s">
        <v>468</v>
      </c>
      <c r="F382" s="129" t="s">
        <v>514</v>
      </c>
      <c r="G382" s="99">
        <v>1200</v>
      </c>
      <c r="H382" s="18">
        <f t="shared" si="34"/>
        <v>1121.4953271028</v>
      </c>
      <c r="I382" s="18">
        <f t="shared" si="35"/>
        <v>78.5046728971963</v>
      </c>
      <c r="J382" s="136" t="s">
        <v>632</v>
      </c>
      <c r="K382" s="1"/>
      <c r="L382" s="173" t="s">
        <v>1142</v>
      </c>
      <c r="M382" s="1"/>
      <c r="N382" s="1"/>
      <c r="O382" s="1"/>
    </row>
    <row r="383" ht="26.4" spans="2:15">
      <c r="B383" s="175" t="s">
        <v>1176</v>
      </c>
      <c r="C383" s="56">
        <v>43003</v>
      </c>
      <c r="D383" s="174" t="s">
        <v>823</v>
      </c>
      <c r="E383" s="23" t="s">
        <v>468</v>
      </c>
      <c r="F383" s="129" t="s">
        <v>697</v>
      </c>
      <c r="G383" s="102">
        <v>5850</v>
      </c>
      <c r="H383" s="18">
        <f t="shared" si="34"/>
        <v>5467.28971962617</v>
      </c>
      <c r="I383" s="18">
        <f t="shared" si="35"/>
        <v>382.710280373832</v>
      </c>
      <c r="J383" s="136" t="s">
        <v>632</v>
      </c>
      <c r="K383" s="1"/>
      <c r="L383" s="173" t="s">
        <v>1142</v>
      </c>
      <c r="M383" s="1"/>
      <c r="N383" s="1"/>
      <c r="O383" s="1"/>
    </row>
    <row r="384" ht="26.4" spans="2:15">
      <c r="B384" s="175" t="s">
        <v>1177</v>
      </c>
      <c r="C384" s="56">
        <v>43008</v>
      </c>
      <c r="D384" s="174" t="s">
        <v>824</v>
      </c>
      <c r="E384" s="23" t="s">
        <v>825</v>
      </c>
      <c r="F384" s="111" t="s">
        <v>826</v>
      </c>
      <c r="G384" s="99">
        <v>14000</v>
      </c>
      <c r="H384" s="18">
        <f t="shared" si="34"/>
        <v>13084.1121495327</v>
      </c>
      <c r="I384" s="18">
        <f t="shared" si="35"/>
        <v>915.88785046729</v>
      </c>
      <c r="J384" s="145"/>
      <c r="K384" s="1"/>
      <c r="L384" s="125" t="s">
        <v>1142</v>
      </c>
      <c r="M384" s="1"/>
      <c r="N384" s="1"/>
      <c r="O384" s="1"/>
    </row>
    <row r="385" ht="29.55" spans="2:10">
      <c r="B385" s="79"/>
      <c r="C385" s="80"/>
      <c r="D385" s="80"/>
      <c r="E385" s="82" t="s">
        <v>1145</v>
      </c>
      <c r="F385" s="82"/>
      <c r="G385" s="83">
        <f t="shared" ref="G385:I385" si="36">SUM(G355:G384)</f>
        <v>5089818</v>
      </c>
      <c r="H385" s="83">
        <f t="shared" si="36"/>
        <v>4756839.25233645</v>
      </c>
      <c r="I385" s="83">
        <f t="shared" si="36"/>
        <v>332978.747663552</v>
      </c>
      <c r="J385" s="136"/>
    </row>
    <row r="387" ht="26.4" spans="2:15">
      <c r="B387" s="175" t="s">
        <v>1147</v>
      </c>
      <c r="C387" s="56">
        <v>43009</v>
      </c>
      <c r="D387" s="174" t="s">
        <v>828</v>
      </c>
      <c r="E387" s="23" t="s">
        <v>829</v>
      </c>
      <c r="F387" s="17" t="s">
        <v>830</v>
      </c>
      <c r="G387" s="99">
        <v>1345000</v>
      </c>
      <c r="H387" s="18">
        <f>G387/1.07</f>
        <v>1257009.34579439</v>
      </c>
      <c r="I387" s="18">
        <f>G387-H387</f>
        <v>87990.6542056075</v>
      </c>
      <c r="J387" s="136" t="s">
        <v>831</v>
      </c>
      <c r="K387" s="1"/>
      <c r="L387" s="173" t="s">
        <v>1142</v>
      </c>
      <c r="M387" s="1"/>
      <c r="N387" s="1"/>
      <c r="O387" s="1"/>
    </row>
    <row r="388" ht="26.4" spans="2:15">
      <c r="B388" s="175" t="s">
        <v>1148</v>
      </c>
      <c r="C388" s="56">
        <v>43009</v>
      </c>
      <c r="D388" s="174" t="s">
        <v>832</v>
      </c>
      <c r="E388" s="23" t="s">
        <v>833</v>
      </c>
      <c r="F388" s="17" t="s">
        <v>789</v>
      </c>
      <c r="G388" s="99">
        <v>345000</v>
      </c>
      <c r="H388" s="18">
        <f>G388/1.07</f>
        <v>322429.906542056</v>
      </c>
      <c r="I388" s="18">
        <f>G388-H388</f>
        <v>22570.0934579439</v>
      </c>
      <c r="J388" s="136" t="s">
        <v>834</v>
      </c>
      <c r="K388" s="1"/>
      <c r="L388" s="173" t="s">
        <v>1142</v>
      </c>
      <c r="M388" s="165"/>
      <c r="N388" s="1"/>
      <c r="O388" s="1"/>
    </row>
    <row r="389" ht="26.4" spans="2:15">
      <c r="B389" s="175" t="s">
        <v>1149</v>
      </c>
      <c r="C389" s="56">
        <v>43009</v>
      </c>
      <c r="D389" s="174" t="s">
        <v>835</v>
      </c>
      <c r="E389" s="23" t="s">
        <v>12</v>
      </c>
      <c r="F389" s="100" t="s">
        <v>836</v>
      </c>
      <c r="G389" s="102">
        <v>1098365.5</v>
      </c>
      <c r="H389" s="18">
        <f t="shared" ref="H389:H428" si="37">G389/1.07</f>
        <v>1026509.81308411</v>
      </c>
      <c r="I389" s="18">
        <f t="shared" ref="I389:I428" si="38">G389-H389</f>
        <v>71855.6869158879</v>
      </c>
      <c r="J389" s="136" t="s">
        <v>837</v>
      </c>
      <c r="K389" s="1"/>
      <c r="L389" s="173" t="s">
        <v>1142</v>
      </c>
      <c r="M389" s="165"/>
      <c r="N389" s="1"/>
      <c r="O389" s="1"/>
    </row>
    <row r="390" ht="26.4" spans="2:15">
      <c r="B390" s="175" t="s">
        <v>1150</v>
      </c>
      <c r="C390" s="56">
        <v>43009</v>
      </c>
      <c r="D390" s="174" t="s">
        <v>838</v>
      </c>
      <c r="E390" s="16" t="s">
        <v>839</v>
      </c>
      <c r="F390" s="17" t="s">
        <v>538</v>
      </c>
      <c r="G390" s="99">
        <v>21250</v>
      </c>
      <c r="H390" s="18">
        <f t="shared" si="37"/>
        <v>19859.8130841121</v>
      </c>
      <c r="I390" s="18">
        <f t="shared" si="38"/>
        <v>1390.18691588785</v>
      </c>
      <c r="J390" s="136" t="s">
        <v>840</v>
      </c>
      <c r="K390" s="1"/>
      <c r="M390" s="1"/>
      <c r="N390" s="1"/>
      <c r="O390" s="1"/>
    </row>
    <row r="391" ht="26.4" spans="2:15">
      <c r="B391" s="175" t="s">
        <v>1151</v>
      </c>
      <c r="C391" s="56">
        <v>43009</v>
      </c>
      <c r="D391" s="174" t="s">
        <v>841</v>
      </c>
      <c r="E391" s="23" t="s">
        <v>842</v>
      </c>
      <c r="F391" s="22" t="s">
        <v>133</v>
      </c>
      <c r="G391" s="99">
        <f>35000</f>
        <v>35000</v>
      </c>
      <c r="H391" s="18">
        <f t="shared" si="37"/>
        <v>32710.2803738318</v>
      </c>
      <c r="I391" s="18">
        <f t="shared" si="38"/>
        <v>2289.71962616823</v>
      </c>
      <c r="J391" s="156" t="s">
        <v>843</v>
      </c>
      <c r="K391" s="1"/>
      <c r="M391" s="1"/>
      <c r="N391" s="1"/>
      <c r="O391" s="1"/>
    </row>
    <row r="392" ht="26.4" spans="2:15">
      <c r="B392" s="175" t="s">
        <v>1153</v>
      </c>
      <c r="C392" s="56">
        <v>43010</v>
      </c>
      <c r="D392" s="174" t="s">
        <v>844</v>
      </c>
      <c r="E392" s="23" t="s">
        <v>27</v>
      </c>
      <c r="F392" s="23" t="s">
        <v>845</v>
      </c>
      <c r="G392" s="99">
        <v>118000</v>
      </c>
      <c r="H392" s="18">
        <f t="shared" si="37"/>
        <v>110280.373831776</v>
      </c>
      <c r="I392" s="18">
        <f t="shared" si="38"/>
        <v>7719.62616822431</v>
      </c>
      <c r="J392" s="136" t="s">
        <v>846</v>
      </c>
      <c r="K392" s="1"/>
      <c r="L392" s="173" t="s">
        <v>1144</v>
      </c>
      <c r="M392" s="1"/>
      <c r="N392" s="1"/>
      <c r="O392" s="1"/>
    </row>
    <row r="393" ht="26.4" spans="2:15">
      <c r="B393" s="175" t="s">
        <v>1154</v>
      </c>
      <c r="C393" s="56">
        <v>43011</v>
      </c>
      <c r="D393" s="174" t="s">
        <v>847</v>
      </c>
      <c r="E393" s="16" t="s">
        <v>84</v>
      </c>
      <c r="F393" s="129" t="s">
        <v>697</v>
      </c>
      <c r="G393" s="99">
        <v>715851</v>
      </c>
      <c r="H393" s="18">
        <f t="shared" si="37"/>
        <v>669019.626168224</v>
      </c>
      <c r="I393" s="18">
        <f t="shared" si="38"/>
        <v>46831.3738317757</v>
      </c>
      <c r="J393" s="136" t="s">
        <v>531</v>
      </c>
      <c r="K393" s="1"/>
      <c r="L393" s="125" t="s">
        <v>1142</v>
      </c>
      <c r="M393" s="1" t="s">
        <v>1204</v>
      </c>
      <c r="N393" s="1"/>
      <c r="O393" s="1"/>
    </row>
    <row r="394" ht="26.4" spans="2:15">
      <c r="B394" s="175" t="s">
        <v>1155</v>
      </c>
      <c r="C394" s="56">
        <v>43011</v>
      </c>
      <c r="D394" s="174" t="s">
        <v>848</v>
      </c>
      <c r="E394" s="16" t="s">
        <v>675</v>
      </c>
      <c r="F394" s="129" t="s">
        <v>849</v>
      </c>
      <c r="G394" s="99">
        <v>3000</v>
      </c>
      <c r="H394" s="18">
        <f t="shared" si="37"/>
        <v>2803.73831775701</v>
      </c>
      <c r="I394" s="18">
        <f t="shared" si="38"/>
        <v>196.261682242991</v>
      </c>
      <c r="J394" s="145"/>
      <c r="K394" s="1"/>
      <c r="L394" s="125" t="s">
        <v>1142</v>
      </c>
      <c r="M394" s="154" t="s">
        <v>1146</v>
      </c>
      <c r="N394" s="1"/>
      <c r="O394" s="1"/>
    </row>
    <row r="395" ht="26.4" spans="2:15">
      <c r="B395" s="175" t="s">
        <v>1156</v>
      </c>
      <c r="C395" s="56">
        <v>43012</v>
      </c>
      <c r="D395" s="174" t="s">
        <v>850</v>
      </c>
      <c r="E395" s="16" t="s">
        <v>271</v>
      </c>
      <c r="F395" s="17" t="s">
        <v>775</v>
      </c>
      <c r="G395" s="99">
        <v>89080</v>
      </c>
      <c r="H395" s="18">
        <f t="shared" si="37"/>
        <v>83252.3364485981</v>
      </c>
      <c r="I395" s="18">
        <f t="shared" si="38"/>
        <v>5827.66355140187</v>
      </c>
      <c r="J395" s="136" t="s">
        <v>843</v>
      </c>
      <c r="K395" s="1"/>
      <c r="L395" s="125" t="s">
        <v>1142</v>
      </c>
      <c r="M395" s="1"/>
      <c r="N395" s="1"/>
      <c r="O395" s="1"/>
    </row>
    <row r="396" ht="26.4" spans="2:15">
      <c r="B396" s="175" t="s">
        <v>1157</v>
      </c>
      <c r="C396" s="56">
        <v>43013</v>
      </c>
      <c r="D396" s="174" t="s">
        <v>851</v>
      </c>
      <c r="E396" s="16" t="s">
        <v>852</v>
      </c>
      <c r="F396" s="133" t="s">
        <v>853</v>
      </c>
      <c r="G396" s="99">
        <v>2450</v>
      </c>
      <c r="H396" s="18">
        <f t="shared" si="37"/>
        <v>2289.71962616822</v>
      </c>
      <c r="I396" s="18">
        <f t="shared" si="38"/>
        <v>160.280373831776</v>
      </c>
      <c r="J396" s="136" t="s">
        <v>854</v>
      </c>
      <c r="K396" s="1"/>
      <c r="L396" s="173" t="s">
        <v>1144</v>
      </c>
      <c r="M396" s="3"/>
      <c r="N396" s="1"/>
      <c r="O396" s="1"/>
    </row>
    <row r="397" ht="26.4" spans="2:15">
      <c r="B397" s="175" t="s">
        <v>1158</v>
      </c>
      <c r="C397" s="56">
        <v>43017</v>
      </c>
      <c r="D397" s="174" t="s">
        <v>855</v>
      </c>
      <c r="E397" s="16" t="s">
        <v>513</v>
      </c>
      <c r="F397" s="129" t="s">
        <v>856</v>
      </c>
      <c r="G397" s="99">
        <v>145200</v>
      </c>
      <c r="H397" s="18">
        <f t="shared" si="37"/>
        <v>135700.934579439</v>
      </c>
      <c r="I397" s="18">
        <f t="shared" si="38"/>
        <v>9499.06542056074</v>
      </c>
      <c r="J397" s="145"/>
      <c r="K397" s="1"/>
      <c r="M397" s="1"/>
      <c r="N397" s="1"/>
      <c r="O397" s="1"/>
    </row>
    <row r="398" ht="26.4" spans="2:15">
      <c r="B398" s="175" t="s">
        <v>1159</v>
      </c>
      <c r="C398" s="56">
        <v>43017</v>
      </c>
      <c r="D398" s="174" t="s">
        <v>857</v>
      </c>
      <c r="E398" s="16" t="s">
        <v>858</v>
      </c>
      <c r="F398" s="129" t="s">
        <v>856</v>
      </c>
      <c r="G398" s="99">
        <v>25125</v>
      </c>
      <c r="H398" s="18">
        <f t="shared" si="37"/>
        <v>23481.308411215</v>
      </c>
      <c r="I398" s="18">
        <f t="shared" si="38"/>
        <v>1643.69158878505</v>
      </c>
      <c r="J398" s="145"/>
      <c r="K398" s="1"/>
      <c r="M398" s="1"/>
      <c r="N398" s="1"/>
      <c r="O398" s="1"/>
    </row>
    <row r="399" ht="26.4" spans="2:15">
      <c r="B399" s="175" t="s">
        <v>1160</v>
      </c>
      <c r="C399" s="56">
        <v>43017</v>
      </c>
      <c r="D399" s="174" t="s">
        <v>859</v>
      </c>
      <c r="E399" s="16" t="s">
        <v>518</v>
      </c>
      <c r="F399" s="129" t="s">
        <v>856</v>
      </c>
      <c r="G399" s="99">
        <v>4050</v>
      </c>
      <c r="H399" s="18">
        <f t="shared" si="37"/>
        <v>3785.04672897196</v>
      </c>
      <c r="I399" s="18">
        <f t="shared" si="38"/>
        <v>264.953271028038</v>
      </c>
      <c r="J399" s="145"/>
      <c r="K399" s="1"/>
      <c r="M399" s="1"/>
      <c r="N399" s="1"/>
      <c r="O399" s="1"/>
    </row>
    <row r="400" ht="26.4" spans="2:15">
      <c r="B400" s="175" t="s">
        <v>1161</v>
      </c>
      <c r="C400" s="56">
        <v>43018</v>
      </c>
      <c r="D400" s="174" t="s">
        <v>860</v>
      </c>
      <c r="E400" s="16" t="s">
        <v>425</v>
      </c>
      <c r="F400" s="129" t="s">
        <v>609</v>
      </c>
      <c r="G400" s="99">
        <v>496934</v>
      </c>
      <c r="H400" s="18">
        <f t="shared" si="37"/>
        <v>464424.299065421</v>
      </c>
      <c r="I400" s="18">
        <f t="shared" si="38"/>
        <v>32509.7009345795</v>
      </c>
      <c r="J400" s="136" t="s">
        <v>837</v>
      </c>
      <c r="K400" s="1"/>
      <c r="L400" s="173" t="s">
        <v>1142</v>
      </c>
      <c r="M400" s="1"/>
      <c r="N400" s="1"/>
      <c r="O400" s="1"/>
    </row>
    <row r="401" ht="26.4" spans="2:15">
      <c r="B401" s="175" t="s">
        <v>1162</v>
      </c>
      <c r="C401" s="56">
        <v>43018</v>
      </c>
      <c r="D401" s="174" t="s">
        <v>861</v>
      </c>
      <c r="E401" s="16" t="s">
        <v>421</v>
      </c>
      <c r="F401" s="129" t="s">
        <v>609</v>
      </c>
      <c r="G401" s="102">
        <v>98995</v>
      </c>
      <c r="H401" s="18">
        <f t="shared" si="37"/>
        <v>92518.691588785</v>
      </c>
      <c r="I401" s="18">
        <f t="shared" si="38"/>
        <v>6476.30841121495</v>
      </c>
      <c r="J401" s="136" t="s">
        <v>837</v>
      </c>
      <c r="K401" s="1"/>
      <c r="L401" s="173" t="s">
        <v>1142</v>
      </c>
      <c r="M401" s="1"/>
      <c r="N401" s="1"/>
      <c r="O401" s="1"/>
    </row>
    <row r="402" ht="26.4" spans="2:15">
      <c r="B402" s="175" t="s">
        <v>1163</v>
      </c>
      <c r="C402" s="56">
        <v>43018</v>
      </c>
      <c r="D402" s="174" t="s">
        <v>862</v>
      </c>
      <c r="E402" s="16" t="s">
        <v>428</v>
      </c>
      <c r="F402" s="129" t="s">
        <v>609</v>
      </c>
      <c r="G402" s="99">
        <v>8000</v>
      </c>
      <c r="H402" s="18">
        <f t="shared" si="37"/>
        <v>7476.63551401869</v>
      </c>
      <c r="I402" s="18">
        <f t="shared" si="38"/>
        <v>523.364485981308</v>
      </c>
      <c r="J402" s="136" t="s">
        <v>837</v>
      </c>
      <c r="K402" s="1"/>
      <c r="L402" s="173" t="s">
        <v>1142</v>
      </c>
      <c r="M402" s="1"/>
      <c r="N402" s="1"/>
      <c r="O402" s="1"/>
    </row>
    <row r="403" ht="26.4" spans="2:15">
      <c r="B403" s="175" t="s">
        <v>1164</v>
      </c>
      <c r="C403" s="56">
        <v>43018</v>
      </c>
      <c r="D403" s="174" t="s">
        <v>863</v>
      </c>
      <c r="E403" s="16" t="s">
        <v>561</v>
      </c>
      <c r="F403" s="129" t="s">
        <v>609</v>
      </c>
      <c r="G403" s="99">
        <v>40384</v>
      </c>
      <c r="H403" s="18">
        <f t="shared" si="37"/>
        <v>37742.0560747664</v>
      </c>
      <c r="I403" s="18">
        <f t="shared" si="38"/>
        <v>2641.94392523365</v>
      </c>
      <c r="J403" s="136" t="s">
        <v>837</v>
      </c>
      <c r="K403" s="1"/>
      <c r="L403" s="173" t="s">
        <v>1142</v>
      </c>
      <c r="M403" s="165"/>
      <c r="N403" s="1"/>
      <c r="O403" s="1"/>
    </row>
    <row r="404" ht="26.4" spans="2:15">
      <c r="B404" s="175" t="s">
        <v>1165</v>
      </c>
      <c r="C404" s="56">
        <v>43018</v>
      </c>
      <c r="D404" s="174" t="s">
        <v>864</v>
      </c>
      <c r="E404" s="16" t="s">
        <v>425</v>
      </c>
      <c r="F404" s="129" t="s">
        <v>609</v>
      </c>
      <c r="G404" s="102">
        <v>294549</v>
      </c>
      <c r="H404" s="18">
        <f t="shared" si="37"/>
        <v>275279.439252336</v>
      </c>
      <c r="I404" s="18">
        <f t="shared" si="38"/>
        <v>19269.5607476635</v>
      </c>
      <c r="J404" s="136" t="s">
        <v>837</v>
      </c>
      <c r="K404" s="1"/>
      <c r="L404" s="173" t="s">
        <v>1142</v>
      </c>
      <c r="M404" s="1"/>
      <c r="N404" s="1"/>
      <c r="O404" s="1"/>
    </row>
    <row r="405" ht="26.4" spans="2:15">
      <c r="B405" s="175" t="s">
        <v>1166</v>
      </c>
      <c r="C405" s="56">
        <v>43018</v>
      </c>
      <c r="D405" s="174" t="s">
        <v>865</v>
      </c>
      <c r="E405" s="16" t="s">
        <v>421</v>
      </c>
      <c r="F405" s="129" t="s">
        <v>609</v>
      </c>
      <c r="G405" s="99">
        <v>75260</v>
      </c>
      <c r="H405" s="18">
        <f t="shared" si="37"/>
        <v>70336.4485981308</v>
      </c>
      <c r="I405" s="18">
        <f t="shared" si="38"/>
        <v>4923.55140186916</v>
      </c>
      <c r="J405" s="136" t="s">
        <v>837</v>
      </c>
      <c r="K405" s="1"/>
      <c r="L405" s="173" t="s">
        <v>1142</v>
      </c>
      <c r="M405" s="1"/>
      <c r="N405" s="1"/>
      <c r="O405" s="1"/>
    </row>
    <row r="406" ht="26.4" spans="2:15">
      <c r="B406" s="175" t="s">
        <v>1167</v>
      </c>
      <c r="C406" s="56">
        <v>43018</v>
      </c>
      <c r="D406" s="174" t="s">
        <v>866</v>
      </c>
      <c r="E406" s="16" t="s">
        <v>561</v>
      </c>
      <c r="F406" s="129" t="s">
        <v>609</v>
      </c>
      <c r="G406" s="99">
        <v>61167</v>
      </c>
      <c r="H406" s="18">
        <f t="shared" si="37"/>
        <v>57165.4205607477</v>
      </c>
      <c r="I406" s="18">
        <f t="shared" si="38"/>
        <v>4001.57943925234</v>
      </c>
      <c r="J406" s="136" t="s">
        <v>837</v>
      </c>
      <c r="K406" s="1"/>
      <c r="L406" s="173" t="s">
        <v>1142</v>
      </c>
      <c r="M406" s="1"/>
      <c r="N406" s="1"/>
      <c r="O406" s="1"/>
    </row>
    <row r="407" ht="26.4" spans="2:15">
      <c r="B407" s="175" t="s">
        <v>1168</v>
      </c>
      <c r="C407" s="56">
        <v>43018</v>
      </c>
      <c r="D407" s="174" t="s">
        <v>867</v>
      </c>
      <c r="E407" s="16" t="s">
        <v>500</v>
      </c>
      <c r="F407" s="129" t="s">
        <v>514</v>
      </c>
      <c r="G407" s="99">
        <v>72285</v>
      </c>
      <c r="H407" s="18">
        <f t="shared" si="37"/>
        <v>67556.0747663551</v>
      </c>
      <c r="I407" s="18">
        <f t="shared" si="38"/>
        <v>4728.92523364487</v>
      </c>
      <c r="J407" s="136" t="s">
        <v>217</v>
      </c>
      <c r="K407" s="1"/>
      <c r="L407" s="173" t="s">
        <v>1142</v>
      </c>
      <c r="M407" s="1"/>
      <c r="N407" s="1"/>
      <c r="O407" s="1"/>
    </row>
    <row r="408" ht="26.4" spans="2:15">
      <c r="B408" s="175" t="s">
        <v>1169</v>
      </c>
      <c r="C408" s="56">
        <v>43019</v>
      </c>
      <c r="D408" s="174" t="s">
        <v>868</v>
      </c>
      <c r="E408" s="16" t="s">
        <v>709</v>
      </c>
      <c r="F408" s="129" t="s">
        <v>869</v>
      </c>
      <c r="G408" s="99">
        <v>3477.5</v>
      </c>
      <c r="H408" s="18">
        <f t="shared" si="37"/>
        <v>3250</v>
      </c>
      <c r="I408" s="18">
        <f t="shared" si="38"/>
        <v>227.5</v>
      </c>
      <c r="J408" s="145"/>
      <c r="K408" s="1"/>
      <c r="M408" s="1"/>
      <c r="N408" s="1"/>
      <c r="O408" s="1"/>
    </row>
    <row r="409" ht="26.4" spans="2:15">
      <c r="B409" s="175" t="s">
        <v>1170</v>
      </c>
      <c r="C409" s="56">
        <v>43019</v>
      </c>
      <c r="D409" s="174" t="s">
        <v>870</v>
      </c>
      <c r="E409" s="16" t="s">
        <v>72</v>
      </c>
      <c r="F409" s="46" t="s">
        <v>871</v>
      </c>
      <c r="G409" s="102">
        <v>13100</v>
      </c>
      <c r="H409" s="18">
        <f t="shared" si="37"/>
        <v>12242.9906542056</v>
      </c>
      <c r="I409" s="18">
        <f t="shared" si="38"/>
        <v>857.009345794393</v>
      </c>
      <c r="J409" s="145"/>
      <c r="K409" s="1"/>
      <c r="L409" s="173" t="s">
        <v>1142</v>
      </c>
      <c r="M409" s="1"/>
      <c r="N409" s="1"/>
      <c r="O409" s="1"/>
    </row>
    <row r="410" ht="26.4" spans="2:15">
      <c r="B410" s="175" t="s">
        <v>1171</v>
      </c>
      <c r="C410" s="56">
        <v>43019</v>
      </c>
      <c r="D410" s="174" t="s">
        <v>872</v>
      </c>
      <c r="E410" s="16" t="s">
        <v>873</v>
      </c>
      <c r="F410" s="146" t="s">
        <v>127</v>
      </c>
      <c r="G410" s="102">
        <v>46386</v>
      </c>
      <c r="H410" s="18">
        <f t="shared" si="37"/>
        <v>43351.4018691589</v>
      </c>
      <c r="I410" s="18">
        <f t="shared" si="38"/>
        <v>3034.59813084112</v>
      </c>
      <c r="J410" s="136" t="s">
        <v>874</v>
      </c>
      <c r="K410" s="1"/>
      <c r="L410" s="173" t="s">
        <v>1144</v>
      </c>
      <c r="M410" s="1"/>
      <c r="N410" s="1"/>
      <c r="O410" s="1"/>
    </row>
    <row r="411" ht="26.4" spans="2:15">
      <c r="B411" s="175" t="s">
        <v>1172</v>
      </c>
      <c r="C411" s="56">
        <v>43020</v>
      </c>
      <c r="D411" s="174" t="s">
        <v>875</v>
      </c>
      <c r="E411" s="16" t="s">
        <v>425</v>
      </c>
      <c r="F411" s="129" t="s">
        <v>697</v>
      </c>
      <c r="G411" s="99">
        <v>482600</v>
      </c>
      <c r="H411" s="18">
        <f t="shared" si="37"/>
        <v>451028.037383178</v>
      </c>
      <c r="I411" s="18">
        <f t="shared" si="38"/>
        <v>31571.9626168224</v>
      </c>
      <c r="J411" s="136" t="s">
        <v>876</v>
      </c>
      <c r="K411" s="1"/>
      <c r="L411" s="173" t="s">
        <v>1142</v>
      </c>
      <c r="M411" s="165"/>
      <c r="N411" s="1"/>
      <c r="O411" s="1"/>
    </row>
    <row r="412" ht="26.4" spans="2:15">
      <c r="B412" s="175" t="s">
        <v>1173</v>
      </c>
      <c r="C412" s="56">
        <v>43020</v>
      </c>
      <c r="D412" s="174" t="s">
        <v>877</v>
      </c>
      <c r="E412" s="16" t="s">
        <v>421</v>
      </c>
      <c r="F412" s="129" t="s">
        <v>697</v>
      </c>
      <c r="G412" s="99">
        <v>72785</v>
      </c>
      <c r="H412" s="18">
        <f t="shared" si="37"/>
        <v>68023.3644859813</v>
      </c>
      <c r="I412" s="18">
        <f t="shared" si="38"/>
        <v>4761.63551401869</v>
      </c>
      <c r="J412" s="136" t="s">
        <v>876</v>
      </c>
      <c r="K412" s="1"/>
      <c r="L412" s="173" t="s">
        <v>1142</v>
      </c>
      <c r="M412" s="165"/>
      <c r="N412" s="1"/>
      <c r="O412" s="1"/>
    </row>
    <row r="413" ht="26.4" spans="2:15">
      <c r="B413" s="175" t="s">
        <v>1174</v>
      </c>
      <c r="C413" s="56">
        <v>43020</v>
      </c>
      <c r="D413" s="174" t="s">
        <v>878</v>
      </c>
      <c r="E413" s="16" t="s">
        <v>428</v>
      </c>
      <c r="F413" s="129" t="s">
        <v>697</v>
      </c>
      <c r="G413" s="99">
        <v>950</v>
      </c>
      <c r="H413" s="18">
        <f t="shared" si="37"/>
        <v>887.85046728972</v>
      </c>
      <c r="I413" s="18">
        <f t="shared" si="38"/>
        <v>62.1495327102805</v>
      </c>
      <c r="J413" s="136" t="s">
        <v>876</v>
      </c>
      <c r="K413" s="1"/>
      <c r="L413" s="173" t="s">
        <v>1142</v>
      </c>
      <c r="M413" s="165"/>
      <c r="N413" s="1"/>
      <c r="O413" s="1"/>
    </row>
    <row r="414" ht="26.4" spans="2:15">
      <c r="B414" s="175" t="s">
        <v>1175</v>
      </c>
      <c r="C414" s="56">
        <v>43020</v>
      </c>
      <c r="D414" s="174" t="s">
        <v>879</v>
      </c>
      <c r="E414" s="16" t="s">
        <v>561</v>
      </c>
      <c r="F414" s="129" t="s">
        <v>697</v>
      </c>
      <c r="G414" s="99">
        <v>58338</v>
      </c>
      <c r="H414" s="18">
        <f t="shared" si="37"/>
        <v>54521.4953271028</v>
      </c>
      <c r="I414" s="18">
        <f t="shared" si="38"/>
        <v>3816.5046728972</v>
      </c>
      <c r="J414" s="136" t="s">
        <v>876</v>
      </c>
      <c r="K414" s="1"/>
      <c r="L414" s="173" t="s">
        <v>1142</v>
      </c>
      <c r="M414" s="165"/>
      <c r="N414" s="1"/>
      <c r="O414" s="1"/>
    </row>
    <row r="415" ht="26.4" spans="2:15">
      <c r="B415" s="175" t="s">
        <v>1176</v>
      </c>
      <c r="C415" s="56">
        <v>43020</v>
      </c>
      <c r="D415" s="174" t="s">
        <v>880</v>
      </c>
      <c r="E415" s="16" t="s">
        <v>425</v>
      </c>
      <c r="F415" s="129" t="s">
        <v>697</v>
      </c>
      <c r="G415" s="99">
        <v>315553</v>
      </c>
      <c r="H415" s="18">
        <f t="shared" si="37"/>
        <v>294909.345794393</v>
      </c>
      <c r="I415" s="18">
        <f t="shared" si="38"/>
        <v>20643.6542056075</v>
      </c>
      <c r="J415" s="136" t="s">
        <v>876</v>
      </c>
      <c r="K415" s="1"/>
      <c r="L415" s="173" t="s">
        <v>1142</v>
      </c>
      <c r="M415" s="165"/>
      <c r="N415" s="1"/>
      <c r="O415" s="1"/>
    </row>
    <row r="416" ht="26.4" spans="2:15">
      <c r="B416" s="175" t="s">
        <v>1177</v>
      </c>
      <c r="C416" s="56">
        <v>43020</v>
      </c>
      <c r="D416" s="174" t="s">
        <v>881</v>
      </c>
      <c r="E416" s="16" t="s">
        <v>421</v>
      </c>
      <c r="F416" s="129" t="s">
        <v>697</v>
      </c>
      <c r="G416" s="99">
        <v>98820</v>
      </c>
      <c r="H416" s="18">
        <f t="shared" si="37"/>
        <v>92355.1401869159</v>
      </c>
      <c r="I416" s="18">
        <f t="shared" si="38"/>
        <v>6464.85981308411</v>
      </c>
      <c r="J416" s="136" t="s">
        <v>876</v>
      </c>
      <c r="K416" s="1"/>
      <c r="L416" s="173" t="s">
        <v>1142</v>
      </c>
      <c r="M416" s="165"/>
      <c r="N416" s="1"/>
      <c r="O416" s="1"/>
    </row>
    <row r="417" ht="26.4" spans="2:15">
      <c r="B417" s="175" t="s">
        <v>1179</v>
      </c>
      <c r="C417" s="56">
        <v>43020</v>
      </c>
      <c r="D417" s="174" t="s">
        <v>882</v>
      </c>
      <c r="E417" s="16" t="s">
        <v>428</v>
      </c>
      <c r="F417" s="129" t="s">
        <v>697</v>
      </c>
      <c r="G417" s="99">
        <v>15150</v>
      </c>
      <c r="H417" s="18">
        <f t="shared" si="37"/>
        <v>14158.8785046729</v>
      </c>
      <c r="I417" s="18">
        <f t="shared" si="38"/>
        <v>991.121495327103</v>
      </c>
      <c r="J417" s="136" t="s">
        <v>876</v>
      </c>
      <c r="K417" s="1"/>
      <c r="L417" s="173" t="s">
        <v>1142</v>
      </c>
      <c r="M417" s="165"/>
      <c r="N417" s="1"/>
      <c r="O417" s="1"/>
    </row>
    <row r="418" ht="26.4" spans="2:15">
      <c r="B418" s="175" t="s">
        <v>1180</v>
      </c>
      <c r="C418" s="56">
        <v>43020</v>
      </c>
      <c r="D418" s="174" t="s">
        <v>883</v>
      </c>
      <c r="E418" s="16" t="s">
        <v>561</v>
      </c>
      <c r="F418" s="129" t="s">
        <v>697</v>
      </c>
      <c r="G418" s="99">
        <v>27973</v>
      </c>
      <c r="H418" s="18">
        <f t="shared" si="37"/>
        <v>26142.9906542056</v>
      </c>
      <c r="I418" s="18">
        <f t="shared" si="38"/>
        <v>1830.00934579439</v>
      </c>
      <c r="J418" s="136" t="s">
        <v>876</v>
      </c>
      <c r="K418" s="1"/>
      <c r="L418" s="173" t="s">
        <v>1142</v>
      </c>
      <c r="M418" s="1"/>
      <c r="N418" s="1"/>
      <c r="O418" s="1"/>
    </row>
    <row r="419" ht="26.4" spans="2:15">
      <c r="B419" s="175" t="s">
        <v>1181</v>
      </c>
      <c r="C419" s="56">
        <v>43020</v>
      </c>
      <c r="D419" s="174" t="s">
        <v>884</v>
      </c>
      <c r="E419" s="16" t="s">
        <v>749</v>
      </c>
      <c r="F419" s="133" t="s">
        <v>750</v>
      </c>
      <c r="G419" s="99">
        <v>5350</v>
      </c>
      <c r="H419" s="18">
        <f t="shared" si="37"/>
        <v>5000</v>
      </c>
      <c r="I419" s="18">
        <f t="shared" si="38"/>
        <v>350</v>
      </c>
      <c r="J419" s="136" t="s">
        <v>885</v>
      </c>
      <c r="K419" s="1"/>
      <c r="L419" s="173" t="s">
        <v>1144</v>
      </c>
      <c r="M419" s="1" t="s">
        <v>1143</v>
      </c>
      <c r="N419" s="1"/>
      <c r="O419" s="1"/>
    </row>
    <row r="420" ht="26.4" spans="2:15">
      <c r="B420" s="175" t="s">
        <v>1182</v>
      </c>
      <c r="C420" s="56">
        <v>43024</v>
      </c>
      <c r="D420" s="174" t="s">
        <v>886</v>
      </c>
      <c r="E420" s="16" t="s">
        <v>100</v>
      </c>
      <c r="F420" s="17" t="s">
        <v>887</v>
      </c>
      <c r="G420" s="99">
        <v>61525</v>
      </c>
      <c r="H420" s="18">
        <f t="shared" si="37"/>
        <v>57500</v>
      </c>
      <c r="I420" s="18">
        <f t="shared" si="38"/>
        <v>4025</v>
      </c>
      <c r="J420" s="136" t="s">
        <v>888</v>
      </c>
      <c r="K420" s="1"/>
      <c r="L420" s="125" t="s">
        <v>1142</v>
      </c>
      <c r="M420" s="1"/>
      <c r="N420" s="1"/>
      <c r="O420" s="1"/>
    </row>
    <row r="421" ht="26.4" spans="2:15">
      <c r="B421" s="175" t="s">
        <v>1183</v>
      </c>
      <c r="C421" s="56">
        <v>43026</v>
      </c>
      <c r="D421" s="174" t="s">
        <v>889</v>
      </c>
      <c r="E421" s="23" t="s">
        <v>395</v>
      </c>
      <c r="F421" s="17" t="s">
        <v>365</v>
      </c>
      <c r="G421" s="99">
        <v>80790</v>
      </c>
      <c r="H421" s="18">
        <f t="shared" si="37"/>
        <v>75504.6728971963</v>
      </c>
      <c r="I421" s="18">
        <f t="shared" si="38"/>
        <v>5285.32710280374</v>
      </c>
      <c r="J421" s="136" t="s">
        <v>885</v>
      </c>
      <c r="K421" s="1"/>
      <c r="L421" s="125" t="s">
        <v>1142</v>
      </c>
      <c r="M421" s="1"/>
      <c r="N421" s="1"/>
      <c r="O421" s="1"/>
    </row>
    <row r="422" ht="26.4" spans="2:15">
      <c r="B422" s="175" t="s">
        <v>1184</v>
      </c>
      <c r="C422" s="56">
        <v>43028</v>
      </c>
      <c r="D422" s="174" t="s">
        <v>890</v>
      </c>
      <c r="E422" s="16" t="s">
        <v>602</v>
      </c>
      <c r="F422" s="160" t="s">
        <v>891</v>
      </c>
      <c r="G422" s="102">
        <v>3500</v>
      </c>
      <c r="H422" s="18">
        <f t="shared" si="37"/>
        <v>3271.02803738318</v>
      </c>
      <c r="I422" s="18">
        <f t="shared" si="38"/>
        <v>228.971962616823</v>
      </c>
      <c r="J422" s="136" t="s">
        <v>892</v>
      </c>
      <c r="K422" s="1"/>
      <c r="L422" s="173" t="s">
        <v>1144</v>
      </c>
      <c r="M422" s="1"/>
      <c r="N422" s="1"/>
      <c r="O422" s="1"/>
    </row>
    <row r="423" ht="26.4" spans="2:15">
      <c r="B423" s="175" t="s">
        <v>1185</v>
      </c>
      <c r="C423" s="56">
        <v>43028</v>
      </c>
      <c r="D423" s="174" t="s">
        <v>893</v>
      </c>
      <c r="E423" s="23" t="s">
        <v>36</v>
      </c>
      <c r="F423" s="22" t="s">
        <v>894</v>
      </c>
      <c r="G423" s="99">
        <v>263912.5</v>
      </c>
      <c r="H423" s="18">
        <f t="shared" si="37"/>
        <v>246647.196261682</v>
      </c>
      <c r="I423" s="18">
        <f t="shared" si="38"/>
        <v>17265.3037383178</v>
      </c>
      <c r="J423" s="136" t="s">
        <v>895</v>
      </c>
      <c r="K423" s="1"/>
      <c r="L423" s="173" t="s">
        <v>1144</v>
      </c>
      <c r="M423" s="1"/>
      <c r="N423" s="1"/>
      <c r="O423" s="1"/>
    </row>
    <row r="424" ht="26.4" spans="2:15">
      <c r="B424" s="175" t="s">
        <v>1186</v>
      </c>
      <c r="C424" s="56">
        <v>43028</v>
      </c>
      <c r="D424" s="174" t="s">
        <v>896</v>
      </c>
      <c r="E424" s="16" t="s">
        <v>100</v>
      </c>
      <c r="F424" s="17" t="s">
        <v>897</v>
      </c>
      <c r="G424" s="102">
        <v>39200</v>
      </c>
      <c r="H424" s="18">
        <f t="shared" si="37"/>
        <v>36635.5140186916</v>
      </c>
      <c r="I424" s="18">
        <f t="shared" si="38"/>
        <v>2564.48598130841</v>
      </c>
      <c r="J424" s="136" t="s">
        <v>888</v>
      </c>
      <c r="K424" s="1"/>
      <c r="L424" s="125" t="s">
        <v>1142</v>
      </c>
      <c r="M424" s="1"/>
      <c r="N424" s="1"/>
      <c r="O424" s="1"/>
    </row>
    <row r="425" ht="26.4" spans="2:15">
      <c r="B425" s="175" t="s">
        <v>1187</v>
      </c>
      <c r="C425" s="56">
        <v>43035</v>
      </c>
      <c r="D425" s="174" t="s">
        <v>898</v>
      </c>
      <c r="E425" s="23" t="s">
        <v>899</v>
      </c>
      <c r="F425" s="23" t="s">
        <v>369</v>
      </c>
      <c r="G425" s="99">
        <v>1550</v>
      </c>
      <c r="H425" s="18">
        <f t="shared" si="37"/>
        <v>1448.59813084112</v>
      </c>
      <c r="I425" s="18">
        <f t="shared" si="38"/>
        <v>101.401869158879</v>
      </c>
      <c r="J425" s="136" t="s">
        <v>900</v>
      </c>
      <c r="K425" s="1"/>
      <c r="L425" s="173" t="s">
        <v>1144</v>
      </c>
      <c r="M425" s="1"/>
      <c r="N425" s="1"/>
      <c r="O425" s="1"/>
    </row>
    <row r="426" ht="26.4" spans="2:15">
      <c r="B426" s="175" t="s">
        <v>1188</v>
      </c>
      <c r="C426" s="56">
        <v>43039</v>
      </c>
      <c r="D426" s="174" t="s">
        <v>901</v>
      </c>
      <c r="E426" s="16" t="s">
        <v>902</v>
      </c>
      <c r="F426" s="17" t="s">
        <v>538</v>
      </c>
      <c r="G426" s="99">
        <v>21250</v>
      </c>
      <c r="H426" s="18">
        <f t="shared" si="37"/>
        <v>19859.8130841121</v>
      </c>
      <c r="I426" s="18">
        <f t="shared" si="38"/>
        <v>1390.18691588785</v>
      </c>
      <c r="J426" s="136" t="s">
        <v>711</v>
      </c>
      <c r="K426" s="1"/>
      <c r="L426" s="173" t="s">
        <v>1144</v>
      </c>
      <c r="M426" s="1"/>
      <c r="N426" s="1"/>
      <c r="O426" s="1"/>
    </row>
    <row r="427" ht="26.4" spans="2:15">
      <c r="B427" s="175" t="s">
        <v>1190</v>
      </c>
      <c r="C427" s="56">
        <v>43039</v>
      </c>
      <c r="D427" s="174" t="s">
        <v>903</v>
      </c>
      <c r="E427" s="23" t="s">
        <v>904</v>
      </c>
      <c r="F427" s="22" t="s">
        <v>133</v>
      </c>
      <c r="G427" s="99">
        <v>35000</v>
      </c>
      <c r="H427" s="18">
        <f t="shared" si="37"/>
        <v>32710.2803738318</v>
      </c>
      <c r="I427" s="18">
        <f t="shared" si="38"/>
        <v>2289.71962616823</v>
      </c>
      <c r="J427" s="136" t="s">
        <v>905</v>
      </c>
      <c r="K427" s="1"/>
      <c r="L427" s="173" t="s">
        <v>1144</v>
      </c>
      <c r="M427" s="1"/>
      <c r="N427" s="1"/>
      <c r="O427" s="1"/>
    </row>
    <row r="428" ht="26.4" spans="2:15">
      <c r="B428" s="175" t="s">
        <v>1191</v>
      </c>
      <c r="C428" s="56">
        <v>43039</v>
      </c>
      <c r="D428" s="174" t="s">
        <v>906</v>
      </c>
      <c r="E428" s="23" t="s">
        <v>907</v>
      </c>
      <c r="F428" s="111" t="s">
        <v>908</v>
      </c>
      <c r="G428" s="99">
        <v>14000</v>
      </c>
      <c r="H428" s="18">
        <f t="shared" si="37"/>
        <v>13084.1121495327</v>
      </c>
      <c r="I428" s="18">
        <f t="shared" si="38"/>
        <v>915.88785046729</v>
      </c>
      <c r="J428" s="145"/>
      <c r="K428" s="1"/>
      <c r="L428" s="125" t="s">
        <v>1142</v>
      </c>
      <c r="M428" s="1"/>
      <c r="N428" s="1"/>
      <c r="O428" s="1"/>
    </row>
    <row r="429" ht="29.55" spans="2:10">
      <c r="B429" s="79"/>
      <c r="C429" s="80"/>
      <c r="D429" s="80"/>
      <c r="E429" s="82" t="s">
        <v>1145</v>
      </c>
      <c r="F429" s="82"/>
      <c r="G429" s="83">
        <f t="shared" ref="G429:I429" si="39">SUM(G387:G428)</f>
        <v>6756155.5</v>
      </c>
      <c r="H429" s="83">
        <f t="shared" si="39"/>
        <v>6314164.01869159</v>
      </c>
      <c r="I429" s="83">
        <f t="shared" si="39"/>
        <v>441991.481308412</v>
      </c>
      <c r="J429" s="136"/>
    </row>
    <row r="431" ht="26.4" spans="2:15">
      <c r="B431" s="175" t="s">
        <v>1147</v>
      </c>
      <c r="C431" s="56">
        <v>43040</v>
      </c>
      <c r="D431" s="174" t="s">
        <v>910</v>
      </c>
      <c r="E431" s="23" t="s">
        <v>12</v>
      </c>
      <c r="F431" s="100" t="s">
        <v>911</v>
      </c>
      <c r="G431" s="99">
        <v>1106339.5</v>
      </c>
      <c r="H431" s="18">
        <f>G431/1.07</f>
        <v>1033962.14953271</v>
      </c>
      <c r="I431" s="18">
        <f>G431-H431</f>
        <v>72377.3504672898</v>
      </c>
      <c r="J431" s="136" t="s">
        <v>912</v>
      </c>
      <c r="K431" s="1"/>
      <c r="L431" s="173" t="s">
        <v>1142</v>
      </c>
      <c r="M431" s="1"/>
      <c r="N431" s="1"/>
      <c r="O431" s="1"/>
    </row>
    <row r="432" ht="26.4" spans="2:15">
      <c r="B432" s="175" t="s">
        <v>1148</v>
      </c>
      <c r="C432" s="56">
        <v>43040</v>
      </c>
      <c r="D432" s="174" t="s">
        <v>913</v>
      </c>
      <c r="E432" s="14" t="s">
        <v>84</v>
      </c>
      <c r="F432" s="166" t="s">
        <v>914</v>
      </c>
      <c r="G432" s="99">
        <v>88601</v>
      </c>
      <c r="H432" s="18">
        <f>G432/1.07</f>
        <v>82804.6728971963</v>
      </c>
      <c r="I432" s="18">
        <f>G432-H432</f>
        <v>5796.32710280374</v>
      </c>
      <c r="J432" s="136" t="s">
        <v>915</v>
      </c>
      <c r="K432" s="1"/>
      <c r="L432" s="125" t="s">
        <v>1142</v>
      </c>
      <c r="M432" s="165"/>
      <c r="N432" s="1"/>
      <c r="O432" s="1"/>
    </row>
    <row r="433" ht="26.4" spans="2:15">
      <c r="B433" s="175" t="s">
        <v>1149</v>
      </c>
      <c r="C433" s="56">
        <v>43040</v>
      </c>
      <c r="D433" s="174" t="s">
        <v>916</v>
      </c>
      <c r="E433" s="14" t="s">
        <v>84</v>
      </c>
      <c r="F433" s="166" t="s">
        <v>917</v>
      </c>
      <c r="G433" s="102">
        <v>88330</v>
      </c>
      <c r="H433" s="18">
        <f t="shared" ref="H433:H488" si="40">G433/1.07</f>
        <v>82551.4018691589</v>
      </c>
      <c r="I433" s="18">
        <f t="shared" ref="I433:I488" si="41">G433-H433</f>
        <v>5778.59813084113</v>
      </c>
      <c r="J433" s="145"/>
      <c r="K433" s="1"/>
      <c r="L433" s="173" t="s">
        <v>1142</v>
      </c>
      <c r="M433" s="165"/>
      <c r="N433" s="1"/>
      <c r="O433" s="1"/>
    </row>
    <row r="434" ht="26.4" spans="2:15">
      <c r="B434" s="175" t="s">
        <v>1150</v>
      </c>
      <c r="C434" s="56">
        <v>43040</v>
      </c>
      <c r="D434" s="174" t="s">
        <v>919</v>
      </c>
      <c r="E434" s="14" t="s">
        <v>84</v>
      </c>
      <c r="F434" s="166" t="s">
        <v>920</v>
      </c>
      <c r="G434" s="99">
        <v>84000</v>
      </c>
      <c r="H434" s="18">
        <f t="shared" si="40"/>
        <v>78504.6728971963</v>
      </c>
      <c r="I434" s="18">
        <f t="shared" si="41"/>
        <v>5495.32710280374</v>
      </c>
      <c r="J434" s="136" t="s">
        <v>915</v>
      </c>
      <c r="K434" s="1"/>
      <c r="M434" s="1"/>
      <c r="N434" s="1"/>
      <c r="O434" s="1"/>
    </row>
    <row r="435" ht="26.4" spans="2:15">
      <c r="B435" s="175" t="s">
        <v>1151</v>
      </c>
      <c r="C435" s="56">
        <v>43040</v>
      </c>
      <c r="D435" s="174" t="s">
        <v>921</v>
      </c>
      <c r="E435" s="14" t="s">
        <v>84</v>
      </c>
      <c r="F435" s="166" t="s">
        <v>922</v>
      </c>
      <c r="G435" s="99">
        <v>50100</v>
      </c>
      <c r="H435" s="18">
        <f t="shared" si="40"/>
        <v>46822.4299065421</v>
      </c>
      <c r="I435" s="18">
        <f t="shared" si="41"/>
        <v>3277.57009345794</v>
      </c>
      <c r="J435" s="156" t="s">
        <v>923</v>
      </c>
      <c r="K435" s="1"/>
      <c r="L435" s="125" t="s">
        <v>1142</v>
      </c>
      <c r="M435" s="1"/>
      <c r="N435" s="1"/>
      <c r="O435" s="1"/>
    </row>
    <row r="436" ht="26.4" spans="2:15">
      <c r="B436" s="175" t="s">
        <v>1153</v>
      </c>
      <c r="C436" s="56">
        <v>43040</v>
      </c>
      <c r="D436" s="174" t="s">
        <v>924</v>
      </c>
      <c r="E436" s="14" t="s">
        <v>84</v>
      </c>
      <c r="F436" s="166" t="s">
        <v>925</v>
      </c>
      <c r="G436" s="99">
        <v>85560</v>
      </c>
      <c r="H436" s="18">
        <f t="shared" si="40"/>
        <v>79962.6168224299</v>
      </c>
      <c r="I436" s="18">
        <f t="shared" si="41"/>
        <v>5597.3831775701</v>
      </c>
      <c r="J436" s="136" t="s">
        <v>915</v>
      </c>
      <c r="K436" s="1"/>
      <c r="M436" s="1"/>
      <c r="N436" s="1"/>
      <c r="O436" s="1"/>
    </row>
    <row r="437" ht="26.4" spans="2:15">
      <c r="B437" s="175" t="s">
        <v>1154</v>
      </c>
      <c r="C437" s="56">
        <v>43040</v>
      </c>
      <c r="D437" s="174" t="s">
        <v>926</v>
      </c>
      <c r="E437" s="14" t="s">
        <v>84</v>
      </c>
      <c r="F437" s="166" t="s">
        <v>927</v>
      </c>
      <c r="G437" s="99">
        <v>85560</v>
      </c>
      <c r="H437" s="18">
        <f t="shared" si="40"/>
        <v>79962.6168224299</v>
      </c>
      <c r="I437" s="18">
        <f t="shared" si="41"/>
        <v>5597.3831775701</v>
      </c>
      <c r="J437" s="136" t="s">
        <v>915</v>
      </c>
      <c r="K437" s="1"/>
      <c r="M437" s="1"/>
      <c r="N437" s="1"/>
      <c r="O437" s="1"/>
    </row>
    <row r="438" ht="26.4" spans="2:15">
      <c r="B438" s="175" t="s">
        <v>1155</v>
      </c>
      <c r="C438" s="56">
        <v>43040</v>
      </c>
      <c r="D438" s="174" t="s">
        <v>928</v>
      </c>
      <c r="E438" s="14" t="s">
        <v>84</v>
      </c>
      <c r="F438" s="166" t="s">
        <v>929</v>
      </c>
      <c r="G438" s="99">
        <v>85560</v>
      </c>
      <c r="H438" s="18">
        <f t="shared" si="40"/>
        <v>79962.6168224299</v>
      </c>
      <c r="I438" s="18">
        <f t="shared" si="41"/>
        <v>5597.3831775701</v>
      </c>
      <c r="J438" s="156" t="s">
        <v>923</v>
      </c>
      <c r="K438" s="1"/>
      <c r="L438" s="125" t="s">
        <v>1142</v>
      </c>
      <c r="M438" s="165"/>
      <c r="N438" s="1"/>
      <c r="O438" s="1"/>
    </row>
    <row r="439" ht="26.4" spans="2:15">
      <c r="B439" s="175" t="s">
        <v>1156</v>
      </c>
      <c r="C439" s="56">
        <v>43040</v>
      </c>
      <c r="D439" s="174" t="s">
        <v>930</v>
      </c>
      <c r="E439" s="14" t="s">
        <v>84</v>
      </c>
      <c r="F439" s="166" t="s">
        <v>931</v>
      </c>
      <c r="G439" s="99">
        <v>88623</v>
      </c>
      <c r="H439" s="18">
        <f t="shared" si="40"/>
        <v>82825.2336448598</v>
      </c>
      <c r="I439" s="18">
        <f t="shared" si="41"/>
        <v>5797.76635514019</v>
      </c>
      <c r="J439" s="136" t="s">
        <v>915</v>
      </c>
      <c r="K439" s="1"/>
      <c r="M439" s="1"/>
      <c r="N439" s="1"/>
      <c r="O439" s="1"/>
    </row>
    <row r="440" ht="26.4" spans="2:15">
      <c r="B440" s="175" t="s">
        <v>1157</v>
      </c>
      <c r="C440" s="56">
        <v>43040</v>
      </c>
      <c r="D440" s="174" t="s">
        <v>932</v>
      </c>
      <c r="E440" s="14" t="s">
        <v>84</v>
      </c>
      <c r="F440" s="166" t="s">
        <v>933</v>
      </c>
      <c r="G440" s="99">
        <v>90450</v>
      </c>
      <c r="H440" s="18">
        <f t="shared" si="40"/>
        <v>84532.7102803738</v>
      </c>
      <c r="I440" s="18">
        <f t="shared" si="41"/>
        <v>5917.28971962618</v>
      </c>
      <c r="J440" s="136" t="s">
        <v>915</v>
      </c>
      <c r="K440" s="1"/>
      <c r="M440" s="3"/>
      <c r="N440" s="1"/>
      <c r="O440" s="1"/>
    </row>
    <row r="441" ht="26.4" spans="2:15">
      <c r="B441" s="175" t="s">
        <v>1158</v>
      </c>
      <c r="C441" s="56">
        <v>43040</v>
      </c>
      <c r="D441" s="174" t="s">
        <v>934</v>
      </c>
      <c r="E441" s="14" t="s">
        <v>84</v>
      </c>
      <c r="F441" s="166" t="s">
        <v>935</v>
      </c>
      <c r="G441" s="99">
        <v>17500</v>
      </c>
      <c r="H441" s="18">
        <f t="shared" si="40"/>
        <v>16355.1401869159</v>
      </c>
      <c r="I441" s="18">
        <f t="shared" si="41"/>
        <v>1144.85981308411</v>
      </c>
      <c r="J441" s="136" t="s">
        <v>915</v>
      </c>
      <c r="K441" s="1"/>
      <c r="M441" s="1"/>
      <c r="N441" s="1"/>
      <c r="O441" s="1"/>
    </row>
    <row r="442" ht="26.4" spans="2:15">
      <c r="B442" s="175" t="s">
        <v>1159</v>
      </c>
      <c r="C442" s="56">
        <v>43040</v>
      </c>
      <c r="D442" s="174" t="s">
        <v>936</v>
      </c>
      <c r="E442" s="14" t="s">
        <v>84</v>
      </c>
      <c r="F442" s="166" t="s">
        <v>937</v>
      </c>
      <c r="G442" s="99">
        <v>85560</v>
      </c>
      <c r="H442" s="18">
        <f t="shared" si="40"/>
        <v>79962.6168224299</v>
      </c>
      <c r="I442" s="18">
        <f t="shared" si="41"/>
        <v>5597.3831775701</v>
      </c>
      <c r="J442" s="136" t="s">
        <v>915</v>
      </c>
      <c r="K442" s="1"/>
      <c r="M442" s="1"/>
      <c r="N442" s="1"/>
      <c r="O442" s="1"/>
    </row>
    <row r="443" ht="26.4" spans="2:15">
      <c r="B443" s="175" t="s">
        <v>1160</v>
      </c>
      <c r="C443" s="56">
        <v>43040</v>
      </c>
      <c r="D443" s="174" t="s">
        <v>938</v>
      </c>
      <c r="E443" s="14" t="s">
        <v>84</v>
      </c>
      <c r="F443" s="166" t="s">
        <v>939</v>
      </c>
      <c r="G443" s="99">
        <v>92507</v>
      </c>
      <c r="H443" s="18">
        <f t="shared" si="40"/>
        <v>86455.1401869159</v>
      </c>
      <c r="I443" s="18">
        <f t="shared" si="41"/>
        <v>6051.85981308411</v>
      </c>
      <c r="J443" s="136" t="s">
        <v>915</v>
      </c>
      <c r="K443" s="1"/>
      <c r="M443" s="1"/>
      <c r="N443" s="1"/>
      <c r="O443" s="1"/>
    </row>
    <row r="444" ht="26.4" spans="2:15">
      <c r="B444" s="175" t="s">
        <v>1161</v>
      </c>
      <c r="C444" s="56">
        <v>43040</v>
      </c>
      <c r="D444" s="174" t="s">
        <v>940</v>
      </c>
      <c r="E444" s="14" t="s">
        <v>84</v>
      </c>
      <c r="F444" s="166" t="s">
        <v>941</v>
      </c>
      <c r="G444" s="99">
        <v>85500</v>
      </c>
      <c r="H444" s="18">
        <f t="shared" si="40"/>
        <v>79906.5420560748</v>
      </c>
      <c r="I444" s="18">
        <f t="shared" si="41"/>
        <v>5593.45794392524</v>
      </c>
      <c r="J444" s="156" t="s">
        <v>923</v>
      </c>
      <c r="K444" s="1"/>
      <c r="L444" s="125" t="s">
        <v>1142</v>
      </c>
      <c r="M444" s="1"/>
      <c r="N444" s="1"/>
      <c r="O444" s="1"/>
    </row>
    <row r="445" ht="26.4" spans="2:15">
      <c r="B445" s="175" t="s">
        <v>1162</v>
      </c>
      <c r="C445" s="56">
        <v>43040</v>
      </c>
      <c r="D445" s="174" t="s">
        <v>942</v>
      </c>
      <c r="E445" s="14" t="s">
        <v>84</v>
      </c>
      <c r="F445" s="166" t="s">
        <v>943</v>
      </c>
      <c r="G445" s="102">
        <v>79800</v>
      </c>
      <c r="H445" s="18">
        <f t="shared" si="40"/>
        <v>74579.4392523365</v>
      </c>
      <c r="I445" s="18">
        <f t="shared" si="41"/>
        <v>5220.56074766355</v>
      </c>
      <c r="J445" s="136" t="s">
        <v>915</v>
      </c>
      <c r="K445" s="1"/>
      <c r="M445" s="1"/>
      <c r="N445" s="1"/>
      <c r="O445" s="1"/>
    </row>
    <row r="446" ht="26.4" spans="2:15">
      <c r="B446" s="175" t="s">
        <v>1163</v>
      </c>
      <c r="C446" s="56">
        <v>43040</v>
      </c>
      <c r="D446" s="174" t="s">
        <v>944</v>
      </c>
      <c r="E446" s="14" t="s">
        <v>84</v>
      </c>
      <c r="F446" s="166" t="s">
        <v>945</v>
      </c>
      <c r="G446" s="99">
        <v>80877</v>
      </c>
      <c r="H446" s="18">
        <f t="shared" si="40"/>
        <v>75585.9813084112</v>
      </c>
      <c r="I446" s="18">
        <f t="shared" si="41"/>
        <v>5291.01869158879</v>
      </c>
      <c r="J446" s="136" t="s">
        <v>915</v>
      </c>
      <c r="K446" s="1"/>
      <c r="L446" s="173" t="s">
        <v>1142</v>
      </c>
      <c r="M446" s="1"/>
      <c r="N446" s="1"/>
      <c r="O446" s="1"/>
    </row>
    <row r="447" ht="26.4" spans="2:15">
      <c r="B447" s="175" t="s">
        <v>1164</v>
      </c>
      <c r="C447" s="56">
        <v>43040</v>
      </c>
      <c r="D447" s="174" t="s">
        <v>946</v>
      </c>
      <c r="E447" s="14" t="s">
        <v>84</v>
      </c>
      <c r="F447" s="166" t="s">
        <v>947</v>
      </c>
      <c r="G447" s="99">
        <v>99005</v>
      </c>
      <c r="H447" s="18">
        <f t="shared" si="40"/>
        <v>92528.0373831776</v>
      </c>
      <c r="I447" s="18">
        <f t="shared" si="41"/>
        <v>6476.96261682243</v>
      </c>
      <c r="J447" s="145"/>
      <c r="K447" s="1"/>
      <c r="L447" s="173" t="s">
        <v>1142</v>
      </c>
      <c r="M447" s="165"/>
      <c r="N447" s="1"/>
      <c r="O447" s="1"/>
    </row>
    <row r="448" ht="26.4" spans="2:15">
      <c r="B448" s="175" t="s">
        <v>1165</v>
      </c>
      <c r="C448" s="56">
        <v>43040</v>
      </c>
      <c r="D448" s="174" t="s">
        <v>949</v>
      </c>
      <c r="E448" s="14" t="s">
        <v>84</v>
      </c>
      <c r="F448" s="166" t="s">
        <v>950</v>
      </c>
      <c r="G448" s="102">
        <v>68878</v>
      </c>
      <c r="H448" s="18">
        <f t="shared" si="40"/>
        <v>64371.9626168224</v>
      </c>
      <c r="I448" s="18">
        <f t="shared" si="41"/>
        <v>4506.03738317757</v>
      </c>
      <c r="J448" s="136" t="s">
        <v>915</v>
      </c>
      <c r="K448" s="1"/>
      <c r="M448" s="1"/>
      <c r="N448" s="1"/>
      <c r="O448" s="1"/>
    </row>
    <row r="449" ht="26.4" spans="2:15">
      <c r="B449" s="175" t="s">
        <v>1166</v>
      </c>
      <c r="C449" s="56">
        <v>43040</v>
      </c>
      <c r="D449" s="174" t="s">
        <v>951</v>
      </c>
      <c r="E449" s="16" t="s">
        <v>395</v>
      </c>
      <c r="F449" s="133" t="s">
        <v>952</v>
      </c>
      <c r="G449" s="99">
        <v>9750</v>
      </c>
      <c r="H449" s="18">
        <f t="shared" si="40"/>
        <v>9112.14953271028</v>
      </c>
      <c r="I449" s="18">
        <f t="shared" si="41"/>
        <v>637.85046728972</v>
      </c>
      <c r="J449" s="145"/>
      <c r="K449" s="1"/>
      <c r="M449" s="1"/>
      <c r="N449" s="1"/>
      <c r="O449" s="1"/>
    </row>
    <row r="450" ht="26.4" spans="2:15">
      <c r="B450" s="175" t="s">
        <v>1167</v>
      </c>
      <c r="C450" s="56">
        <v>43040</v>
      </c>
      <c r="D450" s="174" t="s">
        <v>954</v>
      </c>
      <c r="E450" s="16" t="s">
        <v>713</v>
      </c>
      <c r="F450" s="133" t="s">
        <v>955</v>
      </c>
      <c r="G450" s="99">
        <v>3477.5</v>
      </c>
      <c r="H450" s="18">
        <f t="shared" si="40"/>
        <v>3250</v>
      </c>
      <c r="I450" s="18">
        <f t="shared" si="41"/>
        <v>227.5</v>
      </c>
      <c r="J450" s="145"/>
      <c r="K450" s="1"/>
      <c r="M450" s="1"/>
      <c r="N450" s="1"/>
      <c r="O450" s="1"/>
    </row>
    <row r="451" ht="26.4" spans="2:15">
      <c r="B451" s="175" t="s">
        <v>1168</v>
      </c>
      <c r="C451" s="56">
        <v>43040</v>
      </c>
      <c r="D451" s="174" t="s">
        <v>957</v>
      </c>
      <c r="E451" s="16" t="s">
        <v>958</v>
      </c>
      <c r="F451" s="133" t="s">
        <v>849</v>
      </c>
      <c r="G451" s="99">
        <v>1150</v>
      </c>
      <c r="H451" s="18">
        <f t="shared" si="40"/>
        <v>1074.76635514019</v>
      </c>
      <c r="I451" s="18">
        <f t="shared" si="41"/>
        <v>75.2336448598132</v>
      </c>
      <c r="J451" s="145"/>
      <c r="K451" s="1"/>
      <c r="M451" s="1"/>
      <c r="N451" s="1"/>
      <c r="O451" s="1"/>
    </row>
    <row r="452" ht="26.4" spans="2:15">
      <c r="B452" s="175" t="s">
        <v>1169</v>
      </c>
      <c r="C452" s="56">
        <v>43040</v>
      </c>
      <c r="D452" s="174" t="s">
        <v>959</v>
      </c>
      <c r="E452" s="16" t="s">
        <v>960</v>
      </c>
      <c r="F452" s="46" t="s">
        <v>961</v>
      </c>
      <c r="G452" s="102">
        <v>5250</v>
      </c>
      <c r="H452" s="18">
        <f t="shared" si="40"/>
        <v>4906.54205607477</v>
      </c>
      <c r="I452" s="18">
        <f t="shared" si="41"/>
        <v>343.457943925234</v>
      </c>
      <c r="J452" s="136" t="s">
        <v>143</v>
      </c>
      <c r="K452" s="1"/>
      <c r="L452" s="173" t="s">
        <v>1142</v>
      </c>
      <c r="M452" s="1"/>
      <c r="N452" s="1"/>
      <c r="O452" s="1"/>
    </row>
    <row r="453" ht="26.4" spans="2:15">
      <c r="B453" s="175" t="s">
        <v>1170</v>
      </c>
      <c r="C453" s="56">
        <v>43040</v>
      </c>
      <c r="D453" s="174" t="s">
        <v>962</v>
      </c>
      <c r="E453" s="16" t="s">
        <v>451</v>
      </c>
      <c r="F453" s="17" t="s">
        <v>721</v>
      </c>
      <c r="G453" s="102">
        <v>7900</v>
      </c>
      <c r="H453" s="18">
        <f t="shared" si="40"/>
        <v>7383.17757009346</v>
      </c>
      <c r="I453" s="18">
        <f t="shared" si="41"/>
        <v>516.822429906542</v>
      </c>
      <c r="J453" s="136" t="s">
        <v>595</v>
      </c>
      <c r="K453" s="1"/>
      <c r="L453" s="173" t="s">
        <v>1142</v>
      </c>
      <c r="M453" s="1"/>
      <c r="N453" s="1"/>
      <c r="O453" s="1"/>
    </row>
    <row r="454" ht="26.4" spans="2:15">
      <c r="B454" s="175" t="s">
        <v>1171</v>
      </c>
      <c r="C454" s="56">
        <v>43040</v>
      </c>
      <c r="D454" s="174" t="s">
        <v>963</v>
      </c>
      <c r="E454" s="16" t="s">
        <v>451</v>
      </c>
      <c r="F454" s="17" t="s">
        <v>887</v>
      </c>
      <c r="G454" s="102">
        <v>2400</v>
      </c>
      <c r="H454" s="18">
        <f t="shared" si="40"/>
        <v>2242.99065420561</v>
      </c>
      <c r="I454" s="18">
        <f t="shared" si="41"/>
        <v>157.009345794393</v>
      </c>
      <c r="J454" s="136" t="s">
        <v>595</v>
      </c>
      <c r="K454" s="1"/>
      <c r="L454" s="173" t="s">
        <v>1142</v>
      </c>
      <c r="M454" s="1"/>
      <c r="N454" s="1"/>
      <c r="O454" s="1"/>
    </row>
    <row r="455" ht="26.4" spans="2:15">
      <c r="B455" s="175" t="s">
        <v>1172</v>
      </c>
      <c r="C455" s="56">
        <v>43040</v>
      </c>
      <c r="D455" s="174" t="s">
        <v>964</v>
      </c>
      <c r="E455" s="23" t="s">
        <v>965</v>
      </c>
      <c r="F455" s="22" t="s">
        <v>98</v>
      </c>
      <c r="G455" s="99">
        <v>157500</v>
      </c>
      <c r="H455" s="18">
        <f t="shared" si="40"/>
        <v>147196.261682243</v>
      </c>
      <c r="I455" s="18">
        <f t="shared" si="41"/>
        <v>10303.738317757</v>
      </c>
      <c r="J455" s="136" t="s">
        <v>711</v>
      </c>
      <c r="K455" s="1"/>
      <c r="L455" s="173" t="s">
        <v>1144</v>
      </c>
      <c r="M455" s="165"/>
      <c r="N455" s="1"/>
      <c r="O455" s="1"/>
    </row>
    <row r="456" ht="26.4" spans="2:15">
      <c r="B456" s="175" t="s">
        <v>1173</v>
      </c>
      <c r="C456" s="56">
        <v>43045</v>
      </c>
      <c r="D456" s="174" t="s">
        <v>966</v>
      </c>
      <c r="E456" s="16" t="s">
        <v>383</v>
      </c>
      <c r="F456" s="17" t="s">
        <v>775</v>
      </c>
      <c r="G456" s="99">
        <v>8940</v>
      </c>
      <c r="H456" s="18">
        <f t="shared" si="40"/>
        <v>8355.14018691589</v>
      </c>
      <c r="I456" s="18">
        <f t="shared" si="41"/>
        <v>584.859813084113</v>
      </c>
      <c r="J456" s="136" t="s">
        <v>967</v>
      </c>
      <c r="K456" s="1"/>
      <c r="L456" s="173" t="s">
        <v>1142</v>
      </c>
      <c r="M456" s="165"/>
      <c r="N456" s="1"/>
      <c r="O456" s="1"/>
    </row>
    <row r="457" ht="26.4" spans="2:15">
      <c r="B457" s="175" t="s">
        <v>1174</v>
      </c>
      <c r="C457" s="56">
        <v>43045</v>
      </c>
      <c r="D457" s="174" t="s">
        <v>968</v>
      </c>
      <c r="E457" s="16" t="s">
        <v>383</v>
      </c>
      <c r="F457" s="17" t="s">
        <v>721</v>
      </c>
      <c r="G457" s="99">
        <v>6900</v>
      </c>
      <c r="H457" s="18">
        <f t="shared" si="40"/>
        <v>6448.59813084112</v>
      </c>
      <c r="I457" s="18">
        <f t="shared" si="41"/>
        <v>451.401869158879</v>
      </c>
      <c r="J457" s="136" t="s">
        <v>967</v>
      </c>
      <c r="K457" s="1"/>
      <c r="L457" s="173" t="s">
        <v>1142</v>
      </c>
      <c r="M457" s="165"/>
      <c r="N457" s="1"/>
      <c r="O457" s="1"/>
    </row>
    <row r="458" ht="26.4" spans="2:15">
      <c r="B458" s="175" t="s">
        <v>1175</v>
      </c>
      <c r="C458" s="56">
        <v>43045</v>
      </c>
      <c r="D458" s="174" t="s">
        <v>969</v>
      </c>
      <c r="E458" s="16" t="s">
        <v>383</v>
      </c>
      <c r="F458" s="17" t="s">
        <v>887</v>
      </c>
      <c r="G458" s="99">
        <v>19090</v>
      </c>
      <c r="H458" s="18">
        <f t="shared" si="40"/>
        <v>17841.1214953271</v>
      </c>
      <c r="I458" s="18">
        <f t="shared" si="41"/>
        <v>1248.8785046729</v>
      </c>
      <c r="J458" s="136" t="s">
        <v>967</v>
      </c>
      <c r="K458" s="1"/>
      <c r="L458" s="173" t="s">
        <v>1142</v>
      </c>
      <c r="M458" s="165"/>
      <c r="N458" s="1"/>
      <c r="O458" s="1"/>
    </row>
    <row r="459" ht="26.4" spans="2:15">
      <c r="B459" s="175" t="s">
        <v>1176</v>
      </c>
      <c r="C459" s="56">
        <v>43045</v>
      </c>
      <c r="D459" s="174" t="s">
        <v>970</v>
      </c>
      <c r="E459" s="16" t="s">
        <v>383</v>
      </c>
      <c r="F459" s="17" t="s">
        <v>897</v>
      </c>
      <c r="G459" s="99">
        <v>6200</v>
      </c>
      <c r="H459" s="18">
        <f t="shared" si="40"/>
        <v>5794.39252336449</v>
      </c>
      <c r="I459" s="18">
        <f t="shared" si="41"/>
        <v>405.607476635514</v>
      </c>
      <c r="J459" s="136" t="s">
        <v>967</v>
      </c>
      <c r="K459" s="1"/>
      <c r="L459" s="173" t="s">
        <v>1142</v>
      </c>
      <c r="M459" s="165"/>
      <c r="N459" s="1"/>
      <c r="O459" s="1"/>
    </row>
    <row r="460" ht="26.4" spans="2:15">
      <c r="B460" s="175" t="s">
        <v>1177</v>
      </c>
      <c r="C460" s="56">
        <v>43045</v>
      </c>
      <c r="D460" s="174" t="s">
        <v>971</v>
      </c>
      <c r="E460" s="14" t="s">
        <v>16</v>
      </c>
      <c r="F460" s="17" t="s">
        <v>721</v>
      </c>
      <c r="G460" s="99">
        <v>469603</v>
      </c>
      <c r="H460" s="18">
        <f t="shared" si="40"/>
        <v>438881.308411215</v>
      </c>
      <c r="I460" s="18">
        <f t="shared" si="41"/>
        <v>30721.6915887851</v>
      </c>
      <c r="J460" s="136" t="s">
        <v>876</v>
      </c>
      <c r="K460" s="1"/>
      <c r="L460" s="173" t="s">
        <v>1142</v>
      </c>
      <c r="M460" s="165"/>
      <c r="N460" s="1"/>
      <c r="O460" s="1"/>
    </row>
    <row r="461" ht="26.4" spans="2:15">
      <c r="B461" s="175" t="s">
        <v>1179</v>
      </c>
      <c r="C461" s="56">
        <v>43045</v>
      </c>
      <c r="D461" s="174" t="s">
        <v>972</v>
      </c>
      <c r="E461" s="14" t="s">
        <v>16</v>
      </c>
      <c r="F461" s="17" t="s">
        <v>887</v>
      </c>
      <c r="G461" s="99">
        <v>473376</v>
      </c>
      <c r="H461" s="18">
        <f t="shared" si="40"/>
        <v>442407.476635514</v>
      </c>
      <c r="I461" s="18">
        <f t="shared" si="41"/>
        <v>30968.523364486</v>
      </c>
      <c r="J461" s="136" t="s">
        <v>876</v>
      </c>
      <c r="K461" s="1"/>
      <c r="L461" s="173" t="s">
        <v>1142</v>
      </c>
      <c r="M461" s="165"/>
      <c r="N461" s="1"/>
      <c r="O461" s="1"/>
    </row>
    <row r="462" ht="26.4" spans="2:15">
      <c r="B462" s="175" t="s">
        <v>1180</v>
      </c>
      <c r="C462" s="56">
        <v>43046</v>
      </c>
      <c r="D462" s="174" t="s">
        <v>973</v>
      </c>
      <c r="E462" s="16" t="s">
        <v>72</v>
      </c>
      <c r="F462" s="46" t="s">
        <v>974</v>
      </c>
      <c r="G462" s="99">
        <v>12290</v>
      </c>
      <c r="H462" s="18">
        <f t="shared" si="40"/>
        <v>11485.9813084112</v>
      </c>
      <c r="I462" s="18">
        <f t="shared" si="41"/>
        <v>804.018691588786</v>
      </c>
      <c r="J462" s="145"/>
      <c r="K462" s="1"/>
      <c r="L462" s="125" t="s">
        <v>1142</v>
      </c>
      <c r="M462" s="1"/>
      <c r="N462" s="1"/>
      <c r="O462" s="1"/>
    </row>
    <row r="463" ht="26.4" spans="2:15">
      <c r="B463" s="175" t="s">
        <v>1181</v>
      </c>
      <c r="C463" s="56">
        <v>43046</v>
      </c>
      <c r="D463" s="174" t="s">
        <v>975</v>
      </c>
      <c r="E463" s="16" t="s">
        <v>513</v>
      </c>
      <c r="F463" s="129" t="s">
        <v>976</v>
      </c>
      <c r="G463" s="99">
        <v>100550</v>
      </c>
      <c r="H463" s="18">
        <f t="shared" si="40"/>
        <v>93971.9626168224</v>
      </c>
      <c r="I463" s="18">
        <f t="shared" si="41"/>
        <v>6578.03738317758</v>
      </c>
      <c r="J463" s="145"/>
      <c r="K463" s="1"/>
      <c r="M463" s="1"/>
      <c r="N463" s="1"/>
      <c r="O463" s="1"/>
    </row>
    <row r="464" ht="26.4" spans="2:15">
      <c r="B464" s="175" t="s">
        <v>1182</v>
      </c>
      <c r="C464" s="56">
        <v>43046</v>
      </c>
      <c r="D464" s="174" t="s">
        <v>977</v>
      </c>
      <c r="E464" s="16" t="s">
        <v>858</v>
      </c>
      <c r="F464" s="129" t="s">
        <v>976</v>
      </c>
      <c r="G464" s="99">
        <v>12200</v>
      </c>
      <c r="H464" s="18">
        <f t="shared" si="40"/>
        <v>11401.8691588785</v>
      </c>
      <c r="I464" s="18">
        <f t="shared" si="41"/>
        <v>798.130841121496</v>
      </c>
      <c r="J464" s="145"/>
      <c r="K464" s="1"/>
      <c r="M464" s="1"/>
      <c r="N464" s="1"/>
      <c r="O464" s="1"/>
    </row>
    <row r="465" ht="26.4" spans="2:15">
      <c r="B465" s="175" t="s">
        <v>1183</v>
      </c>
      <c r="C465" s="56">
        <v>43046</v>
      </c>
      <c r="D465" s="174" t="s">
        <v>978</v>
      </c>
      <c r="E465" s="16" t="s">
        <v>518</v>
      </c>
      <c r="F465" s="129" t="s">
        <v>976</v>
      </c>
      <c r="G465" s="99">
        <v>23800</v>
      </c>
      <c r="H465" s="18">
        <f t="shared" si="40"/>
        <v>22242.9906542056</v>
      </c>
      <c r="I465" s="18">
        <f t="shared" si="41"/>
        <v>1557.00934579439</v>
      </c>
      <c r="J465" s="145"/>
      <c r="K465" s="1"/>
      <c r="M465" s="1"/>
      <c r="N465" s="1"/>
      <c r="O465" s="1"/>
    </row>
    <row r="466" ht="26.4" spans="2:15">
      <c r="B466" s="175" t="s">
        <v>1184</v>
      </c>
      <c r="C466" s="56">
        <v>43046</v>
      </c>
      <c r="D466" s="174" t="s">
        <v>979</v>
      </c>
      <c r="E466" s="16" t="s">
        <v>980</v>
      </c>
      <c r="F466" s="129" t="s">
        <v>976</v>
      </c>
      <c r="G466" s="102">
        <v>8475</v>
      </c>
      <c r="H466" s="18">
        <f t="shared" si="40"/>
        <v>7920.56074766355</v>
      </c>
      <c r="I466" s="18">
        <f t="shared" si="41"/>
        <v>554.43925233645</v>
      </c>
      <c r="J466" s="145"/>
      <c r="K466" s="1"/>
      <c r="M466" s="1"/>
      <c r="N466" s="1"/>
      <c r="O466" s="1"/>
    </row>
    <row r="467" ht="26.4" spans="2:15">
      <c r="B467" s="175" t="s">
        <v>1185</v>
      </c>
      <c r="C467" s="56">
        <v>43046</v>
      </c>
      <c r="D467" s="174" t="s">
        <v>981</v>
      </c>
      <c r="E467" s="23" t="s">
        <v>461</v>
      </c>
      <c r="F467" s="22" t="s">
        <v>982</v>
      </c>
      <c r="G467" s="99">
        <v>1725</v>
      </c>
      <c r="H467" s="18">
        <f t="shared" si="40"/>
        <v>1612.14953271028</v>
      </c>
      <c r="I467" s="18">
        <f t="shared" si="41"/>
        <v>112.85046728972</v>
      </c>
      <c r="J467" s="145"/>
      <c r="K467" s="1"/>
      <c r="M467" s="1"/>
      <c r="N467" s="1"/>
      <c r="O467" s="1"/>
    </row>
    <row r="468" ht="26.4" spans="2:15">
      <c r="B468" s="175" t="s">
        <v>1186</v>
      </c>
      <c r="C468" s="56">
        <v>43047</v>
      </c>
      <c r="D468" s="174" t="s">
        <v>983</v>
      </c>
      <c r="E468" s="16" t="s">
        <v>500</v>
      </c>
      <c r="F468" s="167" t="s">
        <v>984</v>
      </c>
      <c r="G468" s="102">
        <v>72078</v>
      </c>
      <c r="H468" s="18">
        <f t="shared" si="40"/>
        <v>67362.6168224299</v>
      </c>
      <c r="I468" s="18">
        <f t="shared" si="41"/>
        <v>4715.3831775701</v>
      </c>
      <c r="J468" s="136" t="s">
        <v>876</v>
      </c>
      <c r="K468" s="1"/>
      <c r="L468" s="125" t="s">
        <v>1142</v>
      </c>
      <c r="M468" s="1"/>
      <c r="N468" s="1"/>
      <c r="O468" s="1"/>
    </row>
    <row r="469" ht="26.4" spans="2:15">
      <c r="B469" s="175" t="s">
        <v>1187</v>
      </c>
      <c r="C469" s="56">
        <v>43048</v>
      </c>
      <c r="D469" s="174" t="s">
        <v>985</v>
      </c>
      <c r="E469" s="23" t="s">
        <v>986</v>
      </c>
      <c r="F469" s="167" t="s">
        <v>609</v>
      </c>
      <c r="G469" s="99">
        <v>9040</v>
      </c>
      <c r="H469" s="18">
        <f t="shared" si="40"/>
        <v>8448.59813084112</v>
      </c>
      <c r="I469" s="18">
        <f t="shared" si="41"/>
        <v>591.401869158879</v>
      </c>
      <c r="J469" s="136" t="s">
        <v>987</v>
      </c>
      <c r="K469" s="1"/>
      <c r="L469" s="125" t="s">
        <v>1142</v>
      </c>
      <c r="M469" s="1"/>
      <c r="N469" s="1"/>
      <c r="O469" s="1"/>
    </row>
    <row r="470" ht="26.4" spans="2:15">
      <c r="B470" s="175" t="s">
        <v>1188</v>
      </c>
      <c r="C470" s="56">
        <v>43048</v>
      </c>
      <c r="D470" s="174" t="s">
        <v>988</v>
      </c>
      <c r="E470" s="23" t="s">
        <v>986</v>
      </c>
      <c r="F470" s="167" t="s">
        <v>697</v>
      </c>
      <c r="G470" s="99">
        <v>1200</v>
      </c>
      <c r="H470" s="18">
        <f t="shared" si="40"/>
        <v>1121.4953271028</v>
      </c>
      <c r="I470" s="18">
        <f t="shared" si="41"/>
        <v>78.5046728971963</v>
      </c>
      <c r="J470" s="136" t="s">
        <v>987</v>
      </c>
      <c r="K470" s="1"/>
      <c r="L470" s="125" t="s">
        <v>1142</v>
      </c>
      <c r="M470" s="1"/>
      <c r="N470" s="1"/>
      <c r="O470" s="1"/>
    </row>
    <row r="471" ht="26.4" spans="2:15">
      <c r="B471" s="175" t="s">
        <v>1190</v>
      </c>
      <c r="C471" s="56">
        <v>43048</v>
      </c>
      <c r="D471" s="174" t="s">
        <v>989</v>
      </c>
      <c r="E471" s="23" t="s">
        <v>986</v>
      </c>
      <c r="F471" s="167" t="s">
        <v>990</v>
      </c>
      <c r="G471" s="99">
        <v>10740</v>
      </c>
      <c r="H471" s="18">
        <f t="shared" si="40"/>
        <v>10037.3831775701</v>
      </c>
      <c r="I471" s="18">
        <f t="shared" si="41"/>
        <v>702.616822429907</v>
      </c>
      <c r="J471" s="136" t="s">
        <v>987</v>
      </c>
      <c r="K471" s="1"/>
      <c r="L471" s="125" t="s">
        <v>1142</v>
      </c>
      <c r="M471" s="1"/>
      <c r="N471" s="1"/>
      <c r="O471" s="1"/>
    </row>
    <row r="472" ht="26.4" spans="2:15">
      <c r="B472" s="175" t="s">
        <v>1191</v>
      </c>
      <c r="C472" s="56">
        <v>43052</v>
      </c>
      <c r="D472" s="174" t="s">
        <v>991</v>
      </c>
      <c r="E472" s="16" t="s">
        <v>500</v>
      </c>
      <c r="F472" s="129" t="s">
        <v>990</v>
      </c>
      <c r="G472" s="99">
        <v>46865</v>
      </c>
      <c r="H472" s="18">
        <f t="shared" si="40"/>
        <v>43799.0654205607</v>
      </c>
      <c r="I472" s="18">
        <f t="shared" si="41"/>
        <v>3065.93457943926</v>
      </c>
      <c r="J472" s="136" t="s">
        <v>643</v>
      </c>
      <c r="K472" s="1"/>
      <c r="L472" s="125" t="s">
        <v>1142</v>
      </c>
      <c r="M472" s="1"/>
      <c r="N472" s="1"/>
      <c r="O472" s="1"/>
    </row>
    <row r="473" ht="26.4" spans="2:15">
      <c r="B473" s="175" t="s">
        <v>1192</v>
      </c>
      <c r="C473" s="56">
        <v>43053</v>
      </c>
      <c r="D473" s="174" t="s">
        <v>992</v>
      </c>
      <c r="E473" s="14" t="s">
        <v>16</v>
      </c>
      <c r="F473" s="17" t="s">
        <v>682</v>
      </c>
      <c r="G473" s="99">
        <v>20000</v>
      </c>
      <c r="H473" s="18">
        <f t="shared" si="40"/>
        <v>18691.5887850467</v>
      </c>
      <c r="I473" s="18">
        <f t="shared" si="41"/>
        <v>1308.41121495327</v>
      </c>
      <c r="J473" s="145"/>
      <c r="K473" s="1"/>
      <c r="M473" s="1"/>
      <c r="N473" s="1"/>
      <c r="O473" s="1"/>
    </row>
    <row r="474" ht="26.4" spans="2:15">
      <c r="B474" s="175" t="s">
        <v>1194</v>
      </c>
      <c r="C474" s="56">
        <v>43054</v>
      </c>
      <c r="D474" s="174" t="s">
        <v>994</v>
      </c>
      <c r="E474" s="16" t="s">
        <v>100</v>
      </c>
      <c r="F474" s="17" t="s">
        <v>995</v>
      </c>
      <c r="G474" s="99">
        <v>46750</v>
      </c>
      <c r="H474" s="18">
        <f t="shared" si="40"/>
        <v>43691.5887850467</v>
      </c>
      <c r="I474" s="18">
        <f t="shared" si="41"/>
        <v>3058.41121495327</v>
      </c>
      <c r="J474" s="136" t="s">
        <v>996</v>
      </c>
      <c r="K474" s="1"/>
      <c r="L474" s="125" t="s">
        <v>1142</v>
      </c>
      <c r="M474" s="1"/>
      <c r="N474" s="1"/>
      <c r="O474" s="1"/>
    </row>
    <row r="475" ht="26.4" spans="2:15">
      <c r="B475" s="175" t="s">
        <v>1195</v>
      </c>
      <c r="C475" s="56">
        <v>43055</v>
      </c>
      <c r="D475" s="174" t="s">
        <v>997</v>
      </c>
      <c r="E475" s="23" t="s">
        <v>36</v>
      </c>
      <c r="F475" s="22" t="s">
        <v>998</v>
      </c>
      <c r="G475" s="99">
        <v>319112.5</v>
      </c>
      <c r="H475" s="18">
        <f t="shared" si="40"/>
        <v>298235.981308411</v>
      </c>
      <c r="I475" s="18">
        <f t="shared" si="41"/>
        <v>20876.5186915888</v>
      </c>
      <c r="J475" s="136" t="s">
        <v>999</v>
      </c>
      <c r="K475" s="1"/>
      <c r="L475" s="173" t="s">
        <v>1144</v>
      </c>
      <c r="M475" s="1"/>
      <c r="N475" s="1"/>
      <c r="O475" s="1"/>
    </row>
    <row r="476" ht="26.4" spans="2:15">
      <c r="B476" s="175" t="s">
        <v>1196</v>
      </c>
      <c r="C476" s="56">
        <v>43055</v>
      </c>
      <c r="D476" s="174" t="s">
        <v>1000</v>
      </c>
      <c r="E476" s="23" t="s">
        <v>36</v>
      </c>
      <c r="F476" s="22" t="s">
        <v>1001</v>
      </c>
      <c r="G476" s="99">
        <v>363325</v>
      </c>
      <c r="H476" s="18">
        <f t="shared" si="40"/>
        <v>339556.074766355</v>
      </c>
      <c r="I476" s="18">
        <f t="shared" si="41"/>
        <v>23768.9252336449</v>
      </c>
      <c r="J476" s="136" t="s">
        <v>999</v>
      </c>
      <c r="K476" s="1"/>
      <c r="L476" s="173" t="s">
        <v>1144</v>
      </c>
      <c r="M476" s="1"/>
      <c r="N476" s="1"/>
      <c r="O476" s="1"/>
    </row>
    <row r="477" ht="26.4" spans="2:15">
      <c r="B477" s="175" t="s">
        <v>1202</v>
      </c>
      <c r="C477" s="56">
        <v>43059</v>
      </c>
      <c r="D477" s="174" t="s">
        <v>1002</v>
      </c>
      <c r="E477" s="16" t="s">
        <v>395</v>
      </c>
      <c r="F477" s="17" t="s">
        <v>411</v>
      </c>
      <c r="G477" s="99">
        <v>82610</v>
      </c>
      <c r="H477" s="18">
        <f t="shared" si="40"/>
        <v>77205.6074766355</v>
      </c>
      <c r="I477" s="18">
        <f t="shared" si="41"/>
        <v>5404.39252336448</v>
      </c>
      <c r="J477" s="136" t="s">
        <v>417</v>
      </c>
      <c r="K477" s="1"/>
      <c r="L477" s="125" t="s">
        <v>1142</v>
      </c>
      <c r="M477" s="1"/>
      <c r="N477" s="1"/>
      <c r="O477" s="1"/>
    </row>
    <row r="478" ht="26.4" spans="2:12">
      <c r="B478" s="175" t="s">
        <v>1203</v>
      </c>
      <c r="C478" s="56">
        <v>43059</v>
      </c>
      <c r="D478" s="174" t="s">
        <v>1003</v>
      </c>
      <c r="E478" s="23" t="s">
        <v>399</v>
      </c>
      <c r="F478" s="23" t="s">
        <v>1004</v>
      </c>
      <c r="G478" s="99">
        <v>28580</v>
      </c>
      <c r="H478" s="18">
        <f t="shared" si="40"/>
        <v>26710.2803738318</v>
      </c>
      <c r="I478" s="18">
        <f t="shared" si="41"/>
        <v>1869.71962616823</v>
      </c>
      <c r="J478" s="145"/>
      <c r="K478" s="1"/>
      <c r="L478" s="173" t="s">
        <v>1142</v>
      </c>
    </row>
    <row r="479" ht="26.4" spans="2:12">
      <c r="B479" s="175" t="s">
        <v>1205</v>
      </c>
      <c r="C479" s="56">
        <v>43063</v>
      </c>
      <c r="D479" s="174" t="s">
        <v>1006</v>
      </c>
      <c r="E479" s="14" t="s">
        <v>1007</v>
      </c>
      <c r="F479" s="127" t="s">
        <v>1008</v>
      </c>
      <c r="G479" s="99">
        <v>300000</v>
      </c>
      <c r="H479" s="18">
        <f t="shared" si="40"/>
        <v>280373.831775701</v>
      </c>
      <c r="I479" s="18">
        <f t="shared" si="41"/>
        <v>19626.1682242991</v>
      </c>
      <c r="J479" s="136" t="s">
        <v>1009</v>
      </c>
      <c r="K479" s="1"/>
      <c r="L479" s="173" t="s">
        <v>1144</v>
      </c>
    </row>
    <row r="480" ht="26.4" spans="2:12">
      <c r="B480" s="175" t="s">
        <v>1206</v>
      </c>
      <c r="C480" s="56">
        <v>43063</v>
      </c>
      <c r="D480" s="174" t="s">
        <v>1010</v>
      </c>
      <c r="E480" s="16" t="s">
        <v>274</v>
      </c>
      <c r="F480" s="133" t="s">
        <v>227</v>
      </c>
      <c r="G480" s="99">
        <v>125000</v>
      </c>
      <c r="H480" s="18">
        <f t="shared" si="40"/>
        <v>116822.429906542</v>
      </c>
      <c r="I480" s="18">
        <f t="shared" si="41"/>
        <v>8177.57009345795</v>
      </c>
      <c r="J480" s="136" t="s">
        <v>1011</v>
      </c>
      <c r="K480" s="1"/>
      <c r="L480" s="173" t="s">
        <v>1144</v>
      </c>
    </row>
    <row r="481" ht="26.4" spans="2:12">
      <c r="B481" s="175" t="s">
        <v>1207</v>
      </c>
      <c r="C481" s="56">
        <v>43063</v>
      </c>
      <c r="D481" s="174" t="s">
        <v>1012</v>
      </c>
      <c r="E481" s="16" t="s">
        <v>381</v>
      </c>
      <c r="F481" s="17" t="s">
        <v>411</v>
      </c>
      <c r="G481" s="99">
        <v>10850</v>
      </c>
      <c r="H481" s="18">
        <f t="shared" si="40"/>
        <v>10140.1869158879</v>
      </c>
      <c r="I481" s="18">
        <f t="shared" si="41"/>
        <v>709.813084112149</v>
      </c>
      <c r="J481" s="136" t="s">
        <v>996</v>
      </c>
      <c r="K481" s="1"/>
      <c r="L481" s="173" t="s">
        <v>1142</v>
      </c>
    </row>
    <row r="482" ht="26.4" spans="2:12">
      <c r="B482" s="175" t="s">
        <v>1208</v>
      </c>
      <c r="C482" s="56">
        <v>43063</v>
      </c>
      <c r="D482" s="174" t="s">
        <v>1013</v>
      </c>
      <c r="E482" s="16" t="s">
        <v>381</v>
      </c>
      <c r="F482" s="17" t="s">
        <v>775</v>
      </c>
      <c r="G482" s="99">
        <v>33240</v>
      </c>
      <c r="H482" s="18">
        <f t="shared" si="40"/>
        <v>31065.4205607477</v>
      </c>
      <c r="I482" s="18">
        <f t="shared" si="41"/>
        <v>2174.57943925234</v>
      </c>
      <c r="J482" s="136" t="s">
        <v>996</v>
      </c>
      <c r="K482" s="1"/>
      <c r="L482" s="173" t="s">
        <v>1142</v>
      </c>
    </row>
    <row r="483" ht="26.4" spans="2:12">
      <c r="B483" s="175" t="s">
        <v>1209</v>
      </c>
      <c r="C483" s="56">
        <v>43063</v>
      </c>
      <c r="D483" s="174" t="s">
        <v>1014</v>
      </c>
      <c r="E483" s="16" t="s">
        <v>381</v>
      </c>
      <c r="F483" s="17" t="s">
        <v>719</v>
      </c>
      <c r="G483" s="99">
        <v>19350</v>
      </c>
      <c r="H483" s="18">
        <f t="shared" si="40"/>
        <v>18084.1121495327</v>
      </c>
      <c r="I483" s="18">
        <f t="shared" si="41"/>
        <v>1265.88785046729</v>
      </c>
      <c r="J483" s="136" t="s">
        <v>996</v>
      </c>
      <c r="K483" s="1"/>
      <c r="L483" s="173" t="s">
        <v>1142</v>
      </c>
    </row>
    <row r="484" ht="26.4" spans="2:12">
      <c r="B484" s="175" t="s">
        <v>1210</v>
      </c>
      <c r="C484" s="56">
        <v>43066</v>
      </c>
      <c r="D484" s="174" t="s">
        <v>1015</v>
      </c>
      <c r="E484" s="16" t="s">
        <v>260</v>
      </c>
      <c r="F484" s="133" t="s">
        <v>1016</v>
      </c>
      <c r="G484" s="99">
        <v>3700</v>
      </c>
      <c r="H484" s="18">
        <f t="shared" si="40"/>
        <v>3457.94392523364</v>
      </c>
      <c r="I484" s="18">
        <f t="shared" si="41"/>
        <v>242.056074766355</v>
      </c>
      <c r="J484" s="145"/>
      <c r="K484" s="1"/>
      <c r="L484" s="173" t="s">
        <v>1142</v>
      </c>
    </row>
    <row r="485" ht="26.4" spans="2:12">
      <c r="B485" s="175" t="s">
        <v>1211</v>
      </c>
      <c r="C485" s="56">
        <v>43069</v>
      </c>
      <c r="D485" s="174" t="s">
        <v>1018</v>
      </c>
      <c r="E485" s="16" t="s">
        <v>1019</v>
      </c>
      <c r="F485" s="146" t="s">
        <v>127</v>
      </c>
      <c r="G485" s="102">
        <v>46386</v>
      </c>
      <c r="H485" s="18">
        <f t="shared" si="40"/>
        <v>43351.4018691589</v>
      </c>
      <c r="I485" s="18">
        <f t="shared" si="41"/>
        <v>3034.59813084112</v>
      </c>
      <c r="J485" s="136" t="s">
        <v>876</v>
      </c>
      <c r="K485" s="1"/>
      <c r="L485" s="173" t="s">
        <v>1144</v>
      </c>
    </row>
    <row r="486" ht="26.4" spans="2:12">
      <c r="B486" s="175" t="s">
        <v>1212</v>
      </c>
      <c r="C486" s="56">
        <v>43069</v>
      </c>
      <c r="D486" s="174" t="s">
        <v>1020</v>
      </c>
      <c r="E486" s="23" t="s">
        <v>1021</v>
      </c>
      <c r="F486" s="22" t="s">
        <v>133</v>
      </c>
      <c r="G486" s="99">
        <v>35000</v>
      </c>
      <c r="H486" s="18">
        <f t="shared" si="40"/>
        <v>32710.2803738318</v>
      </c>
      <c r="I486" s="18">
        <f t="shared" si="41"/>
        <v>2289.71962616823</v>
      </c>
      <c r="J486" s="136" t="s">
        <v>531</v>
      </c>
      <c r="K486" s="1"/>
      <c r="L486" s="173" t="s">
        <v>1144</v>
      </c>
    </row>
    <row r="487" ht="26.4" spans="2:12">
      <c r="B487" s="175" t="s">
        <v>1213</v>
      </c>
      <c r="C487" s="56">
        <v>43069</v>
      </c>
      <c r="D487" s="174" t="s">
        <v>1022</v>
      </c>
      <c r="E487" s="16" t="s">
        <v>1023</v>
      </c>
      <c r="F487" s="17" t="s">
        <v>538</v>
      </c>
      <c r="G487" s="99">
        <v>21250</v>
      </c>
      <c r="H487" s="18">
        <f t="shared" si="40"/>
        <v>19859.8130841121</v>
      </c>
      <c r="I487" s="18">
        <f t="shared" si="41"/>
        <v>1390.18691588785</v>
      </c>
      <c r="J487" s="136" t="s">
        <v>854</v>
      </c>
      <c r="K487" s="1"/>
      <c r="L487" s="173" t="s">
        <v>1144</v>
      </c>
    </row>
    <row r="488" ht="26.4" spans="2:11">
      <c r="B488" s="175" t="s">
        <v>1214</v>
      </c>
      <c r="C488" s="56">
        <v>43069</v>
      </c>
      <c r="D488" s="174" t="s">
        <v>1024</v>
      </c>
      <c r="E488" s="23" t="s">
        <v>1025</v>
      </c>
      <c r="F488" s="111" t="s">
        <v>1026</v>
      </c>
      <c r="G488" s="99">
        <v>14000</v>
      </c>
      <c r="H488" s="18">
        <f t="shared" si="40"/>
        <v>13084.1121495327</v>
      </c>
      <c r="I488" s="18">
        <f t="shared" si="41"/>
        <v>915.88785046729</v>
      </c>
      <c r="J488" s="145"/>
      <c r="K488" s="1"/>
    </row>
    <row r="489" ht="29.55" spans="2:10">
      <c r="B489" s="79"/>
      <c r="C489" s="80"/>
      <c r="D489" s="80"/>
      <c r="E489" s="82" t="s">
        <v>1145</v>
      </c>
      <c r="F489" s="82"/>
      <c r="G489" s="83">
        <f t="shared" ref="G489:I489" si="42">SUM(G431:G488)</f>
        <v>5402403.5</v>
      </c>
      <c r="H489" s="83">
        <f t="shared" si="42"/>
        <v>5048975.23364486</v>
      </c>
      <c r="I489" s="83">
        <f t="shared" si="42"/>
        <v>353428.26635514</v>
      </c>
      <c r="J489" s="136"/>
    </row>
    <row r="491" ht="26.4" spans="2:15">
      <c r="B491" s="175" t="s">
        <v>1147</v>
      </c>
      <c r="C491" s="56">
        <v>43070</v>
      </c>
      <c r="D491" s="174" t="s">
        <v>1027</v>
      </c>
      <c r="E491" s="23" t="s">
        <v>425</v>
      </c>
      <c r="F491" s="129" t="s">
        <v>1028</v>
      </c>
      <c r="G491" s="99">
        <v>5550</v>
      </c>
      <c r="H491" s="18">
        <f>G491/1.07</f>
        <v>5186.91588785047</v>
      </c>
      <c r="I491" s="18">
        <f>G491-H491</f>
        <v>363.084112149533</v>
      </c>
      <c r="J491" s="136" t="s">
        <v>1029</v>
      </c>
      <c r="K491" s="1"/>
      <c r="L491" s="173" t="s">
        <v>1142</v>
      </c>
      <c r="M491" s="1"/>
      <c r="N491" s="1"/>
      <c r="O491" s="1"/>
    </row>
    <row r="492" ht="26.4" spans="2:15">
      <c r="B492" s="175" t="s">
        <v>1148</v>
      </c>
      <c r="C492" s="56">
        <v>43070</v>
      </c>
      <c r="D492" s="174" t="s">
        <v>1030</v>
      </c>
      <c r="E492" s="16" t="s">
        <v>421</v>
      </c>
      <c r="F492" s="129" t="s">
        <v>514</v>
      </c>
      <c r="G492" s="99">
        <v>26225</v>
      </c>
      <c r="H492" s="18">
        <f t="shared" ref="H492:H545" si="43">G492/1.07</f>
        <v>24509.3457943925</v>
      </c>
      <c r="I492" s="18">
        <f t="shared" ref="I492:I545" si="44">G492-H492</f>
        <v>1715.65420560748</v>
      </c>
      <c r="J492" s="136" t="s">
        <v>1029</v>
      </c>
      <c r="K492" s="1"/>
      <c r="L492" s="173" t="s">
        <v>1142</v>
      </c>
      <c r="M492" s="165"/>
      <c r="N492" s="1"/>
      <c r="O492" s="1"/>
    </row>
    <row r="493" ht="26.4" spans="2:15">
      <c r="B493" s="175" t="s">
        <v>1149</v>
      </c>
      <c r="C493" s="56">
        <v>43070</v>
      </c>
      <c r="D493" s="174" t="s">
        <v>1031</v>
      </c>
      <c r="E493" s="16" t="s">
        <v>428</v>
      </c>
      <c r="F493" s="129" t="s">
        <v>1032</v>
      </c>
      <c r="G493" s="99">
        <v>5550</v>
      </c>
      <c r="H493" s="18">
        <f t="shared" si="43"/>
        <v>5186.91588785047</v>
      </c>
      <c r="I493" s="18">
        <f t="shared" si="44"/>
        <v>363.084112149533</v>
      </c>
      <c r="J493" s="136" t="s">
        <v>1029</v>
      </c>
      <c r="K493" s="1"/>
      <c r="L493" s="173" t="s">
        <v>1142</v>
      </c>
      <c r="M493" s="165"/>
      <c r="N493" s="1"/>
      <c r="O493" s="1"/>
    </row>
    <row r="494" ht="26.4" spans="2:15">
      <c r="B494" s="175" t="s">
        <v>1150</v>
      </c>
      <c r="C494" s="56">
        <v>43070</v>
      </c>
      <c r="D494" s="174" t="s">
        <v>1033</v>
      </c>
      <c r="E494" s="16" t="s">
        <v>561</v>
      </c>
      <c r="F494" s="129" t="s">
        <v>1032</v>
      </c>
      <c r="G494" s="99">
        <v>29859</v>
      </c>
      <c r="H494" s="18">
        <f t="shared" si="43"/>
        <v>27905.6074766355</v>
      </c>
      <c r="I494" s="18">
        <f t="shared" si="44"/>
        <v>1953.39252336449</v>
      </c>
      <c r="J494" s="136" t="s">
        <v>1029</v>
      </c>
      <c r="K494" s="1"/>
      <c r="L494" s="173" t="s">
        <v>1142</v>
      </c>
      <c r="M494" s="1"/>
      <c r="N494" s="1"/>
      <c r="O494" s="1"/>
    </row>
    <row r="495" ht="26.4" spans="2:15">
      <c r="B495" s="175" t="s">
        <v>1151</v>
      </c>
      <c r="C495" s="56">
        <v>43070</v>
      </c>
      <c r="D495" s="174" t="s">
        <v>1034</v>
      </c>
      <c r="E495" s="16" t="s">
        <v>421</v>
      </c>
      <c r="F495" s="129" t="s">
        <v>1032</v>
      </c>
      <c r="G495" s="99">
        <v>127730</v>
      </c>
      <c r="H495" s="18">
        <f t="shared" si="43"/>
        <v>119373.831775701</v>
      </c>
      <c r="I495" s="18">
        <f t="shared" si="44"/>
        <v>8356.16822429908</v>
      </c>
      <c r="J495" s="136" t="s">
        <v>1029</v>
      </c>
      <c r="K495" s="1"/>
      <c r="L495" s="173" t="s">
        <v>1142</v>
      </c>
      <c r="M495" s="1"/>
      <c r="N495" s="1"/>
      <c r="O495" s="1"/>
    </row>
    <row r="496" ht="26.4" spans="2:15">
      <c r="B496" s="175" t="s">
        <v>1153</v>
      </c>
      <c r="C496" s="56">
        <v>43070</v>
      </c>
      <c r="D496" s="174" t="s">
        <v>1035</v>
      </c>
      <c r="E496" s="16" t="s">
        <v>428</v>
      </c>
      <c r="F496" s="129" t="s">
        <v>990</v>
      </c>
      <c r="G496" s="99">
        <v>12415</v>
      </c>
      <c r="H496" s="18">
        <f t="shared" si="43"/>
        <v>11602.8037383178</v>
      </c>
      <c r="I496" s="18">
        <f t="shared" si="44"/>
        <v>812.196261682244</v>
      </c>
      <c r="J496" s="136" t="s">
        <v>1029</v>
      </c>
      <c r="K496" s="1"/>
      <c r="L496" s="173" t="s">
        <v>1142</v>
      </c>
      <c r="M496" s="1"/>
      <c r="N496" s="1"/>
      <c r="O496" s="1"/>
    </row>
    <row r="497" ht="26.4" spans="2:16">
      <c r="B497" s="175" t="s">
        <v>1154</v>
      </c>
      <c r="C497" s="56">
        <v>43070</v>
      </c>
      <c r="D497" s="174" t="s">
        <v>1036</v>
      </c>
      <c r="E497" s="16" t="s">
        <v>561</v>
      </c>
      <c r="F497" s="129" t="s">
        <v>990</v>
      </c>
      <c r="G497" s="99">
        <v>41915</v>
      </c>
      <c r="H497" s="18">
        <f t="shared" si="43"/>
        <v>39172.8971962617</v>
      </c>
      <c r="I497" s="18">
        <f t="shared" si="44"/>
        <v>2742.10280373832</v>
      </c>
      <c r="J497" s="136" t="s">
        <v>1029</v>
      </c>
      <c r="K497" s="1"/>
      <c r="L497" s="173" t="s">
        <v>1142</v>
      </c>
      <c r="M497" s="1"/>
      <c r="N497" s="1"/>
      <c r="O497" s="1"/>
      <c r="P497" s="6"/>
    </row>
    <row r="498" ht="26.4" spans="2:15">
      <c r="B498" s="175" t="s">
        <v>1155</v>
      </c>
      <c r="C498" s="56">
        <v>43070</v>
      </c>
      <c r="D498" s="174" t="s">
        <v>1037</v>
      </c>
      <c r="E498" s="16" t="s">
        <v>421</v>
      </c>
      <c r="F498" s="129" t="s">
        <v>990</v>
      </c>
      <c r="G498" s="99">
        <v>141478</v>
      </c>
      <c r="H498" s="18">
        <f t="shared" si="43"/>
        <v>132222.429906542</v>
      </c>
      <c r="I498" s="18">
        <f t="shared" si="44"/>
        <v>9255.57009345797</v>
      </c>
      <c r="J498" s="136" t="s">
        <v>1029</v>
      </c>
      <c r="K498" s="1"/>
      <c r="L498" s="173" t="s">
        <v>1142</v>
      </c>
      <c r="M498" s="165"/>
      <c r="N498" s="1"/>
      <c r="O498" s="1"/>
    </row>
    <row r="499" ht="26.4" spans="2:15">
      <c r="B499" s="175" t="s">
        <v>1156</v>
      </c>
      <c r="C499" s="56">
        <v>43070</v>
      </c>
      <c r="D499" s="174" t="s">
        <v>1038</v>
      </c>
      <c r="E499" s="16" t="s">
        <v>425</v>
      </c>
      <c r="F499" s="129" t="s">
        <v>1032</v>
      </c>
      <c r="G499" s="99">
        <v>463626</v>
      </c>
      <c r="H499" s="18">
        <f t="shared" si="43"/>
        <v>433295.327102804</v>
      </c>
      <c r="I499" s="18">
        <f t="shared" si="44"/>
        <v>30330.6728971963</v>
      </c>
      <c r="J499" s="136" t="s">
        <v>1029</v>
      </c>
      <c r="K499" s="1"/>
      <c r="L499" s="173" t="s">
        <v>1142</v>
      </c>
      <c r="M499" s="1"/>
      <c r="N499" s="1"/>
      <c r="O499" s="1"/>
    </row>
    <row r="500" ht="26.4" spans="2:15">
      <c r="B500" s="175" t="s">
        <v>1157</v>
      </c>
      <c r="C500" s="56">
        <v>43070</v>
      </c>
      <c r="D500" s="174" t="s">
        <v>1039</v>
      </c>
      <c r="E500" s="16" t="s">
        <v>425</v>
      </c>
      <c r="F500" s="129" t="s">
        <v>990</v>
      </c>
      <c r="G500" s="99">
        <v>318366</v>
      </c>
      <c r="H500" s="18">
        <f t="shared" si="43"/>
        <v>297538.317757009</v>
      </c>
      <c r="I500" s="18">
        <f t="shared" si="44"/>
        <v>20827.6822429906</v>
      </c>
      <c r="J500" s="136" t="s">
        <v>1029</v>
      </c>
      <c r="K500" s="1"/>
      <c r="L500" s="173" t="s">
        <v>1142</v>
      </c>
      <c r="M500" s="3"/>
      <c r="N500" s="1"/>
      <c r="O500" s="1"/>
    </row>
    <row r="501" ht="26.4" spans="2:15">
      <c r="B501" s="175" t="s">
        <v>1158</v>
      </c>
      <c r="C501" s="56">
        <v>43070</v>
      </c>
      <c r="D501" s="174" t="s">
        <v>1040</v>
      </c>
      <c r="E501" s="14" t="s">
        <v>84</v>
      </c>
      <c r="F501" s="168" t="s">
        <v>1041</v>
      </c>
      <c r="G501" s="99">
        <v>87300</v>
      </c>
      <c r="H501" s="18">
        <f t="shared" si="43"/>
        <v>81588.785046729</v>
      </c>
      <c r="I501" s="18">
        <f t="shared" si="44"/>
        <v>5711.21495327103</v>
      </c>
      <c r="J501" s="136" t="s">
        <v>923</v>
      </c>
      <c r="K501" s="1"/>
      <c r="L501" s="125" t="s">
        <v>1142</v>
      </c>
      <c r="M501" s="1"/>
      <c r="N501" s="1"/>
      <c r="O501" s="1"/>
    </row>
    <row r="502" ht="26.4" spans="2:15">
      <c r="B502" s="175" t="s">
        <v>1159</v>
      </c>
      <c r="C502" s="56">
        <v>43070</v>
      </c>
      <c r="D502" s="174" t="s">
        <v>1042</v>
      </c>
      <c r="E502" s="14" t="s">
        <v>84</v>
      </c>
      <c r="F502" s="168" t="s">
        <v>1043</v>
      </c>
      <c r="G502" s="99">
        <v>85560</v>
      </c>
      <c r="H502" s="18">
        <f t="shared" si="43"/>
        <v>79962.6168224299</v>
      </c>
      <c r="I502" s="18">
        <f t="shared" si="44"/>
        <v>5597.3831775701</v>
      </c>
      <c r="J502" s="136" t="s">
        <v>923</v>
      </c>
      <c r="K502" s="1"/>
      <c r="L502" s="125" t="s">
        <v>1142</v>
      </c>
      <c r="M502" s="1"/>
      <c r="N502" s="1"/>
      <c r="O502" s="1"/>
    </row>
    <row r="503" ht="26.4" spans="2:15">
      <c r="B503" s="175" t="s">
        <v>1160</v>
      </c>
      <c r="C503" s="56">
        <v>43070</v>
      </c>
      <c r="D503" s="174" t="s">
        <v>1044</v>
      </c>
      <c r="E503" s="14" t="s">
        <v>84</v>
      </c>
      <c r="F503" s="168" t="s">
        <v>1045</v>
      </c>
      <c r="G503" s="99">
        <v>85560</v>
      </c>
      <c r="H503" s="18">
        <f t="shared" si="43"/>
        <v>79962.6168224299</v>
      </c>
      <c r="I503" s="18">
        <f t="shared" si="44"/>
        <v>5597.3831775701</v>
      </c>
      <c r="J503" s="136" t="s">
        <v>923</v>
      </c>
      <c r="K503" s="1"/>
      <c r="L503" s="125" t="s">
        <v>1142</v>
      </c>
      <c r="M503" s="1"/>
      <c r="N503" s="1"/>
      <c r="O503" s="1"/>
    </row>
    <row r="504" ht="26.4" spans="2:15">
      <c r="B504" s="175" t="s">
        <v>1161</v>
      </c>
      <c r="C504" s="56">
        <v>43070</v>
      </c>
      <c r="D504" s="174" t="s">
        <v>1046</v>
      </c>
      <c r="E504" s="14" t="s">
        <v>84</v>
      </c>
      <c r="F504" s="168" t="s">
        <v>1047</v>
      </c>
      <c r="G504" s="99">
        <v>88497</v>
      </c>
      <c r="H504" s="18">
        <f t="shared" si="43"/>
        <v>82707.476635514</v>
      </c>
      <c r="I504" s="18">
        <f t="shared" si="44"/>
        <v>5789.52336448598</v>
      </c>
      <c r="J504" s="136" t="s">
        <v>923</v>
      </c>
      <c r="K504" s="1"/>
      <c r="L504" s="125" t="s">
        <v>1142</v>
      </c>
      <c r="M504" s="1"/>
      <c r="N504" s="1"/>
      <c r="O504" s="1"/>
    </row>
    <row r="505" ht="26.4" spans="2:15">
      <c r="B505" s="175" t="s">
        <v>1162</v>
      </c>
      <c r="C505" s="56">
        <v>43070</v>
      </c>
      <c r="D505" s="174" t="s">
        <v>1048</v>
      </c>
      <c r="E505" s="14" t="s">
        <v>84</v>
      </c>
      <c r="F505" s="168" t="s">
        <v>1049</v>
      </c>
      <c r="G505" s="102">
        <v>93950</v>
      </c>
      <c r="H505" s="18">
        <f t="shared" si="43"/>
        <v>87803.738317757</v>
      </c>
      <c r="I505" s="18">
        <f t="shared" si="44"/>
        <v>6146.261682243</v>
      </c>
      <c r="J505" s="136" t="s">
        <v>923</v>
      </c>
      <c r="K505" s="1"/>
      <c r="L505" s="125" t="s">
        <v>1142</v>
      </c>
      <c r="M505" s="1"/>
      <c r="N505" s="1"/>
      <c r="O505" s="1"/>
    </row>
    <row r="506" ht="26.4" spans="2:15">
      <c r="B506" s="175" t="s">
        <v>1163</v>
      </c>
      <c r="C506" s="56">
        <v>43070</v>
      </c>
      <c r="D506" s="174" t="s">
        <v>1050</v>
      </c>
      <c r="E506" s="14" t="s">
        <v>84</v>
      </c>
      <c r="F506" s="166" t="s">
        <v>1051</v>
      </c>
      <c r="G506" s="99">
        <v>89337</v>
      </c>
      <c r="H506" s="18">
        <f t="shared" si="43"/>
        <v>83492.523364486</v>
      </c>
      <c r="I506" s="18">
        <f t="shared" si="44"/>
        <v>5844.47663551402</v>
      </c>
      <c r="J506" s="136" t="s">
        <v>923</v>
      </c>
      <c r="K506" s="1"/>
      <c r="L506" s="125" t="s">
        <v>1142</v>
      </c>
      <c r="M506" s="1"/>
      <c r="N506" s="1"/>
      <c r="O506" s="1"/>
    </row>
    <row r="507" ht="26.4" spans="2:15">
      <c r="B507" s="175" t="s">
        <v>1164</v>
      </c>
      <c r="C507" s="56">
        <v>43070</v>
      </c>
      <c r="D507" s="174" t="s">
        <v>1052</v>
      </c>
      <c r="E507" s="14" t="s">
        <v>84</v>
      </c>
      <c r="F507" s="166" t="s">
        <v>1053</v>
      </c>
      <c r="G507" s="99">
        <v>64404</v>
      </c>
      <c r="H507" s="18">
        <f t="shared" si="43"/>
        <v>60190.6542056075</v>
      </c>
      <c r="I507" s="18">
        <f t="shared" si="44"/>
        <v>4213.34579439252</v>
      </c>
      <c r="J507" s="136" t="s">
        <v>923</v>
      </c>
      <c r="K507" s="1"/>
      <c r="L507" s="125" t="s">
        <v>1142</v>
      </c>
      <c r="M507" s="165"/>
      <c r="N507" s="1"/>
      <c r="O507" s="1"/>
    </row>
    <row r="508" ht="26.4" spans="2:15">
      <c r="B508" s="175" t="s">
        <v>1165</v>
      </c>
      <c r="C508" s="56">
        <v>43070</v>
      </c>
      <c r="D508" s="174" t="s">
        <v>1054</v>
      </c>
      <c r="E508" s="14" t="s">
        <v>84</v>
      </c>
      <c r="F508" s="166" t="s">
        <v>1055</v>
      </c>
      <c r="G508" s="102">
        <v>80101</v>
      </c>
      <c r="H508" s="18">
        <f t="shared" si="43"/>
        <v>74860.7476635514</v>
      </c>
      <c r="I508" s="18">
        <f t="shared" si="44"/>
        <v>5240.2523364486</v>
      </c>
      <c r="J508" s="136" t="s">
        <v>923</v>
      </c>
      <c r="K508" s="1"/>
      <c r="L508" s="125" t="s">
        <v>1142</v>
      </c>
      <c r="M508" s="1"/>
      <c r="N508" s="1"/>
      <c r="O508" s="1"/>
    </row>
    <row r="509" ht="26.4" spans="2:15">
      <c r="B509" s="175" t="s">
        <v>1166</v>
      </c>
      <c r="C509" s="56">
        <v>43070</v>
      </c>
      <c r="D509" s="174" t="s">
        <v>1056</v>
      </c>
      <c r="E509" s="14" t="s">
        <v>84</v>
      </c>
      <c r="F509" s="166" t="s">
        <v>1057</v>
      </c>
      <c r="G509" s="99">
        <v>99927</v>
      </c>
      <c r="H509" s="18">
        <f t="shared" si="43"/>
        <v>93389.7196261682</v>
      </c>
      <c r="I509" s="18">
        <f t="shared" si="44"/>
        <v>6537.28037383177</v>
      </c>
      <c r="J509" s="136" t="s">
        <v>923</v>
      </c>
      <c r="K509" s="1"/>
      <c r="L509" s="125" t="s">
        <v>1142</v>
      </c>
      <c r="M509" s="1"/>
      <c r="N509" s="1"/>
      <c r="O509" s="1"/>
    </row>
    <row r="510" ht="26.4" spans="2:15">
      <c r="B510" s="175" t="s">
        <v>1167</v>
      </c>
      <c r="C510" s="56">
        <v>43070</v>
      </c>
      <c r="D510" s="174" t="s">
        <v>1058</v>
      </c>
      <c r="E510" s="14" t="s">
        <v>84</v>
      </c>
      <c r="F510" s="166" t="s">
        <v>1059</v>
      </c>
      <c r="G510" s="99">
        <v>99376</v>
      </c>
      <c r="H510" s="18">
        <f t="shared" si="43"/>
        <v>92874.7663551402</v>
      </c>
      <c r="I510" s="18">
        <f t="shared" si="44"/>
        <v>6501.23364485982</v>
      </c>
      <c r="J510" s="136" t="s">
        <v>923</v>
      </c>
      <c r="K510" s="1"/>
      <c r="L510" s="125" t="s">
        <v>1142</v>
      </c>
      <c r="M510" s="1"/>
      <c r="N510" s="1"/>
      <c r="O510" s="1"/>
    </row>
    <row r="511" ht="26.4" spans="2:15">
      <c r="B511" s="175" t="s">
        <v>1168</v>
      </c>
      <c r="C511" s="56">
        <v>43070</v>
      </c>
      <c r="D511" s="174" t="s">
        <v>1060</v>
      </c>
      <c r="E511" s="14" t="s">
        <v>84</v>
      </c>
      <c r="F511" s="166" t="s">
        <v>1061</v>
      </c>
      <c r="G511" s="99">
        <v>98976</v>
      </c>
      <c r="H511" s="18">
        <f t="shared" si="43"/>
        <v>92500.9345794392</v>
      </c>
      <c r="I511" s="18">
        <f t="shared" si="44"/>
        <v>6475.06542056076</v>
      </c>
      <c r="J511" s="136" t="s">
        <v>923</v>
      </c>
      <c r="K511" s="1"/>
      <c r="L511" s="125" t="s">
        <v>1142</v>
      </c>
      <c r="M511" s="1"/>
      <c r="N511" s="1"/>
      <c r="O511" s="1"/>
    </row>
    <row r="512" ht="26.4" spans="2:15">
      <c r="B512" s="175" t="s">
        <v>1169</v>
      </c>
      <c r="C512" s="56">
        <v>43070</v>
      </c>
      <c r="D512" s="174" t="s">
        <v>1062</v>
      </c>
      <c r="E512" s="14" t="s">
        <v>84</v>
      </c>
      <c r="F512" s="166" t="s">
        <v>1063</v>
      </c>
      <c r="G512" s="102">
        <v>98594</v>
      </c>
      <c r="H512" s="18">
        <f t="shared" si="43"/>
        <v>92143.9252336449</v>
      </c>
      <c r="I512" s="18">
        <f t="shared" si="44"/>
        <v>6450.07476635514</v>
      </c>
      <c r="J512" s="136" t="s">
        <v>923</v>
      </c>
      <c r="K512" s="1"/>
      <c r="L512" s="125" t="s">
        <v>1142</v>
      </c>
      <c r="M512" s="1"/>
      <c r="N512" s="1"/>
      <c r="O512" s="1"/>
    </row>
    <row r="513" ht="26.4" spans="2:15">
      <c r="B513" s="175" t="s">
        <v>1170</v>
      </c>
      <c r="C513" s="56">
        <v>43070</v>
      </c>
      <c r="D513" s="174" t="s">
        <v>1064</v>
      </c>
      <c r="E513" s="16" t="s">
        <v>381</v>
      </c>
      <c r="F513" s="17" t="s">
        <v>1065</v>
      </c>
      <c r="G513" s="102">
        <v>2400</v>
      </c>
      <c r="H513" s="18">
        <f t="shared" si="43"/>
        <v>2242.99065420561</v>
      </c>
      <c r="I513" s="18">
        <f t="shared" si="44"/>
        <v>157.009345794393</v>
      </c>
      <c r="J513" s="136" t="s">
        <v>1066</v>
      </c>
      <c r="K513" s="1"/>
      <c r="L513" s="173" t="s">
        <v>1142</v>
      </c>
      <c r="M513" s="1"/>
      <c r="N513" s="1"/>
      <c r="O513" s="1"/>
    </row>
    <row r="514" ht="26.4" spans="2:15">
      <c r="B514" s="175" t="s">
        <v>1171</v>
      </c>
      <c r="C514" s="56">
        <v>43070</v>
      </c>
      <c r="D514" s="174" t="s">
        <v>1067</v>
      </c>
      <c r="E514" s="16" t="s">
        <v>381</v>
      </c>
      <c r="F514" s="17" t="s">
        <v>887</v>
      </c>
      <c r="G514" s="102">
        <v>22490</v>
      </c>
      <c r="H514" s="18">
        <f t="shared" si="43"/>
        <v>21018.691588785</v>
      </c>
      <c r="I514" s="18">
        <f t="shared" si="44"/>
        <v>1471.30841121496</v>
      </c>
      <c r="J514" s="136" t="s">
        <v>1066</v>
      </c>
      <c r="K514" s="1"/>
      <c r="L514" s="173" t="s">
        <v>1142</v>
      </c>
      <c r="M514" s="1"/>
      <c r="N514" s="1"/>
      <c r="O514" s="1"/>
    </row>
    <row r="515" ht="26.4" spans="2:15">
      <c r="B515" s="175" t="s">
        <v>1172</v>
      </c>
      <c r="C515" s="56">
        <v>43070</v>
      </c>
      <c r="D515" s="174" t="s">
        <v>1068</v>
      </c>
      <c r="E515" s="16" t="s">
        <v>381</v>
      </c>
      <c r="F515" s="17" t="s">
        <v>897</v>
      </c>
      <c r="G515" s="99">
        <v>25450</v>
      </c>
      <c r="H515" s="18">
        <f t="shared" si="43"/>
        <v>23785.046728972</v>
      </c>
      <c r="I515" s="18">
        <f t="shared" si="44"/>
        <v>1664.95327102804</v>
      </c>
      <c r="J515" s="136" t="s">
        <v>1066</v>
      </c>
      <c r="K515" s="1"/>
      <c r="L515" s="173" t="s">
        <v>1142</v>
      </c>
      <c r="M515" s="165"/>
      <c r="N515" s="1"/>
      <c r="O515" s="1"/>
    </row>
    <row r="516" ht="26.4" spans="2:15">
      <c r="B516" s="175" t="s">
        <v>1173</v>
      </c>
      <c r="C516" s="56">
        <v>43073</v>
      </c>
      <c r="D516" s="174" t="s">
        <v>1069</v>
      </c>
      <c r="E516" s="16" t="s">
        <v>1070</v>
      </c>
      <c r="F516" s="22" t="s">
        <v>1071</v>
      </c>
      <c r="G516" s="99">
        <v>345212.5</v>
      </c>
      <c r="H516" s="18">
        <f t="shared" si="43"/>
        <v>322628.504672897</v>
      </c>
      <c r="I516" s="18">
        <f t="shared" si="44"/>
        <v>22583.9953271028</v>
      </c>
      <c r="J516" s="136" t="s">
        <v>1072</v>
      </c>
      <c r="K516" s="1"/>
      <c r="L516" s="173" t="s">
        <v>1144</v>
      </c>
      <c r="M516" s="165"/>
      <c r="N516" s="1"/>
      <c r="O516" s="1"/>
    </row>
    <row r="517" ht="26.4" spans="2:15">
      <c r="B517" s="175" t="s">
        <v>1174</v>
      </c>
      <c r="C517" s="56">
        <v>43073</v>
      </c>
      <c r="D517" s="174" t="s">
        <v>1073</v>
      </c>
      <c r="E517" s="16" t="s">
        <v>694</v>
      </c>
      <c r="F517" s="17" t="s">
        <v>1074</v>
      </c>
      <c r="G517" s="99">
        <v>1200</v>
      </c>
      <c r="H517" s="18">
        <f t="shared" si="43"/>
        <v>1121.4953271028</v>
      </c>
      <c r="I517" s="18">
        <f t="shared" si="44"/>
        <v>78.5046728971963</v>
      </c>
      <c r="J517" s="145"/>
      <c r="K517" s="1"/>
      <c r="M517" s="165"/>
      <c r="N517" s="1"/>
      <c r="O517" s="1"/>
    </row>
    <row r="518" ht="26.4" spans="2:15">
      <c r="B518" s="175" t="s">
        <v>1175</v>
      </c>
      <c r="C518" s="56">
        <v>43075</v>
      </c>
      <c r="D518" s="174" t="s">
        <v>1075</v>
      </c>
      <c r="E518" s="16" t="s">
        <v>829</v>
      </c>
      <c r="F518" s="17" t="s">
        <v>1076</v>
      </c>
      <c r="G518" s="99">
        <v>8560</v>
      </c>
      <c r="H518" s="18">
        <f t="shared" si="43"/>
        <v>8000</v>
      </c>
      <c r="I518" s="18">
        <f t="shared" si="44"/>
        <v>560.000000000001</v>
      </c>
      <c r="J518" s="145"/>
      <c r="K518" s="1"/>
      <c r="M518" s="165"/>
      <c r="N518" s="1"/>
      <c r="O518" s="1"/>
    </row>
    <row r="519" ht="26.4" spans="2:15">
      <c r="B519" s="175" t="s">
        <v>1176</v>
      </c>
      <c r="C519" s="56">
        <v>43075</v>
      </c>
      <c r="D519" s="174" t="s">
        <v>1078</v>
      </c>
      <c r="E519" s="16" t="s">
        <v>1079</v>
      </c>
      <c r="F519" s="129" t="s">
        <v>990</v>
      </c>
      <c r="G519" s="99">
        <v>1838106</v>
      </c>
      <c r="H519" s="18">
        <f t="shared" si="43"/>
        <v>1717856.07476636</v>
      </c>
      <c r="I519" s="18">
        <f t="shared" si="44"/>
        <v>120249.925233645</v>
      </c>
      <c r="J519" s="136" t="s">
        <v>1080</v>
      </c>
      <c r="K519" s="1"/>
      <c r="L519" s="173" t="s">
        <v>1142</v>
      </c>
      <c r="M519" s="165"/>
      <c r="N519" s="1"/>
      <c r="O519" s="1"/>
    </row>
    <row r="520" ht="26.4" spans="2:15">
      <c r="B520" s="175" t="s">
        <v>1177</v>
      </c>
      <c r="C520" s="56">
        <v>43075</v>
      </c>
      <c r="D520" s="174" t="s">
        <v>1081</v>
      </c>
      <c r="E520" s="16" t="s">
        <v>1079</v>
      </c>
      <c r="F520" s="129" t="s">
        <v>976</v>
      </c>
      <c r="G520" s="99">
        <v>1951621</v>
      </c>
      <c r="H520" s="18">
        <f t="shared" si="43"/>
        <v>1823944.85981308</v>
      </c>
      <c r="I520" s="18">
        <f t="shared" si="44"/>
        <v>127676.140186916</v>
      </c>
      <c r="J520" s="136" t="s">
        <v>1080</v>
      </c>
      <c r="K520" s="1"/>
      <c r="L520" s="173" t="s">
        <v>1142</v>
      </c>
      <c r="M520" s="165"/>
      <c r="N520" s="1"/>
      <c r="O520" s="1"/>
    </row>
    <row r="521" ht="26.4" spans="2:15">
      <c r="B521" s="175" t="s">
        <v>1179</v>
      </c>
      <c r="C521" s="56">
        <v>43076</v>
      </c>
      <c r="D521" s="174" t="s">
        <v>1082</v>
      </c>
      <c r="E521" s="23" t="s">
        <v>12</v>
      </c>
      <c r="F521" s="100" t="s">
        <v>1083</v>
      </c>
      <c r="G521" s="99">
        <v>1163220</v>
      </c>
      <c r="H521" s="18">
        <f t="shared" si="43"/>
        <v>1087121.4953271</v>
      </c>
      <c r="I521" s="18">
        <f t="shared" si="44"/>
        <v>76098.5046728973</v>
      </c>
      <c r="J521" s="136" t="s">
        <v>1084</v>
      </c>
      <c r="K521" s="1"/>
      <c r="L521" s="125" t="s">
        <v>1142</v>
      </c>
      <c r="M521" s="165"/>
      <c r="N521" s="1"/>
      <c r="O521" s="1"/>
    </row>
    <row r="522" ht="26.4" spans="2:15">
      <c r="B522" s="175" t="s">
        <v>1180</v>
      </c>
      <c r="C522" s="56">
        <v>43076</v>
      </c>
      <c r="D522" s="174" t="s">
        <v>1085</v>
      </c>
      <c r="E522" s="23" t="s">
        <v>468</v>
      </c>
      <c r="F522" s="129" t="s">
        <v>990</v>
      </c>
      <c r="G522" s="99">
        <v>1200</v>
      </c>
      <c r="H522" s="18">
        <f t="shared" si="43"/>
        <v>1121.4953271028</v>
      </c>
      <c r="I522" s="18">
        <f t="shared" si="44"/>
        <v>78.5046728971963</v>
      </c>
      <c r="J522" s="136" t="s">
        <v>854</v>
      </c>
      <c r="K522" s="1"/>
      <c r="L522" s="125" t="s">
        <v>1142</v>
      </c>
      <c r="M522" s="1"/>
      <c r="N522" s="1"/>
      <c r="O522" s="1"/>
    </row>
    <row r="523" ht="26.4" spans="2:15">
      <c r="B523" s="175" t="s">
        <v>1181</v>
      </c>
      <c r="C523" s="56">
        <v>43076</v>
      </c>
      <c r="D523" s="174" t="s">
        <v>1086</v>
      </c>
      <c r="E523" s="23" t="s">
        <v>468</v>
      </c>
      <c r="F523" s="129" t="s">
        <v>856</v>
      </c>
      <c r="G523" s="99">
        <v>4800</v>
      </c>
      <c r="H523" s="18">
        <f t="shared" si="43"/>
        <v>4485.98130841121</v>
      </c>
      <c r="I523" s="18">
        <f t="shared" si="44"/>
        <v>314.018691588785</v>
      </c>
      <c r="J523" s="136" t="s">
        <v>854</v>
      </c>
      <c r="K523" s="1"/>
      <c r="L523" s="125" t="s">
        <v>1142</v>
      </c>
      <c r="M523" s="1"/>
      <c r="N523" s="1"/>
      <c r="O523" s="1"/>
    </row>
    <row r="524" ht="26.4" spans="2:15">
      <c r="B524" s="175" t="s">
        <v>1182</v>
      </c>
      <c r="C524" s="56">
        <v>43076</v>
      </c>
      <c r="D524" s="174" t="s">
        <v>1087</v>
      </c>
      <c r="E524" s="16" t="s">
        <v>271</v>
      </c>
      <c r="F524" s="17" t="s">
        <v>719</v>
      </c>
      <c r="G524" s="99">
        <v>98940</v>
      </c>
      <c r="H524" s="18">
        <f t="shared" si="43"/>
        <v>92467.2897196262</v>
      </c>
      <c r="I524" s="18">
        <f t="shared" si="44"/>
        <v>6472.71028037384</v>
      </c>
      <c r="J524" s="136" t="s">
        <v>1088</v>
      </c>
      <c r="K524" s="1"/>
      <c r="L524" s="125" t="s">
        <v>1142</v>
      </c>
      <c r="M524" s="1"/>
      <c r="N524" s="1"/>
      <c r="O524" s="1"/>
    </row>
    <row r="525" ht="26.4" spans="2:15">
      <c r="B525" s="175" t="s">
        <v>1183</v>
      </c>
      <c r="C525" s="56">
        <v>43080</v>
      </c>
      <c r="D525" s="174" t="s">
        <v>1089</v>
      </c>
      <c r="E525" s="16" t="s">
        <v>106</v>
      </c>
      <c r="F525" s="129" t="s">
        <v>1090</v>
      </c>
      <c r="G525" s="99">
        <v>141125</v>
      </c>
      <c r="H525" s="18">
        <f t="shared" si="43"/>
        <v>131892.523364486</v>
      </c>
      <c r="I525" s="18">
        <f t="shared" si="44"/>
        <v>9232.47663551403</v>
      </c>
      <c r="J525" s="145"/>
      <c r="K525" s="1"/>
      <c r="M525" s="1"/>
      <c r="N525" s="1"/>
      <c r="O525" s="1"/>
    </row>
    <row r="526" ht="26.4" spans="2:15">
      <c r="B526" s="175" t="s">
        <v>1184</v>
      </c>
      <c r="C526" s="56">
        <v>43080</v>
      </c>
      <c r="D526" s="174" t="s">
        <v>1091</v>
      </c>
      <c r="E526" s="16" t="s">
        <v>154</v>
      </c>
      <c r="F526" s="129" t="s">
        <v>1090</v>
      </c>
      <c r="G526" s="99">
        <v>10750</v>
      </c>
      <c r="H526" s="18">
        <f t="shared" si="43"/>
        <v>10046.7289719626</v>
      </c>
      <c r="I526" s="18">
        <f t="shared" si="44"/>
        <v>703.271028037383</v>
      </c>
      <c r="J526" s="145"/>
      <c r="K526" s="1"/>
      <c r="M526" s="1"/>
      <c r="N526" s="1"/>
      <c r="O526" s="1"/>
    </row>
    <row r="527" ht="26.4" spans="2:15">
      <c r="B527" s="175" t="s">
        <v>1185</v>
      </c>
      <c r="C527" s="56">
        <v>43080</v>
      </c>
      <c r="D527" s="174" t="s">
        <v>1092</v>
      </c>
      <c r="E527" s="16" t="s">
        <v>110</v>
      </c>
      <c r="F527" s="129" t="s">
        <v>1090</v>
      </c>
      <c r="G527" s="102">
        <v>14025</v>
      </c>
      <c r="H527" s="18">
        <f t="shared" si="43"/>
        <v>13107.476635514</v>
      </c>
      <c r="I527" s="18">
        <f t="shared" si="44"/>
        <v>917.523364485982</v>
      </c>
      <c r="J527" s="145"/>
      <c r="K527" s="1"/>
      <c r="M527" s="1"/>
      <c r="N527" s="1"/>
      <c r="O527" s="1"/>
    </row>
    <row r="528" ht="26.4" spans="2:15">
      <c r="B528" s="175" t="s">
        <v>1186</v>
      </c>
      <c r="C528" s="56">
        <v>43080</v>
      </c>
      <c r="D528" s="174" t="s">
        <v>1094</v>
      </c>
      <c r="E528" s="16" t="s">
        <v>1095</v>
      </c>
      <c r="F528" s="129" t="s">
        <v>1090</v>
      </c>
      <c r="G528" s="102">
        <v>3100</v>
      </c>
      <c r="H528" s="18">
        <f t="shared" si="43"/>
        <v>2897.19626168224</v>
      </c>
      <c r="I528" s="18">
        <f t="shared" si="44"/>
        <v>202.803738317757</v>
      </c>
      <c r="J528" s="145"/>
      <c r="K528" s="1"/>
      <c r="M528" s="1"/>
      <c r="N528" s="1"/>
      <c r="O528" s="1"/>
    </row>
    <row r="529" ht="26.4" spans="2:15">
      <c r="B529" s="175" t="s">
        <v>1187</v>
      </c>
      <c r="C529" s="56">
        <v>43081</v>
      </c>
      <c r="D529" s="174" t="s">
        <v>1096</v>
      </c>
      <c r="E529" s="23" t="s">
        <v>149</v>
      </c>
      <c r="F529" s="22" t="s">
        <v>61</v>
      </c>
      <c r="G529" s="99">
        <v>1850</v>
      </c>
      <c r="H529" s="18">
        <f t="shared" si="43"/>
        <v>1728.97196261682</v>
      </c>
      <c r="I529" s="18">
        <f t="shared" si="44"/>
        <v>121.028037383178</v>
      </c>
      <c r="J529" s="145"/>
      <c r="K529" s="1"/>
      <c r="L529" s="173" t="s">
        <v>1144</v>
      </c>
      <c r="M529" s="154" t="s">
        <v>1146</v>
      </c>
      <c r="N529" s="1"/>
      <c r="O529" s="1"/>
    </row>
    <row r="530" ht="26.4" spans="2:15">
      <c r="B530" s="175" t="s">
        <v>1188</v>
      </c>
      <c r="C530" s="56">
        <v>43082</v>
      </c>
      <c r="D530" s="174" t="s">
        <v>1098</v>
      </c>
      <c r="E530" s="16" t="s">
        <v>72</v>
      </c>
      <c r="F530" s="46" t="s">
        <v>1099</v>
      </c>
      <c r="G530" s="99">
        <v>22500</v>
      </c>
      <c r="H530" s="18">
        <f t="shared" si="43"/>
        <v>21028.0373831776</v>
      </c>
      <c r="I530" s="18">
        <f t="shared" si="44"/>
        <v>1471.96261682243</v>
      </c>
      <c r="J530" s="145"/>
      <c r="K530" s="1"/>
      <c r="L530" s="125" t="s">
        <v>1142</v>
      </c>
      <c r="M530" s="1"/>
      <c r="N530" s="1"/>
      <c r="O530" s="1"/>
    </row>
    <row r="531" ht="26.4" spans="2:15">
      <c r="B531" s="175" t="s">
        <v>1190</v>
      </c>
      <c r="C531" s="56">
        <v>43082</v>
      </c>
      <c r="D531" s="174" t="s">
        <v>1101</v>
      </c>
      <c r="E531" s="16" t="s">
        <v>451</v>
      </c>
      <c r="F531" s="17" t="s">
        <v>897</v>
      </c>
      <c r="G531" s="99">
        <v>22240</v>
      </c>
      <c r="H531" s="18">
        <f t="shared" si="43"/>
        <v>20785.046728972</v>
      </c>
      <c r="I531" s="18">
        <f t="shared" si="44"/>
        <v>1454.95327102804</v>
      </c>
      <c r="J531" s="136" t="s">
        <v>683</v>
      </c>
      <c r="K531" s="1"/>
      <c r="L531" s="125" t="s">
        <v>1142</v>
      </c>
      <c r="M531" s="1"/>
      <c r="N531" s="1"/>
      <c r="O531" s="1"/>
    </row>
    <row r="532" ht="26.4" spans="2:15">
      <c r="B532" s="175" t="s">
        <v>1191</v>
      </c>
      <c r="C532" s="56">
        <v>43083</v>
      </c>
      <c r="D532" s="174" t="s">
        <v>1102</v>
      </c>
      <c r="E532" s="16" t="s">
        <v>1103</v>
      </c>
      <c r="F532" s="133" t="s">
        <v>1104</v>
      </c>
      <c r="G532" s="99">
        <v>15000</v>
      </c>
      <c r="H532" s="18">
        <f t="shared" si="43"/>
        <v>14018.691588785</v>
      </c>
      <c r="I532" s="18">
        <f t="shared" si="44"/>
        <v>981.308411214954</v>
      </c>
      <c r="J532" s="145"/>
      <c r="K532" s="1"/>
      <c r="L532" s="173" t="s">
        <v>1144</v>
      </c>
      <c r="M532" s="1"/>
      <c r="N532" s="1"/>
      <c r="O532" s="1"/>
    </row>
    <row r="533" ht="26.4" spans="2:15">
      <c r="B533" s="175" t="s">
        <v>1192</v>
      </c>
      <c r="C533" s="56">
        <v>43084</v>
      </c>
      <c r="D533" s="174" t="s">
        <v>1106</v>
      </c>
      <c r="E533" s="14" t="s">
        <v>1107</v>
      </c>
      <c r="F533" s="169" t="s">
        <v>1108</v>
      </c>
      <c r="G533" s="99">
        <v>2491000</v>
      </c>
      <c r="H533" s="18">
        <f t="shared" si="43"/>
        <v>2328037.38317757</v>
      </c>
      <c r="I533" s="18">
        <f t="shared" si="44"/>
        <v>162962.61682243</v>
      </c>
      <c r="J533" s="136" t="s">
        <v>143</v>
      </c>
      <c r="K533" s="1"/>
      <c r="L533" s="125" t="s">
        <v>1142</v>
      </c>
      <c r="M533" s="154" t="s">
        <v>1215</v>
      </c>
      <c r="N533" s="1"/>
      <c r="O533" s="1"/>
    </row>
    <row r="534" ht="26.4" spans="2:15">
      <c r="B534" s="175" t="s">
        <v>1194</v>
      </c>
      <c r="C534" s="56">
        <v>43087</v>
      </c>
      <c r="D534" s="174" t="s">
        <v>1109</v>
      </c>
      <c r="E534" s="16" t="s">
        <v>709</v>
      </c>
      <c r="F534" s="133" t="s">
        <v>61</v>
      </c>
      <c r="G534" s="99">
        <v>3500</v>
      </c>
      <c r="H534" s="18">
        <f t="shared" si="43"/>
        <v>3271.02803738318</v>
      </c>
      <c r="I534" s="18">
        <f t="shared" si="44"/>
        <v>228.971962616823</v>
      </c>
      <c r="J534" s="145"/>
      <c r="K534" s="1"/>
      <c r="M534" s="1"/>
      <c r="N534" s="1"/>
      <c r="O534" s="1"/>
    </row>
    <row r="535" ht="26.4" spans="2:15">
      <c r="B535" s="175" t="s">
        <v>1195</v>
      </c>
      <c r="C535" s="56">
        <v>43087</v>
      </c>
      <c r="D535" s="174" t="s">
        <v>1111</v>
      </c>
      <c r="E535" s="16" t="s">
        <v>274</v>
      </c>
      <c r="F535" s="133" t="s">
        <v>1112</v>
      </c>
      <c r="G535" s="99">
        <v>3300</v>
      </c>
      <c r="H535" s="18">
        <f t="shared" si="43"/>
        <v>3084.11214953271</v>
      </c>
      <c r="I535" s="18">
        <f t="shared" si="44"/>
        <v>215.88785046729</v>
      </c>
      <c r="J535" s="136" t="s">
        <v>1077</v>
      </c>
      <c r="K535" s="1"/>
      <c r="L535" s="173" t="s">
        <v>1144</v>
      </c>
      <c r="M535" s="1"/>
      <c r="N535" s="1"/>
      <c r="O535" s="1"/>
    </row>
    <row r="536" ht="26.4" spans="2:15">
      <c r="B536" s="175" t="s">
        <v>1196</v>
      </c>
      <c r="C536" s="56">
        <v>43089</v>
      </c>
      <c r="D536" s="174" t="s">
        <v>1113</v>
      </c>
      <c r="E536" s="23" t="s">
        <v>1114</v>
      </c>
      <c r="F536" s="22" t="s">
        <v>1115</v>
      </c>
      <c r="G536" s="99">
        <v>40500</v>
      </c>
      <c r="H536" s="18">
        <f t="shared" si="43"/>
        <v>37850.4672897196</v>
      </c>
      <c r="I536" s="18">
        <f t="shared" si="44"/>
        <v>2649.53271028038</v>
      </c>
      <c r="J536" s="136" t="s">
        <v>915</v>
      </c>
      <c r="K536" s="1"/>
      <c r="L536" s="173" t="s">
        <v>1144</v>
      </c>
      <c r="M536" s="1"/>
      <c r="N536" s="1"/>
      <c r="O536" s="1"/>
    </row>
    <row r="537" ht="26.4" spans="2:15">
      <c r="B537" s="175" t="s">
        <v>1202</v>
      </c>
      <c r="C537" s="56">
        <v>43089</v>
      </c>
      <c r="D537" s="174" t="s">
        <v>1116</v>
      </c>
      <c r="E537" s="23" t="s">
        <v>554</v>
      </c>
      <c r="F537" s="22" t="s">
        <v>555</v>
      </c>
      <c r="G537" s="99">
        <v>128400</v>
      </c>
      <c r="H537" s="18">
        <f t="shared" si="43"/>
        <v>120000</v>
      </c>
      <c r="I537" s="18">
        <f t="shared" si="44"/>
        <v>8400</v>
      </c>
      <c r="J537" s="145"/>
      <c r="K537" s="1"/>
      <c r="L537" s="173" t="s">
        <v>1144</v>
      </c>
      <c r="M537" s="1" t="s">
        <v>1216</v>
      </c>
      <c r="N537" s="1"/>
      <c r="O537" s="1"/>
    </row>
    <row r="538" ht="26.4" spans="2:13">
      <c r="B538" s="175" t="s">
        <v>1203</v>
      </c>
      <c r="C538" s="56">
        <v>43090</v>
      </c>
      <c r="D538" s="174" t="s">
        <v>1117</v>
      </c>
      <c r="E538" s="16" t="s">
        <v>385</v>
      </c>
      <c r="F538" s="17" t="s">
        <v>369</v>
      </c>
      <c r="G538" s="102">
        <v>1750</v>
      </c>
      <c r="H538" s="18">
        <f t="shared" si="43"/>
        <v>1635.51401869159</v>
      </c>
      <c r="I538" s="18">
        <f t="shared" si="44"/>
        <v>114.485981308411</v>
      </c>
      <c r="J538" s="145"/>
      <c r="K538" s="1"/>
      <c r="L538" s="173" t="s">
        <v>1144</v>
      </c>
      <c r="M538" t="s">
        <v>1216</v>
      </c>
    </row>
    <row r="539" ht="26.4" spans="2:13">
      <c r="B539" s="175" t="s">
        <v>1205</v>
      </c>
      <c r="C539" s="56">
        <v>43090</v>
      </c>
      <c r="D539" s="174" t="s">
        <v>1119</v>
      </c>
      <c r="E539" s="23" t="s">
        <v>145</v>
      </c>
      <c r="F539" s="129" t="s">
        <v>1120</v>
      </c>
      <c r="G539" s="99">
        <v>17890</v>
      </c>
      <c r="H539" s="18">
        <f t="shared" si="43"/>
        <v>16719.6261682243</v>
      </c>
      <c r="I539" s="18">
        <f t="shared" si="44"/>
        <v>1170.3738317757</v>
      </c>
      <c r="J539" s="136" t="s">
        <v>1121</v>
      </c>
      <c r="K539" s="1"/>
      <c r="L539" s="173" t="s">
        <v>1144</v>
      </c>
      <c r="M539" t="s">
        <v>1217</v>
      </c>
    </row>
    <row r="540" ht="26.4" spans="2:13">
      <c r="B540" s="175" t="s">
        <v>1206</v>
      </c>
      <c r="C540" s="56">
        <v>43090</v>
      </c>
      <c r="D540" s="174" t="s">
        <v>1122</v>
      </c>
      <c r="E540" s="16" t="s">
        <v>1123</v>
      </c>
      <c r="F540" s="133" t="s">
        <v>1124</v>
      </c>
      <c r="G540" s="99">
        <v>4000</v>
      </c>
      <c r="H540" s="18">
        <f t="shared" si="43"/>
        <v>3738.31775700935</v>
      </c>
      <c r="I540" s="18">
        <f t="shared" si="44"/>
        <v>261.682242990654</v>
      </c>
      <c r="J540" s="136" t="s">
        <v>1125</v>
      </c>
      <c r="K540" s="1"/>
      <c r="L540" s="173" t="s">
        <v>1144</v>
      </c>
      <c r="M540" t="s">
        <v>1217</v>
      </c>
    </row>
    <row r="541" ht="26.4" spans="2:13">
      <c r="B541" s="175" t="s">
        <v>1207</v>
      </c>
      <c r="C541" s="56">
        <v>43096</v>
      </c>
      <c r="D541" s="174" t="s">
        <v>1126</v>
      </c>
      <c r="E541" s="16" t="s">
        <v>122</v>
      </c>
      <c r="F541" s="22" t="s">
        <v>123</v>
      </c>
      <c r="G541" s="99">
        <v>27899.99</v>
      </c>
      <c r="H541" s="18">
        <f t="shared" si="43"/>
        <v>26074.7570093458</v>
      </c>
      <c r="I541" s="18">
        <f t="shared" si="44"/>
        <v>1825.23299065421</v>
      </c>
      <c r="J541" s="145"/>
      <c r="K541" s="1"/>
      <c r="M541" s="154" t="s">
        <v>1218</v>
      </c>
    </row>
    <row r="542" ht="26.4" spans="2:13">
      <c r="B542" s="175" t="s">
        <v>1208</v>
      </c>
      <c r="C542" s="56">
        <v>43096</v>
      </c>
      <c r="D542" s="174" t="s">
        <v>1127</v>
      </c>
      <c r="E542" s="16" t="s">
        <v>122</v>
      </c>
      <c r="F542" s="22" t="s">
        <v>123</v>
      </c>
      <c r="G542" s="99">
        <v>6420</v>
      </c>
      <c r="H542" s="18">
        <f t="shared" si="43"/>
        <v>6000</v>
      </c>
      <c r="I542" s="18">
        <f t="shared" si="44"/>
        <v>420</v>
      </c>
      <c r="J542" s="145"/>
      <c r="K542" s="1"/>
      <c r="M542" s="154" t="s">
        <v>1218</v>
      </c>
    </row>
    <row r="543" ht="26.4" spans="2:16">
      <c r="B543" s="175" t="s">
        <v>1209</v>
      </c>
      <c r="C543" s="56">
        <v>43096</v>
      </c>
      <c r="D543" s="174" t="s">
        <v>1128</v>
      </c>
      <c r="E543" s="45" t="s">
        <v>56</v>
      </c>
      <c r="F543" s="22" t="s">
        <v>1129</v>
      </c>
      <c r="G543" s="99">
        <v>27820</v>
      </c>
      <c r="H543" s="18">
        <f t="shared" si="43"/>
        <v>26000</v>
      </c>
      <c r="I543" s="18">
        <f t="shared" si="44"/>
        <v>1820</v>
      </c>
      <c r="J543" s="136" t="s">
        <v>1130</v>
      </c>
      <c r="K543" s="1"/>
      <c r="L543" s="173" t="s">
        <v>1144</v>
      </c>
      <c r="M543" s="154" t="s">
        <v>1218</v>
      </c>
      <c r="P543" t="s">
        <v>1216</v>
      </c>
    </row>
    <row r="544" ht="26.4" spans="2:12">
      <c r="B544" s="175" t="s">
        <v>1210</v>
      </c>
      <c r="C544" s="56">
        <v>43100</v>
      </c>
      <c r="D544" s="174" t="s">
        <v>1131</v>
      </c>
      <c r="E544" s="23" t="s">
        <v>1132</v>
      </c>
      <c r="F544" s="22" t="s">
        <v>133</v>
      </c>
      <c r="G544" s="99">
        <v>35000</v>
      </c>
      <c r="H544" s="18">
        <f t="shared" si="43"/>
        <v>32710.2803738318</v>
      </c>
      <c r="I544" s="18">
        <f t="shared" si="44"/>
        <v>2289.71962616823</v>
      </c>
      <c r="J544" s="156" t="s">
        <v>143</v>
      </c>
      <c r="K544" s="1"/>
      <c r="L544" s="173" t="s">
        <v>1144</v>
      </c>
    </row>
    <row r="545" ht="26.4" spans="2:11">
      <c r="B545" s="175" t="s">
        <v>1211</v>
      </c>
      <c r="C545" s="56">
        <v>43100</v>
      </c>
      <c r="D545" s="174" t="s">
        <v>1133</v>
      </c>
      <c r="E545" s="23" t="s">
        <v>1134</v>
      </c>
      <c r="F545" s="111" t="s">
        <v>1135</v>
      </c>
      <c r="G545" s="99">
        <v>14000</v>
      </c>
      <c r="H545" s="18">
        <f t="shared" si="43"/>
        <v>13084.1121495327</v>
      </c>
      <c r="I545" s="18">
        <f t="shared" si="44"/>
        <v>915.88785046729</v>
      </c>
      <c r="J545" s="145"/>
      <c r="K545" s="1"/>
    </row>
    <row r="546" ht="29.55" spans="2:10">
      <c r="B546" s="79"/>
      <c r="C546" s="80"/>
      <c r="D546" s="80"/>
      <c r="E546" s="82" t="s">
        <v>1145</v>
      </c>
      <c r="F546" s="82"/>
      <c r="G546" s="83">
        <f t="shared" ref="G546:I546" si="45">SUM(G491:G545)</f>
        <v>10739565.49</v>
      </c>
      <c r="H546" s="83">
        <f t="shared" si="45"/>
        <v>10036977.0934579</v>
      </c>
      <c r="I546" s="83">
        <f t="shared" si="45"/>
        <v>702588.396542057</v>
      </c>
      <c r="J546" s="136"/>
    </row>
    <row r="548" spans="6:6">
      <c r="F548" s="170"/>
    </row>
  </sheetData>
  <autoFilter ref="E2:E46"/>
  <mergeCells count="1">
    <mergeCell ref="B1:I1"/>
  </mergeCells>
  <printOptions horizontalCentered="1" verticalCentered="1"/>
  <pageMargins left="0" right="0" top="0" bottom="0" header="0" footer="0"/>
  <pageSetup paperSize="9" scale="45" orientation="portrait"/>
  <headerFooter/>
  <rowBreaks count="11" manualBreakCount="11">
    <brk id="46" max="16383" man="1"/>
    <brk id="83" max="16383" man="1"/>
    <brk id="116" max="16383" man="1"/>
    <brk id="167" max="16383" man="1"/>
    <brk id="209" max="16383" man="1"/>
    <brk id="257" max="16383" man="1"/>
    <brk id="303" max="16383" man="1"/>
    <brk id="353" max="16383" man="1"/>
    <brk id="385" max="16383" man="1"/>
    <brk id="429" max="16383" man="1"/>
    <brk id="489" max="16383" man="1"/>
  </rowBreaks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2:Z125"/>
  <sheetViews>
    <sheetView zoomScale="76" zoomScaleNormal="76" workbookViewId="0">
      <pane xSplit="1" ySplit="2" topLeftCell="B99" activePane="bottomRight" state="frozen"/>
      <selection/>
      <selection pane="topRight"/>
      <selection pane="bottomLeft"/>
      <selection pane="bottomRight" activeCell="F119" sqref="F119"/>
    </sheetView>
  </sheetViews>
  <sheetFormatPr defaultColWidth="9" defaultRowHeight="15.6"/>
  <cols>
    <col min="1" max="1" width="3.7037037037037" customWidth="1"/>
    <col min="2" max="2" width="9.7037037037037" style="5" customWidth="1"/>
    <col min="3" max="3" width="13.3981481481481" customWidth="1"/>
    <col min="4" max="4" width="14.7037037037037" customWidth="1"/>
    <col min="5" max="5" width="50.7037037037037" customWidth="1"/>
    <col min="6" max="6" width="43.3981481481481" customWidth="1"/>
    <col min="7" max="7" width="19" style="6" customWidth="1"/>
    <col min="8" max="8" width="18.6018518518519" style="6" customWidth="1"/>
    <col min="9" max="9" width="16.7037037037037" style="7" customWidth="1"/>
    <col min="10" max="10" width="11.7037037037037" customWidth="1"/>
    <col min="11" max="11" width="15.3981481481481" style="8" customWidth="1"/>
  </cols>
  <sheetData>
    <row r="2" s="1" customFormat="1" ht="36.75" customHeight="1" spans="2:11">
      <c r="B2" s="9" t="s">
        <v>1138</v>
      </c>
      <c r="C2" s="9" t="s">
        <v>1139</v>
      </c>
      <c r="D2" s="9" t="s">
        <v>1</v>
      </c>
      <c r="E2" s="9" t="s">
        <v>2</v>
      </c>
      <c r="F2" s="9" t="s">
        <v>3</v>
      </c>
      <c r="G2" s="10" t="s">
        <v>4</v>
      </c>
      <c r="H2" s="10" t="s">
        <v>1140</v>
      </c>
      <c r="I2" s="10" t="s">
        <v>1141</v>
      </c>
      <c r="J2" s="177" t="s">
        <v>1219</v>
      </c>
      <c r="K2" s="70" t="s">
        <v>1220</v>
      </c>
    </row>
    <row r="3" s="1" customFormat="1" ht="15.75" customHeight="1" spans="2:11">
      <c r="B3" s="11"/>
      <c r="C3" s="11"/>
      <c r="D3" s="11"/>
      <c r="E3" s="12"/>
      <c r="F3" s="12"/>
      <c r="G3" s="12"/>
      <c r="H3" s="13"/>
      <c r="I3" s="13"/>
      <c r="K3" s="71"/>
    </row>
    <row r="4" s="1" customFormat="1" ht="25.8" spans="2:11">
      <c r="B4" s="14">
        <v>1</v>
      </c>
      <c r="C4" s="15">
        <v>42375</v>
      </c>
      <c r="D4" s="14" t="s">
        <v>7</v>
      </c>
      <c r="E4" s="16" t="s">
        <v>20</v>
      </c>
      <c r="F4" s="16" t="s">
        <v>1221</v>
      </c>
      <c r="G4" s="17">
        <v>20000</v>
      </c>
      <c r="H4" s="18">
        <f t="shared" ref="H4:H16" si="0">G4/1.07</f>
        <v>18691.5887850467</v>
      </c>
      <c r="I4" s="18">
        <f t="shared" ref="I4:I16" si="1">G4-H4</f>
        <v>1308.41121495327</v>
      </c>
      <c r="K4" s="71"/>
    </row>
    <row r="5" s="1" customFormat="1" ht="25.8" spans="2:11">
      <c r="B5" s="14">
        <v>2</v>
      </c>
      <c r="C5" s="15">
        <v>42377</v>
      </c>
      <c r="D5" s="14" t="s">
        <v>11</v>
      </c>
      <c r="E5" s="16" t="s">
        <v>1222</v>
      </c>
      <c r="F5" s="16" t="s">
        <v>1223</v>
      </c>
      <c r="G5" s="17">
        <v>546500</v>
      </c>
      <c r="H5" s="18">
        <f t="shared" si="0"/>
        <v>510747.663551402</v>
      </c>
      <c r="I5" s="18">
        <f t="shared" si="1"/>
        <v>35752.3364485982</v>
      </c>
      <c r="K5" s="71"/>
    </row>
    <row r="6" s="1" customFormat="1" ht="25.8" spans="2:11">
      <c r="B6" s="14">
        <v>3</v>
      </c>
      <c r="C6" s="15">
        <v>42380</v>
      </c>
      <c r="D6" s="14" t="s">
        <v>15</v>
      </c>
      <c r="E6" s="16" t="s">
        <v>1224</v>
      </c>
      <c r="F6" s="16" t="s">
        <v>1225</v>
      </c>
      <c r="G6" s="17">
        <v>77040</v>
      </c>
      <c r="H6" s="18">
        <f t="shared" si="0"/>
        <v>72000</v>
      </c>
      <c r="I6" s="18">
        <f t="shared" si="1"/>
        <v>5040</v>
      </c>
      <c r="K6" s="71"/>
    </row>
    <row r="7" s="1" customFormat="1" ht="25.8" spans="2:11">
      <c r="B7" s="14">
        <v>4</v>
      </c>
      <c r="C7" s="15">
        <v>42389</v>
      </c>
      <c r="D7" s="14" t="s">
        <v>19</v>
      </c>
      <c r="E7" s="16" t="s">
        <v>1226</v>
      </c>
      <c r="F7" s="16" t="s">
        <v>1227</v>
      </c>
      <c r="G7" s="17">
        <v>495000</v>
      </c>
      <c r="H7" s="18">
        <f t="shared" si="0"/>
        <v>462616.822429907</v>
      </c>
      <c r="I7" s="18">
        <f t="shared" si="1"/>
        <v>32383.1775700935</v>
      </c>
      <c r="K7" s="71"/>
    </row>
    <row r="8" s="1" customFormat="1" ht="25.8" spans="2:11">
      <c r="B8" s="14">
        <v>5</v>
      </c>
      <c r="C8" s="15">
        <v>42389</v>
      </c>
      <c r="D8" s="14" t="s">
        <v>22</v>
      </c>
      <c r="E8" s="16" t="s">
        <v>399</v>
      </c>
      <c r="F8" s="16" t="s">
        <v>1228</v>
      </c>
      <c r="G8" s="19">
        <v>8950</v>
      </c>
      <c r="H8" s="19">
        <f t="shared" si="0"/>
        <v>8364.48598130841</v>
      </c>
      <c r="I8" s="19">
        <f t="shared" si="1"/>
        <v>585.514018691589</v>
      </c>
      <c r="K8" s="71"/>
    </row>
    <row r="9" s="1" customFormat="1" ht="25.8" spans="2:11">
      <c r="B9" s="14">
        <v>6</v>
      </c>
      <c r="C9" s="15">
        <v>42391</v>
      </c>
      <c r="D9" s="14" t="s">
        <v>26</v>
      </c>
      <c r="E9" s="16" t="s">
        <v>1229</v>
      </c>
      <c r="F9" s="16" t="s">
        <v>1230</v>
      </c>
      <c r="G9" s="19">
        <v>2500</v>
      </c>
      <c r="H9" s="19">
        <f t="shared" si="0"/>
        <v>2336.44859813084</v>
      </c>
      <c r="I9" s="19">
        <f t="shared" si="1"/>
        <v>163.551401869159</v>
      </c>
      <c r="K9" s="71"/>
    </row>
    <row r="10" s="1" customFormat="1" ht="25.8" spans="2:11">
      <c r="B10" s="14">
        <v>7</v>
      </c>
      <c r="C10" s="15">
        <v>42394</v>
      </c>
      <c r="D10" s="14" t="s">
        <v>30</v>
      </c>
      <c r="E10" s="16" t="s">
        <v>1231</v>
      </c>
      <c r="F10" s="16" t="s">
        <v>1232</v>
      </c>
      <c r="G10" s="19">
        <v>21851000</v>
      </c>
      <c r="H10" s="19">
        <f t="shared" si="0"/>
        <v>20421495.3271028</v>
      </c>
      <c r="I10" s="19">
        <f t="shared" si="1"/>
        <v>1429504.6728972</v>
      </c>
      <c r="K10" s="71"/>
    </row>
    <row r="11" s="1" customFormat="1" ht="25.8" spans="2:11">
      <c r="B11" s="14">
        <v>8</v>
      </c>
      <c r="C11" s="20">
        <v>42398</v>
      </c>
      <c r="D11" s="14" t="s">
        <v>33</v>
      </c>
      <c r="E11" s="21" t="s">
        <v>630</v>
      </c>
      <c r="F11" s="22" t="s">
        <v>1233</v>
      </c>
      <c r="G11" s="17">
        <v>53750</v>
      </c>
      <c r="H11" s="18">
        <f t="shared" si="0"/>
        <v>50233.6448598131</v>
      </c>
      <c r="I11" s="18">
        <f t="shared" si="1"/>
        <v>3516.35514018692</v>
      </c>
      <c r="K11" s="71"/>
    </row>
    <row r="12" s="1" customFormat="1" ht="25.8" spans="2:11">
      <c r="B12" s="14">
        <v>9</v>
      </c>
      <c r="C12" s="20">
        <v>42398</v>
      </c>
      <c r="D12" s="14" t="s">
        <v>35</v>
      </c>
      <c r="E12" s="23" t="s">
        <v>548</v>
      </c>
      <c r="F12" s="22" t="s">
        <v>1234</v>
      </c>
      <c r="G12" s="22">
        <v>78750</v>
      </c>
      <c r="H12" s="18">
        <f t="shared" si="0"/>
        <v>73598.1308411215</v>
      </c>
      <c r="I12" s="18">
        <f t="shared" si="1"/>
        <v>5151.86915887852</v>
      </c>
      <c r="K12" s="71"/>
    </row>
    <row r="13" s="1" customFormat="1" ht="25.8" spans="2:11">
      <c r="B13" s="14">
        <v>10</v>
      </c>
      <c r="C13" s="20">
        <v>42398</v>
      </c>
      <c r="D13" s="14" t="s">
        <v>39</v>
      </c>
      <c r="E13" s="23" t="s">
        <v>1235</v>
      </c>
      <c r="F13" s="17" t="s">
        <v>1236</v>
      </c>
      <c r="G13" s="17">
        <v>70000</v>
      </c>
      <c r="H13" s="18">
        <f t="shared" si="0"/>
        <v>65420.5607476635</v>
      </c>
      <c r="I13" s="18">
        <f t="shared" si="1"/>
        <v>4579.43925233645</v>
      </c>
      <c r="K13" s="71"/>
    </row>
    <row r="14" s="1" customFormat="1" ht="25.8" spans="2:11">
      <c r="B14" s="14">
        <v>11</v>
      </c>
      <c r="C14" s="20">
        <v>42398</v>
      </c>
      <c r="D14" s="14" t="s">
        <v>41</v>
      </c>
      <c r="E14" s="23" t="s">
        <v>1237</v>
      </c>
      <c r="F14" s="23" t="s">
        <v>1238</v>
      </c>
      <c r="G14" s="17">
        <v>35000</v>
      </c>
      <c r="H14" s="18">
        <f t="shared" si="0"/>
        <v>32710.2803738318</v>
      </c>
      <c r="I14" s="18">
        <f t="shared" si="1"/>
        <v>2289.71962616823</v>
      </c>
      <c r="K14" s="71"/>
    </row>
    <row r="15" s="1" customFormat="1" ht="25.8" spans="2:11">
      <c r="B15" s="14">
        <v>12</v>
      </c>
      <c r="C15" s="20">
        <v>42398</v>
      </c>
      <c r="D15" s="14" t="s">
        <v>43</v>
      </c>
      <c r="E15" s="16" t="s">
        <v>1239</v>
      </c>
      <c r="F15" s="17" t="s">
        <v>1240</v>
      </c>
      <c r="G15" s="17">
        <v>46386</v>
      </c>
      <c r="H15" s="18">
        <f t="shared" si="0"/>
        <v>43351.4018691589</v>
      </c>
      <c r="I15" s="18">
        <f t="shared" si="1"/>
        <v>3034.59813084112</v>
      </c>
      <c r="K15" s="71"/>
    </row>
    <row r="16" s="1" customFormat="1" ht="25.8" spans="2:11">
      <c r="B16" s="24">
        <v>13</v>
      </c>
      <c r="C16" s="20">
        <v>42398</v>
      </c>
      <c r="D16" s="14" t="s">
        <v>45</v>
      </c>
      <c r="E16" s="25" t="s">
        <v>1229</v>
      </c>
      <c r="F16" s="22" t="s">
        <v>1241</v>
      </c>
      <c r="G16" s="17">
        <v>14000</v>
      </c>
      <c r="H16" s="18">
        <f t="shared" si="0"/>
        <v>13084.1121495327</v>
      </c>
      <c r="I16" s="18">
        <f t="shared" si="1"/>
        <v>915.88785046729</v>
      </c>
      <c r="K16" s="71"/>
    </row>
    <row r="17" s="1" customFormat="1" ht="28.8" spans="2:11">
      <c r="B17" s="26"/>
      <c r="C17" s="27"/>
      <c r="D17" s="28"/>
      <c r="E17" s="29" t="s">
        <v>1242</v>
      </c>
      <c r="F17" s="30"/>
      <c r="G17" s="31">
        <f t="shared" ref="G17:I17" si="2">SUM(G4:G16)</f>
        <v>23298876</v>
      </c>
      <c r="H17" s="30">
        <f t="shared" si="2"/>
        <v>21774650.4672897</v>
      </c>
      <c r="I17" s="30">
        <f t="shared" si="2"/>
        <v>1524225.53271028</v>
      </c>
      <c r="K17" s="71"/>
    </row>
    <row r="18" s="1" customFormat="1" ht="29.55" spans="2:11">
      <c r="B18" s="32"/>
      <c r="C18" s="33"/>
      <c r="D18" s="34"/>
      <c r="E18" s="35"/>
      <c r="F18" s="36"/>
      <c r="G18" s="37"/>
      <c r="H18" s="38"/>
      <c r="I18" s="38"/>
      <c r="K18" s="71"/>
    </row>
    <row r="19" s="1" customFormat="1" ht="25.8" spans="2:11">
      <c r="B19" s="39">
        <v>1</v>
      </c>
      <c r="C19" s="40">
        <v>42403</v>
      </c>
      <c r="D19" s="39" t="s">
        <v>137</v>
      </c>
      <c r="E19" s="41" t="s">
        <v>1243</v>
      </c>
      <c r="F19" s="41" t="s">
        <v>1244</v>
      </c>
      <c r="G19" s="42">
        <v>1350000</v>
      </c>
      <c r="H19" s="43">
        <f t="shared" ref="H19:H33" si="3">G19/1.07</f>
        <v>1261682.24299065</v>
      </c>
      <c r="I19" s="43">
        <f t="shared" ref="I19:I33" si="4">G19-H19</f>
        <v>88317.7570093458</v>
      </c>
      <c r="K19" s="71"/>
    </row>
    <row r="20" s="1" customFormat="1" ht="25.8" spans="2:11">
      <c r="B20" s="14">
        <v>2</v>
      </c>
      <c r="C20" s="15">
        <v>42403</v>
      </c>
      <c r="D20" s="14" t="s">
        <v>140</v>
      </c>
      <c r="E20" s="16" t="s">
        <v>1245</v>
      </c>
      <c r="F20" s="16" t="s">
        <v>1246</v>
      </c>
      <c r="G20" s="17">
        <v>9500</v>
      </c>
      <c r="H20" s="18">
        <f t="shared" si="3"/>
        <v>8878.5046728972</v>
      </c>
      <c r="I20" s="18">
        <f t="shared" si="4"/>
        <v>621.495327102804</v>
      </c>
      <c r="K20" s="72"/>
    </row>
    <row r="21" s="1" customFormat="1" ht="25.8" spans="2:11">
      <c r="B21" s="14">
        <v>3</v>
      </c>
      <c r="C21" s="15">
        <v>42416</v>
      </c>
      <c r="D21" s="14" t="s">
        <v>144</v>
      </c>
      <c r="E21" s="16" t="s">
        <v>1247</v>
      </c>
      <c r="F21" s="16" t="s">
        <v>1244</v>
      </c>
      <c r="G21" s="44">
        <v>1000000</v>
      </c>
      <c r="H21" s="18">
        <f t="shared" si="3"/>
        <v>934579.439252336</v>
      </c>
      <c r="I21" s="18">
        <f t="shared" si="4"/>
        <v>65420.5607476636</v>
      </c>
      <c r="K21" s="72"/>
    </row>
    <row r="22" s="1" customFormat="1" ht="25.8" spans="2:11">
      <c r="B22" s="14">
        <v>4</v>
      </c>
      <c r="C22" s="15">
        <v>42416</v>
      </c>
      <c r="D22" s="14" t="s">
        <v>148</v>
      </c>
      <c r="E22" s="16" t="s">
        <v>1248</v>
      </c>
      <c r="F22" s="16" t="s">
        <v>1249</v>
      </c>
      <c r="G22" s="17">
        <v>1750</v>
      </c>
      <c r="H22" s="18">
        <f t="shared" si="3"/>
        <v>1635.51401869159</v>
      </c>
      <c r="I22" s="18">
        <f t="shared" si="4"/>
        <v>114.485981308411</v>
      </c>
      <c r="K22" s="72"/>
    </row>
    <row r="23" s="1" customFormat="1" ht="25.8" spans="2:11">
      <c r="B23" s="14">
        <v>5</v>
      </c>
      <c r="C23" s="15">
        <v>42416</v>
      </c>
      <c r="D23" s="14" t="s">
        <v>151</v>
      </c>
      <c r="E23" s="45" t="s">
        <v>56</v>
      </c>
      <c r="F23" s="46" t="s">
        <v>57</v>
      </c>
      <c r="G23" s="18">
        <v>9095</v>
      </c>
      <c r="H23" s="46">
        <f t="shared" si="3"/>
        <v>8500</v>
      </c>
      <c r="I23" s="46">
        <f t="shared" si="4"/>
        <v>595</v>
      </c>
      <c r="K23" s="72"/>
    </row>
    <row r="24" s="1" customFormat="1" ht="25.8" spans="2:11">
      <c r="B24" s="14">
        <v>6</v>
      </c>
      <c r="C24" s="15">
        <v>42416</v>
      </c>
      <c r="D24" s="14" t="s">
        <v>153</v>
      </c>
      <c r="E24" s="14" t="s">
        <v>69</v>
      </c>
      <c r="F24" s="18" t="s">
        <v>1250</v>
      </c>
      <c r="G24" s="19">
        <v>5000</v>
      </c>
      <c r="H24" s="46">
        <f t="shared" si="3"/>
        <v>4672.89719626168</v>
      </c>
      <c r="I24" s="46">
        <f t="shared" si="4"/>
        <v>327.102803738318</v>
      </c>
      <c r="K24" s="72"/>
    </row>
    <row r="25" s="1" customFormat="1" ht="25.8" spans="2:11">
      <c r="B25" s="14">
        <v>7</v>
      </c>
      <c r="C25" s="15">
        <v>42423</v>
      </c>
      <c r="D25" s="14" t="s">
        <v>156</v>
      </c>
      <c r="E25" s="14" t="s">
        <v>20</v>
      </c>
      <c r="F25" s="19" t="s">
        <v>1251</v>
      </c>
      <c r="G25" s="47">
        <v>20000</v>
      </c>
      <c r="H25" s="46">
        <f t="shared" si="3"/>
        <v>18691.5887850467</v>
      </c>
      <c r="I25" s="46">
        <f t="shared" si="4"/>
        <v>1308.41121495327</v>
      </c>
      <c r="K25" s="72"/>
    </row>
    <row r="26" s="1" customFormat="1" ht="25.8" spans="2:11">
      <c r="B26" s="14">
        <v>8</v>
      </c>
      <c r="C26" s="15">
        <v>42423</v>
      </c>
      <c r="D26" s="14" t="s">
        <v>158</v>
      </c>
      <c r="E26" s="14" t="s">
        <v>1239</v>
      </c>
      <c r="F26" s="19" t="s">
        <v>1252</v>
      </c>
      <c r="G26" s="47">
        <v>2500</v>
      </c>
      <c r="H26" s="46">
        <f t="shared" si="3"/>
        <v>2336.44859813084</v>
      </c>
      <c r="I26" s="46">
        <f t="shared" si="4"/>
        <v>163.551401869159</v>
      </c>
      <c r="K26" s="72"/>
    </row>
    <row r="27" s="1" customFormat="1" ht="25.8" spans="2:11">
      <c r="B27" s="14">
        <v>9</v>
      </c>
      <c r="C27" s="15">
        <v>42423</v>
      </c>
      <c r="D27" s="14" t="s">
        <v>160</v>
      </c>
      <c r="E27" s="14" t="s">
        <v>1239</v>
      </c>
      <c r="F27" s="17" t="s">
        <v>1253</v>
      </c>
      <c r="G27" s="17">
        <v>46386</v>
      </c>
      <c r="H27" s="18">
        <f t="shared" si="3"/>
        <v>43351.4018691589</v>
      </c>
      <c r="I27" s="18">
        <f t="shared" si="4"/>
        <v>3034.59813084112</v>
      </c>
      <c r="K27" s="72"/>
    </row>
    <row r="28" s="1" customFormat="1" ht="25.8" spans="2:11">
      <c r="B28" s="14">
        <v>10</v>
      </c>
      <c r="C28" s="15">
        <v>42424</v>
      </c>
      <c r="D28" s="14" t="s">
        <v>162</v>
      </c>
      <c r="E28" s="14" t="s">
        <v>81</v>
      </c>
      <c r="F28" s="44" t="s">
        <v>1254</v>
      </c>
      <c r="G28" s="17">
        <v>1391000</v>
      </c>
      <c r="H28" s="18">
        <f t="shared" si="3"/>
        <v>1300000</v>
      </c>
      <c r="I28" s="18">
        <f t="shared" si="4"/>
        <v>91000</v>
      </c>
      <c r="K28" s="72"/>
    </row>
    <row r="29" s="1" customFormat="1" ht="25.8" spans="2:11">
      <c r="B29" s="14">
        <v>11</v>
      </c>
      <c r="C29" s="15">
        <v>42425</v>
      </c>
      <c r="D29" s="14" t="s">
        <v>164</v>
      </c>
      <c r="E29" s="14" t="s">
        <v>1255</v>
      </c>
      <c r="F29" s="44" t="s">
        <v>1256</v>
      </c>
      <c r="G29" s="44">
        <v>9250</v>
      </c>
      <c r="H29" s="18">
        <f t="shared" si="3"/>
        <v>8644.85981308411</v>
      </c>
      <c r="I29" s="18">
        <f t="shared" si="4"/>
        <v>605.140186915889</v>
      </c>
      <c r="K29" s="72"/>
    </row>
    <row r="30" s="1" customFormat="1" ht="25.8" spans="2:11">
      <c r="B30" s="14">
        <v>12</v>
      </c>
      <c r="C30" s="20">
        <v>42429</v>
      </c>
      <c r="D30" s="14" t="s">
        <v>167</v>
      </c>
      <c r="E30" s="25" t="s">
        <v>1229</v>
      </c>
      <c r="F30" s="22" t="s">
        <v>1257</v>
      </c>
      <c r="G30" s="17">
        <v>14000</v>
      </c>
      <c r="H30" s="18">
        <f t="shared" si="3"/>
        <v>13084.1121495327</v>
      </c>
      <c r="I30" s="18">
        <f t="shared" si="4"/>
        <v>915.88785046729</v>
      </c>
      <c r="K30" s="71"/>
    </row>
    <row r="31" s="1" customFormat="1" ht="25.8" spans="2:11">
      <c r="B31" s="14">
        <v>13</v>
      </c>
      <c r="C31" s="20">
        <v>42429</v>
      </c>
      <c r="D31" s="14" t="s">
        <v>168</v>
      </c>
      <c r="E31" s="23" t="s">
        <v>548</v>
      </c>
      <c r="F31" s="22" t="s">
        <v>1258</v>
      </c>
      <c r="G31" s="22">
        <v>78750</v>
      </c>
      <c r="H31" s="18">
        <f t="shared" si="3"/>
        <v>73598.1308411215</v>
      </c>
      <c r="I31" s="18">
        <f t="shared" si="4"/>
        <v>5151.86915887852</v>
      </c>
      <c r="K31" s="72"/>
    </row>
    <row r="32" s="1" customFormat="1" ht="25.8" spans="2:11">
      <c r="B32" s="14">
        <v>14</v>
      </c>
      <c r="C32" s="20">
        <v>42429</v>
      </c>
      <c r="D32" s="14" t="s">
        <v>169</v>
      </c>
      <c r="E32" s="23" t="s">
        <v>1235</v>
      </c>
      <c r="F32" s="17" t="s">
        <v>1259</v>
      </c>
      <c r="G32" s="17">
        <v>70000</v>
      </c>
      <c r="H32" s="18">
        <f t="shared" si="3"/>
        <v>65420.5607476635</v>
      </c>
      <c r="I32" s="18">
        <f t="shared" si="4"/>
        <v>4579.43925233645</v>
      </c>
      <c r="K32" s="71"/>
    </row>
    <row r="33" s="1" customFormat="1" ht="25.8" spans="2:11">
      <c r="B33" s="14">
        <v>15</v>
      </c>
      <c r="C33" s="20">
        <v>42429</v>
      </c>
      <c r="D33" s="14" t="s">
        <v>170</v>
      </c>
      <c r="E33" s="23" t="s">
        <v>1237</v>
      </c>
      <c r="F33" s="23" t="s">
        <v>1260</v>
      </c>
      <c r="G33" s="17">
        <v>35000</v>
      </c>
      <c r="H33" s="18">
        <f t="shared" si="3"/>
        <v>32710.2803738318</v>
      </c>
      <c r="I33" s="18">
        <f t="shared" si="4"/>
        <v>2289.71962616823</v>
      </c>
      <c r="K33" s="71"/>
    </row>
    <row r="34" s="1" customFormat="1" ht="29.55" spans="2:11">
      <c r="B34" s="48"/>
      <c r="C34" s="49"/>
      <c r="D34" s="50"/>
      <c r="E34" s="51" t="s">
        <v>1242</v>
      </c>
      <c r="F34" s="52"/>
      <c r="G34" s="53">
        <f t="shared" ref="G34:I34" si="5">SUM(G19:G33)</f>
        <v>4042231</v>
      </c>
      <c r="H34" s="52">
        <f t="shared" si="5"/>
        <v>3777785.98130841</v>
      </c>
      <c r="I34" s="52">
        <f t="shared" si="5"/>
        <v>264445.018691589</v>
      </c>
      <c r="K34" s="72"/>
    </row>
    <row r="35" s="1" customFormat="1" ht="29.55" spans="2:11">
      <c r="B35" s="32"/>
      <c r="C35" s="54"/>
      <c r="D35" s="32"/>
      <c r="E35" s="32"/>
      <c r="F35" s="36"/>
      <c r="G35" s="36"/>
      <c r="H35" s="38"/>
      <c r="I35" s="73"/>
      <c r="K35" s="72"/>
    </row>
    <row r="36" s="1" customFormat="1" ht="25.8" spans="2:11">
      <c r="B36" s="39">
        <v>1</v>
      </c>
      <c r="C36" s="55">
        <v>42430</v>
      </c>
      <c r="D36" s="39" t="s">
        <v>1261</v>
      </c>
      <c r="E36" s="41" t="s">
        <v>195</v>
      </c>
      <c r="F36" s="41" t="s">
        <v>1262</v>
      </c>
      <c r="G36" s="42">
        <v>20000</v>
      </c>
      <c r="H36" s="43">
        <f t="shared" ref="H36:H52" si="6">G36/1.07</f>
        <v>18691.5887850467</v>
      </c>
      <c r="I36" s="43">
        <f t="shared" ref="I36:I52" si="7">G36-H36</f>
        <v>1308.41121495327</v>
      </c>
      <c r="K36" s="72"/>
    </row>
    <row r="37" s="1" customFormat="1" ht="25.8" spans="2:11">
      <c r="B37" s="45">
        <v>2</v>
      </c>
      <c r="C37" s="56">
        <v>42431</v>
      </c>
      <c r="D37" s="45" t="s">
        <v>1263</v>
      </c>
      <c r="E37" s="16" t="s">
        <v>1245</v>
      </c>
      <c r="F37" s="16" t="s">
        <v>1264</v>
      </c>
      <c r="G37" s="17">
        <v>9500</v>
      </c>
      <c r="H37" s="17">
        <f t="shared" si="6"/>
        <v>8878.5046728972</v>
      </c>
      <c r="I37" s="17">
        <f t="shared" si="7"/>
        <v>621.495327102804</v>
      </c>
      <c r="K37" s="72"/>
    </row>
    <row r="38" s="1" customFormat="1" ht="25.8" spans="2:11">
      <c r="B38" s="45">
        <v>3</v>
      </c>
      <c r="C38" s="56">
        <v>42432</v>
      </c>
      <c r="D38" s="45" t="s">
        <v>1265</v>
      </c>
      <c r="E38" s="16" t="s">
        <v>1266</v>
      </c>
      <c r="F38" s="16" t="s">
        <v>1256</v>
      </c>
      <c r="G38" s="17">
        <v>350</v>
      </c>
      <c r="H38" s="17">
        <f t="shared" si="6"/>
        <v>327.102803738318</v>
      </c>
      <c r="I38" s="17">
        <f t="shared" si="7"/>
        <v>22.8971962616823</v>
      </c>
      <c r="K38" s="72"/>
    </row>
    <row r="39" s="1" customFormat="1" ht="25.8" spans="2:11">
      <c r="B39" s="45">
        <v>4</v>
      </c>
      <c r="C39" s="56">
        <v>42436</v>
      </c>
      <c r="D39" s="45" t="s">
        <v>1267</v>
      </c>
      <c r="E39" s="16" t="s">
        <v>687</v>
      </c>
      <c r="F39" s="16" t="s">
        <v>1244</v>
      </c>
      <c r="G39" s="17">
        <v>949164.9</v>
      </c>
      <c r="H39" s="17">
        <f t="shared" si="6"/>
        <v>887070</v>
      </c>
      <c r="I39" s="17">
        <f t="shared" si="7"/>
        <v>62094.9</v>
      </c>
      <c r="K39" s="72"/>
    </row>
    <row r="40" s="1" customFormat="1" ht="25.8" spans="2:11">
      <c r="B40" s="45">
        <v>5</v>
      </c>
      <c r="C40" s="56">
        <v>42438</v>
      </c>
      <c r="D40" s="45" t="s">
        <v>1268</v>
      </c>
      <c r="E40" s="16" t="s">
        <v>31</v>
      </c>
      <c r="F40" s="16" t="s">
        <v>1244</v>
      </c>
      <c r="G40" s="17">
        <v>2140556.03</v>
      </c>
      <c r="H40" s="17">
        <f t="shared" si="6"/>
        <v>2000519.65420561</v>
      </c>
      <c r="I40" s="17">
        <f t="shared" si="7"/>
        <v>140036.375794393</v>
      </c>
      <c r="K40" s="72"/>
    </row>
    <row r="41" s="2" customFormat="1" ht="25.8" spans="2:11">
      <c r="B41" s="23">
        <v>6</v>
      </c>
      <c r="C41" s="57">
        <v>42439</v>
      </c>
      <c r="D41" s="23" t="s">
        <v>1269</v>
      </c>
      <c r="E41" s="58" t="s">
        <v>1270</v>
      </c>
      <c r="F41" s="23" t="s">
        <v>1271</v>
      </c>
      <c r="G41" s="17">
        <v>30000</v>
      </c>
      <c r="H41" s="17">
        <f t="shared" si="6"/>
        <v>28037.3831775701</v>
      </c>
      <c r="I41" s="17">
        <f t="shared" si="7"/>
        <v>1962.61682242991</v>
      </c>
      <c r="K41" s="74"/>
    </row>
    <row r="42" s="3" customFormat="1" ht="25.8" spans="2:11">
      <c r="B42" s="45">
        <v>7</v>
      </c>
      <c r="C42" s="56">
        <v>42443</v>
      </c>
      <c r="D42" s="45" t="s">
        <v>1272</v>
      </c>
      <c r="E42" s="59" t="s">
        <v>1273</v>
      </c>
      <c r="F42" s="23" t="s">
        <v>1124</v>
      </c>
      <c r="G42" s="17">
        <v>6500</v>
      </c>
      <c r="H42" s="17">
        <f t="shared" si="6"/>
        <v>6074.76635514019</v>
      </c>
      <c r="I42" s="17">
        <f t="shared" si="7"/>
        <v>425.233644859813</v>
      </c>
      <c r="K42" s="75"/>
    </row>
    <row r="43" s="3" customFormat="1" ht="25.8" spans="2:11">
      <c r="B43" s="14">
        <v>8</v>
      </c>
      <c r="C43" s="56">
        <v>42446</v>
      </c>
      <c r="D43" s="45" t="s">
        <v>1274</v>
      </c>
      <c r="E43" s="23" t="s">
        <v>260</v>
      </c>
      <c r="F43" s="16" t="s">
        <v>1256</v>
      </c>
      <c r="G43" s="17">
        <v>14800</v>
      </c>
      <c r="H43" s="44">
        <f t="shared" si="6"/>
        <v>13831.7757009346</v>
      </c>
      <c r="I43" s="17">
        <f t="shared" si="7"/>
        <v>968.224299065421</v>
      </c>
      <c r="K43" s="75"/>
    </row>
    <row r="44" s="3" customFormat="1" ht="25.8" spans="2:11">
      <c r="B44" s="14">
        <v>9</v>
      </c>
      <c r="C44" s="60">
        <v>42447</v>
      </c>
      <c r="D44" s="45" t="s">
        <v>1275</v>
      </c>
      <c r="E44" s="16" t="s">
        <v>548</v>
      </c>
      <c r="F44" s="16" t="s">
        <v>1276</v>
      </c>
      <c r="G44" s="17">
        <v>5000</v>
      </c>
      <c r="H44" s="44">
        <f t="shared" si="6"/>
        <v>4672.89719626168</v>
      </c>
      <c r="I44" s="17">
        <f t="shared" si="7"/>
        <v>327.102803738318</v>
      </c>
      <c r="K44" s="75"/>
    </row>
    <row r="45" s="3" customFormat="1" ht="25.8" spans="2:11">
      <c r="B45" s="14">
        <v>10</v>
      </c>
      <c r="C45" s="60">
        <v>42447</v>
      </c>
      <c r="D45" s="45" t="s">
        <v>1277</v>
      </c>
      <c r="E45" s="16" t="s">
        <v>1245</v>
      </c>
      <c r="F45" s="16" t="s">
        <v>1264</v>
      </c>
      <c r="G45" s="17">
        <v>19000</v>
      </c>
      <c r="H45" s="44">
        <f t="shared" si="6"/>
        <v>17757.0093457944</v>
      </c>
      <c r="I45" s="17">
        <f t="shared" si="7"/>
        <v>1242.99065420561</v>
      </c>
      <c r="K45" s="75"/>
    </row>
    <row r="46" s="3" customFormat="1" ht="25.8" spans="2:11">
      <c r="B46" s="14">
        <v>11</v>
      </c>
      <c r="C46" s="60">
        <v>42447</v>
      </c>
      <c r="D46" s="45" t="s">
        <v>1278</v>
      </c>
      <c r="E46" s="58" t="s">
        <v>1279</v>
      </c>
      <c r="F46" s="16" t="s">
        <v>1244</v>
      </c>
      <c r="G46" s="17">
        <v>1350000</v>
      </c>
      <c r="H46" s="44">
        <f t="shared" si="6"/>
        <v>1261682.24299065</v>
      </c>
      <c r="I46" s="17">
        <f t="shared" si="7"/>
        <v>88317.7570093458</v>
      </c>
      <c r="K46" s="75"/>
    </row>
    <row r="47" s="3" customFormat="1" ht="25.8" spans="2:11">
      <c r="B47" s="14">
        <v>12</v>
      </c>
      <c r="C47" s="60">
        <v>42453</v>
      </c>
      <c r="D47" s="45" t="s">
        <v>1280</v>
      </c>
      <c r="E47" s="16" t="s">
        <v>395</v>
      </c>
      <c r="F47" s="16" t="s">
        <v>1281</v>
      </c>
      <c r="G47" s="17">
        <v>5000</v>
      </c>
      <c r="H47" s="44">
        <f t="shared" si="6"/>
        <v>4672.89719626168</v>
      </c>
      <c r="I47" s="17">
        <f t="shared" si="7"/>
        <v>327.102803738318</v>
      </c>
      <c r="K47" s="75"/>
    </row>
    <row r="48" s="3" customFormat="1" ht="25.8" spans="2:11">
      <c r="B48" s="14">
        <v>13</v>
      </c>
      <c r="C48" s="60">
        <v>42453</v>
      </c>
      <c r="D48" s="45" t="s">
        <v>1282</v>
      </c>
      <c r="E48" s="16" t="s">
        <v>1226</v>
      </c>
      <c r="F48" s="16" t="s">
        <v>1283</v>
      </c>
      <c r="G48" s="17">
        <v>34000</v>
      </c>
      <c r="H48" s="44">
        <f t="shared" si="6"/>
        <v>31775.7009345794</v>
      </c>
      <c r="I48" s="17">
        <f t="shared" si="7"/>
        <v>2224.29906542056</v>
      </c>
      <c r="K48" s="75"/>
    </row>
    <row r="49" s="3" customFormat="1" ht="25.8" spans="2:11">
      <c r="B49" s="14">
        <v>14</v>
      </c>
      <c r="C49" s="60">
        <v>42460</v>
      </c>
      <c r="D49" s="45" t="s">
        <v>1284</v>
      </c>
      <c r="E49" s="25" t="s">
        <v>1229</v>
      </c>
      <c r="F49" s="22" t="s">
        <v>1285</v>
      </c>
      <c r="G49" s="17">
        <v>14000</v>
      </c>
      <c r="H49" s="18">
        <f t="shared" si="6"/>
        <v>13084.1121495327</v>
      </c>
      <c r="I49" s="18">
        <f t="shared" si="7"/>
        <v>915.88785046729</v>
      </c>
      <c r="K49" s="75"/>
    </row>
    <row r="50" s="3" customFormat="1" ht="25.8" spans="2:11">
      <c r="B50" s="14">
        <v>15</v>
      </c>
      <c r="C50" s="60">
        <v>42460</v>
      </c>
      <c r="D50" s="45" t="s">
        <v>1286</v>
      </c>
      <c r="E50" s="23" t="s">
        <v>548</v>
      </c>
      <c r="F50" s="22" t="s">
        <v>1287</v>
      </c>
      <c r="G50" s="22">
        <v>78750</v>
      </c>
      <c r="H50" s="18">
        <f t="shared" si="6"/>
        <v>73598.1308411215</v>
      </c>
      <c r="I50" s="18">
        <f t="shared" si="7"/>
        <v>5151.86915887852</v>
      </c>
      <c r="K50" s="75"/>
    </row>
    <row r="51" s="3" customFormat="1" ht="25.8" spans="2:11">
      <c r="B51" s="14">
        <v>16</v>
      </c>
      <c r="C51" s="60">
        <v>42460</v>
      </c>
      <c r="D51" s="45" t="s">
        <v>1288</v>
      </c>
      <c r="E51" s="23" t="s">
        <v>1235</v>
      </c>
      <c r="F51" s="17" t="s">
        <v>1289</v>
      </c>
      <c r="G51" s="17">
        <v>70000</v>
      </c>
      <c r="H51" s="18">
        <f t="shared" si="6"/>
        <v>65420.5607476635</v>
      </c>
      <c r="I51" s="18">
        <f t="shared" si="7"/>
        <v>4579.43925233645</v>
      </c>
      <c r="K51" s="75"/>
    </row>
    <row r="52" s="3" customFormat="1" ht="25.8" spans="2:11">
      <c r="B52" s="14">
        <v>17</v>
      </c>
      <c r="C52" s="60">
        <v>42460</v>
      </c>
      <c r="D52" s="45" t="s">
        <v>1290</v>
      </c>
      <c r="E52" s="23" t="s">
        <v>1237</v>
      </c>
      <c r="F52" s="23" t="s">
        <v>1291</v>
      </c>
      <c r="G52" s="17">
        <v>35000</v>
      </c>
      <c r="H52" s="18">
        <f t="shared" si="6"/>
        <v>32710.2803738318</v>
      </c>
      <c r="I52" s="18">
        <f t="shared" si="7"/>
        <v>2289.71962616823</v>
      </c>
      <c r="K52" s="75"/>
    </row>
    <row r="53" s="1" customFormat="1" ht="29.55" spans="2:11">
      <c r="B53" s="48"/>
      <c r="C53" s="49"/>
      <c r="D53" s="50"/>
      <c r="E53" s="51" t="s">
        <v>1242</v>
      </c>
      <c r="F53" s="52"/>
      <c r="G53" s="53">
        <f t="shared" ref="G53:I53" si="8">SUM(G36:G52)</f>
        <v>4781620.93</v>
      </c>
      <c r="H53" s="52">
        <f t="shared" si="8"/>
        <v>4468804.60747664</v>
      </c>
      <c r="I53" s="52">
        <f t="shared" si="8"/>
        <v>312816.322523365</v>
      </c>
      <c r="K53" s="72"/>
    </row>
    <row r="54" s="1" customFormat="1" ht="28.8" spans="2:11">
      <c r="B54" s="61"/>
      <c r="C54" s="62"/>
      <c r="D54" s="63"/>
      <c r="E54" s="64"/>
      <c r="F54" s="65"/>
      <c r="G54" s="66"/>
      <c r="H54" s="65"/>
      <c r="I54" s="65"/>
      <c r="K54" s="72"/>
    </row>
    <row r="55" s="1" customFormat="1" ht="25.8" spans="2:11">
      <c r="B55" s="45">
        <v>1</v>
      </c>
      <c r="C55" s="56">
        <v>42468</v>
      </c>
      <c r="D55" s="45" t="s">
        <v>1292</v>
      </c>
      <c r="E55" s="23" t="s">
        <v>687</v>
      </c>
      <c r="F55" s="23" t="s">
        <v>1244</v>
      </c>
      <c r="G55" s="17">
        <v>949164.9</v>
      </c>
      <c r="H55" s="17">
        <f t="shared" ref="H55:H65" si="9">G55/1.07</f>
        <v>887070</v>
      </c>
      <c r="I55" s="17">
        <f t="shared" ref="I55:I65" si="10">G55-H55</f>
        <v>62094.9</v>
      </c>
      <c r="J55" s="76"/>
      <c r="K55" s="72"/>
    </row>
    <row r="56" s="1" customFormat="1" ht="25.8" spans="2:11">
      <c r="B56" s="45">
        <v>2</v>
      </c>
      <c r="C56" s="56">
        <v>42478</v>
      </c>
      <c r="D56" s="45" t="s">
        <v>1293</v>
      </c>
      <c r="E56" s="67" t="s">
        <v>472</v>
      </c>
      <c r="F56" s="23" t="s">
        <v>1294</v>
      </c>
      <c r="G56" s="17">
        <v>64200</v>
      </c>
      <c r="H56" s="17">
        <f t="shared" si="9"/>
        <v>60000</v>
      </c>
      <c r="I56" s="17">
        <f t="shared" si="10"/>
        <v>4200</v>
      </c>
      <c r="J56" s="76"/>
      <c r="K56" s="72"/>
    </row>
    <row r="57" s="1" customFormat="1" ht="25.8" spans="2:11">
      <c r="B57" s="45">
        <v>3</v>
      </c>
      <c r="C57" s="56">
        <v>42478</v>
      </c>
      <c r="D57" s="45" t="s">
        <v>1295</v>
      </c>
      <c r="E57" s="23" t="s">
        <v>1235</v>
      </c>
      <c r="F57" s="23" t="s">
        <v>1296</v>
      </c>
      <c r="G57" s="17">
        <v>5000</v>
      </c>
      <c r="H57" s="17">
        <f t="shared" si="9"/>
        <v>4672.89719626168</v>
      </c>
      <c r="I57" s="17">
        <f t="shared" si="10"/>
        <v>327.102803738318</v>
      </c>
      <c r="J57" s="76"/>
      <c r="K57" s="72"/>
    </row>
    <row r="58" s="1" customFormat="1" ht="25.8" spans="2:11">
      <c r="B58" s="45">
        <v>4</v>
      </c>
      <c r="C58" s="56">
        <v>42482</v>
      </c>
      <c r="D58" s="45" t="s">
        <v>1297</v>
      </c>
      <c r="E58" s="23" t="s">
        <v>31</v>
      </c>
      <c r="F58" s="23" t="s">
        <v>1298</v>
      </c>
      <c r="G58" s="17">
        <v>1962122.95</v>
      </c>
      <c r="H58" s="17">
        <f t="shared" si="9"/>
        <v>1833759.76635514</v>
      </c>
      <c r="I58" s="17">
        <f t="shared" si="10"/>
        <v>128363.18364486</v>
      </c>
      <c r="J58" s="76"/>
      <c r="K58" s="72"/>
    </row>
    <row r="59" s="1" customFormat="1" ht="25.8" spans="2:11">
      <c r="B59" s="45">
        <v>5</v>
      </c>
      <c r="C59" s="56">
        <v>42485</v>
      </c>
      <c r="D59" s="45" t="s">
        <v>1299</v>
      </c>
      <c r="E59" s="23" t="s">
        <v>1300</v>
      </c>
      <c r="F59" s="23" t="s">
        <v>1301</v>
      </c>
      <c r="G59" s="17">
        <v>760397.5</v>
      </c>
      <c r="H59" s="17">
        <f t="shared" si="9"/>
        <v>710651.869158878</v>
      </c>
      <c r="I59" s="17">
        <f t="shared" si="10"/>
        <v>49745.6308411215</v>
      </c>
      <c r="J59" s="76"/>
      <c r="K59" s="72"/>
    </row>
    <row r="60" s="2" customFormat="1" ht="25.8" spans="2:11">
      <c r="B60" s="23">
        <v>6</v>
      </c>
      <c r="C60" s="57">
        <v>42486</v>
      </c>
      <c r="D60" s="23" t="s">
        <v>1302</v>
      </c>
      <c r="E60" s="23" t="s">
        <v>52</v>
      </c>
      <c r="F60" s="23" t="s">
        <v>1303</v>
      </c>
      <c r="G60" s="17">
        <v>80360</v>
      </c>
      <c r="H60" s="17">
        <f t="shared" si="9"/>
        <v>75102.8037383178</v>
      </c>
      <c r="I60" s="17">
        <f t="shared" si="10"/>
        <v>5257.19626168224</v>
      </c>
      <c r="J60" s="77"/>
      <c r="K60" s="74"/>
    </row>
    <row r="61" s="2" customFormat="1" ht="25.8" spans="2:11">
      <c r="B61" s="23">
        <v>7</v>
      </c>
      <c r="C61" s="57">
        <v>42487</v>
      </c>
      <c r="D61" s="23" t="s">
        <v>1304</v>
      </c>
      <c r="E61" s="23" t="s">
        <v>1305</v>
      </c>
      <c r="F61" s="23" t="s">
        <v>1244</v>
      </c>
      <c r="G61" s="68">
        <v>0</v>
      </c>
      <c r="H61" s="68">
        <f t="shared" si="9"/>
        <v>0</v>
      </c>
      <c r="I61" s="68">
        <f t="shared" si="10"/>
        <v>0</v>
      </c>
      <c r="J61" s="78">
        <f>112149.53*1%</f>
        <v>1121.4953</v>
      </c>
      <c r="K61" s="78">
        <f>120000-1121.5</f>
        <v>118878.5</v>
      </c>
    </row>
    <row r="62" s="3" customFormat="1" ht="25.8" spans="2:11">
      <c r="B62" s="45">
        <v>8</v>
      </c>
      <c r="C62" s="56">
        <v>42490</v>
      </c>
      <c r="D62" s="45" t="s">
        <v>1306</v>
      </c>
      <c r="E62" s="25" t="s">
        <v>1229</v>
      </c>
      <c r="F62" s="22" t="s">
        <v>1307</v>
      </c>
      <c r="G62" s="17">
        <v>14000</v>
      </c>
      <c r="H62" s="18">
        <f t="shared" si="9"/>
        <v>13084.1121495327</v>
      </c>
      <c r="I62" s="18">
        <f t="shared" si="10"/>
        <v>915.88785046729</v>
      </c>
      <c r="K62" s="75"/>
    </row>
    <row r="63" s="3" customFormat="1" ht="25.8" spans="2:11">
      <c r="B63" s="45">
        <v>9</v>
      </c>
      <c r="C63" s="56">
        <v>42490</v>
      </c>
      <c r="D63" s="45" t="s">
        <v>1308</v>
      </c>
      <c r="E63" s="23" t="s">
        <v>548</v>
      </c>
      <c r="F63" s="22" t="s">
        <v>1309</v>
      </c>
      <c r="G63" s="22">
        <v>78750</v>
      </c>
      <c r="H63" s="18">
        <f t="shared" si="9"/>
        <v>73598.1308411215</v>
      </c>
      <c r="I63" s="18">
        <f t="shared" si="10"/>
        <v>5151.86915887852</v>
      </c>
      <c r="K63" s="75"/>
    </row>
    <row r="64" s="3" customFormat="1" ht="25.8" spans="2:11">
      <c r="B64" s="45">
        <v>10</v>
      </c>
      <c r="C64" s="56">
        <v>42490</v>
      </c>
      <c r="D64" s="45" t="s">
        <v>1310</v>
      </c>
      <c r="E64" s="23" t="s">
        <v>1235</v>
      </c>
      <c r="F64" s="17" t="s">
        <v>1311</v>
      </c>
      <c r="G64" s="17">
        <v>70000</v>
      </c>
      <c r="H64" s="18">
        <f t="shared" si="9"/>
        <v>65420.5607476635</v>
      </c>
      <c r="I64" s="18">
        <f t="shared" si="10"/>
        <v>4579.43925233645</v>
      </c>
      <c r="K64" s="75"/>
    </row>
    <row r="65" s="3" customFormat="1" ht="25.8" spans="2:11">
      <c r="B65" s="45">
        <v>11</v>
      </c>
      <c r="C65" s="56">
        <v>42490</v>
      </c>
      <c r="D65" s="45" t="s">
        <v>1312</v>
      </c>
      <c r="E65" s="23" t="s">
        <v>1237</v>
      </c>
      <c r="F65" s="23" t="s">
        <v>1313</v>
      </c>
      <c r="G65" s="17">
        <v>35000</v>
      </c>
      <c r="H65" s="18">
        <f t="shared" si="9"/>
        <v>32710.2803738318</v>
      </c>
      <c r="I65" s="18">
        <f t="shared" si="10"/>
        <v>2289.71962616823</v>
      </c>
      <c r="K65" s="75"/>
    </row>
    <row r="66" ht="29.55" spans="2:9">
      <c r="B66" s="79"/>
      <c r="C66" s="80"/>
      <c r="D66" s="81"/>
      <c r="E66" s="82" t="s">
        <v>1145</v>
      </c>
      <c r="F66" s="82"/>
      <c r="G66" s="83">
        <f t="shared" ref="G66:I66" si="11">SUM(G55:G65)</f>
        <v>4018995.35</v>
      </c>
      <c r="H66" s="83">
        <f t="shared" si="11"/>
        <v>3756070.42056075</v>
      </c>
      <c r="I66" s="83">
        <f t="shared" si="11"/>
        <v>262924.929439252</v>
      </c>
    </row>
    <row r="67" s="1" customFormat="1" ht="18.75" customHeight="1" spans="2:11">
      <c r="B67" s="35"/>
      <c r="C67" s="84"/>
      <c r="D67" s="34"/>
      <c r="E67" s="85"/>
      <c r="F67" s="86"/>
      <c r="G67" s="87"/>
      <c r="H67" s="86"/>
      <c r="I67" s="86"/>
      <c r="K67" s="72"/>
    </row>
    <row r="68" s="1" customFormat="1" ht="25.8" spans="2:11">
      <c r="B68" s="45">
        <v>1</v>
      </c>
      <c r="C68" s="56">
        <v>42501</v>
      </c>
      <c r="D68" s="45" t="s">
        <v>1314</v>
      </c>
      <c r="E68" s="23" t="s">
        <v>1229</v>
      </c>
      <c r="F68" s="23" t="s">
        <v>1281</v>
      </c>
      <c r="G68" s="88">
        <v>2500</v>
      </c>
      <c r="H68" s="88">
        <f t="shared" ref="H68:H73" si="12">G68/1.07</f>
        <v>2336.44859813084</v>
      </c>
      <c r="I68" s="88">
        <f t="shared" ref="I68:I73" si="13">G68-H68</f>
        <v>163.551401869159</v>
      </c>
      <c r="J68" s="112">
        <f t="shared" ref="J68:J73" si="14">H68*1%</f>
        <v>23.3644859813084</v>
      </c>
      <c r="K68" s="112">
        <f t="shared" ref="K68:K73" si="15">G68-J68</f>
        <v>2476.63551401869</v>
      </c>
    </row>
    <row r="69" s="3" customFormat="1" ht="25.8" spans="2:11">
      <c r="B69" s="45">
        <v>2</v>
      </c>
      <c r="C69" s="56">
        <v>42515</v>
      </c>
      <c r="D69" s="45" t="s">
        <v>1315</v>
      </c>
      <c r="E69" s="23" t="s">
        <v>548</v>
      </c>
      <c r="F69" s="22" t="s">
        <v>1316</v>
      </c>
      <c r="G69" s="22">
        <v>78750</v>
      </c>
      <c r="H69" s="18">
        <f t="shared" si="12"/>
        <v>73598.1308411215</v>
      </c>
      <c r="I69" s="18">
        <f t="shared" si="13"/>
        <v>5151.86915887852</v>
      </c>
      <c r="K69" s="75"/>
    </row>
    <row r="70" s="3" customFormat="1" ht="25.8" spans="2:11">
      <c r="B70" s="45">
        <v>3</v>
      </c>
      <c r="C70" s="56">
        <v>42515</v>
      </c>
      <c r="D70" s="45" t="s">
        <v>1317</v>
      </c>
      <c r="E70" s="23" t="s">
        <v>1237</v>
      </c>
      <c r="F70" s="23" t="s">
        <v>1318</v>
      </c>
      <c r="G70" s="17">
        <v>35000</v>
      </c>
      <c r="H70" s="18">
        <f t="shared" si="12"/>
        <v>32710.2803738318</v>
      </c>
      <c r="I70" s="18">
        <f t="shared" si="13"/>
        <v>2289.71962616823</v>
      </c>
      <c r="K70" s="75"/>
    </row>
    <row r="71" s="3" customFormat="1" ht="25.8" spans="2:11">
      <c r="B71" s="45">
        <v>4</v>
      </c>
      <c r="C71" s="56">
        <v>42516</v>
      </c>
      <c r="D71" s="45" t="s">
        <v>1319</v>
      </c>
      <c r="E71" s="23" t="s">
        <v>230</v>
      </c>
      <c r="F71" s="89" t="s">
        <v>1281</v>
      </c>
      <c r="G71" s="17">
        <v>7500</v>
      </c>
      <c r="H71" s="18">
        <f t="shared" si="12"/>
        <v>7009.34579439252</v>
      </c>
      <c r="I71" s="18">
        <f t="shared" si="13"/>
        <v>490.654205607477</v>
      </c>
      <c r="K71" s="75"/>
    </row>
    <row r="72" s="1" customFormat="1" ht="25.8" spans="2:11">
      <c r="B72" s="45">
        <v>5</v>
      </c>
      <c r="C72" s="56">
        <v>42517</v>
      </c>
      <c r="D72" s="45" t="s">
        <v>1320</v>
      </c>
      <c r="E72" s="23" t="s">
        <v>1321</v>
      </c>
      <c r="F72" s="23" t="s">
        <v>1281</v>
      </c>
      <c r="G72" s="88">
        <v>5000</v>
      </c>
      <c r="H72" s="88">
        <f t="shared" si="12"/>
        <v>4672.89719626168</v>
      </c>
      <c r="I72" s="88">
        <f t="shared" si="13"/>
        <v>327.102803738318</v>
      </c>
      <c r="J72" s="112">
        <f t="shared" si="14"/>
        <v>46.7289719626168</v>
      </c>
      <c r="K72" s="112">
        <f t="shared" si="15"/>
        <v>4953.27102803738</v>
      </c>
    </row>
    <row r="73" s="2" customFormat="1" ht="25.8" spans="2:11">
      <c r="B73" s="45">
        <v>6</v>
      </c>
      <c r="C73" s="57">
        <v>42520</v>
      </c>
      <c r="D73" s="23" t="s">
        <v>1322</v>
      </c>
      <c r="E73" s="25" t="s">
        <v>1229</v>
      </c>
      <c r="F73" s="22" t="s">
        <v>1323</v>
      </c>
      <c r="G73" s="88">
        <v>14000</v>
      </c>
      <c r="H73" s="88">
        <f t="shared" si="12"/>
        <v>13084.1121495327</v>
      </c>
      <c r="I73" s="88">
        <f t="shared" si="13"/>
        <v>915.88785046729</v>
      </c>
      <c r="J73" s="112">
        <f t="shared" si="14"/>
        <v>130.841121495327</v>
      </c>
      <c r="K73" s="112">
        <f t="shared" si="15"/>
        <v>13869.1588785047</v>
      </c>
    </row>
    <row r="74" ht="29.55" spans="2:9">
      <c r="B74" s="79"/>
      <c r="C74" s="80"/>
      <c r="D74" s="80"/>
      <c r="E74" s="82" t="s">
        <v>1145</v>
      </c>
      <c r="F74" s="82"/>
      <c r="G74" s="83">
        <f t="shared" ref="G74:I74" si="16">SUM(G68:G73)</f>
        <v>142750</v>
      </c>
      <c r="H74" s="83">
        <f t="shared" si="16"/>
        <v>133411.214953271</v>
      </c>
      <c r="I74" s="83">
        <f t="shared" si="16"/>
        <v>9338.78504672899</v>
      </c>
    </row>
    <row r="75" ht="16.5" customHeight="1" spans="2:9">
      <c r="B75" s="90"/>
      <c r="C75" s="91"/>
      <c r="D75" s="91"/>
      <c r="E75" s="85"/>
      <c r="F75" s="85"/>
      <c r="G75" s="86"/>
      <c r="H75" s="86"/>
      <c r="I75" s="86"/>
    </row>
    <row r="76" s="2" customFormat="1" ht="25.8" spans="2:11">
      <c r="B76" s="23">
        <v>1</v>
      </c>
      <c r="C76" s="57">
        <v>42522</v>
      </c>
      <c r="D76" s="45" t="s">
        <v>1324</v>
      </c>
      <c r="E76" s="23" t="s">
        <v>20</v>
      </c>
      <c r="F76" s="23" t="s">
        <v>1325</v>
      </c>
      <c r="G76" s="17">
        <v>20000</v>
      </c>
      <c r="H76" s="17">
        <f t="shared" ref="H76:H87" si="17">G76/1.07</f>
        <v>18691.5887850467</v>
      </c>
      <c r="I76" s="17">
        <f t="shared" ref="I76:I87" si="18">G76-H76</f>
        <v>1308.41121495327</v>
      </c>
      <c r="J76" s="77"/>
      <c r="K76" s="74"/>
    </row>
    <row r="77" s="2" customFormat="1" ht="25.8" spans="2:11">
      <c r="B77" s="23">
        <f t="shared" ref="B77:B79" si="19">B76+1</f>
        <v>2</v>
      </c>
      <c r="C77" s="57">
        <v>42524</v>
      </c>
      <c r="D77" s="45" t="s">
        <v>1326</v>
      </c>
      <c r="E77" s="23" t="s">
        <v>145</v>
      </c>
      <c r="F77" s="89" t="s">
        <v>1327</v>
      </c>
      <c r="G77" s="17">
        <v>13000</v>
      </c>
      <c r="H77" s="17">
        <f t="shared" si="17"/>
        <v>12149.5327102804</v>
      </c>
      <c r="I77" s="17">
        <f t="shared" si="18"/>
        <v>850.467289719627</v>
      </c>
      <c r="J77" s="77"/>
      <c r="K77" s="74"/>
    </row>
    <row r="78" s="3" customFormat="1" ht="25.8" spans="2:11">
      <c r="B78" s="92">
        <f t="shared" si="19"/>
        <v>3</v>
      </c>
      <c r="C78" s="93">
        <v>42534</v>
      </c>
      <c r="D78" s="94" t="s">
        <v>1328</v>
      </c>
      <c r="E78" s="95" t="s">
        <v>1329</v>
      </c>
      <c r="F78" s="96" t="s">
        <v>1124</v>
      </c>
      <c r="G78" s="97">
        <v>0</v>
      </c>
      <c r="H78" s="97">
        <f t="shared" si="17"/>
        <v>0</v>
      </c>
      <c r="I78" s="97">
        <f t="shared" si="18"/>
        <v>0</v>
      </c>
      <c r="J78" s="113" t="s">
        <v>1330</v>
      </c>
      <c r="K78" s="114">
        <v>4900</v>
      </c>
    </row>
    <row r="79" s="3" customFormat="1" ht="25.8" spans="2:11">
      <c r="B79" s="92">
        <f t="shared" si="19"/>
        <v>4</v>
      </c>
      <c r="C79" s="93">
        <v>42534</v>
      </c>
      <c r="D79" s="94" t="s">
        <v>1331</v>
      </c>
      <c r="E79" s="92" t="s">
        <v>60</v>
      </c>
      <c r="F79" s="96" t="s">
        <v>1332</v>
      </c>
      <c r="G79" s="96">
        <v>0</v>
      </c>
      <c r="H79" s="98">
        <f t="shared" si="17"/>
        <v>0</v>
      </c>
      <c r="I79" s="98">
        <f t="shared" si="18"/>
        <v>0</v>
      </c>
      <c r="J79" s="115" t="s">
        <v>1333</v>
      </c>
      <c r="K79" s="114">
        <v>8250</v>
      </c>
    </row>
    <row r="80" s="3" customFormat="1" ht="25.8" spans="2:11">
      <c r="B80" s="92" t="s">
        <v>1144</v>
      </c>
      <c r="C80" s="93"/>
      <c r="D80" s="94"/>
      <c r="E80" s="92"/>
      <c r="F80" s="96" t="s">
        <v>1334</v>
      </c>
      <c r="G80" s="96">
        <v>0</v>
      </c>
      <c r="H80" s="98">
        <f t="shared" si="17"/>
        <v>0</v>
      </c>
      <c r="I80" s="98">
        <f t="shared" si="18"/>
        <v>0</v>
      </c>
      <c r="J80" s="113" t="s">
        <v>1330</v>
      </c>
      <c r="K80" s="116"/>
    </row>
    <row r="81" s="3" customFormat="1" ht="25.8" spans="2:11">
      <c r="B81" s="23">
        <v>5</v>
      </c>
      <c r="C81" s="56">
        <v>42534</v>
      </c>
      <c r="D81" s="45" t="s">
        <v>1335</v>
      </c>
      <c r="E81" s="23" t="s">
        <v>554</v>
      </c>
      <c r="F81" s="22" t="s">
        <v>1336</v>
      </c>
      <c r="G81" s="22">
        <v>128400</v>
      </c>
      <c r="H81" s="18">
        <f t="shared" si="17"/>
        <v>120000</v>
      </c>
      <c r="I81" s="18">
        <f t="shared" si="18"/>
        <v>8400</v>
      </c>
      <c r="K81" s="75"/>
    </row>
    <row r="82" s="3" customFormat="1" ht="25.8" spans="2:11">
      <c r="B82" s="94">
        <v>6</v>
      </c>
      <c r="C82" s="93">
        <v>42537</v>
      </c>
      <c r="D82" s="94" t="s">
        <v>1337</v>
      </c>
      <c r="E82" s="92" t="s">
        <v>36</v>
      </c>
      <c r="F82" s="96" t="s">
        <v>1338</v>
      </c>
      <c r="G82" s="96">
        <v>224231.25</v>
      </c>
      <c r="H82" s="98">
        <f t="shared" si="17"/>
        <v>209561.91588785</v>
      </c>
      <c r="I82" s="98">
        <f t="shared" si="18"/>
        <v>14669.3341121495</v>
      </c>
      <c r="J82" s="113" t="s">
        <v>1330</v>
      </c>
      <c r="K82" s="114">
        <f>224231.25</f>
        <v>224231.25</v>
      </c>
    </row>
    <row r="83" s="3" customFormat="1" ht="25.8" spans="2:11">
      <c r="B83" s="45">
        <v>7</v>
      </c>
      <c r="C83" s="56">
        <v>42543</v>
      </c>
      <c r="D83" s="45" t="s">
        <v>1339</v>
      </c>
      <c r="E83" s="23" t="s">
        <v>1235</v>
      </c>
      <c r="F83" s="23" t="s">
        <v>1340</v>
      </c>
      <c r="G83" s="17">
        <v>700</v>
      </c>
      <c r="H83" s="17">
        <f t="shared" si="17"/>
        <v>654.205607476635</v>
      </c>
      <c r="I83" s="17">
        <f t="shared" si="18"/>
        <v>45.7943925233645</v>
      </c>
      <c r="J83" s="117" t="s">
        <v>1341</v>
      </c>
      <c r="K83" s="75"/>
    </row>
    <row r="84" s="3" customFormat="1" ht="25.8" spans="2:11">
      <c r="B84" s="45">
        <v>8</v>
      </c>
      <c r="C84" s="56">
        <v>42548</v>
      </c>
      <c r="D84" s="45" t="s">
        <v>1342</v>
      </c>
      <c r="E84" s="23" t="s">
        <v>278</v>
      </c>
      <c r="F84" s="22" t="s">
        <v>1343</v>
      </c>
      <c r="G84" s="22">
        <f>6500*2</f>
        <v>13000</v>
      </c>
      <c r="H84" s="18">
        <f t="shared" si="17"/>
        <v>12149.5327102804</v>
      </c>
      <c r="I84" s="18">
        <f t="shared" si="18"/>
        <v>850.467289719627</v>
      </c>
      <c r="K84" s="75"/>
    </row>
    <row r="85" s="3" customFormat="1" ht="25.8" spans="2:11">
      <c r="B85" s="45">
        <v>2</v>
      </c>
      <c r="C85" s="56">
        <v>42551</v>
      </c>
      <c r="D85" s="45" t="s">
        <v>1344</v>
      </c>
      <c r="E85" s="23" t="s">
        <v>548</v>
      </c>
      <c r="F85" s="22" t="s">
        <v>1345</v>
      </c>
      <c r="G85" s="22">
        <v>78750</v>
      </c>
      <c r="H85" s="18">
        <f t="shared" si="17"/>
        <v>73598.1308411215</v>
      </c>
      <c r="I85" s="18">
        <f t="shared" si="18"/>
        <v>5151.86915887852</v>
      </c>
      <c r="K85" s="75"/>
    </row>
    <row r="86" s="3" customFormat="1" ht="25.8" spans="2:11">
      <c r="B86" s="45">
        <v>3</v>
      </c>
      <c r="C86" s="56">
        <v>42551</v>
      </c>
      <c r="D86" s="45" t="s">
        <v>1346</v>
      </c>
      <c r="E86" s="23" t="s">
        <v>1237</v>
      </c>
      <c r="F86" s="23" t="s">
        <v>1347</v>
      </c>
      <c r="G86" s="17">
        <v>35000</v>
      </c>
      <c r="H86" s="18">
        <f t="shared" si="17"/>
        <v>32710.2803738318</v>
      </c>
      <c r="I86" s="18">
        <f t="shared" si="18"/>
        <v>2289.71962616823</v>
      </c>
      <c r="K86" s="75"/>
    </row>
    <row r="87" s="2" customFormat="1" ht="25.8" spans="2:11">
      <c r="B87" s="45">
        <v>6</v>
      </c>
      <c r="C87" s="56">
        <v>42551</v>
      </c>
      <c r="D87" s="45" t="s">
        <v>1348</v>
      </c>
      <c r="E87" s="25" t="s">
        <v>1229</v>
      </c>
      <c r="F87" s="22" t="s">
        <v>1349</v>
      </c>
      <c r="G87" s="88">
        <v>14000</v>
      </c>
      <c r="H87" s="88">
        <f t="shared" si="17"/>
        <v>13084.1121495327</v>
      </c>
      <c r="I87" s="88">
        <f t="shared" si="18"/>
        <v>915.88785046729</v>
      </c>
      <c r="J87" s="112">
        <f>H87*1%</f>
        <v>130.841121495327</v>
      </c>
      <c r="K87" s="112">
        <f>G87-J87</f>
        <v>13869.1588785047</v>
      </c>
    </row>
    <row r="88" s="3" customFormat="1" ht="29.55" spans="2:11">
      <c r="B88" s="79"/>
      <c r="C88" s="80"/>
      <c r="D88" s="80"/>
      <c r="E88" s="82" t="s">
        <v>1145</v>
      </c>
      <c r="F88" s="82"/>
      <c r="G88" s="83">
        <f t="shared" ref="G88:I88" si="20">SUM(G76:G87)</f>
        <v>527081.25</v>
      </c>
      <c r="H88" s="83">
        <f t="shared" si="20"/>
        <v>492599.299065421</v>
      </c>
      <c r="I88" s="83">
        <f t="shared" si="20"/>
        <v>34481.9509345795</v>
      </c>
      <c r="K88" s="75"/>
    </row>
    <row r="89" s="3" customFormat="1" ht="12" customHeight="1" spans="2:11">
      <c r="B89" s="45" t="s">
        <v>29</v>
      </c>
      <c r="C89" s="56"/>
      <c r="D89" s="45"/>
      <c r="E89" s="23"/>
      <c r="F89" s="22"/>
      <c r="G89" s="22"/>
      <c r="H89" s="18"/>
      <c r="I89" s="18"/>
      <c r="K89" s="75"/>
    </row>
    <row r="90" s="3" customFormat="1" ht="26.4" spans="2:11">
      <c r="B90" s="45">
        <v>1</v>
      </c>
      <c r="C90" s="56">
        <v>42555</v>
      </c>
      <c r="D90" s="45" t="s">
        <v>1350</v>
      </c>
      <c r="E90" s="23" t="s">
        <v>1351</v>
      </c>
      <c r="F90" s="22" t="s">
        <v>1352</v>
      </c>
      <c r="G90" s="99">
        <v>1987000</v>
      </c>
      <c r="H90" s="17">
        <f t="shared" ref="H90:H99" si="21">G90/1.07</f>
        <v>1857009.34579439</v>
      </c>
      <c r="I90" s="17">
        <f t="shared" ref="I90:I99" si="22">G90-H90</f>
        <v>129990.654205607</v>
      </c>
      <c r="K90" s="75"/>
    </row>
    <row r="91" s="3" customFormat="1" ht="26.4" spans="2:11">
      <c r="B91" s="45">
        <f t="shared" ref="B91:B99" si="23">B90+1</f>
        <v>2</v>
      </c>
      <c r="C91" s="56">
        <v>42556</v>
      </c>
      <c r="D91" s="45" t="s">
        <v>1353</v>
      </c>
      <c r="E91" s="23" t="s">
        <v>1354</v>
      </c>
      <c r="F91" s="22" t="s">
        <v>1332</v>
      </c>
      <c r="G91" s="99">
        <f>3.7*1500</f>
        <v>5550</v>
      </c>
      <c r="H91" s="17">
        <f t="shared" si="21"/>
        <v>5186.91588785047</v>
      </c>
      <c r="I91" s="17">
        <f t="shared" si="22"/>
        <v>363.084112149533</v>
      </c>
      <c r="K91" s="75"/>
    </row>
    <row r="92" s="3" customFormat="1" ht="26.4" spans="2:11">
      <c r="B92" s="45">
        <f t="shared" si="23"/>
        <v>3</v>
      </c>
      <c r="C92" s="56">
        <v>42562</v>
      </c>
      <c r="D92" s="45" t="s">
        <v>1355</v>
      </c>
      <c r="E92" s="23" t="s">
        <v>12</v>
      </c>
      <c r="F92" s="100" t="s">
        <v>1356</v>
      </c>
      <c r="G92" s="99">
        <v>957837.5</v>
      </c>
      <c r="H92" s="17">
        <f t="shared" si="21"/>
        <v>895175.23364486</v>
      </c>
      <c r="I92" s="17">
        <f t="shared" si="22"/>
        <v>62662.2663551403</v>
      </c>
      <c r="J92" s="3" t="s">
        <v>1357</v>
      </c>
      <c r="K92" s="75"/>
    </row>
    <row r="93" s="3" customFormat="1" ht="26.4" spans="2:11">
      <c r="B93" s="45">
        <f t="shared" si="23"/>
        <v>4</v>
      </c>
      <c r="C93" s="56">
        <v>42562</v>
      </c>
      <c r="D93" s="45" t="s">
        <v>1358</v>
      </c>
      <c r="E93" s="23" t="s">
        <v>12</v>
      </c>
      <c r="F93" s="101" t="s">
        <v>1359</v>
      </c>
      <c r="G93" s="99">
        <v>920272.5</v>
      </c>
      <c r="H93" s="17">
        <f t="shared" si="21"/>
        <v>860067.757009346</v>
      </c>
      <c r="I93" s="17">
        <f t="shared" si="22"/>
        <v>60204.7429906543</v>
      </c>
      <c r="J93" s="3" t="s">
        <v>1357</v>
      </c>
      <c r="K93" s="75"/>
    </row>
    <row r="94" s="3" customFormat="1" ht="26.4" spans="2:11">
      <c r="B94" s="45">
        <f t="shared" si="23"/>
        <v>5</v>
      </c>
      <c r="C94" s="56">
        <v>42563</v>
      </c>
      <c r="D94" s="45" t="s">
        <v>1360</v>
      </c>
      <c r="E94" s="16" t="s">
        <v>1245</v>
      </c>
      <c r="F94" s="16" t="s">
        <v>1246</v>
      </c>
      <c r="G94" s="102">
        <f>128*95</f>
        <v>12160</v>
      </c>
      <c r="H94" s="18">
        <f t="shared" si="21"/>
        <v>11364.4859813084</v>
      </c>
      <c r="I94" s="18">
        <f t="shared" si="22"/>
        <v>795.514018691589</v>
      </c>
      <c r="J94" s="3" t="s">
        <v>1361</v>
      </c>
      <c r="K94" s="75"/>
    </row>
    <row r="95" s="4" customFormat="1" ht="26.4" spans="1:26">
      <c r="A95" s="3"/>
      <c r="B95" s="45">
        <f t="shared" si="23"/>
        <v>6</v>
      </c>
      <c r="C95" s="56">
        <v>42564</v>
      </c>
      <c r="D95" s="45" t="s">
        <v>1362</v>
      </c>
      <c r="E95" s="23" t="s">
        <v>1363</v>
      </c>
      <c r="F95" s="100" t="s">
        <v>1364</v>
      </c>
      <c r="G95" s="99">
        <f>135000-41650-41650</f>
        <v>51700</v>
      </c>
      <c r="H95" s="18">
        <f t="shared" si="21"/>
        <v>48317.7570093458</v>
      </c>
      <c r="I95" s="18">
        <f t="shared" si="22"/>
        <v>3382.24299065421</v>
      </c>
      <c r="J95" s="3" t="s">
        <v>1365</v>
      </c>
      <c r="K95" s="7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="3" customFormat="1" ht="26.4" spans="2:11">
      <c r="B96" s="45">
        <f t="shared" si="23"/>
        <v>7</v>
      </c>
      <c r="C96" s="56">
        <v>42573</v>
      </c>
      <c r="D96" s="45" t="s">
        <v>1366</v>
      </c>
      <c r="E96" s="23" t="s">
        <v>1367</v>
      </c>
      <c r="F96" s="22" t="s">
        <v>1368</v>
      </c>
      <c r="G96" s="99">
        <v>13000</v>
      </c>
      <c r="H96" s="18">
        <f t="shared" si="21"/>
        <v>12149.5327102804</v>
      </c>
      <c r="I96" s="18">
        <f t="shared" si="22"/>
        <v>850.467289719627</v>
      </c>
      <c r="J96" s="3" t="s">
        <v>1369</v>
      </c>
      <c r="K96" s="75"/>
    </row>
    <row r="97" s="4" customFormat="1" ht="26.4" spans="1:26">
      <c r="A97" s="3"/>
      <c r="B97" s="45">
        <f t="shared" si="23"/>
        <v>8</v>
      </c>
      <c r="C97" s="56">
        <v>42580</v>
      </c>
      <c r="D97" s="45" t="s">
        <v>1370</v>
      </c>
      <c r="E97" s="23" t="s">
        <v>548</v>
      </c>
      <c r="F97" s="22" t="s">
        <v>1371</v>
      </c>
      <c r="G97" s="99">
        <v>78750</v>
      </c>
      <c r="H97" s="18">
        <f t="shared" si="21"/>
        <v>73598.1308411215</v>
      </c>
      <c r="I97" s="18">
        <f t="shared" si="22"/>
        <v>5151.86915887852</v>
      </c>
      <c r="J97" s="3" t="s">
        <v>1372</v>
      </c>
      <c r="K97" s="7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="4" customFormat="1" ht="26.4" spans="1:26">
      <c r="A98" s="3"/>
      <c r="B98" s="45">
        <f t="shared" si="23"/>
        <v>9</v>
      </c>
      <c r="C98" s="56">
        <v>42580</v>
      </c>
      <c r="D98" s="45" t="s">
        <v>1373</v>
      </c>
      <c r="E98" s="23" t="s">
        <v>1237</v>
      </c>
      <c r="F98" s="22" t="s">
        <v>1374</v>
      </c>
      <c r="G98" s="99">
        <v>35000</v>
      </c>
      <c r="H98" s="18">
        <f t="shared" si="21"/>
        <v>32710.2803738318</v>
      </c>
      <c r="I98" s="18">
        <f t="shared" si="22"/>
        <v>2289.71962616823</v>
      </c>
      <c r="J98" s="3" t="s">
        <v>1372</v>
      </c>
      <c r="K98" s="7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="4" customFormat="1" ht="26.4" spans="1:26">
      <c r="A99" s="3"/>
      <c r="B99" s="45">
        <f t="shared" si="23"/>
        <v>10</v>
      </c>
      <c r="C99" s="56">
        <v>42580</v>
      </c>
      <c r="D99" s="45" t="s">
        <v>1375</v>
      </c>
      <c r="E99" s="23" t="s">
        <v>1229</v>
      </c>
      <c r="F99" s="103" t="s">
        <v>1376</v>
      </c>
      <c r="G99" s="104">
        <v>14000</v>
      </c>
      <c r="H99" s="105">
        <f t="shared" si="21"/>
        <v>13084.1121495327</v>
      </c>
      <c r="I99" s="105">
        <f t="shared" si="22"/>
        <v>915.88785046729</v>
      </c>
      <c r="J99" s="112">
        <f>H99*1%</f>
        <v>130.841121495327</v>
      </c>
      <c r="K99" s="112">
        <f>G99-J99</f>
        <v>13869.1588785047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30" customHeight="1" spans="2:13">
      <c r="B100" s="79"/>
      <c r="C100" s="80"/>
      <c r="D100" s="80"/>
      <c r="E100" s="82" t="s">
        <v>1145</v>
      </c>
      <c r="F100" s="82"/>
      <c r="G100" s="83">
        <f t="shared" ref="G100:I100" si="24">SUM(G90:G99)</f>
        <v>4075270</v>
      </c>
      <c r="H100" s="83">
        <f t="shared" si="24"/>
        <v>3808663.55140187</v>
      </c>
      <c r="I100" s="83">
        <f t="shared" si="24"/>
        <v>266606.448598131</v>
      </c>
      <c r="K100" s="118"/>
      <c r="L100" s="118"/>
      <c r="M100" s="118"/>
    </row>
    <row r="101" s="1" customFormat="1" ht="13.5" customHeight="1" spans="2:13">
      <c r="B101" s="106"/>
      <c r="C101" s="91"/>
      <c r="D101" s="91"/>
      <c r="E101" s="107"/>
      <c r="F101" s="107"/>
      <c r="G101" s="108"/>
      <c r="H101" s="108"/>
      <c r="I101" s="119"/>
      <c r="K101" s="120"/>
      <c r="L101" s="121"/>
      <c r="M101" s="121"/>
    </row>
    <row r="102" s="1" customFormat="1" ht="28.5" customHeight="1" spans="2:11">
      <c r="B102" s="45">
        <v>1</v>
      </c>
      <c r="C102" s="56">
        <v>42583</v>
      </c>
      <c r="D102" s="45" t="s">
        <v>1377</v>
      </c>
      <c r="E102" s="23" t="s">
        <v>1378</v>
      </c>
      <c r="F102" s="22" t="s">
        <v>1379</v>
      </c>
      <c r="G102" s="99">
        <v>6500</v>
      </c>
      <c r="H102" s="17">
        <f t="shared" ref="H102:H112" si="25">G102/1.07</f>
        <v>6074.76635514019</v>
      </c>
      <c r="I102" s="17">
        <f t="shared" ref="I102:I112" si="26">G102-H102</f>
        <v>425.233644859813</v>
      </c>
      <c r="K102" s="71"/>
    </row>
    <row r="103" s="1" customFormat="1" ht="28.5" customHeight="1" spans="2:11">
      <c r="B103" s="45">
        <f t="shared" ref="B103:B112" si="27">B102+1</f>
        <v>2</v>
      </c>
      <c r="C103" s="56">
        <v>42597</v>
      </c>
      <c r="D103" s="45" t="s">
        <v>1380</v>
      </c>
      <c r="E103" s="23" t="s">
        <v>52</v>
      </c>
      <c r="F103" s="23" t="s">
        <v>551</v>
      </c>
      <c r="G103" s="99">
        <f>473*200</f>
        <v>94600</v>
      </c>
      <c r="H103" s="17">
        <f t="shared" si="25"/>
        <v>88411.214953271</v>
      </c>
      <c r="I103" s="17">
        <f t="shared" si="26"/>
        <v>6188.78504672898</v>
      </c>
      <c r="K103" s="71"/>
    </row>
    <row r="104" s="1" customFormat="1" ht="28.5" customHeight="1" spans="2:11">
      <c r="B104" s="45">
        <f t="shared" si="27"/>
        <v>3</v>
      </c>
      <c r="C104" s="56">
        <v>42604</v>
      </c>
      <c r="D104" s="45" t="s">
        <v>1381</v>
      </c>
      <c r="E104" s="23" t="s">
        <v>12</v>
      </c>
      <c r="F104" s="100" t="s">
        <v>1382</v>
      </c>
      <c r="G104" s="99">
        <v>1060748.5</v>
      </c>
      <c r="H104" s="17">
        <f t="shared" si="25"/>
        <v>991353.738317757</v>
      </c>
      <c r="I104" s="17">
        <f t="shared" si="26"/>
        <v>69394.7616822431</v>
      </c>
      <c r="J104" s="3" t="s">
        <v>1383</v>
      </c>
      <c r="K104" s="71"/>
    </row>
    <row r="105" s="1" customFormat="1" ht="28.5" customHeight="1" spans="2:11">
      <c r="B105" s="45">
        <f t="shared" si="27"/>
        <v>4</v>
      </c>
      <c r="C105" s="56">
        <v>42612</v>
      </c>
      <c r="D105" s="45" t="s">
        <v>1384</v>
      </c>
      <c r="E105" s="23" t="s">
        <v>1363</v>
      </c>
      <c r="F105" s="101" t="s">
        <v>1385</v>
      </c>
      <c r="G105" s="99">
        <v>41650</v>
      </c>
      <c r="H105" s="17">
        <f t="shared" si="25"/>
        <v>38925.2336448598</v>
      </c>
      <c r="I105" s="17">
        <f t="shared" si="26"/>
        <v>2724.76635514019</v>
      </c>
      <c r="J105" s="3" t="s">
        <v>1386</v>
      </c>
      <c r="K105" s="71"/>
    </row>
    <row r="106" s="1" customFormat="1" ht="28.5" customHeight="1" spans="2:11">
      <c r="B106" s="45">
        <f t="shared" si="27"/>
        <v>5</v>
      </c>
      <c r="C106" s="56">
        <v>42612</v>
      </c>
      <c r="D106" s="45" t="s">
        <v>1387</v>
      </c>
      <c r="E106" s="14" t="s">
        <v>1239</v>
      </c>
      <c r="F106" s="101" t="s">
        <v>1388</v>
      </c>
      <c r="G106" s="102">
        <f>46386*6</f>
        <v>278316</v>
      </c>
      <c r="H106" s="18">
        <f t="shared" si="25"/>
        <v>260108.411214953</v>
      </c>
      <c r="I106" s="18">
        <f t="shared" si="26"/>
        <v>18207.5887850467</v>
      </c>
      <c r="J106" s="3" t="s">
        <v>1389</v>
      </c>
      <c r="K106" s="71"/>
    </row>
    <row r="107" s="1" customFormat="1" ht="28.5" customHeight="1" spans="2:11">
      <c r="B107" s="45">
        <f t="shared" si="27"/>
        <v>6</v>
      </c>
      <c r="C107" s="56">
        <v>42612</v>
      </c>
      <c r="D107" s="45" t="s">
        <v>1390</v>
      </c>
      <c r="E107" s="23" t="s">
        <v>548</v>
      </c>
      <c r="F107" s="22" t="s">
        <v>1391</v>
      </c>
      <c r="G107" s="99">
        <v>78750</v>
      </c>
      <c r="H107" s="18">
        <f t="shared" si="25"/>
        <v>73598.1308411215</v>
      </c>
      <c r="I107" s="18">
        <f t="shared" si="26"/>
        <v>5151.86915887852</v>
      </c>
      <c r="J107" s="3" t="s">
        <v>1392</v>
      </c>
      <c r="K107" s="71"/>
    </row>
    <row r="108" s="1" customFormat="1" ht="28.5" customHeight="1" spans="2:11">
      <c r="B108" s="45">
        <f t="shared" si="27"/>
        <v>7</v>
      </c>
      <c r="C108" s="56">
        <v>42612</v>
      </c>
      <c r="D108" s="45" t="s">
        <v>1393</v>
      </c>
      <c r="E108" s="23" t="s">
        <v>1237</v>
      </c>
      <c r="F108" s="22" t="s">
        <v>1394</v>
      </c>
      <c r="G108" s="99">
        <v>35000</v>
      </c>
      <c r="H108" s="18">
        <f t="shared" si="25"/>
        <v>32710.2803738318</v>
      </c>
      <c r="I108" s="18">
        <f t="shared" si="26"/>
        <v>2289.71962616823</v>
      </c>
      <c r="J108" s="3" t="s">
        <v>1392</v>
      </c>
      <c r="K108" s="71"/>
    </row>
    <row r="109" s="1" customFormat="1" ht="28.5" customHeight="1" spans="2:11">
      <c r="B109" s="45">
        <f t="shared" si="27"/>
        <v>8</v>
      </c>
      <c r="C109" s="56">
        <v>42612</v>
      </c>
      <c r="D109" s="45" t="s">
        <v>1395</v>
      </c>
      <c r="E109" s="23" t="s">
        <v>1229</v>
      </c>
      <c r="F109" s="103" t="s">
        <v>1396</v>
      </c>
      <c r="G109" s="104">
        <v>14000</v>
      </c>
      <c r="H109" s="105">
        <f t="shared" si="25"/>
        <v>13084.1121495327</v>
      </c>
      <c r="I109" s="105">
        <f t="shared" si="26"/>
        <v>915.88785046729</v>
      </c>
      <c r="J109" s="112">
        <f>H109*1%</f>
        <v>130.841121495327</v>
      </c>
      <c r="K109" s="112">
        <f>G109-J109</f>
        <v>13869.1588785047</v>
      </c>
    </row>
    <row r="110" s="1" customFormat="1" ht="28.5" customHeight="1" spans="2:11">
      <c r="B110" s="45">
        <f t="shared" si="27"/>
        <v>9</v>
      </c>
      <c r="C110" s="56">
        <v>42612</v>
      </c>
      <c r="D110" s="45" t="s">
        <v>1397</v>
      </c>
      <c r="E110" s="109" t="s">
        <v>1270</v>
      </c>
      <c r="F110" s="23" t="s">
        <v>1398</v>
      </c>
      <c r="G110" s="99">
        <f>20000*5</f>
        <v>100000</v>
      </c>
      <c r="H110" s="18">
        <f t="shared" si="25"/>
        <v>93457.9439252336</v>
      </c>
      <c r="I110" s="18">
        <f t="shared" si="26"/>
        <v>6542.05607476635</v>
      </c>
      <c r="K110" s="71"/>
    </row>
    <row r="111" s="1" customFormat="1" ht="28.5" customHeight="1" spans="2:11">
      <c r="B111" s="45">
        <f t="shared" si="27"/>
        <v>10</v>
      </c>
      <c r="C111" s="56">
        <v>42613</v>
      </c>
      <c r="D111" s="45" t="s">
        <v>1399</v>
      </c>
      <c r="E111" s="23" t="s">
        <v>1400</v>
      </c>
      <c r="F111" s="23" t="s">
        <v>1401</v>
      </c>
      <c r="G111" s="102">
        <v>11162500</v>
      </c>
      <c r="H111" s="18">
        <f t="shared" si="25"/>
        <v>10432242.9906542</v>
      </c>
      <c r="I111" s="18">
        <f t="shared" si="26"/>
        <v>730257.009345794</v>
      </c>
      <c r="K111" s="71"/>
    </row>
    <row r="112" s="1" customFormat="1" ht="28.5" customHeight="1" spans="2:11">
      <c r="B112" s="45">
        <f t="shared" si="27"/>
        <v>11</v>
      </c>
      <c r="C112" s="56">
        <v>42613</v>
      </c>
      <c r="D112" s="45" t="s">
        <v>1402</v>
      </c>
      <c r="E112" s="25" t="s">
        <v>31</v>
      </c>
      <c r="F112" s="25" t="s">
        <v>1403</v>
      </c>
      <c r="G112" s="110">
        <v>1543750.1</v>
      </c>
      <c r="H112" s="47">
        <f t="shared" si="25"/>
        <v>1442757.10280374</v>
      </c>
      <c r="I112" s="47">
        <f t="shared" si="26"/>
        <v>100992.997196262</v>
      </c>
      <c r="K112" s="71"/>
    </row>
    <row r="113" ht="31.5" customHeight="1" spans="2:13">
      <c r="B113" s="79"/>
      <c r="C113" s="80"/>
      <c r="D113" s="80"/>
      <c r="E113" s="82" t="s">
        <v>1145</v>
      </c>
      <c r="F113" s="82"/>
      <c r="G113" s="83">
        <f t="shared" ref="G113:I113" si="28">SUM(G102:G112)</f>
        <v>14415814.6</v>
      </c>
      <c r="H113" s="83">
        <f t="shared" si="28"/>
        <v>13472723.9252336</v>
      </c>
      <c r="I113" s="83">
        <f t="shared" si="28"/>
        <v>943090.674766355</v>
      </c>
      <c r="K113" s="122">
        <f>G17+G34+G53+G66+G74+G88+G100</f>
        <v>40886824.53</v>
      </c>
      <c r="L113" s="122"/>
      <c r="M113" s="122"/>
    </row>
    <row r="114" s="1" customFormat="1" ht="24" customHeight="1" spans="2:13">
      <c r="B114" s="90"/>
      <c r="C114" s="91"/>
      <c r="D114" s="91"/>
      <c r="E114" s="85"/>
      <c r="F114" s="85"/>
      <c r="G114" s="86"/>
      <c r="H114" s="86"/>
      <c r="I114" s="86"/>
      <c r="K114" s="120"/>
      <c r="L114" s="121"/>
      <c r="M114" s="121"/>
    </row>
    <row r="115" s="1" customFormat="1" ht="28.5" customHeight="1" spans="2:11">
      <c r="B115" s="45">
        <v>1</v>
      </c>
      <c r="C115" s="56">
        <v>42614</v>
      </c>
      <c r="D115" s="45" t="s">
        <v>1404</v>
      </c>
      <c r="E115" s="23" t="s">
        <v>60</v>
      </c>
      <c r="F115" s="22" t="s">
        <v>61</v>
      </c>
      <c r="G115" s="99">
        <v>1750</v>
      </c>
      <c r="H115" s="17">
        <f t="shared" ref="H115:H124" si="29">G115/1.07</f>
        <v>1635.51401869159</v>
      </c>
      <c r="I115" s="17">
        <f t="shared" ref="I115:I124" si="30">G115-H115</f>
        <v>114.485981308411</v>
      </c>
      <c r="K115" s="71"/>
    </row>
    <row r="116" s="1" customFormat="1" ht="28.5" customHeight="1" spans="2:11">
      <c r="B116" s="45">
        <f t="shared" ref="B116:B124" si="31">B115+1</f>
        <v>2</v>
      </c>
      <c r="C116" s="56">
        <v>42614</v>
      </c>
      <c r="D116" s="45" t="s">
        <v>1405</v>
      </c>
      <c r="E116" s="23"/>
      <c r="F116" s="23"/>
      <c r="G116" s="99">
        <v>0</v>
      </c>
      <c r="H116" s="17">
        <f t="shared" si="29"/>
        <v>0</v>
      </c>
      <c r="I116" s="17">
        <f t="shared" si="30"/>
        <v>0</v>
      </c>
      <c r="K116" s="71"/>
    </row>
    <row r="117" s="1" customFormat="1" ht="28.5" customHeight="1" spans="2:11">
      <c r="B117" s="45">
        <f t="shared" si="31"/>
        <v>3</v>
      </c>
      <c r="C117" s="56"/>
      <c r="D117" s="45"/>
      <c r="E117" s="23"/>
      <c r="F117" s="100"/>
      <c r="G117" s="99">
        <v>0</v>
      </c>
      <c r="H117" s="17">
        <f t="shared" si="29"/>
        <v>0</v>
      </c>
      <c r="I117" s="17">
        <f t="shared" si="30"/>
        <v>0</v>
      </c>
      <c r="J117" s="3"/>
      <c r="K117" s="71"/>
    </row>
    <row r="118" s="1" customFormat="1" ht="28.5" customHeight="1" spans="2:11">
      <c r="B118" s="45">
        <f t="shared" si="31"/>
        <v>4</v>
      </c>
      <c r="C118" s="56"/>
      <c r="D118" s="45"/>
      <c r="E118" s="23"/>
      <c r="F118" s="101"/>
      <c r="G118" s="99">
        <v>0</v>
      </c>
      <c r="H118" s="17">
        <f t="shared" si="29"/>
        <v>0</v>
      </c>
      <c r="I118" s="17">
        <f t="shared" si="30"/>
        <v>0</v>
      </c>
      <c r="J118" s="3"/>
      <c r="K118" s="71"/>
    </row>
    <row r="119" s="1" customFormat="1" ht="28.5" customHeight="1" spans="2:11">
      <c r="B119" s="45">
        <f t="shared" si="31"/>
        <v>5</v>
      </c>
      <c r="C119" s="56"/>
      <c r="D119" s="45"/>
      <c r="E119" s="14"/>
      <c r="F119" s="101"/>
      <c r="G119" s="102">
        <v>0</v>
      </c>
      <c r="H119" s="18">
        <f t="shared" si="29"/>
        <v>0</v>
      </c>
      <c r="I119" s="18">
        <f t="shared" si="30"/>
        <v>0</v>
      </c>
      <c r="J119" s="3"/>
      <c r="K119" s="71"/>
    </row>
    <row r="120" s="1" customFormat="1" ht="28.5" customHeight="1" spans="2:11">
      <c r="B120" s="45">
        <f t="shared" si="31"/>
        <v>6</v>
      </c>
      <c r="C120" s="56"/>
      <c r="D120" s="45"/>
      <c r="E120" s="23"/>
      <c r="F120" s="22"/>
      <c r="G120" s="99">
        <v>0</v>
      </c>
      <c r="H120" s="18">
        <f t="shared" si="29"/>
        <v>0</v>
      </c>
      <c r="I120" s="18">
        <f t="shared" si="30"/>
        <v>0</v>
      </c>
      <c r="J120" s="3"/>
      <c r="K120" s="71"/>
    </row>
    <row r="121" s="1" customFormat="1" ht="28.5" customHeight="1" spans="2:11">
      <c r="B121" s="45">
        <f t="shared" si="31"/>
        <v>7</v>
      </c>
      <c r="C121" s="56"/>
      <c r="D121" s="45"/>
      <c r="E121" s="23"/>
      <c r="F121" s="22"/>
      <c r="G121" s="99">
        <v>0</v>
      </c>
      <c r="H121" s="18">
        <f t="shared" si="29"/>
        <v>0</v>
      </c>
      <c r="I121" s="18">
        <f t="shared" si="30"/>
        <v>0</v>
      </c>
      <c r="J121" s="3"/>
      <c r="K121" s="71"/>
    </row>
    <row r="122" s="1" customFormat="1" ht="28.5" customHeight="1" spans="2:11">
      <c r="B122" s="45">
        <f t="shared" si="31"/>
        <v>8</v>
      </c>
      <c r="C122" s="56"/>
      <c r="D122" s="45"/>
      <c r="E122" s="23"/>
      <c r="F122" s="103"/>
      <c r="G122" s="99">
        <v>0</v>
      </c>
      <c r="H122" s="18">
        <f t="shared" si="29"/>
        <v>0</v>
      </c>
      <c r="I122" s="18">
        <f t="shared" si="30"/>
        <v>0</v>
      </c>
      <c r="J122" s="3"/>
      <c r="K122" s="71"/>
    </row>
    <row r="123" s="1" customFormat="1" ht="28.5" customHeight="1" spans="2:11">
      <c r="B123" s="45">
        <f t="shared" si="31"/>
        <v>9</v>
      </c>
      <c r="C123" s="56"/>
      <c r="D123" s="45"/>
      <c r="E123" s="58"/>
      <c r="F123" s="23"/>
      <c r="G123" s="99">
        <v>0</v>
      </c>
      <c r="H123" s="18">
        <f t="shared" si="29"/>
        <v>0</v>
      </c>
      <c r="I123" s="18">
        <f t="shared" si="30"/>
        <v>0</v>
      </c>
      <c r="K123" s="71"/>
    </row>
    <row r="124" s="1" customFormat="1" ht="28.5" customHeight="1" spans="2:11">
      <c r="B124" s="45">
        <f t="shared" si="31"/>
        <v>10</v>
      </c>
      <c r="C124" s="56"/>
      <c r="D124" s="45"/>
      <c r="E124" s="111"/>
      <c r="F124" s="23"/>
      <c r="G124" s="102">
        <v>0</v>
      </c>
      <c r="H124" s="18">
        <f t="shared" si="29"/>
        <v>0</v>
      </c>
      <c r="I124" s="18">
        <f t="shared" si="30"/>
        <v>0</v>
      </c>
      <c r="K124" s="71"/>
    </row>
    <row r="125" ht="31.5" customHeight="1" spans="2:13">
      <c r="B125" s="79"/>
      <c r="C125" s="80"/>
      <c r="D125" s="80"/>
      <c r="E125" s="82" t="s">
        <v>1145</v>
      </c>
      <c r="F125" s="82"/>
      <c r="G125" s="83">
        <f t="shared" ref="G125:I125" si="32">SUM(G115:G124)</f>
        <v>1750</v>
      </c>
      <c r="H125" s="83">
        <f t="shared" si="32"/>
        <v>1635.51401869159</v>
      </c>
      <c r="I125" s="83">
        <f t="shared" si="32"/>
        <v>114.485981308411</v>
      </c>
      <c r="K125" s="123"/>
      <c r="L125" s="118"/>
      <c r="M125" s="118"/>
    </row>
  </sheetData>
  <autoFilter ref="E2:E113"/>
  <mergeCells count="1">
    <mergeCell ref="K113:M113"/>
  </mergeCells>
  <printOptions horizontalCentered="1"/>
  <pageMargins left="0" right="0" top="0.786805555555556" bottom="0" header="0" footer="0"/>
  <pageSetup paperSize="9" scale="8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60</vt:lpstr>
      <vt:lpstr>60 (2)</vt:lpstr>
      <vt:lpstr>รายการตัด Debtor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2017-07-31T03:34:00Z</dcterms:created>
  <cp:lastPrinted>2018-09-18T01:54:00Z</cp:lastPrinted>
  <dcterms:modified xsi:type="dcterms:W3CDTF">2018-10-11T08:22:23Z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1033-10.2.0.5824</vt:lpwstr>
  </property>
</Properties>
</file>