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onda\Desktop\aquarium_lighting\"/>
    </mc:Choice>
  </mc:AlternateContent>
  <xr:revisionPtr revIDLastSave="0" documentId="13_ncr:1_{5AEC25BD-7486-4399-A5B3-2886BE3E5E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8" i="1" l="1"/>
  <c r="S8" i="1"/>
  <c r="S6" i="1"/>
  <c r="D8" i="1"/>
  <c r="I8" i="1"/>
  <c r="J8" i="1" s="1"/>
  <c r="D2" i="1"/>
  <c r="D3" i="1"/>
  <c r="D4" i="1"/>
  <c r="D5" i="1"/>
  <c r="D6" i="1"/>
  <c r="D7" i="1"/>
  <c r="I7" i="1"/>
  <c r="J7" i="1" s="1"/>
  <c r="I6" i="1"/>
  <c r="J6" i="1" s="1"/>
  <c r="I5" i="1" l="1"/>
  <c r="J5" i="1" s="1"/>
  <c r="J3" i="1"/>
  <c r="I3" i="1"/>
  <c r="I4" i="1"/>
  <c r="J4" i="1" s="1"/>
  <c r="J22" i="1" s="1"/>
  <c r="I2" i="1"/>
  <c r="J2" i="1" s="1"/>
  <c r="I22" i="1" l="1"/>
</calcChain>
</file>

<file path=xl/sharedStrings.xml><?xml version="1.0" encoding="utf-8"?>
<sst xmlns="http://schemas.openxmlformats.org/spreadsheetml/2006/main" count="25" uniqueCount="25">
  <si>
    <t>barva</t>
  </si>
  <si>
    <t>bílá</t>
  </si>
  <si>
    <t>n diod</t>
  </si>
  <si>
    <t>dopředné napětí</t>
  </si>
  <si>
    <t>proud</t>
  </si>
  <si>
    <t xml:space="preserve">% z max. výkonu </t>
  </si>
  <si>
    <t>pož. Výkon [Par]</t>
  </si>
  <si>
    <t>modra</t>
  </si>
  <si>
    <t xml:space="preserve">max proud </t>
  </si>
  <si>
    <t>výkon</t>
  </si>
  <si>
    <t>avogard. Číslo</t>
  </si>
  <si>
    <t>plankova konstanta</t>
  </si>
  <si>
    <t>rychlost světla</t>
  </si>
  <si>
    <t>plocha na modul</t>
  </si>
  <si>
    <t>par</t>
  </si>
  <si>
    <t>royal modra</t>
  </si>
  <si>
    <t>violet</t>
  </si>
  <si>
    <t xml:space="preserve">deep red </t>
  </si>
  <si>
    <t>cyan</t>
  </si>
  <si>
    <t>purple</t>
  </si>
  <si>
    <t xml:space="preserve">objem na modul </t>
  </si>
  <si>
    <t>v galonech</t>
  </si>
  <si>
    <t>v litrech</t>
  </si>
  <si>
    <t>tady je to vyssi kvuli udaju o vyz vykonu</t>
  </si>
  <si>
    <t xml:space="preserve">safety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</si>
</sst>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3" borderId="3" xfId="0" applyFill="1" applyBorder="1"/>
    <xf numFmtId="11" fontId="0" fillId="0" borderId="0" xfId="0" applyNumberFormat="1"/>
    <xf numFmtId="0" fontId="0" fillId="4" borderId="0" xfId="0" applyFill="1"/>
    <xf numFmtId="11" fontId="0" fillId="5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workbookViewId="0">
      <selection activeCell="C12" sqref="C12"/>
    </sheetView>
  </sheetViews>
  <sheetFormatPr defaultRowHeight="15" x14ac:dyDescent="0.25"/>
  <cols>
    <col min="2" max="2" width="36.42578125" customWidth="1"/>
    <col min="3" max="3" width="14.85546875" customWidth="1"/>
    <col min="4" max="4" width="16.5703125" customWidth="1"/>
    <col min="5" max="5" width="7.7109375" customWidth="1"/>
    <col min="6" max="6" width="16.140625" customWidth="1"/>
    <col min="7" max="7" width="7.5703125" customWidth="1"/>
    <col min="8" max="8" width="13.28515625" customWidth="1"/>
    <col min="11" max="11" width="38" customWidth="1"/>
    <col min="18" max="18" width="5.7109375" customWidth="1"/>
    <col min="19" max="19" width="15.140625" customWidth="1"/>
    <col min="20" max="20" width="18.7109375" customWidth="1"/>
    <col min="21" max="21" width="13.85546875" customWidth="1"/>
  </cols>
  <sheetData>
    <row r="1" spans="1:21" x14ac:dyDescent="0.25">
      <c r="A1" s="1"/>
      <c r="B1" s="1" t="s">
        <v>0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  <c r="J1" s="4" t="s">
        <v>14</v>
      </c>
      <c r="S1" s="5" t="s">
        <v>10</v>
      </c>
      <c r="T1" s="5" t="s">
        <v>11</v>
      </c>
      <c r="U1" s="5" t="s">
        <v>12</v>
      </c>
    </row>
    <row r="2" spans="1:21" x14ac:dyDescent="0.25">
      <c r="A2" s="2">
        <v>1</v>
      </c>
      <c r="B2" s="2" t="s">
        <v>1</v>
      </c>
      <c r="C2" s="2">
        <v>92.3</v>
      </c>
      <c r="D2" s="2">
        <f t="shared" ref="D2:D6" si="0">G2/H2*100</f>
        <v>30</v>
      </c>
      <c r="E2" s="2">
        <v>2</v>
      </c>
      <c r="F2" s="2">
        <v>6</v>
      </c>
      <c r="G2" s="2">
        <v>300</v>
      </c>
      <c r="H2" s="3">
        <v>1000</v>
      </c>
      <c r="I2" s="2">
        <f t="shared" ref="I2:I8" si="1">G2*F2*E2/1000</f>
        <v>3.6</v>
      </c>
      <c r="J2" s="8">
        <f>((I2*0.9)*550*0.000000001)/($S$2*$T$2*$U$2*$S$4)</f>
        <v>1.1610519108420342E-4</v>
      </c>
      <c r="S2" s="6">
        <v>6.0220000000000003E+23</v>
      </c>
      <c r="T2" s="6">
        <v>6.3400000000000003E-34</v>
      </c>
      <c r="U2" s="6">
        <v>300000000</v>
      </c>
    </row>
    <row r="3" spans="1:21" x14ac:dyDescent="0.25">
      <c r="A3" s="2">
        <v>2</v>
      </c>
      <c r="B3" s="2" t="s">
        <v>7</v>
      </c>
      <c r="C3" s="2">
        <v>32.9</v>
      </c>
      <c r="D3" s="2">
        <f t="shared" si="0"/>
        <v>60</v>
      </c>
      <c r="E3" s="2">
        <v>3</v>
      </c>
      <c r="F3" s="2">
        <v>3</v>
      </c>
      <c r="G3" s="2">
        <v>144</v>
      </c>
      <c r="H3" s="2">
        <v>240</v>
      </c>
      <c r="I3" s="2">
        <f t="shared" si="1"/>
        <v>1.296</v>
      </c>
      <c r="J3" s="8">
        <f>((I3*0.9)*470*0.000000001)/($S$2*$T$2*$U$2*$S$4)</f>
        <v>3.5718178784449491E-5</v>
      </c>
      <c r="S3" s="7" t="s">
        <v>13</v>
      </c>
    </row>
    <row r="4" spans="1:21" x14ac:dyDescent="0.25">
      <c r="A4" s="2">
        <v>3</v>
      </c>
      <c r="B4" s="2" t="s">
        <v>15</v>
      </c>
      <c r="C4" s="2">
        <v>56.4</v>
      </c>
      <c r="D4" s="2">
        <f t="shared" si="0"/>
        <v>40</v>
      </c>
      <c r="E4" s="2">
        <v>3</v>
      </c>
      <c r="F4" s="2">
        <v>2.95</v>
      </c>
      <c r="G4" s="2">
        <v>400</v>
      </c>
      <c r="H4" s="2">
        <v>1000</v>
      </c>
      <c r="I4" s="2">
        <f t="shared" si="1"/>
        <v>3.54</v>
      </c>
      <c r="J4" s="8">
        <f>((I4*0.9)*465*0.000000001)/($S$2*$T$2*$U$2*$S$4)</f>
        <v>9.6525633860458196E-5</v>
      </c>
      <c r="K4" t="s">
        <v>24</v>
      </c>
      <c r="S4">
        <v>0.13400000000000001</v>
      </c>
    </row>
    <row r="5" spans="1:21" x14ac:dyDescent="0.25">
      <c r="A5" s="2">
        <v>4</v>
      </c>
      <c r="B5" s="2" t="s">
        <v>16</v>
      </c>
      <c r="C5" s="2">
        <v>79</v>
      </c>
      <c r="D5" s="2">
        <f t="shared" si="0"/>
        <v>48.979591836734691</v>
      </c>
      <c r="E5" s="2">
        <v>2</v>
      </c>
      <c r="F5" s="2">
        <v>2.83</v>
      </c>
      <c r="G5" s="2">
        <v>600</v>
      </c>
      <c r="H5" s="2">
        <v>1225</v>
      </c>
      <c r="I5" s="2">
        <f t="shared" si="1"/>
        <v>3.3959999999999999</v>
      </c>
      <c r="J5" s="8">
        <f>((I5*0.9)*425*0.000000001)/($S$2*$T$2*$U$2*$S$4)</f>
        <v>8.4633647622136759E-5</v>
      </c>
      <c r="S5" s="7" t="s">
        <v>20</v>
      </c>
    </row>
    <row r="6" spans="1:21" x14ac:dyDescent="0.25">
      <c r="A6" s="2">
        <v>5</v>
      </c>
      <c r="B6" s="2" t="s">
        <v>17</v>
      </c>
      <c r="C6" s="2">
        <v>44.2</v>
      </c>
      <c r="D6" s="2">
        <f t="shared" si="0"/>
        <v>42.857142857142854</v>
      </c>
      <c r="E6" s="2">
        <v>2</v>
      </c>
      <c r="F6" s="2">
        <v>2.0499999999999998</v>
      </c>
      <c r="G6" s="2">
        <v>300</v>
      </c>
      <c r="H6" s="2">
        <v>700</v>
      </c>
      <c r="I6" s="2">
        <f t="shared" si="1"/>
        <v>1.23</v>
      </c>
      <c r="J6" s="8">
        <f>((I6*0.9)*665*0.000000001)/($S$2*$T$2*$U$2*$S$4)</f>
        <v>4.7963758104709185E-5</v>
      </c>
      <c r="S6">
        <f>0.24/4</f>
        <v>0.06</v>
      </c>
    </row>
    <row r="7" spans="1:21" x14ac:dyDescent="0.25">
      <c r="A7" s="2">
        <v>6</v>
      </c>
      <c r="B7" s="2" t="s">
        <v>18</v>
      </c>
      <c r="C7" s="2">
        <v>26.568000000000001</v>
      </c>
      <c r="D7" s="2">
        <f>G7/H7*100</f>
        <v>28.571428571428569</v>
      </c>
      <c r="E7" s="2">
        <v>1</v>
      </c>
      <c r="F7" s="2">
        <v>3.05</v>
      </c>
      <c r="G7" s="2">
        <v>300</v>
      </c>
      <c r="H7" s="2">
        <v>1050</v>
      </c>
      <c r="I7" s="2">
        <f t="shared" si="1"/>
        <v>0.91500000000000004</v>
      </c>
      <c r="J7" s="8">
        <f>((I7*0.9)*500*0.000000001)/($S$2*$T$2*$U$2*$S$4)</f>
        <v>2.6827335818698515E-5</v>
      </c>
      <c r="S7" s="7" t="s">
        <v>21</v>
      </c>
      <c r="T7" s="7" t="s">
        <v>22</v>
      </c>
    </row>
    <row r="8" spans="1:21" x14ac:dyDescent="0.25">
      <c r="A8" s="2">
        <v>7</v>
      </c>
      <c r="B8" s="2" t="s">
        <v>19</v>
      </c>
      <c r="C8" s="2">
        <v>46.4</v>
      </c>
      <c r="D8" s="2">
        <f>G8/H8*100</f>
        <v>66.666666666666657</v>
      </c>
      <c r="E8" s="2">
        <v>4</v>
      </c>
      <c r="F8" s="2">
        <v>2.8</v>
      </c>
      <c r="G8" s="2">
        <v>200</v>
      </c>
      <c r="H8" s="2">
        <v>300</v>
      </c>
      <c r="I8" s="2">
        <f t="shared" si="1"/>
        <v>2.2400000000000002</v>
      </c>
      <c r="J8" s="8">
        <f>((I8*0.9)*500*0.000000001)/($S$2*$T$2*$U$2*$S$4)</f>
        <v>6.5675663643589827E-5</v>
      </c>
      <c r="K8" t="s">
        <v>23</v>
      </c>
      <c r="S8">
        <f>S6*1000/3.785</f>
        <v>15.852047556142669</v>
      </c>
      <c r="T8">
        <f>S6*1000</f>
        <v>60</v>
      </c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>
        <f>SUM(I2:I21)</f>
        <v>16.216999999999999</v>
      </c>
      <c r="J22" s="2">
        <f>SUM(J2:J21)</f>
        <v>4.7344940891824543E-4</v>
      </c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Antonín Zeman</dc:creator>
  <cp:lastModifiedBy>Antonín Zeman</cp:lastModifiedBy>
  <dcterms:created xsi:type="dcterms:W3CDTF">2015-06-05T18:19:34Z</dcterms:created>
  <dcterms:modified xsi:type="dcterms:W3CDTF">2021-04-13T20:58:15Z</dcterms:modified>
</cp:coreProperties>
</file>