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424" firstSheet="1" activeTab="2" autoFilterDateGrouping="1"/>
  </bookViews>
  <sheets>
    <sheet name="Q1" sheetId="1" state="hidden" r:id="rId1"/>
    <sheet name="Q2" sheetId="2" state="visible" r:id="rId2"/>
    <sheet name="Q3" sheetId="3" state="visible" r:id="rId3"/>
    <sheet name="Q4" sheetId="4" state="hidden" r:id="rId4"/>
    <sheet name="ANNUAL" sheetId="5" state="hidden" r:id="rId5"/>
    <sheet name="Production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5" hidden="1">'Production'!$A$1:$A$38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0_);\(0\)"/>
    <numFmt numFmtId="166" formatCode="_(* #,##0.00000_);_(* \(#,##0.00000\);_(* &quot;-&quot;??_);_(@_)"/>
  </numFmts>
  <fonts count="6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  <font>
      <name val="Helv"/>
      <sz val="12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sz val="10"/>
    </font>
    <font>
      <name val="Calibri"/>
      <family val="2"/>
      <b val="1"/>
      <color indexed="8"/>
      <sz val="13"/>
      <vertAlign val="superscript"/>
    </font>
    <font>
      <name val="Calibri"/>
      <family val="2"/>
      <b val="1"/>
      <color indexed="8"/>
      <sz val="13"/>
    </font>
    <font>
      <name val="Calibri"/>
      <family val="2"/>
      <sz val="12"/>
    </font>
    <font>
      <name val="Calibri"/>
      <family val="2"/>
      <sz val="12"/>
      <vertAlign val="superscript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C00000"/>
      <sz val="12"/>
      <scheme val="minor"/>
    </font>
    <font>
      <name val="Calibri"/>
      <family val="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C00000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u val="single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color rgb="FFFF0000"/>
      <sz val="13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b val="1"/>
      <color theme="5" tint="-0.249977111117893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4" tint="0.7999816888943144"/>
      <sz val="8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indexed="6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b val="1"/>
      <i val="1"/>
      <sz val="8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sz val="8"/>
      <u val="singleAccounting"/>
      <scheme val="minor"/>
    </font>
    <font>
      <name val="Calibri"/>
      <family val="2"/>
      <b val="1"/>
      <sz val="12"/>
      <u val="singleAccounting"/>
      <scheme val="minor"/>
    </font>
    <font>
      <name val="Calibri"/>
      <family val="2"/>
      <b val="1"/>
      <color rgb="FFC00000"/>
      <sz val="12"/>
      <u val="singleAccounting"/>
      <scheme val="minor"/>
    </font>
    <font>
      <name val="Calibri"/>
      <family val="2"/>
      <b val="1"/>
      <i val="1"/>
      <color theme="1"/>
      <sz val="8"/>
      <scheme val="minor"/>
    </font>
    <font>
      <name val="Calibri"/>
      <family val="2"/>
      <b val="1"/>
      <i val="1"/>
      <color rgb="FFFF0000"/>
      <sz val="18"/>
      <scheme val="minor"/>
    </font>
    <font>
      <name val="Calibri"/>
      <family val="2"/>
      <color theme="0"/>
      <sz val="8"/>
      <scheme val="minor"/>
    </font>
    <font>
      <name val="Calibri"/>
      <family val="2"/>
      <b val="1"/>
      <i val="1"/>
      <color rgb="FFFF0000"/>
      <sz val="10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0"/>
      <sz val="8"/>
      <scheme val="minor"/>
    </font>
    <font>
      <name val="Arial"/>
      <family val="2"/>
      <b val="1"/>
      <sz val="10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71">
    <xf numFmtId="0" fontId="23" fillId="0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8" fillId="3" borderId="0"/>
    <xf numFmtId="0" fontId="9" fillId="20" borderId="1"/>
    <xf numFmtId="0" fontId="10" fillId="21" borderId="2"/>
    <xf numFmtId="43" fontId="29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9" fillId="0" borderId="0"/>
    <xf numFmtId="43" fontId="23" fillId="0" borderId="0"/>
    <xf numFmtId="43" fontId="23" fillId="0" borderId="0"/>
    <xf numFmtId="43" fontId="23" fillId="0" borderId="0"/>
    <xf numFmtId="0" fontId="11" fillId="0" borderId="0"/>
    <xf numFmtId="0" fontId="12" fillId="4" borderId="0"/>
    <xf numFmtId="0" fontId="13" fillId="0" borderId="3"/>
    <xf numFmtId="0" fontId="14" fillId="0" borderId="4"/>
    <xf numFmtId="0" fontId="15" fillId="0" borderId="5"/>
    <xf numFmtId="0" fontId="15" fillId="0" borderId="0"/>
    <xf numFmtId="0" fontId="16" fillId="7" borderId="1"/>
    <xf numFmtId="0" fontId="17" fillId="0" borderId="6"/>
    <xf numFmtId="0" fontId="18" fillId="22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9" fillId="0" borderId="0"/>
    <xf numFmtId="37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23" borderId="7"/>
    <xf numFmtId="0" fontId="19" fillId="20" borderId="8"/>
    <xf numFmtId="0" fontId="20" fillId="0" borderId="0"/>
    <xf numFmtId="0" fontId="21" fillId="0" borderId="9"/>
    <xf numFmtId="0" fontId="22" fillId="0" borderId="0"/>
  </cellStyleXfs>
  <cellXfs count="502">
    <xf numFmtId="0" fontId="0" fillId="0" borderId="0" pivotButton="0" quotePrefix="0" xfId="0"/>
    <xf numFmtId="0" fontId="31" fillId="0" borderId="0" applyProtection="1" pivotButton="0" quotePrefix="0" xfId="0">
      <protection locked="0" hidden="0"/>
    </xf>
    <xf numFmtId="3" fontId="32" fillId="0" borderId="0" applyProtection="1" pivotButton="0" quotePrefix="0" xfId="0">
      <protection locked="0" hidden="0"/>
    </xf>
    <xf numFmtId="0" fontId="32" fillId="0" borderId="0" applyProtection="1" pivotButton="0" quotePrefix="0" xfId="0">
      <protection locked="0" hidden="0"/>
    </xf>
    <xf numFmtId="0" fontId="33" fillId="0" borderId="0" applyProtection="1" pivotButton="0" quotePrefix="0" xfId="0">
      <protection locked="0" hidden="0"/>
    </xf>
    <xf numFmtId="164" fontId="32" fillId="0" borderId="10" applyProtection="1" pivotButton="0" quotePrefix="0" xfId="30">
      <protection locked="0" hidden="0"/>
    </xf>
    <xf numFmtId="164" fontId="31" fillId="0" borderId="11" applyProtection="1" pivotButton="0" quotePrefix="0" xfId="30">
      <protection locked="0" hidden="0"/>
    </xf>
    <xf numFmtId="0" fontId="32" fillId="0" borderId="0" applyAlignment="1" applyProtection="1" pivotButton="0" quotePrefix="0" xfId="0">
      <alignment horizontal="left"/>
      <protection locked="0" hidden="0"/>
    </xf>
    <xf numFmtId="43" fontId="34" fillId="0" borderId="11" pivotButton="0" quotePrefix="0" xfId="30"/>
    <xf numFmtId="164" fontId="31" fillId="0" borderId="11" pivotButton="0" quotePrefix="0" xfId="30"/>
    <xf numFmtId="43" fontId="31" fillId="0" borderId="11" pivotButton="0" quotePrefix="0" xfId="28"/>
    <xf numFmtId="0" fontId="35" fillId="0" borderId="0" applyProtection="1" pivotButton="0" quotePrefix="0" xfId="0">
      <protection locked="0" hidden="0"/>
    </xf>
    <xf numFmtId="0" fontId="36" fillId="0" borderId="0" applyProtection="1" pivotButton="0" quotePrefix="0" xfId="0">
      <protection locked="0" hidden="0"/>
    </xf>
    <xf numFmtId="0" fontId="37" fillId="0" borderId="0" applyProtection="1" pivotButton="0" quotePrefix="0" xfId="0">
      <protection locked="0" hidden="0"/>
    </xf>
    <xf numFmtId="0" fontId="36" fillId="0" borderId="0" applyAlignment="1" applyProtection="1" pivotButton="0" quotePrefix="0" xfId="0">
      <alignment horizontal="center"/>
      <protection locked="0" hidden="0"/>
    </xf>
    <xf numFmtId="0" fontId="36" fillId="0" borderId="0" applyAlignment="1" applyProtection="1" pivotButton="0" quotePrefix="0" xfId="0">
      <alignment horizontal="left" indent="4"/>
      <protection locked="0" hidden="0"/>
    </xf>
    <xf numFmtId="165" fontId="33" fillId="25" borderId="11" applyAlignment="1" pivotButton="0" quotePrefix="0" xfId="0">
      <alignment horizontal="center" vertical="center" wrapText="1"/>
    </xf>
    <xf numFmtId="0" fontId="36" fillId="24" borderId="0" applyProtection="1" pivotButton="0" quotePrefix="0" xfId="0">
      <protection locked="0" hidden="0"/>
    </xf>
    <xf numFmtId="0" fontId="38" fillId="0" borderId="0" applyAlignment="1" applyProtection="1" pivotButton="0" quotePrefix="0" xfId="0">
      <alignment horizontal="left"/>
      <protection locked="0" hidden="0"/>
    </xf>
    <xf numFmtId="0" fontId="38" fillId="0" borderId="0" applyProtection="1" pivotButton="0" quotePrefix="0" xfId="0">
      <protection locked="0" hidden="0"/>
    </xf>
    <xf numFmtId="0" fontId="39" fillId="0" borderId="0" applyAlignment="1" applyProtection="1" pivotButton="0" quotePrefix="0" xfId="0">
      <alignment horizontal="left"/>
      <protection locked="0" hidden="0"/>
    </xf>
    <xf numFmtId="0" fontId="31" fillId="0" borderId="0" pivotButton="0" quotePrefix="0" xfId="0"/>
    <xf numFmtId="0" fontId="36" fillId="0" borderId="0" applyAlignment="1" applyProtection="1" pivotButton="0" quotePrefix="0" xfId="0">
      <alignment horizontal="left"/>
      <protection locked="0" hidden="0"/>
    </xf>
    <xf numFmtId="2" fontId="40" fillId="26" borderId="12" applyAlignment="1" pivotButton="0" quotePrefix="0" xfId="0">
      <alignment vertical="center" wrapText="1"/>
    </xf>
    <xf numFmtId="2" fontId="40" fillId="26" borderId="13" applyAlignment="1" pivotButton="0" quotePrefix="0" xfId="0">
      <alignment horizontal="center" vertical="center" wrapText="1"/>
    </xf>
    <xf numFmtId="37" fontId="31" fillId="0" borderId="0" pivotButton="0" quotePrefix="0" xfId="0"/>
    <xf numFmtId="0" fontId="41" fillId="0" borderId="0" pivotButton="0" quotePrefix="0" xfId="0"/>
    <xf numFmtId="0" fontId="36" fillId="0" borderId="0" pivotButton="0" quotePrefix="0" xfId="0"/>
    <xf numFmtId="0" fontId="35" fillId="0" borderId="0" pivotButton="0" quotePrefix="0" xfId="0"/>
    <xf numFmtId="0" fontId="40" fillId="0" borderId="0" applyProtection="1" pivotButton="0" quotePrefix="0" xfId="0">
      <protection locked="0" hidden="0"/>
    </xf>
    <xf numFmtId="164" fontId="32" fillId="0" borderId="11" applyProtection="1" pivotButton="0" quotePrefix="0" xfId="28">
      <protection locked="0" hidden="0"/>
    </xf>
    <xf numFmtId="43" fontId="32" fillId="0" borderId="11" pivotButton="0" quotePrefix="0" xfId="28"/>
    <xf numFmtId="0" fontId="42" fillId="0" borderId="14" pivotButton="0" quotePrefix="0" xfId="0"/>
    <xf numFmtId="0" fontId="31" fillId="0" borderId="11" applyAlignment="1" pivotButton="0" quotePrefix="0" xfId="0">
      <alignment horizontal="center"/>
    </xf>
    <xf numFmtId="164" fontId="32" fillId="0" borderId="13" applyProtection="1" pivotButton="0" quotePrefix="0" xfId="30">
      <protection locked="0" hidden="0"/>
    </xf>
    <xf numFmtId="0" fontId="39" fillId="0" borderId="0" applyProtection="1" pivotButton="0" quotePrefix="0" xfId="0">
      <protection locked="0" hidden="0"/>
    </xf>
    <xf numFmtId="164" fontId="43" fillId="26" borderId="15" applyAlignment="1" pivotButton="0" quotePrefix="0" xfId="30">
      <alignment vertical="center" wrapText="1"/>
    </xf>
    <xf numFmtId="164" fontId="43" fillId="26" borderId="16" applyAlignment="1" pivotButton="0" quotePrefix="0" xfId="30">
      <alignment vertical="center" wrapText="1"/>
    </xf>
    <xf numFmtId="2" fontId="40" fillId="26" borderId="14" applyAlignment="1" pivotButton="0" quotePrefix="0" xfId="0">
      <alignment vertical="center" wrapText="1"/>
    </xf>
    <xf numFmtId="43" fontId="44" fillId="0" borderId="11" pivotButton="0" quotePrefix="0" xfId="28"/>
    <xf numFmtId="43" fontId="31" fillId="0" borderId="11" applyProtection="1" pivotButton="0" quotePrefix="0" xfId="28">
      <protection locked="0" hidden="0"/>
    </xf>
    <xf numFmtId="43" fontId="34" fillId="0" borderId="11" pivotButton="0" quotePrefix="0" xfId="28"/>
    <xf numFmtId="43" fontId="31" fillId="0" borderId="0" applyProtection="1" pivotButton="0" quotePrefix="0" xfId="28">
      <protection locked="0" hidden="0"/>
    </xf>
    <xf numFmtId="43" fontId="42" fillId="0" borderId="14" applyProtection="1" pivotButton="0" quotePrefix="0" xfId="28">
      <protection locked="0" hidden="0"/>
    </xf>
    <xf numFmtId="43" fontId="42" fillId="0" borderId="12" applyProtection="1" pivotButton="0" quotePrefix="0" xfId="28">
      <protection locked="0" hidden="0"/>
    </xf>
    <xf numFmtId="43" fontId="32" fillId="0" borderId="0" applyProtection="1" pivotButton="0" quotePrefix="0" xfId="28">
      <protection locked="0" hidden="0"/>
    </xf>
    <xf numFmtId="164" fontId="32" fillId="0" borderId="11" applyAlignment="1" pivotButton="0" quotePrefix="0" xfId="28">
      <alignment horizontal="center"/>
    </xf>
    <xf numFmtId="164" fontId="32" fillId="0" borderId="11" pivotButton="0" quotePrefix="0" xfId="28"/>
    <xf numFmtId="164" fontId="32" fillId="0" borderId="0" applyProtection="1" pivotButton="0" quotePrefix="0" xfId="28">
      <protection locked="0" hidden="0"/>
    </xf>
    <xf numFmtId="164" fontId="31" fillId="0" borderId="11" applyAlignment="1" pivotButton="0" quotePrefix="0" xfId="28">
      <alignment horizontal="center"/>
    </xf>
    <xf numFmtId="164" fontId="31" fillId="0" borderId="11" applyProtection="1" pivotButton="0" quotePrefix="0" xfId="28">
      <protection locked="0" hidden="0"/>
    </xf>
    <xf numFmtId="164" fontId="31" fillId="0" borderId="11" pivotButton="0" quotePrefix="0" xfId="28"/>
    <xf numFmtId="164" fontId="31" fillId="0" borderId="0" applyProtection="1" pivotButton="0" quotePrefix="0" xfId="28">
      <protection locked="0" hidden="0"/>
    </xf>
    <xf numFmtId="164" fontId="42" fillId="0" borderId="14" pivotButton="0" quotePrefix="0" xfId="28"/>
    <xf numFmtId="164" fontId="42" fillId="0" borderId="14" applyProtection="1" pivotButton="0" quotePrefix="0" xfId="28">
      <protection locked="0" hidden="0"/>
    </xf>
    <xf numFmtId="164" fontId="31" fillId="0" borderId="14" applyProtection="1" pivotButton="0" quotePrefix="0" xfId="28">
      <protection locked="0" hidden="0"/>
    </xf>
    <xf numFmtId="164" fontId="31" fillId="0" borderId="12" applyProtection="1" pivotButton="0" quotePrefix="0" xfId="28">
      <protection locked="0" hidden="0"/>
    </xf>
    <xf numFmtId="164" fontId="31" fillId="0" borderId="0" applyProtection="1" pivotButton="0" quotePrefix="0" xfId="28">
      <protection locked="0" hidden="0"/>
    </xf>
    <xf numFmtId="164" fontId="32" fillId="0" borderId="0" pivotButton="0" quotePrefix="0" xfId="28"/>
    <xf numFmtId="43" fontId="45" fillId="0" borderId="0" applyAlignment="1" pivotButton="0" quotePrefix="0" xfId="28">
      <alignment horizontal="left" indent="1"/>
    </xf>
    <xf numFmtId="43" fontId="44" fillId="0" borderId="0" pivotButton="0" quotePrefix="0" xfId="28"/>
    <xf numFmtId="43" fontId="44" fillId="0" borderId="0" pivotButton="0" quotePrefix="0" xfId="30"/>
    <xf numFmtId="43" fontId="44" fillId="0" borderId="0" pivotButton="0" quotePrefix="0" xfId="28"/>
    <xf numFmtId="164" fontId="32" fillId="0" borderId="0" pivotButton="0" quotePrefix="0" xfId="30"/>
    <xf numFmtId="43" fontId="32" fillId="0" borderId="0" pivotButton="0" quotePrefix="0" xfId="28"/>
    <xf numFmtId="164" fontId="32" fillId="0" borderId="0" applyProtection="1" pivotButton="0" quotePrefix="0" xfId="28">
      <protection locked="0" hidden="0"/>
    </xf>
    <xf numFmtId="43" fontId="46" fillId="0" borderId="0" pivotButton="0" quotePrefix="0" xfId="28"/>
    <xf numFmtId="43" fontId="31" fillId="0" borderId="0" applyProtection="1" pivotButton="0" quotePrefix="0" xfId="28">
      <protection locked="0" hidden="0"/>
    </xf>
    <xf numFmtId="164" fontId="46" fillId="0" borderId="0" applyProtection="1" pivotButton="0" quotePrefix="0" xfId="28">
      <protection locked="0" hidden="0"/>
    </xf>
    <xf numFmtId="164" fontId="32" fillId="0" borderId="17" applyProtection="1" pivotButton="0" quotePrefix="0" xfId="28">
      <protection locked="0" hidden="0"/>
    </xf>
    <xf numFmtId="0" fontId="49" fillId="26" borderId="11" applyAlignment="1" pivotButton="0" quotePrefix="1" xfId="30">
      <alignment horizontal="center"/>
    </xf>
    <xf numFmtId="164" fontId="49" fillId="26" borderId="18" applyAlignment="1" pivotButton="0" quotePrefix="0" xfId="30">
      <alignment horizontal="center" vertical="center" wrapText="1"/>
    </xf>
    <xf numFmtId="43" fontId="30" fillId="0" borderId="19" pivotButton="0" quotePrefix="0" xfId="28"/>
    <xf numFmtId="164" fontId="52" fillId="0" borderId="0" applyProtection="1" pivotButton="0" quotePrefix="0" xfId="28">
      <protection locked="0" hidden="0"/>
    </xf>
    <xf numFmtId="43" fontId="52" fillId="0" borderId="0" applyProtection="1" pivotButton="0" quotePrefix="0" xfId="28">
      <protection locked="0" hidden="0"/>
    </xf>
    <xf numFmtId="43" fontId="30" fillId="0" borderId="11" pivotButton="0" quotePrefix="0" xfId="28"/>
    <xf numFmtId="37" fontId="26" fillId="0" borderId="0" pivotButton="0" quotePrefix="0" xfId="0"/>
    <xf numFmtId="0" fontId="42" fillId="0" borderId="12" applyProtection="1" pivotButton="0" quotePrefix="0" xfId="0">
      <protection locked="0" hidden="0"/>
    </xf>
    <xf numFmtId="0" fontId="42" fillId="0" borderId="14" applyProtection="1" pivotButton="0" quotePrefix="0" xfId="0">
      <protection locked="0" hidden="0"/>
    </xf>
    <xf numFmtId="0" fontId="53" fillId="0" borderId="14" applyProtection="1" pivotButton="0" quotePrefix="0" xfId="0">
      <protection locked="0" hidden="0"/>
    </xf>
    <xf numFmtId="164" fontId="32" fillId="0" borderId="12" pivotButton="0" quotePrefix="0" xfId="28"/>
    <xf numFmtId="164" fontId="32" fillId="0" borderId="11" applyAlignment="1" pivotButton="0" quotePrefix="0" xfId="28">
      <alignment horizontal="center"/>
    </xf>
    <xf numFmtId="43" fontId="52" fillId="0" borderId="11" pivotButton="0" quotePrefix="0" xfId="28"/>
    <xf numFmtId="164" fontId="54" fillId="0" borderId="0" applyProtection="1" pivotButton="0" quotePrefix="0" xfId="28">
      <protection locked="0" hidden="0"/>
    </xf>
    <xf numFmtId="43" fontId="42" fillId="0" borderId="14" applyProtection="1" pivotButton="0" quotePrefix="0" xfId="28">
      <protection locked="0" hidden="0"/>
    </xf>
    <xf numFmtId="164" fontId="52" fillId="0" borderId="11" applyProtection="1" pivotButton="0" quotePrefix="0" xfId="28">
      <protection locked="0" hidden="0"/>
    </xf>
    <xf numFmtId="0" fontId="55" fillId="0" borderId="0" applyProtection="1" pivotButton="0" quotePrefix="0" xfId="0">
      <protection locked="0" hidden="0"/>
    </xf>
    <xf numFmtId="164" fontId="56" fillId="0" borderId="0" applyProtection="1" pivotButton="0" quotePrefix="0" xfId="28">
      <protection locked="0" hidden="0"/>
    </xf>
    <xf numFmtId="164" fontId="57" fillId="0" borderId="0" applyProtection="1" pivotButton="0" quotePrefix="0" xfId="28">
      <protection locked="0" hidden="0"/>
    </xf>
    <xf numFmtId="164" fontId="57" fillId="0" borderId="12" applyProtection="1" pivotButton="0" quotePrefix="0" xfId="28">
      <protection locked="0" hidden="0"/>
    </xf>
    <xf numFmtId="164" fontId="57" fillId="0" borderId="14" applyAlignment="1" pivotButton="0" quotePrefix="0" xfId="28">
      <alignment horizontal="center"/>
    </xf>
    <xf numFmtId="164" fontId="57" fillId="0" borderId="14" pivotButton="0" quotePrefix="0" xfId="28"/>
    <xf numFmtId="43" fontId="58" fillId="0" borderId="14" pivotButton="0" quotePrefix="0" xfId="30"/>
    <xf numFmtId="43" fontId="58" fillId="0" borderId="14" pivotButton="0" quotePrefix="0" xfId="28"/>
    <xf numFmtId="164" fontId="57" fillId="0" borderId="14" pivotButton="0" quotePrefix="0" xfId="30"/>
    <xf numFmtId="43" fontId="57" fillId="0" borderId="14" pivotButton="0" quotePrefix="0" xfId="28"/>
    <xf numFmtId="164" fontId="57" fillId="0" borderId="14" applyProtection="1" pivotButton="0" quotePrefix="0" xfId="28">
      <protection locked="0" hidden="0"/>
    </xf>
    <xf numFmtId="43" fontId="57" fillId="0" borderId="14" applyProtection="1" pivotButton="0" quotePrefix="0" xfId="28">
      <protection locked="0" hidden="0"/>
    </xf>
    <xf numFmtId="43" fontId="44" fillId="0" borderId="18" pivotButton="0" quotePrefix="0" xfId="28"/>
    <xf numFmtId="43" fontId="44" fillId="0" borderId="12" pivotButton="0" quotePrefix="0" xfId="28"/>
    <xf numFmtId="164" fontId="31" fillId="0" borderId="19" applyAlignment="1" applyProtection="1" pivotButton="0" quotePrefix="0" xfId="28">
      <alignment horizontal="right"/>
      <protection locked="0" hidden="0"/>
    </xf>
    <xf numFmtId="164" fontId="32" fillId="27" borderId="20" applyProtection="1" pivotButton="0" quotePrefix="0" xfId="30">
      <protection locked="0" hidden="0"/>
    </xf>
    <xf numFmtId="43" fontId="44" fillId="0" borderId="14" pivotButton="0" quotePrefix="0" xfId="28"/>
    <xf numFmtId="164" fontId="32" fillId="27" borderId="21" applyProtection="1" pivotButton="0" quotePrefix="0" xfId="30">
      <protection locked="0" hidden="0"/>
    </xf>
    <xf numFmtId="164" fontId="31" fillId="0" borderId="19" applyProtection="1" pivotButton="0" quotePrefix="0" xfId="28">
      <protection locked="0" hidden="0"/>
    </xf>
    <xf numFmtId="164" fontId="52" fillId="0" borderId="0" pivotButton="0" quotePrefix="0" xfId="28"/>
    <xf numFmtId="43" fontId="31" fillId="0" borderId="0" applyProtection="1" pivotButton="0" quotePrefix="0" xfId="28">
      <protection locked="0" hidden="0"/>
    </xf>
    <xf numFmtId="164" fontId="33" fillId="0" borderId="0" pivotButton="0" quotePrefix="0" xfId="28"/>
    <xf numFmtId="164" fontId="31" fillId="0" borderId="0" pivotButton="0" quotePrefix="0" xfId="28"/>
    <xf numFmtId="43" fontId="33" fillId="0" borderId="0" pivotButton="0" quotePrefix="0" xfId="28"/>
    <xf numFmtId="4" fontId="31" fillId="0" borderId="0" pivotButton="0" quotePrefix="0" xfId="0"/>
    <xf numFmtId="164" fontId="31" fillId="0" borderId="0" pivotButton="0" quotePrefix="0" xfId="28"/>
    <xf numFmtId="43" fontId="34" fillId="0" borderId="0" applyProtection="1" pivotButton="0" quotePrefix="0" xfId="30">
      <protection locked="0" hidden="0"/>
    </xf>
    <xf numFmtId="164" fontId="52" fillId="0" borderId="11" pivotButton="0" quotePrefix="0" xfId="28"/>
    <xf numFmtId="43" fontId="52" fillId="0" borderId="0" pivotButton="0" quotePrefix="0" xfId="28"/>
    <xf numFmtId="43" fontId="32" fillId="0" borderId="0" applyProtection="1" pivotButton="0" quotePrefix="0" xfId="28">
      <protection locked="0" hidden="0"/>
    </xf>
    <xf numFmtId="43" fontId="31" fillId="0" borderId="0" pivotButton="0" quotePrefix="0" xfId="28"/>
    <xf numFmtId="0" fontId="32" fillId="0" borderId="18" pivotButton="0" quotePrefix="0" xfId="0"/>
    <xf numFmtId="43" fontId="44" fillId="28" borderId="11" pivotButton="0" quotePrefix="0" xfId="28"/>
    <xf numFmtId="43" fontId="44" fillId="28" borderId="11" applyProtection="1" pivotButton="0" quotePrefix="0" xfId="28">
      <protection locked="0" hidden="0"/>
    </xf>
    <xf numFmtId="164" fontId="32" fillId="0" borderId="18" pivotButton="0" quotePrefix="0" xfId="28"/>
    <xf numFmtId="164" fontId="42" fillId="0" borderId="14" pivotButton="0" quotePrefix="0" xfId="28"/>
    <xf numFmtId="43" fontId="44" fillId="28" borderId="11" pivotButton="0" quotePrefix="0" xfId="28"/>
    <xf numFmtId="164" fontId="32" fillId="28" borderId="11" applyProtection="1" pivotButton="0" quotePrefix="0" xfId="28">
      <protection locked="0" hidden="0"/>
    </xf>
    <xf numFmtId="43" fontId="34" fillId="28" borderId="11" applyProtection="1" pivotButton="0" quotePrefix="0" xfId="28">
      <protection locked="0" hidden="0"/>
    </xf>
    <xf numFmtId="164" fontId="32" fillId="0" borderId="19" applyProtection="1" pivotButton="0" quotePrefix="0" xfId="28">
      <protection locked="0" hidden="0"/>
    </xf>
    <xf numFmtId="164" fontId="52" fillId="0" borderId="11" applyAlignment="1" pivotButton="0" quotePrefix="0" xfId="28">
      <alignment horizontal="center"/>
    </xf>
    <xf numFmtId="164" fontId="52" fillId="0" borderId="12" pivotButton="0" quotePrefix="0" xfId="28"/>
    <xf numFmtId="164" fontId="52" fillId="0" borderId="18" pivotButton="0" quotePrefix="0" xfId="28"/>
    <xf numFmtId="164" fontId="59" fillId="0" borderId="0" applyProtection="1" pivotButton="0" quotePrefix="0" xfId="28">
      <protection locked="0" hidden="0"/>
    </xf>
    <xf numFmtId="164" fontId="52" fillId="0" borderId="0" applyProtection="1" pivotButton="0" quotePrefix="0" xfId="28">
      <protection locked="0" hidden="0"/>
    </xf>
    <xf numFmtId="43" fontId="45" fillId="0" borderId="0" applyAlignment="1" applyProtection="1" pivotButton="0" quotePrefix="0" xfId="28">
      <alignment horizontal="left"/>
      <protection locked="0" hidden="0"/>
    </xf>
    <xf numFmtId="43" fontId="44" fillId="0" borderId="0" applyProtection="1" pivotButton="0" quotePrefix="0" xfId="28">
      <protection locked="0" hidden="0"/>
    </xf>
    <xf numFmtId="43" fontId="46" fillId="0" borderId="0" applyAlignment="1" pivotButton="0" quotePrefix="0" xfId="28">
      <alignment horizontal="left"/>
    </xf>
    <xf numFmtId="164" fontId="32" fillId="0" borderId="0" applyProtection="1" pivotButton="0" quotePrefix="0" xfId="28">
      <protection locked="0" hidden="0"/>
    </xf>
    <xf numFmtId="0" fontId="60" fillId="0" borderId="0" applyAlignment="1" applyProtection="1" pivotButton="0" quotePrefix="0" xfId="0">
      <alignment vertical="top" wrapText="1"/>
      <protection locked="0" hidden="0"/>
    </xf>
    <xf numFmtId="164" fontId="57" fillId="29" borderId="23" applyProtection="1" pivotButton="0" quotePrefix="0" xfId="28">
      <protection locked="0" hidden="0"/>
    </xf>
    <xf numFmtId="164" fontId="57" fillId="29" borderId="24" applyProtection="1" pivotButton="0" quotePrefix="0" xfId="28">
      <protection locked="0" hidden="0"/>
    </xf>
    <xf numFmtId="164" fontId="48" fillId="29" borderId="21" applyAlignment="1" applyProtection="1" pivotButton="0" quotePrefix="0" xfId="28">
      <alignment vertical="center"/>
      <protection locked="0" hidden="0"/>
    </xf>
    <xf numFmtId="164" fontId="32" fillId="0" borderId="18" applyAlignment="1" pivotButton="0" quotePrefix="0" xfId="28">
      <alignment horizontal="center"/>
    </xf>
    <xf numFmtId="164" fontId="31" fillId="0" borderId="19" pivotButton="0" quotePrefix="0" xfId="28"/>
    <xf numFmtId="43" fontId="31" fillId="0" borderId="19" applyProtection="1" pivotButton="0" quotePrefix="0" xfId="28">
      <protection locked="0" hidden="0"/>
    </xf>
    <xf numFmtId="164" fontId="32" fillId="0" borderId="11" applyProtection="1" pivotButton="0" quotePrefix="0" xfId="30">
      <protection locked="0" hidden="0"/>
    </xf>
    <xf numFmtId="43" fontId="32" fillId="0" borderId="19" applyProtection="1" pivotButton="0" quotePrefix="0" xfId="28">
      <protection locked="0" hidden="0"/>
    </xf>
    <xf numFmtId="43" fontId="46" fillId="29" borderId="11" applyAlignment="1" pivotButton="0" quotePrefix="0" xfId="28">
      <alignment horizontal="left"/>
    </xf>
    <xf numFmtId="164" fontId="32" fillId="0" borderId="19" pivotButton="0" quotePrefix="0" xfId="28"/>
    <xf numFmtId="164" fontId="49" fillId="26" borderId="11" applyAlignment="1" pivotButton="0" quotePrefix="0" xfId="30">
      <alignment horizontal="center" wrapText="1"/>
    </xf>
    <xf numFmtId="0" fontId="49" fillId="26" borderId="19" applyAlignment="1" pivotButton="0" quotePrefix="1" xfId="30">
      <alignment horizontal="center" vertical="center"/>
    </xf>
    <xf numFmtId="164" fontId="49" fillId="26" borderId="11" applyAlignment="1" pivotButton="0" quotePrefix="0" xfId="30">
      <alignment horizontal="center" vertical="center"/>
    </xf>
    <xf numFmtId="43" fontId="32" fillId="27" borderId="20" applyProtection="1" pivotButton="0" quotePrefix="0" xfId="30">
      <protection locked="0" hidden="0"/>
    </xf>
    <xf numFmtId="0" fontId="26" fillId="0" borderId="0" pivotButton="0" quotePrefix="0" xfId="0"/>
    <xf numFmtId="43" fontId="31" fillId="0" borderId="11" applyProtection="1" pivotButton="0" quotePrefix="0" xfId="30">
      <protection locked="0" hidden="0"/>
    </xf>
    <xf numFmtId="43" fontId="32" fillId="0" borderId="11" applyProtection="1" pivotButton="0" quotePrefix="0" xfId="28">
      <protection locked="0" hidden="0"/>
    </xf>
    <xf numFmtId="43" fontId="52" fillId="0" borderId="11" applyProtection="1" pivotButton="0" quotePrefix="0" xfId="28">
      <protection locked="0" hidden="0"/>
    </xf>
    <xf numFmtId="164" fontId="44" fillId="28" borderId="11" applyProtection="1" pivotButton="0" quotePrefix="0" xfId="28">
      <protection locked="0" hidden="0"/>
    </xf>
    <xf numFmtId="164" fontId="32" fillId="0" borderId="11" pivotButton="0" quotePrefix="0" xfId="30"/>
    <xf numFmtId="43" fontId="31" fillId="0" borderId="11" pivotButton="0" quotePrefix="0" xfId="30"/>
    <xf numFmtId="43" fontId="32" fillId="0" borderId="11" pivotButton="0" quotePrefix="0" xfId="30"/>
    <xf numFmtId="43" fontId="1" fillId="0" borderId="19" pivotButton="0" quotePrefix="0" xfId="28"/>
    <xf numFmtId="43" fontId="1" fillId="0" borderId="11" pivotButton="0" quotePrefix="0" xfId="28"/>
    <xf numFmtId="43" fontId="34" fillId="31" borderId="11" pivotButton="0" quotePrefix="0" xfId="28"/>
    <xf numFmtId="164" fontId="31" fillId="31" borderId="11" applyProtection="1" pivotButton="0" quotePrefix="0" xfId="28">
      <protection locked="0" hidden="0"/>
    </xf>
    <xf numFmtId="164" fontId="31" fillId="31" borderId="11" pivotButton="0" quotePrefix="0" xfId="28"/>
    <xf numFmtId="43" fontId="31" fillId="31" borderId="11" pivotButton="0" quotePrefix="0" xfId="28"/>
    <xf numFmtId="43" fontId="44" fillId="31" borderId="18" pivotButton="0" quotePrefix="0" xfId="28"/>
    <xf numFmtId="43" fontId="44" fillId="31" borderId="14" pivotButton="0" quotePrefix="0" xfId="28"/>
    <xf numFmtId="164" fontId="32" fillId="31" borderId="11" applyProtection="1" pivotButton="0" quotePrefix="0" xfId="28">
      <protection locked="0" hidden="0"/>
    </xf>
    <xf numFmtId="164" fontId="32" fillId="31" borderId="11" pivotButton="0" quotePrefix="0" xfId="28"/>
    <xf numFmtId="43" fontId="44" fillId="31" borderId="11" pivotButton="0" quotePrefix="0" xfId="28"/>
    <xf numFmtId="43" fontId="44" fillId="31" borderId="12" pivotButton="0" quotePrefix="0" xfId="28"/>
    <xf numFmtId="43" fontId="32" fillId="31" borderId="11" pivotButton="0" quotePrefix="0" xfId="28"/>
    <xf numFmtId="43" fontId="46" fillId="32" borderId="11" applyAlignment="1" pivotButton="0" quotePrefix="0" xfId="28">
      <alignment horizontal="left"/>
    </xf>
    <xf numFmtId="164" fontId="52" fillId="31" borderId="11" applyProtection="1" pivotButton="0" quotePrefix="0" xfId="28">
      <protection locked="0" hidden="0"/>
    </xf>
    <xf numFmtId="164" fontId="52" fillId="31" borderId="11" pivotButton="0" quotePrefix="0" xfId="28"/>
    <xf numFmtId="43" fontId="52" fillId="31" borderId="11" pivotButton="0" quotePrefix="0" xfId="28"/>
    <xf numFmtId="164" fontId="52" fillId="31" borderId="12" pivotButton="0" quotePrefix="0" xfId="28"/>
    <xf numFmtId="164" fontId="31" fillId="31" borderId="19" applyAlignment="1" applyProtection="1" pivotButton="0" quotePrefix="0" xfId="28">
      <alignment horizontal="right"/>
      <protection locked="0" hidden="0"/>
    </xf>
    <xf numFmtId="164" fontId="31" fillId="31" borderId="19" pivotButton="0" quotePrefix="0" xfId="28"/>
    <xf numFmtId="164" fontId="31" fillId="31" borderId="19" applyProtection="1" pivotButton="0" quotePrefix="0" xfId="28">
      <protection locked="0" hidden="0"/>
    </xf>
    <xf numFmtId="43" fontId="31" fillId="31" borderId="11" applyProtection="1" pivotButton="0" quotePrefix="0" xfId="28">
      <protection locked="0" hidden="0"/>
    </xf>
    <xf numFmtId="164" fontId="52" fillId="31" borderId="18" pivotButton="0" quotePrefix="0" xfId="28"/>
    <xf numFmtId="0" fontId="32" fillId="0" borderId="18" pivotButton="0" quotePrefix="0" xfId="28"/>
    <xf numFmtId="0" fontId="42" fillId="0" borderId="14" pivotButton="0" quotePrefix="0" xfId="28"/>
    <xf numFmtId="40" fontId="49" fillId="32" borderId="15" pivotButton="0" quotePrefix="0" xfId="30"/>
    <xf numFmtId="166" fontId="48" fillId="32" borderId="19" applyAlignment="1" pivotButton="0" quotePrefix="0" xfId="28">
      <alignment vertical="top" wrapText="1"/>
    </xf>
    <xf numFmtId="43" fontId="1" fillId="32" borderId="19" pivotButton="0" quotePrefix="0" xfId="28"/>
    <xf numFmtId="166" fontId="1" fillId="32" borderId="19" applyAlignment="1" pivotButton="0" quotePrefix="0" xfId="28">
      <alignment horizontal="left" vertical="top" wrapText="1"/>
    </xf>
    <xf numFmtId="43" fontId="30" fillId="32" borderId="19" pivotButton="0" quotePrefix="0" xfId="28"/>
    <xf numFmtId="40" fontId="1" fillId="32" borderId="11" pivotButton="0" quotePrefix="0" xfId="28"/>
    <xf numFmtId="40" fontId="49" fillId="32" borderId="19" pivotButton="0" quotePrefix="0" xfId="30"/>
    <xf numFmtId="43" fontId="1" fillId="32" borderId="15" pivotButton="0" quotePrefix="0" xfId="28"/>
    <xf numFmtId="43" fontId="1" fillId="32" borderId="11" pivotButton="0" quotePrefix="0" xfId="28"/>
    <xf numFmtId="43" fontId="30" fillId="32" borderId="25" pivotButton="0" quotePrefix="0" xfId="28"/>
    <xf numFmtId="43" fontId="30" fillId="0" borderId="20" pivotButton="0" quotePrefix="0" xfId="28"/>
    <xf numFmtId="164" fontId="49" fillId="32" borderId="19" pivotButton="0" quotePrefix="0" xfId="30"/>
    <xf numFmtId="43" fontId="49" fillId="32" borderId="22" pivotButton="0" quotePrefix="0" xfId="28"/>
    <xf numFmtId="43" fontId="49" fillId="32" borderId="11" pivotButton="0" quotePrefix="0" xfId="28"/>
    <xf numFmtId="43" fontId="49" fillId="32" borderId="19" pivotButton="0" quotePrefix="0" xfId="28"/>
    <xf numFmtId="43" fontId="30" fillId="32" borderId="22" pivotButton="0" quotePrefix="0" xfId="28"/>
    <xf numFmtId="43" fontId="30" fillId="32" borderId="11" pivotButton="0" quotePrefix="0" xfId="28"/>
    <xf numFmtId="0" fontId="47" fillId="0" borderId="0" pivotButton="0" quotePrefix="0" xfId="0"/>
    <xf numFmtId="0" fontId="42" fillId="0" borderId="0" applyAlignment="1" pivotButton="0" quotePrefix="0" xfId="0">
      <alignment horizontal="center"/>
    </xf>
    <xf numFmtId="0" fontId="42" fillId="0" borderId="0" pivotButton="0" quotePrefix="0" xfId="0"/>
    <xf numFmtId="0" fontId="48" fillId="0" borderId="0" pivotButton="0" quotePrefix="0" xfId="0"/>
    <xf numFmtId="0" fontId="32" fillId="0" borderId="0" pivotButton="0" quotePrefix="0" xfId="64"/>
    <xf numFmtId="0" fontId="47" fillId="0" borderId="0" applyAlignment="1" pivotButton="0" quotePrefix="0" xfId="0">
      <alignment horizontal="center"/>
    </xf>
    <xf numFmtId="165" fontId="48" fillId="33" borderId="19" applyAlignment="1" pivotButton="0" quotePrefix="1" xfId="56">
      <alignment horizontal="center" vertical="center" wrapText="1"/>
    </xf>
    <xf numFmtId="0" fontId="4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7" fontId="50" fillId="0" borderId="19" pivotButton="0" quotePrefix="0" xfId="56"/>
    <xf numFmtId="37" fontId="30" fillId="0" borderId="19" pivotButton="0" quotePrefix="0" xfId="56"/>
    <xf numFmtId="0" fontId="64" fillId="0" borderId="0" pivotButton="0" quotePrefix="0" xfId="0"/>
    <xf numFmtId="37" fontId="30" fillId="0" borderId="19" applyAlignment="1" pivotButton="0" quotePrefix="0" xfId="56">
      <alignment horizontal="left" indent="1"/>
    </xf>
    <xf numFmtId="43" fontId="67" fillId="0" borderId="11" applyAlignment="1" pivotButton="0" quotePrefix="0" xfId="28">
      <alignment horizontal="right"/>
    </xf>
    <xf numFmtId="0" fontId="49" fillId="0" borderId="0" pivotButton="0" quotePrefix="0" xfId="0"/>
    <xf numFmtId="0" fontId="65" fillId="0" borderId="0" pivotButton="0" quotePrefix="0" xfId="0"/>
    <xf numFmtId="0" fontId="61" fillId="0" borderId="0" pivotButton="0" quotePrefix="0" xfId="0"/>
    <xf numFmtId="37" fontId="1" fillId="0" borderId="19" applyAlignment="1" pivotButton="0" quotePrefix="0" xfId="56">
      <alignment horizontal="left" indent="2"/>
    </xf>
    <xf numFmtId="43" fontId="66" fillId="0" borderId="11" applyAlignment="1" pivotButton="0" quotePrefix="0" xfId="28">
      <alignment horizontal="right"/>
    </xf>
    <xf numFmtId="37" fontId="1" fillId="0" borderId="11" applyAlignment="1" pivotButton="0" quotePrefix="0" xfId="56">
      <alignment horizontal="left" indent="2"/>
    </xf>
    <xf numFmtId="0" fontId="51" fillId="0" borderId="0" pivotButton="0" quotePrefix="0" xfId="0"/>
    <xf numFmtId="0" fontId="29" fillId="0" borderId="0" pivotButton="0" quotePrefix="0" xfId="0"/>
    <xf numFmtId="0" fontId="30" fillId="0" borderId="0" pivotButton="0" quotePrefix="0" xfId="0"/>
    <xf numFmtId="0" fontId="2" fillId="0" borderId="0" pivotButton="0" quotePrefix="0" xfId="0"/>
    <xf numFmtId="37" fontId="30" fillId="0" borderId="11" applyAlignment="1" pivotButton="0" quotePrefix="0" xfId="56">
      <alignment horizontal="left" indent="1"/>
    </xf>
    <xf numFmtId="37" fontId="30" fillId="0" borderId="26" applyAlignment="1" pivotButton="0" quotePrefix="0" xfId="56">
      <alignment horizontal="left" indent="1"/>
    </xf>
    <xf numFmtId="43" fontId="30" fillId="34" borderId="20" applyProtection="1" pivotButton="0" quotePrefix="0" xfId="28">
      <protection locked="0" hidden="0"/>
    </xf>
    <xf numFmtId="0" fontId="62" fillId="29" borderId="27" applyAlignment="1" applyProtection="1" pivotButton="0" quotePrefix="1" xfId="0">
      <alignment horizontal="center" vertical="center" wrapText="1"/>
      <protection locked="0" hidden="0"/>
    </xf>
    <xf numFmtId="0" fontId="62" fillId="29" borderId="28" applyAlignment="1" applyProtection="1" pivotButton="0" quotePrefix="0" xfId="0">
      <alignment horizontal="center" vertical="center" wrapText="1"/>
      <protection locked="0" hidden="0"/>
    </xf>
    <xf numFmtId="0" fontId="62" fillId="29" borderId="29" applyAlignment="1" applyProtection="1" pivotButton="0" quotePrefix="0" xfId="0">
      <alignment horizontal="center" vertical="center" wrapText="1"/>
      <protection locked="0" hidden="0"/>
    </xf>
    <xf numFmtId="0" fontId="62" fillId="29" borderId="30" applyAlignment="1" applyProtection="1" pivotButton="0" quotePrefix="0" xfId="0">
      <alignment horizontal="center" vertical="center" wrapText="1"/>
      <protection locked="0" hidden="0"/>
    </xf>
    <xf numFmtId="0" fontId="62" fillId="29" borderId="31" applyAlignment="1" applyProtection="1" pivotButton="0" quotePrefix="0" xfId="0">
      <alignment horizontal="center" vertical="center" wrapText="1"/>
      <protection locked="0" hidden="0"/>
    </xf>
    <xf numFmtId="0" fontId="62" fillId="29" borderId="32" applyAlignment="1" applyProtection="1" pivotButton="0" quotePrefix="0" xfId="0">
      <alignment horizontal="center" vertical="center" wrapText="1"/>
      <protection locked="0" hidden="0"/>
    </xf>
    <xf numFmtId="0" fontId="63" fillId="0" borderId="0" applyAlignment="1" applyProtection="1" pivotButton="0" quotePrefix="0" xfId="0">
      <alignment horizontal="center" vertical="center" wrapText="1"/>
      <protection locked="0" hidden="0"/>
    </xf>
    <xf numFmtId="0" fontId="39" fillId="0" borderId="0" applyAlignment="1" applyProtection="1" pivotButton="0" quotePrefix="0" xfId="0">
      <alignment horizontal="left"/>
      <protection locked="0" hidden="0"/>
    </xf>
    <xf numFmtId="0" fontId="40" fillId="26" borderId="22" applyAlignment="1" pivotButton="0" quotePrefix="0" xfId="65">
      <alignment horizontal="center" vertical="center" wrapText="1"/>
    </xf>
    <xf numFmtId="0" fontId="40" fillId="26" borderId="15" applyAlignment="1" pivotButton="0" quotePrefix="0" xfId="65">
      <alignment horizontal="center" vertical="center" wrapText="1"/>
    </xf>
    <xf numFmtId="0" fontId="40" fillId="26" borderId="33" applyAlignment="1" pivotButton="0" quotePrefix="0" xfId="65">
      <alignment horizontal="center" vertical="center" wrapText="1"/>
    </xf>
    <xf numFmtId="0" fontId="40" fillId="26" borderId="16" applyAlignment="1" pivotButton="0" quotePrefix="0" xfId="65">
      <alignment horizontal="center" vertical="center" wrapText="1"/>
    </xf>
    <xf numFmtId="0" fontId="40" fillId="26" borderId="34" applyAlignment="1" pivotButton="0" quotePrefix="0" xfId="65">
      <alignment horizontal="center" vertical="center" wrapText="1"/>
    </xf>
    <xf numFmtId="0" fontId="40" fillId="26" borderId="13" applyAlignment="1" pivotButton="0" quotePrefix="0" xfId="65">
      <alignment horizontal="center" vertical="center" wrapText="1"/>
    </xf>
    <xf numFmtId="0" fontId="40" fillId="26" borderId="19" applyAlignment="1" pivotButton="0" quotePrefix="0" xfId="65">
      <alignment horizontal="center" vertical="center" wrapText="1"/>
    </xf>
    <xf numFmtId="0" fontId="40" fillId="26" borderId="35" applyAlignment="1" pivotButton="0" quotePrefix="0" xfId="65">
      <alignment horizontal="center" vertical="center" wrapText="1"/>
    </xf>
    <xf numFmtId="0" fontId="40" fillId="26" borderId="26" applyAlignment="1" pivotButton="0" quotePrefix="0" xfId="65">
      <alignment horizontal="center" vertical="center" wrapText="1"/>
    </xf>
    <xf numFmtId="0" fontId="40" fillId="26" borderId="22" applyAlignment="1" pivotButton="0" quotePrefix="0" xfId="0">
      <alignment horizontal="center" vertical="center" wrapText="1"/>
    </xf>
    <xf numFmtId="0" fontId="40" fillId="26" borderId="17" applyAlignment="1" pivotButton="0" quotePrefix="0" xfId="0">
      <alignment horizontal="center" vertical="center" wrapText="1"/>
    </xf>
    <xf numFmtId="2" fontId="40" fillId="26" borderId="22" applyAlignment="1" pivotButton="0" quotePrefix="0" xfId="0">
      <alignment horizontal="center" vertical="center" wrapText="1"/>
    </xf>
    <xf numFmtId="2" fontId="40" fillId="26" borderId="33" applyAlignment="1" pivotButton="0" quotePrefix="0" xfId="0">
      <alignment horizontal="center" vertical="center" wrapText="1"/>
    </xf>
    <xf numFmtId="2" fontId="40" fillId="26" borderId="34" applyAlignment="1" pivotButton="0" quotePrefix="0" xfId="0">
      <alignment horizontal="center" vertical="center" wrapText="1"/>
    </xf>
    <xf numFmtId="2" fontId="40" fillId="30" borderId="22" applyAlignment="1" pivotButton="0" quotePrefix="0" xfId="30">
      <alignment horizontal="center" vertical="center" wrapText="1"/>
    </xf>
    <xf numFmtId="2" fontId="40" fillId="30" borderId="17" applyAlignment="1" pivotButton="0" quotePrefix="0" xfId="30">
      <alignment horizontal="center" vertical="center" wrapText="1"/>
    </xf>
    <xf numFmtId="2" fontId="40" fillId="30" borderId="15" applyAlignment="1" pivotButton="0" quotePrefix="0" xfId="30">
      <alignment horizontal="center" vertical="center" wrapText="1"/>
    </xf>
    <xf numFmtId="2" fontId="40" fillId="26" borderId="11" applyAlignment="1" pivotButton="0" quotePrefix="0" xfId="30">
      <alignment horizontal="center" vertical="center" wrapText="1"/>
    </xf>
    <xf numFmtId="164" fontId="40" fillId="30" borderId="22" applyAlignment="1" pivotButton="0" quotePrefix="0" xfId="30">
      <alignment horizontal="center" vertical="center" wrapText="1"/>
    </xf>
    <xf numFmtId="164" fontId="40" fillId="30" borderId="17" applyAlignment="1" pivotButton="0" quotePrefix="0" xfId="30">
      <alignment horizontal="center" vertical="center" wrapText="1"/>
    </xf>
    <xf numFmtId="164" fontId="40" fillId="30" borderId="15" applyAlignment="1" pivotButton="0" quotePrefix="0" xfId="30">
      <alignment horizontal="center" vertical="center" wrapText="1"/>
    </xf>
    <xf numFmtId="0" fontId="40" fillId="26" borderId="11" applyAlignment="1" pivotButton="0" quotePrefix="0" xfId="0">
      <alignment horizontal="center" vertical="center" wrapText="1"/>
    </xf>
    <xf numFmtId="164" fontId="40" fillId="26" borderId="11" applyAlignment="1" pivotButton="0" quotePrefix="0" xfId="30">
      <alignment horizontal="center" vertical="center" wrapText="1"/>
    </xf>
    <xf numFmtId="0" fontId="40" fillId="26" borderId="11" applyAlignment="1" pivotButton="0" quotePrefix="0" xfId="30">
      <alignment horizontal="center" vertical="center" wrapText="1"/>
    </xf>
    <xf numFmtId="0" fontId="40" fillId="26" borderId="19" applyAlignment="1" pivotButton="0" quotePrefix="0" xfId="0">
      <alignment horizontal="center" vertical="center" wrapText="1"/>
    </xf>
    <xf numFmtId="0" fontId="40" fillId="26" borderId="35" applyAlignment="1" pivotButton="0" quotePrefix="0" xfId="0">
      <alignment horizontal="center" vertical="center" wrapText="1"/>
    </xf>
    <xf numFmtId="0" fontId="40" fillId="26" borderId="26" applyAlignment="1" pivotButton="0" quotePrefix="0" xfId="0">
      <alignment horizontal="center" vertical="center" wrapText="1"/>
    </xf>
    <xf numFmtId="2" fontId="40" fillId="26" borderId="11" applyAlignment="1" pivotButton="0" quotePrefix="0" xfId="0">
      <alignment horizontal="center" vertical="center" wrapText="1"/>
    </xf>
    <xf numFmtId="2" fontId="40" fillId="26" borderId="18" applyAlignment="1" pivotButton="0" quotePrefix="0" xfId="30">
      <alignment horizontal="center" vertical="center" wrapText="1"/>
    </xf>
    <xf numFmtId="0" fontId="40" fillId="26" borderId="34" applyAlignment="1" pivotButton="0" quotePrefix="0" xfId="0">
      <alignment horizontal="center" vertical="center" wrapText="1"/>
    </xf>
    <xf numFmtId="0" fontId="40" fillId="26" borderId="10" applyAlignment="1" pivotButton="0" quotePrefix="0" xfId="0">
      <alignment horizontal="center" vertical="center" wrapText="1"/>
    </xf>
    <xf numFmtId="2" fontId="40" fillId="30" borderId="19" applyAlignment="1" applyProtection="1" pivotButton="0" quotePrefix="0" xfId="30">
      <alignment horizontal="center" vertical="center" wrapText="1"/>
      <protection locked="0" hidden="0"/>
    </xf>
    <xf numFmtId="2" fontId="40" fillId="30" borderId="35" applyAlignment="1" applyProtection="1" pivotButton="0" quotePrefix="0" xfId="30">
      <alignment horizontal="center" vertical="center" wrapText="1"/>
      <protection locked="0" hidden="0"/>
    </xf>
    <xf numFmtId="2" fontId="40" fillId="30" borderId="26" applyAlignment="1" applyProtection="1" pivotButton="0" quotePrefix="0" xfId="30">
      <alignment horizontal="center" vertical="center" wrapText="1"/>
      <protection locked="0" hidden="0"/>
    </xf>
    <xf numFmtId="2" fontId="44" fillId="26" borderId="18" applyAlignment="1" pivotButton="0" quotePrefix="0" xfId="0">
      <alignment horizontal="center" vertical="center" wrapText="1"/>
    </xf>
    <xf numFmtId="2" fontId="44" fillId="26" borderId="11" applyAlignment="1" pivotButton="0" quotePrefix="0" xfId="0">
      <alignment horizontal="center" vertical="center" wrapText="1"/>
    </xf>
    <xf numFmtId="164" fontId="40" fillId="26" borderId="19" applyAlignment="1" pivotButton="0" quotePrefix="0" xfId="30">
      <alignment horizontal="center" vertical="center" wrapText="1"/>
    </xf>
    <xf numFmtId="164" fontId="40" fillId="26" borderId="35" applyAlignment="1" pivotButton="0" quotePrefix="0" xfId="30">
      <alignment horizontal="center" vertical="center" wrapText="1"/>
    </xf>
    <xf numFmtId="164" fontId="40" fillId="26" borderId="26" applyAlignment="1" pivotButton="0" quotePrefix="0" xfId="30">
      <alignment horizontal="center" vertical="center" wrapText="1"/>
    </xf>
    <xf numFmtId="164" fontId="40" fillId="30" borderId="19" applyAlignment="1" applyProtection="1" pivotButton="0" quotePrefix="0" xfId="30">
      <alignment horizontal="center" vertical="center"/>
      <protection locked="0" hidden="0"/>
    </xf>
    <xf numFmtId="164" fontId="40" fillId="30" borderId="35" applyAlignment="1" applyProtection="1" pivotButton="0" quotePrefix="0" xfId="30">
      <alignment horizontal="center" vertical="center"/>
      <protection locked="0" hidden="0"/>
    </xf>
    <xf numFmtId="164" fontId="40" fillId="30" borderId="26" applyAlignment="1" applyProtection="1" pivotButton="0" quotePrefix="0" xfId="30">
      <alignment horizontal="center" vertical="center"/>
      <protection locked="0" hidden="0"/>
    </xf>
    <xf numFmtId="2" fontId="44" fillId="30" borderId="19" applyAlignment="1" pivotButton="0" quotePrefix="0" xfId="0">
      <alignment horizontal="center" vertical="center" wrapText="1"/>
    </xf>
    <xf numFmtId="2" fontId="44" fillId="30" borderId="35" applyAlignment="1" pivotButton="0" quotePrefix="0" xfId="0">
      <alignment horizontal="center" vertical="center" wrapText="1"/>
    </xf>
    <xf numFmtId="2" fontId="44" fillId="30" borderId="26" applyAlignment="1" pivotButton="0" quotePrefix="0" xfId="0">
      <alignment horizontal="center" vertical="center" wrapText="1"/>
    </xf>
    <xf numFmtId="0" fontId="33" fillId="25" borderId="18" applyAlignment="1" pivotButton="0" quotePrefix="1" xfId="65">
      <alignment horizontal="center" vertical="center" wrapText="1"/>
    </xf>
    <xf numFmtId="0" fontId="33" fillId="25" borderId="12" applyAlignment="1" pivotButton="0" quotePrefix="1" xfId="65">
      <alignment horizontal="center" vertical="center" wrapText="1"/>
    </xf>
    <xf numFmtId="164" fontId="31" fillId="0" borderId="18" applyAlignment="1" pivotButton="0" quotePrefix="0" xfId="28">
      <alignment horizontal="left" indent="1"/>
    </xf>
    <xf numFmtId="164" fontId="31" fillId="0" borderId="12" applyAlignment="1" pivotButton="0" quotePrefix="0" xfId="28">
      <alignment horizontal="left" indent="1"/>
    </xf>
    <xf numFmtId="164" fontId="32" fillId="0" borderId="18" applyAlignment="1" pivotButton="0" quotePrefix="0" xfId="28">
      <alignment horizontal="left" indent="1"/>
    </xf>
    <xf numFmtId="164" fontId="32" fillId="0" borderId="12" applyAlignment="1" pivotButton="0" quotePrefix="0" xfId="28">
      <alignment horizontal="left" indent="1"/>
    </xf>
    <xf numFmtId="164" fontId="32" fillId="0" borderId="11" applyAlignment="1" pivotButton="0" quotePrefix="0" xfId="28">
      <alignment horizontal="left" indent="1"/>
    </xf>
    <xf numFmtId="43" fontId="45" fillId="0" borderId="18" applyAlignment="1" applyProtection="1" pivotButton="0" quotePrefix="0" xfId="28">
      <alignment horizontal="left"/>
      <protection locked="0" hidden="0"/>
    </xf>
    <xf numFmtId="43" fontId="45" fillId="0" borderId="12" applyAlignment="1" applyProtection="1" pivotButton="0" quotePrefix="0" xfId="28">
      <alignment horizontal="left"/>
      <protection locked="0" hidden="0"/>
    </xf>
    <xf numFmtId="37" fontId="52" fillId="0" borderId="11" applyAlignment="1" pivotButton="0" quotePrefix="0" xfId="0">
      <alignment horizontal="left" indent="1"/>
    </xf>
    <xf numFmtId="164" fontId="31" fillId="0" borderId="11" applyAlignment="1" pivotButton="0" quotePrefix="0" xfId="28">
      <alignment horizontal="left" indent="1"/>
    </xf>
    <xf numFmtId="164" fontId="32" fillId="0" borderId="11" applyAlignment="1" pivotButton="0" quotePrefix="0" xfId="28">
      <alignment horizontal="left" indent="1"/>
    </xf>
    <xf numFmtId="164" fontId="32" fillId="0" borderId="18" applyAlignment="1" pivotButton="0" quotePrefix="0" xfId="28">
      <alignment horizontal="left" vertical="center"/>
    </xf>
    <xf numFmtId="164" fontId="32" fillId="0" borderId="14" applyAlignment="1" pivotButton="0" quotePrefix="0" xfId="28">
      <alignment horizontal="left" vertical="center"/>
    </xf>
    <xf numFmtId="164" fontId="31" fillId="0" borderId="11" applyAlignment="1" pivotButton="0" quotePrefix="0" xfId="28">
      <alignment horizontal="left" indent="1"/>
    </xf>
    <xf numFmtId="0" fontId="52" fillId="0" borderId="11" applyAlignment="1" pivotButton="0" quotePrefix="0" xfId="0">
      <alignment horizontal="left" indent="1"/>
    </xf>
    <xf numFmtId="0" fontId="45" fillId="0" borderId="18" applyAlignment="1" applyProtection="1" pivotButton="0" quotePrefix="0" xfId="28">
      <alignment horizontal="left"/>
      <protection locked="0" hidden="0"/>
    </xf>
    <xf numFmtId="0" fontId="45" fillId="0" borderId="12" applyAlignment="1" applyProtection="1" pivotButton="0" quotePrefix="0" xfId="28">
      <alignment horizontal="left"/>
      <protection locked="0" hidden="0"/>
    </xf>
    <xf numFmtId="0" fontId="31" fillId="0" borderId="11" applyAlignment="1" pivotButton="0" quotePrefix="0" xfId="28">
      <alignment horizontal="left" indent="1"/>
    </xf>
    <xf numFmtId="0" fontId="32" fillId="0" borderId="11" applyAlignment="1" pivotButton="0" quotePrefix="0" xfId="28">
      <alignment horizontal="left" indent="1"/>
    </xf>
    <xf numFmtId="0" fontId="32" fillId="0" borderId="18" applyAlignment="1" pivotButton="0" quotePrefix="0" xfId="28">
      <alignment horizontal="left" vertical="center"/>
    </xf>
    <xf numFmtId="0" fontId="32" fillId="0" borderId="14" applyAlignment="1" pivotButton="0" quotePrefix="0" xfId="28">
      <alignment horizontal="left" vertical="center"/>
    </xf>
    <xf numFmtId="0" fontId="31" fillId="0" borderId="18" applyAlignment="1" pivotButton="0" quotePrefix="0" xfId="28">
      <alignment horizontal="left" indent="1"/>
    </xf>
    <xf numFmtId="0" fontId="31" fillId="0" borderId="12" applyAlignment="1" pivotButton="0" quotePrefix="0" xfId="28">
      <alignment horizontal="left" indent="1"/>
    </xf>
    <xf numFmtId="0" fontId="32" fillId="0" borderId="18" applyAlignment="1" pivotButton="0" quotePrefix="0" xfId="28">
      <alignment horizontal="left" indent="1"/>
    </xf>
    <xf numFmtId="0" fontId="32" fillId="0" borderId="12" applyAlignment="1" pivotButton="0" quotePrefix="0" xfId="28">
      <alignment horizontal="left" indent="1"/>
    </xf>
    <xf numFmtId="0" fontId="31" fillId="0" borderId="11" applyAlignment="1" pivotButton="0" quotePrefix="0" xfId="28">
      <alignment horizontal="left" indent="1"/>
    </xf>
    <xf numFmtId="0" fontId="32" fillId="0" borderId="11" applyAlignment="1" pivotButton="0" quotePrefix="0" xfId="28">
      <alignment horizontal="left" indent="1"/>
    </xf>
    <xf numFmtId="37" fontId="32" fillId="0" borderId="11" applyAlignment="1" pivotButton="0" quotePrefix="0" xfId="0">
      <alignment horizontal="left" indent="1"/>
    </xf>
    <xf numFmtId="0" fontId="28" fillId="26" borderId="19" applyAlignment="1" pivotButton="0" quotePrefix="0" xfId="30">
      <alignment horizontal="center" vertical="center" wrapText="1"/>
    </xf>
    <xf numFmtId="0" fontId="49" fillId="26" borderId="26" applyAlignment="1" pivotButton="0" quotePrefix="0" xfId="30">
      <alignment horizontal="center" vertical="center" wrapText="1"/>
    </xf>
    <xf numFmtId="0" fontId="32" fillId="0" borderId="0" applyAlignment="1" pivotButton="0" quotePrefix="0" xfId="64">
      <alignment horizontal="center"/>
    </xf>
    <xf numFmtId="0" fontId="49" fillId="26" borderId="11" applyAlignment="1" pivotButton="0" quotePrefix="0" xfId="56">
      <alignment horizontal="center" vertical="center" wrapText="1"/>
    </xf>
    <xf numFmtId="0" fontId="49" fillId="26" borderId="18" applyAlignment="1" pivotButton="0" quotePrefix="0" xfId="30">
      <alignment horizontal="center"/>
    </xf>
    <xf numFmtId="0" fontId="49" fillId="26" borderId="14" applyAlignment="1" pivotButton="0" quotePrefix="0" xfId="30">
      <alignment horizontal="center"/>
    </xf>
    <xf numFmtId="0" fontId="49" fillId="26" borderId="12" applyAlignment="1" pivotButton="0" quotePrefix="0" xfId="30">
      <alignment horizontal="center"/>
    </xf>
    <xf numFmtId="0" fontId="49" fillId="26" borderId="19" applyAlignment="1" pivotButton="0" quotePrefix="0" xfId="30">
      <alignment horizontal="center" vertical="center" wrapText="1"/>
    </xf>
    <xf numFmtId="0" fontId="0" fillId="0" borderId="0" applyProtection="1" pivotButton="0" quotePrefix="0" xfId="0">
      <protection locked="0" hidden="0"/>
    </xf>
    <xf numFmtId="0" fontId="40" fillId="26" borderId="11" applyAlignment="1" pivotButton="0" quotePrefix="0" xfId="65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2" fontId="40" fillId="26" borderId="18" applyAlignment="1" pivotButton="0" quotePrefix="0" xfId="0">
      <alignment horizontal="center" vertical="center" wrapText="1"/>
    </xf>
    <xf numFmtId="164" fontId="43" fillId="26" borderId="15" applyAlignment="1" pivotButton="0" quotePrefix="0" xfId="30">
      <alignment vertical="center" wrapText="1"/>
    </xf>
    <xf numFmtId="2" fontId="40" fillId="30" borderId="19" applyAlignment="1" pivotButton="0" quotePrefix="0" xfId="30">
      <alignment horizontal="center" vertical="center" wrapText="1"/>
    </xf>
    <xf numFmtId="164" fontId="40" fillId="30" borderId="19" applyAlignment="1" pivotButton="0" quotePrefix="0" xfId="30">
      <alignment horizontal="center" vertical="center" wrapText="1"/>
    </xf>
    <xf numFmtId="164" fontId="40" fillId="26" borderId="11" applyAlignment="1" pivotButton="0" quotePrefix="0" xfId="30">
      <alignment horizontal="center" vertical="center" wrapText="1"/>
    </xf>
    <xf numFmtId="0" fontId="0" fillId="0" borderId="33" pivotButton="0" quotePrefix="0" xfId="0"/>
    <xf numFmtId="0" fontId="0" fillId="0" borderId="16" pivotButton="0" quotePrefix="0" xfId="0"/>
    <xf numFmtId="0" fontId="0" fillId="0" borderId="35" pivotButton="0" quotePrefix="0" xfId="0"/>
    <xf numFmtId="0" fontId="0" fillId="0" borderId="10" pivotButton="0" quotePrefix="0" xfId="0"/>
    <xf numFmtId="164" fontId="43" fillId="26" borderId="16" applyAlignment="1" pivotButton="0" quotePrefix="0" xfId="30">
      <alignment vertical="center" wrapText="1"/>
    </xf>
    <xf numFmtId="2" fontId="40" fillId="30" borderId="11" applyAlignment="1" applyProtection="1" pivotButton="0" quotePrefix="0" xfId="30">
      <alignment horizontal="center" vertical="center" wrapText="1"/>
      <protection locked="0" hidden="0"/>
    </xf>
    <xf numFmtId="164" fontId="40" fillId="30" borderId="11" applyAlignment="1" applyProtection="1" pivotButton="0" quotePrefix="0" xfId="30">
      <alignment horizontal="center" vertical="center"/>
      <protection locked="0" hidden="0"/>
    </xf>
    <xf numFmtId="2" fontId="44" fillId="30" borderId="1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13" pivotButton="0" quotePrefix="0" xfId="0"/>
    <xf numFmtId="0" fontId="0" fillId="0" borderId="35" applyProtection="1" pivotButton="0" quotePrefix="0" xfId="0">
      <protection locked="0" hidden="0"/>
    </xf>
    <xf numFmtId="0" fontId="0" fillId="0" borderId="26" pivotButton="0" quotePrefix="0" xfId="0"/>
    <xf numFmtId="0" fontId="0" fillId="0" borderId="26" applyProtection="1" pivotButton="0" quotePrefix="0" xfId="0">
      <protection locked="0" hidden="0"/>
    </xf>
    <xf numFmtId="0" fontId="33" fillId="25" borderId="11" applyAlignment="1" pivotButton="0" quotePrefix="1" xfId="65">
      <alignment horizontal="center" vertical="center" wrapText="1"/>
    </xf>
    <xf numFmtId="0" fontId="0" fillId="0" borderId="12" pivotButton="0" quotePrefix="0" xfId="0"/>
    <xf numFmtId="165" fontId="33" fillId="25" borderId="11" applyAlignment="1" pivotButton="0" quotePrefix="0" xfId="0">
      <alignment horizontal="center" vertical="center" wrapText="1"/>
    </xf>
    <xf numFmtId="43" fontId="42" fillId="0" borderId="14" applyProtection="1" pivotButton="0" quotePrefix="0" xfId="28">
      <protection locked="0" hidden="0"/>
    </xf>
    <xf numFmtId="164" fontId="32" fillId="0" borderId="10" applyProtection="1" pivotButton="0" quotePrefix="0" xfId="30">
      <protection locked="0" hidden="0"/>
    </xf>
    <xf numFmtId="164" fontId="32" fillId="0" borderId="13" applyProtection="1" pivotButton="0" quotePrefix="0" xfId="30">
      <protection locked="0" hidden="0"/>
    </xf>
    <xf numFmtId="164" fontId="31" fillId="0" borderId="11" applyAlignment="1" pivotButton="0" quotePrefix="0" xfId="28">
      <alignment horizontal="left" indent="1"/>
    </xf>
    <xf numFmtId="164" fontId="31" fillId="0" borderId="11" applyProtection="1" pivotButton="0" quotePrefix="0" xfId="30">
      <protection locked="0" hidden="0"/>
    </xf>
    <xf numFmtId="43" fontId="34" fillId="0" borderId="11" pivotButton="0" quotePrefix="0" xfId="30"/>
    <xf numFmtId="43" fontId="34" fillId="0" borderId="11" pivotButton="0" quotePrefix="0" xfId="28"/>
    <xf numFmtId="164" fontId="31" fillId="0" borderId="11" applyProtection="1" pivotButton="0" quotePrefix="0" xfId="28">
      <protection locked="0" hidden="0"/>
    </xf>
    <xf numFmtId="164" fontId="31" fillId="0" borderId="11" pivotButton="0" quotePrefix="0" xfId="30"/>
    <xf numFmtId="164" fontId="31" fillId="0" borderId="11" pivotButton="0" quotePrefix="0" xfId="28"/>
    <xf numFmtId="43" fontId="31" fillId="0" borderId="11" applyProtection="1" pivotButton="0" quotePrefix="0" xfId="30">
      <protection locked="0" hidden="0"/>
    </xf>
    <xf numFmtId="43" fontId="31" fillId="0" borderId="11" pivotButton="0" quotePrefix="0" xfId="28"/>
    <xf numFmtId="43" fontId="34" fillId="28" borderId="11" applyProtection="1" pivotButton="0" quotePrefix="0" xfId="28">
      <protection locked="0" hidden="0"/>
    </xf>
    <xf numFmtId="164" fontId="32" fillId="0" borderId="0" applyProtection="1" pivotButton="0" quotePrefix="0" xfId="28">
      <protection locked="0" hidden="0"/>
    </xf>
    <xf numFmtId="164" fontId="32" fillId="0" borderId="11" applyAlignment="1" pivotButton="0" quotePrefix="0" xfId="28">
      <alignment horizontal="left" indent="1"/>
    </xf>
    <xf numFmtId="164" fontId="32" fillId="0" borderId="11" applyAlignment="1" pivotButton="0" quotePrefix="0" xfId="28">
      <alignment horizontal="center"/>
    </xf>
    <xf numFmtId="164" fontId="32" fillId="0" borderId="11" applyProtection="1" pivotButton="0" quotePrefix="0" xfId="28">
      <protection locked="0" hidden="0"/>
    </xf>
    <xf numFmtId="43" fontId="44" fillId="0" borderId="11" pivotButton="0" quotePrefix="0" xfId="28"/>
    <xf numFmtId="164" fontId="32" fillId="0" borderId="11" pivotButton="0" quotePrefix="0" xfId="28"/>
    <xf numFmtId="43" fontId="44" fillId="0" borderId="12" pivotButton="0" quotePrefix="0" xfId="28"/>
    <xf numFmtId="43" fontId="32" fillId="0" borderId="11" applyProtection="1" pivotButton="0" quotePrefix="0" xfId="28">
      <protection locked="0" hidden="0"/>
    </xf>
    <xf numFmtId="43" fontId="32" fillId="0" borderId="11" pivotButton="0" quotePrefix="0" xfId="28"/>
    <xf numFmtId="43" fontId="44" fillId="28" borderId="11" applyProtection="1" pivotButton="0" quotePrefix="0" xfId="28">
      <protection locked="0" hidden="0"/>
    </xf>
    <xf numFmtId="164" fontId="32" fillId="28" borderId="11" applyProtection="1" pivotButton="0" quotePrefix="0" xfId="28">
      <protection locked="0" hidden="0"/>
    </xf>
    <xf numFmtId="164" fontId="31" fillId="0" borderId="0" applyProtection="1" pivotButton="0" quotePrefix="0" xfId="28">
      <protection locked="0" hidden="0"/>
    </xf>
    <xf numFmtId="164" fontId="31" fillId="0" borderId="11" applyAlignment="1" pivotButton="0" quotePrefix="0" xfId="28">
      <alignment horizontal="center"/>
    </xf>
    <xf numFmtId="164" fontId="31" fillId="0" borderId="19" applyAlignment="1" applyProtection="1" pivotButton="0" quotePrefix="0" xfId="28">
      <alignment horizontal="right"/>
      <protection locked="0" hidden="0"/>
    </xf>
    <xf numFmtId="164" fontId="31" fillId="0" borderId="19" pivotButton="0" quotePrefix="0" xfId="28"/>
    <xf numFmtId="164" fontId="31" fillId="0" borderId="19" applyProtection="1" pivotButton="0" quotePrefix="0" xfId="28">
      <protection locked="0" hidden="0"/>
    </xf>
    <xf numFmtId="43" fontId="31" fillId="0" borderId="11" applyProtection="1" pivotButton="0" quotePrefix="0" xfId="28">
      <protection locked="0" hidden="0"/>
    </xf>
    <xf numFmtId="164" fontId="32" fillId="27" borderId="20" applyProtection="1" pivotButton="0" quotePrefix="0" xfId="30">
      <protection locked="0" hidden="0"/>
    </xf>
    <xf numFmtId="43" fontId="44" fillId="0" borderId="18" pivotButton="0" quotePrefix="0" xfId="28"/>
    <xf numFmtId="43" fontId="44" fillId="0" borderId="14" pivotButton="0" quotePrefix="0" xfId="28"/>
    <xf numFmtId="164" fontId="32" fillId="27" borderId="21" applyProtection="1" pivotButton="0" quotePrefix="0" xfId="30">
      <protection locked="0" hidden="0"/>
    </xf>
    <xf numFmtId="43" fontId="32" fillId="27" borderId="20" applyProtection="1" pivotButton="0" quotePrefix="0" xfId="30">
      <protection locked="0" hidden="0"/>
    </xf>
    <xf numFmtId="164" fontId="44" fillId="28" borderId="11" applyProtection="1" pivotButton="0" quotePrefix="0" xfId="28">
      <protection locked="0" hidden="0"/>
    </xf>
    <xf numFmtId="43" fontId="31" fillId="0" borderId="0" applyProtection="1" pivotButton="0" quotePrefix="0" xfId="28">
      <protection locked="0" hidden="0"/>
    </xf>
    <xf numFmtId="43" fontId="45" fillId="0" borderId="11" applyAlignment="1" applyProtection="1" pivotButton="0" quotePrefix="0" xfId="28">
      <alignment horizontal="left"/>
      <protection locked="0" hidden="0"/>
    </xf>
    <xf numFmtId="0" fontId="0" fillId="0" borderId="12" applyProtection="1" pivotButton="0" quotePrefix="0" xfId="0">
      <protection locked="0" hidden="0"/>
    </xf>
    <xf numFmtId="43" fontId="46" fillId="29" borderId="11" applyAlignment="1" pivotButton="0" quotePrefix="0" xfId="28">
      <alignment horizontal="left"/>
    </xf>
    <xf numFmtId="164" fontId="32" fillId="0" borderId="18" pivotButton="0" quotePrefix="0" xfId="28"/>
    <xf numFmtId="164" fontId="42" fillId="0" borderId="14" pivotButton="0" quotePrefix="0" xfId="28"/>
    <xf numFmtId="164" fontId="42" fillId="0" borderId="14" applyProtection="1" pivotButton="0" quotePrefix="0" xfId="28">
      <protection locked="0" hidden="0"/>
    </xf>
    <xf numFmtId="43" fontId="42" fillId="0" borderId="12" applyProtection="1" pivotButton="0" quotePrefix="0" xfId="28">
      <protection locked="0" hidden="0"/>
    </xf>
    <xf numFmtId="164" fontId="31" fillId="0" borderId="14" applyProtection="1" pivotButton="0" quotePrefix="0" xfId="28">
      <protection locked="0" hidden="0"/>
    </xf>
    <xf numFmtId="164" fontId="31" fillId="0" borderId="12" applyProtection="1" pivotButton="0" quotePrefix="0" xfId="28">
      <protection locked="0" hidden="0"/>
    </xf>
    <xf numFmtId="43" fontId="44" fillId="28" borderId="11" pivotButton="0" quotePrefix="0" xfId="28"/>
    <xf numFmtId="164" fontId="57" fillId="0" borderId="0" applyProtection="1" pivotButton="0" quotePrefix="0" xfId="28">
      <protection locked="0" hidden="0"/>
    </xf>
    <xf numFmtId="164" fontId="32" fillId="0" borderId="18" applyAlignment="1" pivotButton="0" quotePrefix="0" xfId="28">
      <alignment horizontal="left" vertical="center"/>
    </xf>
    <xf numFmtId="0" fontId="0" fillId="0" borderId="14" pivotButton="0" quotePrefix="0" xfId="0"/>
    <xf numFmtId="164" fontId="57" fillId="0" borderId="14" applyAlignment="1" pivotButton="0" quotePrefix="0" xfId="28">
      <alignment horizontal="center"/>
    </xf>
    <xf numFmtId="164" fontId="57" fillId="0" borderId="14" pivotButton="0" quotePrefix="0" xfId="28"/>
    <xf numFmtId="43" fontId="58" fillId="0" borderId="14" pivotButton="0" quotePrefix="0" xfId="30"/>
    <xf numFmtId="43" fontId="58" fillId="0" borderId="14" pivotButton="0" quotePrefix="0" xfId="28"/>
    <xf numFmtId="164" fontId="57" fillId="0" borderId="14" pivotButton="0" quotePrefix="0" xfId="30"/>
    <xf numFmtId="43" fontId="57" fillId="0" borderId="14" pivotButton="0" quotePrefix="0" xfId="28"/>
    <xf numFmtId="164" fontId="57" fillId="0" borderId="14" applyProtection="1" pivotButton="0" quotePrefix="0" xfId="28">
      <protection locked="0" hidden="0"/>
    </xf>
    <xf numFmtId="43" fontId="57" fillId="0" borderId="14" applyProtection="1" pivotButton="0" quotePrefix="0" xfId="28">
      <protection locked="0" hidden="0"/>
    </xf>
    <xf numFmtId="164" fontId="57" fillId="0" borderId="12" applyProtection="1" pivotButton="0" quotePrefix="0" xfId="28">
      <protection locked="0" hidden="0"/>
    </xf>
    <xf numFmtId="164" fontId="56" fillId="0" borderId="0" applyProtection="1" pivotButton="0" quotePrefix="0" xfId="28">
      <protection locked="0" hidden="0"/>
    </xf>
    <xf numFmtId="164" fontId="48" fillId="29" borderId="21" applyAlignment="1" applyProtection="1" pivotButton="0" quotePrefix="0" xfId="28">
      <alignment vertical="center"/>
      <protection locked="0" hidden="0"/>
    </xf>
    <xf numFmtId="164" fontId="57" fillId="29" borderId="23" applyProtection="1" pivotButton="0" quotePrefix="0" xfId="28">
      <protection locked="0" hidden="0"/>
    </xf>
    <xf numFmtId="164" fontId="57" fillId="29" borderId="24" applyProtection="1" pivotButton="0" quotePrefix="0" xfId="28">
      <protection locked="0" hidden="0"/>
    </xf>
    <xf numFmtId="164" fontId="52" fillId="0" borderId="11" applyProtection="1" pivotButton="0" quotePrefix="0" xfId="28">
      <protection locked="0" hidden="0"/>
    </xf>
    <xf numFmtId="164" fontId="52" fillId="0" borderId="11" pivotButton="0" quotePrefix="0" xfId="28"/>
    <xf numFmtId="43" fontId="52" fillId="0" borderId="11" pivotButton="0" quotePrefix="0" xfId="28"/>
    <xf numFmtId="43" fontId="52" fillId="0" borderId="11" applyProtection="1" pivotButton="0" quotePrefix="0" xfId="28">
      <protection locked="0" hidden="0"/>
    </xf>
    <xf numFmtId="164" fontId="32" fillId="0" borderId="12" pivotButton="0" quotePrefix="0" xfId="28"/>
    <xf numFmtId="164" fontId="32" fillId="0" borderId="19" applyProtection="1" pivotButton="0" quotePrefix="0" xfId="28">
      <protection locked="0" hidden="0"/>
    </xf>
    <xf numFmtId="164" fontId="54" fillId="0" borderId="0" applyProtection="1" pivotButton="0" quotePrefix="0" xfId="28">
      <protection locked="0" hidden="0"/>
    </xf>
    <xf numFmtId="164" fontId="52" fillId="0" borderId="0" applyProtection="1" pivotButton="0" quotePrefix="0" xfId="28">
      <protection locked="0" hidden="0"/>
    </xf>
    <xf numFmtId="164" fontId="52" fillId="0" borderId="11" applyAlignment="1" pivotButton="0" quotePrefix="0" xfId="28">
      <alignment horizontal="center"/>
    </xf>
    <xf numFmtId="164" fontId="52" fillId="0" borderId="12" pivotButton="0" quotePrefix="0" xfId="28"/>
    <xf numFmtId="164" fontId="52" fillId="0" borderId="18" pivotButton="0" quotePrefix="0" xfId="28"/>
    <xf numFmtId="164" fontId="59" fillId="0" borderId="0" applyProtection="1" pivotButton="0" quotePrefix="0" xfId="28">
      <protection locked="0" hidden="0"/>
    </xf>
    <xf numFmtId="0" fontId="62" fillId="29" borderId="20" applyAlignment="1" applyProtection="1" pivotButton="0" quotePrefix="1" xfId="0">
      <alignment horizontal="center" vertical="center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43" fontId="32" fillId="0" borderId="0" applyProtection="1" pivotButton="0" quotePrefix="0" xfId="28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43" fontId="45" fillId="0" borderId="0" applyAlignment="1" pivotButton="0" quotePrefix="0" xfId="28">
      <alignment horizontal="left" indent="1"/>
    </xf>
    <xf numFmtId="43" fontId="44" fillId="0" borderId="0" pivotButton="0" quotePrefix="0" xfId="28"/>
    <xf numFmtId="164" fontId="32" fillId="0" borderId="0" pivotButton="0" quotePrefix="0" xfId="28"/>
    <xf numFmtId="43" fontId="44" fillId="0" borderId="0" pivotButton="0" quotePrefix="0" xfId="30"/>
    <xf numFmtId="164" fontId="32" fillId="0" borderId="0" pivotButton="0" quotePrefix="0" xfId="30"/>
    <xf numFmtId="43" fontId="32" fillId="0" borderId="0" pivotButton="0" quotePrefix="0" xfId="28"/>
    <xf numFmtId="164" fontId="52" fillId="0" borderId="0" pivotButton="0" quotePrefix="0" xfId="28"/>
    <xf numFmtId="43" fontId="52" fillId="0" borderId="0" pivotButton="0" quotePrefix="0" xfId="28"/>
    <xf numFmtId="164" fontId="33" fillId="0" borderId="0" pivotButton="0" quotePrefix="0" xfId="28"/>
    <xf numFmtId="43" fontId="33" fillId="0" borderId="0" pivotButton="0" quotePrefix="0" xfId="28"/>
    <xf numFmtId="43" fontId="52" fillId="0" borderId="0" applyProtection="1" pivotButton="0" quotePrefix="0" xfId="28">
      <protection locked="0" hidden="0"/>
    </xf>
    <xf numFmtId="164" fontId="46" fillId="0" borderId="0" applyProtection="1" pivotButton="0" quotePrefix="0" xfId="28">
      <protection locked="0" hidden="0"/>
    </xf>
    <xf numFmtId="43" fontId="46" fillId="0" borderId="0" pivotButton="0" quotePrefix="0" xfId="28"/>
    <xf numFmtId="164" fontId="31" fillId="0" borderId="0" pivotButton="0" quotePrefix="0" xfId="28"/>
    <xf numFmtId="43" fontId="31" fillId="0" borderId="0" pivotButton="0" quotePrefix="0" xfId="28"/>
    <xf numFmtId="43" fontId="45" fillId="0" borderId="0" applyAlignment="1" applyProtection="1" pivotButton="0" quotePrefix="0" xfId="28">
      <alignment horizontal="left"/>
      <protection locked="0" hidden="0"/>
    </xf>
    <xf numFmtId="43" fontId="44" fillId="0" borderId="0" applyProtection="1" pivotButton="0" quotePrefix="0" xfId="28">
      <protection locked="0" hidden="0"/>
    </xf>
    <xf numFmtId="43" fontId="46" fillId="0" borderId="0" applyAlignment="1" pivotButton="0" quotePrefix="0" xfId="28">
      <alignment horizontal="left"/>
    </xf>
    <xf numFmtId="164" fontId="31" fillId="31" borderId="11" pivotButton="0" quotePrefix="0" xfId="28"/>
    <xf numFmtId="43" fontId="34" fillId="31" borderId="11" pivotButton="0" quotePrefix="0" xfId="28"/>
    <xf numFmtId="164" fontId="31" fillId="31" borderId="19" applyAlignment="1" applyProtection="1" pivotButton="0" quotePrefix="0" xfId="28">
      <alignment horizontal="right"/>
      <protection locked="0" hidden="0"/>
    </xf>
    <xf numFmtId="164" fontId="31" fillId="31" borderId="19" pivotButton="0" quotePrefix="0" xfId="28"/>
    <xf numFmtId="164" fontId="31" fillId="31" borderId="11" applyProtection="1" pivotButton="0" quotePrefix="0" xfId="28">
      <protection locked="0" hidden="0"/>
    </xf>
    <xf numFmtId="164" fontId="31" fillId="31" borderId="19" applyProtection="1" pivotButton="0" quotePrefix="0" xfId="28">
      <protection locked="0" hidden="0"/>
    </xf>
    <xf numFmtId="43" fontId="31" fillId="31" borderId="11" applyProtection="1" pivotButton="0" quotePrefix="0" xfId="28">
      <protection locked="0" hidden="0"/>
    </xf>
    <xf numFmtId="43" fontId="31" fillId="31" borderId="11" pivotButton="0" quotePrefix="0" xfId="28"/>
    <xf numFmtId="43" fontId="44" fillId="31" borderId="18" pivotButton="0" quotePrefix="0" xfId="28"/>
    <xf numFmtId="43" fontId="44" fillId="31" borderId="14" pivotButton="0" quotePrefix="0" xfId="28"/>
    <xf numFmtId="164" fontId="32" fillId="31" borderId="11" applyProtection="1" pivotButton="0" quotePrefix="0" xfId="28">
      <protection locked="0" hidden="0"/>
    </xf>
    <xf numFmtId="164" fontId="32" fillId="31" borderId="11" pivotButton="0" quotePrefix="0" xfId="28"/>
    <xf numFmtId="43" fontId="44" fillId="31" borderId="11" pivotButton="0" quotePrefix="0" xfId="28"/>
    <xf numFmtId="43" fontId="44" fillId="31" borderId="12" pivotButton="0" quotePrefix="0" xfId="28"/>
    <xf numFmtId="43" fontId="32" fillId="31" borderId="11" pivotButton="0" quotePrefix="0" xfId="28"/>
    <xf numFmtId="0" fontId="45" fillId="0" borderId="11" applyAlignment="1" applyProtection="1" pivotButton="0" quotePrefix="0" xfId="28">
      <alignment horizontal="left"/>
      <protection locked="0" hidden="0"/>
    </xf>
    <xf numFmtId="43" fontId="46" fillId="32" borderId="11" applyAlignment="1" pivotButton="0" quotePrefix="0" xfId="28">
      <alignment horizontal="left"/>
    </xf>
    <xf numFmtId="164" fontId="52" fillId="31" borderId="11" applyProtection="1" pivotButton="0" quotePrefix="0" xfId="28">
      <protection locked="0" hidden="0"/>
    </xf>
    <xf numFmtId="164" fontId="52" fillId="31" borderId="11" pivotButton="0" quotePrefix="0" xfId="28"/>
    <xf numFmtId="43" fontId="52" fillId="31" borderId="11" pivotButton="0" quotePrefix="0" xfId="28"/>
    <xf numFmtId="164" fontId="52" fillId="31" borderId="12" pivotButton="0" quotePrefix="0" xfId="28"/>
    <xf numFmtId="164" fontId="52" fillId="31" borderId="18" pivotButton="0" quotePrefix="0" xfId="28"/>
    <xf numFmtId="43" fontId="31" fillId="0" borderId="19" applyProtection="1" pivotButton="0" quotePrefix="0" xfId="28">
      <protection locked="0" hidden="0"/>
    </xf>
    <xf numFmtId="43" fontId="31" fillId="0" borderId="11" pivotButton="0" quotePrefix="0" xfId="30"/>
    <xf numFmtId="164" fontId="32" fillId="0" borderId="11" pivotButton="0" quotePrefix="0" xfId="30"/>
    <xf numFmtId="164" fontId="32" fillId="0" borderId="19" pivotButton="0" quotePrefix="0" xfId="28"/>
    <xf numFmtId="43" fontId="32" fillId="0" borderId="19" applyProtection="1" pivotButton="0" quotePrefix="0" xfId="28">
      <protection locked="0" hidden="0"/>
    </xf>
    <xf numFmtId="43" fontId="32" fillId="0" borderId="11" pivotButton="0" quotePrefix="0" xfId="30"/>
    <xf numFmtId="164" fontId="32" fillId="0" borderId="18" applyAlignment="1" pivotButton="0" quotePrefix="0" xfId="28">
      <alignment horizontal="center"/>
    </xf>
    <xf numFmtId="164" fontId="32" fillId="0" borderId="11" applyProtection="1" pivotButton="0" quotePrefix="0" xfId="30">
      <protection locked="0" hidden="0"/>
    </xf>
    <xf numFmtId="164" fontId="32" fillId="0" borderId="17" applyProtection="1" pivotButton="0" quotePrefix="0" xfId="28">
      <protection locked="0" hidden="0"/>
    </xf>
    <xf numFmtId="43" fontId="34" fillId="0" borderId="0" applyProtection="1" pivotButton="0" quotePrefix="0" xfId="30">
      <protection locked="0" hidden="0"/>
    </xf>
    <xf numFmtId="0" fontId="49" fillId="26" borderId="11" applyAlignment="1" pivotButton="0" quotePrefix="0" xfId="30">
      <alignment horizontal="center"/>
    </xf>
    <xf numFmtId="164" fontId="49" fillId="26" borderId="18" applyAlignment="1" pivotButton="0" quotePrefix="0" xfId="30">
      <alignment horizontal="center" vertical="center" wrapText="1"/>
    </xf>
    <xf numFmtId="0" fontId="49" fillId="26" borderId="11" applyAlignment="1" pivotButton="0" quotePrefix="0" xfId="30">
      <alignment horizontal="center" vertical="center" wrapText="1"/>
    </xf>
    <xf numFmtId="0" fontId="28" fillId="26" borderId="11" applyAlignment="1" pivotButton="0" quotePrefix="0" xfId="30">
      <alignment horizontal="center" vertical="center" wrapText="1"/>
    </xf>
    <xf numFmtId="164" fontId="49" fillId="26" borderId="11" applyAlignment="1" pivotButton="0" quotePrefix="0" xfId="30">
      <alignment horizontal="center" vertical="center"/>
    </xf>
    <xf numFmtId="164" fontId="49" fillId="26" borderId="11" applyAlignment="1" pivotButton="0" quotePrefix="0" xfId="30">
      <alignment horizontal="center" wrapText="1"/>
    </xf>
    <xf numFmtId="165" fontId="48" fillId="33" borderId="19" applyAlignment="1" pivotButton="0" quotePrefix="1" xfId="56">
      <alignment horizontal="center" vertical="center" wrapText="1"/>
    </xf>
    <xf numFmtId="164" fontId="49" fillId="32" borderId="19" pivotButton="0" quotePrefix="0" xfId="30"/>
    <xf numFmtId="43" fontId="49" fillId="32" borderId="22" pivotButton="0" quotePrefix="0" xfId="28"/>
    <xf numFmtId="43" fontId="49" fillId="32" borderId="11" pivotButton="0" quotePrefix="0" xfId="28"/>
    <xf numFmtId="166" fontId="48" fillId="32" borderId="19" applyAlignment="1" pivotButton="0" quotePrefix="0" xfId="28">
      <alignment vertical="top" wrapText="1"/>
    </xf>
    <xf numFmtId="43" fontId="30" fillId="32" borderId="19" pivotButton="0" quotePrefix="0" xfId="28"/>
    <xf numFmtId="43" fontId="1" fillId="32" borderId="19" pivotButton="0" quotePrefix="0" xfId="28"/>
    <xf numFmtId="166" fontId="1" fillId="32" borderId="19" applyAlignment="1" pivotButton="0" quotePrefix="0" xfId="28">
      <alignment horizontal="left" vertical="top" wrapText="1"/>
    </xf>
    <xf numFmtId="43" fontId="30" fillId="0" borderId="19" pivotButton="0" quotePrefix="0" xfId="28"/>
    <xf numFmtId="43" fontId="67" fillId="0" borderId="11" applyAlignment="1" pivotButton="0" quotePrefix="0" xfId="28">
      <alignment horizontal="right"/>
    </xf>
    <xf numFmtId="43" fontId="30" fillId="0" borderId="20" pivotButton="0" quotePrefix="0" xfId="28"/>
    <xf numFmtId="43" fontId="30" fillId="34" borderId="20" applyProtection="1" pivotButton="0" quotePrefix="0" xfId="28">
      <protection locked="0" hidden="0"/>
    </xf>
    <xf numFmtId="43" fontId="1" fillId="0" borderId="19" pivotButton="0" quotePrefix="0" xfId="28"/>
    <xf numFmtId="43" fontId="66" fillId="0" borderId="11" applyAlignment="1" pivotButton="0" quotePrefix="0" xfId="28">
      <alignment horizontal="right"/>
    </xf>
    <xf numFmtId="43" fontId="1" fillId="0" borderId="11" pivotButton="0" quotePrefix="0" xfId="28"/>
    <xf numFmtId="43" fontId="49" fillId="32" borderId="19" pivotButton="0" quotePrefix="0" xfId="28"/>
    <xf numFmtId="43" fontId="30" fillId="32" borderId="22" pivotButton="0" quotePrefix="0" xfId="28"/>
    <xf numFmtId="43" fontId="30" fillId="32" borderId="11" pivotButton="0" quotePrefix="0" xfId="28"/>
    <xf numFmtId="43" fontId="1" fillId="32" borderId="15" pivotButton="0" quotePrefix="0" xfId="28"/>
    <xf numFmtId="43" fontId="30" fillId="0" borderId="11" pivotButton="0" quotePrefix="0" xfId="28"/>
    <xf numFmtId="43" fontId="1" fillId="32" borderId="11" pivotButton="0" quotePrefix="0" xfId="28"/>
    <xf numFmtId="43" fontId="30" fillId="32" borderId="25" pivotButton="0" quotePrefix="0" xfId="28"/>
  </cellXfs>
  <cellStyles count="71">
    <cellStyle name="Normal" xfId="0" builtinId="0"/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omma 2" xfId="29"/>
    <cellStyle name="Comma 2 2" xfId="30"/>
    <cellStyle name="Comma 2 2 2" xfId="31"/>
    <cellStyle name="Comma 3" xfId="32"/>
    <cellStyle name="Comma 3 2" xfId="33"/>
    <cellStyle name="Comma 3 2 2" xfId="34"/>
    <cellStyle name="Comma 3 3" xfId="35"/>
    <cellStyle name="Comma 3 3 2" xfId="36"/>
    <cellStyle name="Comma 3 3 2 2" xfId="37"/>
    <cellStyle name="Comma 3 3 2 3" xfId="38"/>
    <cellStyle name="Comma 3 3 2 4" xfId="39"/>
    <cellStyle name="Comma 4" xfId="40"/>
    <cellStyle name="Comma 5" xfId="41"/>
    <cellStyle name="Comma 6" xfId="42"/>
    <cellStyle name="Comma 7" xfId="43"/>
    <cellStyle name="Comma 7 2" xfId="44"/>
    <cellStyle name="Explanatory Text 2" xfId="45"/>
    <cellStyle name="Good 2" xfId="46"/>
    <cellStyle name="Heading 1 2" xfId="47"/>
    <cellStyle name="Heading 2 2" xfId="48"/>
    <cellStyle name="Heading 3 2" xfId="49"/>
    <cellStyle name="Heading 4 2" xfId="50"/>
    <cellStyle name="Input 2" xfId="51"/>
    <cellStyle name="Linked Cell 2" xfId="52"/>
    <cellStyle name="Neutral 2" xfId="53"/>
    <cellStyle name="Normal 2" xfId="54"/>
    <cellStyle name="Normal 2 2" xfId="55"/>
    <cellStyle name="Normal 2 2 2" xfId="56"/>
    <cellStyle name="Normal 2 3" xfId="57"/>
    <cellStyle name="Normal 3" xfId="58"/>
    <cellStyle name="Normal 3 2" xfId="59"/>
    <cellStyle name="Normal 4" xfId="60"/>
    <cellStyle name="Normal 5" xfId="61"/>
    <cellStyle name="Normal 6" xfId="62"/>
    <cellStyle name="Normal 7" xfId="63"/>
    <cellStyle name="Normal_apr2004_ndr" xfId="64"/>
    <cellStyle name="Normal_feedback_chick" xfId="65"/>
    <cellStyle name="Note 2" xfId="66"/>
    <cellStyle name="Output 2" xfId="67"/>
    <cellStyle name="Title 2" xfId="68"/>
    <cellStyle name="Total 2" xfId="69"/>
    <cellStyle name="Warning Text 2" xfId="70"/>
  </cellStyles>
  <dxfs count="160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cer\Desktop\EDRW\03%20Central%20Luzon\03%20Zambales\Zambales_Output%20Tables\Q3\Q3%202023_PSWB%20Duck%20Zambales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cer\Desktop\EDRW\03%20Central%20Luzon\03%20Zambales\Zambales_Output%20Tables\Q3\Q3%202023_PSWC%20Duck%20Zambales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acer\Desktop\EDRW\03%20Central%20Luzon\03%20Zambales\11%20Zambales_23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  <sheetName val="Table 3"/>
      <sheetName val="Table 4"/>
      <sheetName val="Table 5"/>
      <sheetName val="Table 5.1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</sheetNames>
    <sheetDataSet>
      <sheetData sheetId="0"/>
      <sheetData sheetId="1">
        <row r="17">
          <cell r="S17">
            <v>0</v>
          </cell>
          <cell r="T17">
            <v>0</v>
          </cell>
          <cell r="AI17">
            <v>0</v>
          </cell>
          <cell r="AJ17">
            <v>0</v>
          </cell>
        </row>
      </sheetData>
      <sheetData sheetId="2">
        <row r="17">
          <cell r="BL17">
            <v>0</v>
          </cell>
          <cell r="BN17">
            <v>0</v>
          </cell>
          <cell r="BO17">
            <v>0</v>
          </cell>
        </row>
      </sheetData>
      <sheetData sheetId="3"/>
      <sheetData sheetId="4">
        <row r="17">
          <cell r="R17">
            <v>0</v>
          </cell>
          <cell r="AD17">
            <v>0</v>
          </cell>
        </row>
      </sheetData>
      <sheetData sheetId="5"/>
      <sheetData sheetId="6">
        <row r="17">
          <cell r="N17">
            <v>0</v>
          </cell>
        </row>
      </sheetData>
      <sheetData sheetId="7">
        <row r="17">
          <cell r="T17">
            <v>0</v>
          </cell>
        </row>
      </sheetData>
      <sheetData sheetId="8"/>
      <sheetData sheetId="9">
        <row r="17">
          <cell r="AG17">
            <v>0</v>
          </cell>
        </row>
      </sheetData>
      <sheetData sheetId="10">
        <row r="18">
          <cell r="X18">
            <v>0</v>
          </cell>
          <cell r="Z18">
            <v>0</v>
          </cell>
          <cell r="AB18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  <sheetName val="Table 3"/>
      <sheetName val="Table 4"/>
      <sheetName val="Table 5"/>
      <sheetName val="Table 5.1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</sheetNames>
    <sheetDataSet>
      <sheetData sheetId="0"/>
      <sheetData sheetId="1">
        <row r="17">
          <cell r="P17">
            <v>0</v>
          </cell>
          <cell r="Q17">
            <v>0</v>
          </cell>
          <cell r="AF17">
            <v>0</v>
          </cell>
          <cell r="AG17">
            <v>0</v>
          </cell>
        </row>
      </sheetData>
      <sheetData sheetId="2">
        <row r="17">
          <cell r="BI17">
            <v>0</v>
          </cell>
          <cell r="BK17">
            <v>0</v>
          </cell>
          <cell r="BL17">
            <v>0</v>
          </cell>
        </row>
      </sheetData>
      <sheetData sheetId="3"/>
      <sheetData sheetId="4">
        <row r="17">
          <cell r="O17">
            <v>0</v>
          </cell>
          <cell r="AA17">
            <v>0</v>
          </cell>
        </row>
      </sheetData>
      <sheetData sheetId="5"/>
      <sheetData sheetId="6">
        <row r="17">
          <cell r="K17">
            <v>0</v>
          </cell>
        </row>
      </sheetData>
      <sheetData sheetId="7">
        <row r="17">
          <cell r="Q17">
            <v>0</v>
          </cell>
        </row>
      </sheetData>
      <sheetData sheetId="8"/>
      <sheetData sheetId="9">
        <row r="17">
          <cell r="AD17">
            <v>0</v>
          </cell>
        </row>
      </sheetData>
      <sheetData sheetId="10">
        <row r="18">
          <cell r="U18">
            <v>0</v>
          </cell>
          <cell r="W18">
            <v>0</v>
          </cell>
          <cell r="Y18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ZAMBALES"/>
      <sheetName val="LTOMEs"/>
      <sheetName val="Q1"/>
      <sheetName val="Q2"/>
      <sheetName val="Q3"/>
      <sheetName val="Q4"/>
      <sheetName val="CDSPDP_SERIES"/>
      <sheetName val="11 Zambales_23"/>
    </sheetNames>
    <sheetDataSet>
      <sheetData sheetId="0"/>
      <sheetData sheetId="1"/>
      <sheetData sheetId="2"/>
      <sheetData sheetId="3">
        <row r="17">
          <cell r="X17">
            <v>0</v>
          </cell>
        </row>
      </sheetData>
      <sheetData sheetId="4">
        <row r="17">
          <cell r="Q17"/>
        </row>
      </sheetData>
      <sheetData sheetId="5">
        <row r="17">
          <cell r="F17">
            <v>0</v>
          </cell>
          <cell r="X17">
            <v>0</v>
          </cell>
        </row>
      </sheetData>
      <sheetData sheetId="6">
        <row r="147">
          <cell r="S147">
            <v>0</v>
          </cell>
        </row>
        <row r="165">
          <cell r="S165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L41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JANUARY - MARCH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 t="inlineStr">
        <is>
          <t>ZAMBALES</t>
        </is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January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March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18113</v>
      </c>
      <c r="F19" s="346" t="n">
        <v>7849</v>
      </c>
      <c r="G19" s="347">
        <f>IFERROR((F19/E19),0)</f>
        <v/>
      </c>
      <c r="H19" s="346" t="n">
        <v>15214</v>
      </c>
      <c r="I19" s="348">
        <f>IFERROR((H19/F19),0)</f>
        <v/>
      </c>
      <c r="J19" s="346" t="n">
        <v>15</v>
      </c>
      <c r="K19" s="346" t="n">
        <v>20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64</v>
      </c>
      <c r="P19" s="349">
        <f>SUM(N19:O19)</f>
        <v/>
      </c>
      <c r="Q19" s="348">
        <f>IFERROR((P19/M19),0)</f>
        <v/>
      </c>
      <c r="R19" s="346" t="n">
        <v>1548</v>
      </c>
      <c r="S19" s="346" t="n">
        <v>20028</v>
      </c>
      <c r="T19" s="346" t="n">
        <v>8076</v>
      </c>
      <c r="U19" s="348">
        <f>IFERROR((T19/S19),0)</f>
        <v/>
      </c>
      <c r="V19" s="346" t="n">
        <v>1.992857142857143</v>
      </c>
      <c r="W19" s="346" t="n">
        <v>7.554921428571427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46285</v>
      </c>
      <c r="F20" s="358" t="n">
        <v>12576</v>
      </c>
      <c r="G20" s="359">
        <f>IFERROR((F20/E20),0)</f>
        <v/>
      </c>
      <c r="H20" s="358" t="n">
        <v>24377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117</v>
      </c>
      <c r="P20" s="358">
        <f>SUM(N20:O20)</f>
        <v/>
      </c>
      <c r="Q20" s="359">
        <f>IFERROR((P20/M20),0)</f>
        <v/>
      </c>
      <c r="R20" s="358" t="n">
        <v>8030</v>
      </c>
      <c r="S20" s="358" t="n">
        <v>62515</v>
      </c>
      <c r="T20" s="358" t="n">
        <v>16879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"&amp;$F$18</f>
        <v/>
      </c>
      <c r="C21" s="340" t="n"/>
      <c r="D21" s="367" t="inlineStr">
        <is>
          <t>C</t>
        </is>
      </c>
      <c r="E21" s="351" t="n">
        <v>8364</v>
      </c>
      <c r="F21" s="351" t="n">
        <v>3946</v>
      </c>
      <c r="G21" s="348">
        <f>IFERROR((F21/E21),0)</f>
        <v/>
      </c>
      <c r="H21" s="368" t="n">
        <v>4994</v>
      </c>
      <c r="I21" s="348">
        <f>IFERROR((H21/F21),0)</f>
        <v/>
      </c>
      <c r="J21" s="369" t="n">
        <v>2</v>
      </c>
      <c r="K21" s="369" t="n">
        <v>18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164</v>
      </c>
      <c r="P21" s="349">
        <f>SUM(N21:O21)</f>
        <v/>
      </c>
      <c r="Q21" s="348">
        <f>IFERROR((P21/M21),0)</f>
        <v/>
      </c>
      <c r="R21" s="349" t="n">
        <v>35</v>
      </c>
      <c r="S21" s="370" t="n">
        <v>11268</v>
      </c>
      <c r="T21" s="349" t="n">
        <v>3882</v>
      </c>
      <c r="U21" s="348">
        <f>IFERROR((T21/S21),0)</f>
        <v/>
      </c>
      <c r="V21" s="351" t="n">
        <v>0</v>
      </c>
      <c r="W21" s="349" t="n">
        <v>77</v>
      </c>
      <c r="X21" s="351">
        <f>SUM($R21,$V21)</f>
        <v/>
      </c>
      <c r="Y21" s="371" t="n">
        <v>2.578947368421053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>
        <v>69607</v>
      </c>
      <c r="F22" s="372" t="n">
        <v>17402</v>
      </c>
      <c r="G22" s="373">
        <f>IFERROR((F22/E22),0)</f>
        <v/>
      </c>
      <c r="H22" s="372" t="n">
        <v>22024</v>
      </c>
      <c r="I22" s="374">
        <f>IFERROR((H22/F22),0)</f>
        <v/>
      </c>
      <c r="J22" s="372" t="n">
        <v>0</v>
      </c>
      <c r="K22" s="372" t="n">
        <v>0</v>
      </c>
      <c r="L22" s="358">
        <f>SUM(J22:K22)</f>
        <v/>
      </c>
      <c r="M22" s="360">
        <f>SUM($E22,$H22,$L22)</f>
        <v/>
      </c>
      <c r="N22" s="372" t="n">
        <v>0</v>
      </c>
      <c r="O22" s="372" t="n">
        <v>1123</v>
      </c>
      <c r="P22" s="358">
        <f>SUM(N22:O22)</f>
        <v/>
      </c>
      <c r="Q22" s="359">
        <f>IFERROR((P22/M22),0)</f>
        <v/>
      </c>
      <c r="R22" s="375" t="n">
        <v>10413</v>
      </c>
      <c r="S22" s="375" t="n">
        <v>79568</v>
      </c>
      <c r="T22" s="372" t="n">
        <v>21483</v>
      </c>
      <c r="U22" s="361">
        <f>IFERROR((T22/S22),0)</f>
        <v/>
      </c>
      <c r="V22" s="360">
        <f>(M22)-(P22+R22+S22)-(W22)</f>
        <v/>
      </c>
      <c r="W22" s="372" t="n">
        <v>527</v>
      </c>
      <c r="X22" s="360">
        <f>SUM($R22,$V22)</f>
        <v/>
      </c>
      <c r="Y22" s="376" t="n">
        <v>2.578947368421053</v>
      </c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64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1385</v>
      </c>
      <c r="F25" s="346" t="n">
        <v>1245</v>
      </c>
      <c r="G25" s="347">
        <f>IFERROR((F25/E25),0)</f>
        <v/>
      </c>
      <c r="H25" s="346" t="n">
        <v>55</v>
      </c>
      <c r="I25" s="348">
        <f>IFERROR((H25/F25),0)</f>
        <v/>
      </c>
      <c r="J25" s="346" t="n">
        <v>1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33</v>
      </c>
      <c r="P25" s="349">
        <f>SUM(N25:O25)</f>
        <v/>
      </c>
      <c r="Q25" s="348">
        <f>IFERROR((P25/M25),0)</f>
        <v/>
      </c>
      <c r="R25" s="346" t="n">
        <v>3</v>
      </c>
      <c r="S25" s="346" t="n">
        <v>1399</v>
      </c>
      <c r="T25" s="346" t="n">
        <v>1254</v>
      </c>
      <c r="U25" s="348">
        <f>IFERROR((T25/S25),0)</f>
        <v/>
      </c>
      <c r="V25" s="346" t="n">
        <v>0</v>
      </c>
      <c r="W25" s="346" t="n">
        <v>0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1324</v>
      </c>
      <c r="F26" s="358" t="n">
        <v>1232</v>
      </c>
      <c r="G26" s="359">
        <f>IFERROR((F26/E26),0)</f>
        <v/>
      </c>
      <c r="H26" s="358" t="n">
        <v>55</v>
      </c>
      <c r="I26" s="359">
        <f>IFERROR((H26/F26),0)</f>
        <v/>
      </c>
      <c r="J26" s="358" t="n">
        <v>62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33</v>
      </c>
      <c r="P26" s="358">
        <f>SUM(N26:O26)</f>
        <v/>
      </c>
      <c r="Q26" s="359">
        <f>IFERROR((P26/M26),0)</f>
        <v/>
      </c>
      <c r="R26" s="358" t="n">
        <v>99</v>
      </c>
      <c r="S26" s="358" t="n">
        <v>1309</v>
      </c>
      <c r="T26" s="358" t="n">
        <v>1254</v>
      </c>
      <c r="U26" s="361">
        <f>IFERROR((T26/S26),0)</f>
        <v/>
      </c>
      <c r="V26" s="358" t="n">
        <v>0</v>
      </c>
      <c r="W26" s="358" t="n">
        <v>0</v>
      </c>
      <c r="X26" s="360">
        <f>SUM($R26,$V26)</f>
        <v/>
      </c>
      <c r="Y26" s="362" t="n">
        <v>2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>
        <v>0</v>
      </c>
      <c r="F28" s="372" t="n">
        <v>0</v>
      </c>
      <c r="G28" s="373">
        <f>IFERROR((F28/E28),0)</f>
        <v/>
      </c>
      <c r="H28" s="372" t="n">
        <v>0</v>
      </c>
      <c r="I28" s="374">
        <f>IFERROR((H28/F28),0)</f>
        <v/>
      </c>
      <c r="J28" s="372" t="n">
        <v>0</v>
      </c>
      <c r="K28" s="372" t="n">
        <v>0</v>
      </c>
      <c r="L28" s="358">
        <f>SUM(J28:K28)</f>
        <v/>
      </c>
      <c r="M28" s="360">
        <f>SUM($E28,$H28,$L28)</f>
        <v/>
      </c>
      <c r="N28" s="372" t="n">
        <v>0</v>
      </c>
      <c r="O28" s="372" t="n">
        <v>0</v>
      </c>
      <c r="P28" s="358">
        <f>SUM(N28:O28)</f>
        <v/>
      </c>
      <c r="Q28" s="359">
        <f>IFERROR((P28/M28),0)</f>
        <v/>
      </c>
      <c r="R28" s="375" t="n">
        <v>0</v>
      </c>
      <c r="S28" s="375" t="n">
        <v>0</v>
      </c>
      <c r="T28" s="372" t="n">
        <v>0</v>
      </c>
      <c r="U28" s="361">
        <f>IFERROR((T28/S28),0)</f>
        <v/>
      </c>
      <c r="V28" s="360">
        <f>(M28)-(P28+R28+S28)-(W28)</f>
        <v/>
      </c>
      <c r="W28" s="372" t="n">
        <v>0</v>
      </c>
      <c r="X28" s="360">
        <f>SUM($R28,$V28)</f>
        <v/>
      </c>
      <c r="Y28" s="376" t="n">
        <v>0</v>
      </c>
      <c r="Z28" s="363">
        <f>IFERROR(($X28*$Y28)/1000,"0")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 t="n">
        <v>0</v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SUM(V22,V28)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>
        <v>0</v>
      </c>
      <c r="AC32" s="415" t="n">
        <v>0</v>
      </c>
      <c r="AD32" s="372" t="n">
        <v>0</v>
      </c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0" t="n"/>
      <c r="W35" s="431" t="n"/>
      <c r="X35" s="430" t="n"/>
      <c r="Y35" s="431" t="n"/>
      <c r="Z35" s="431" t="n"/>
      <c r="AA35" s="430" t="n"/>
      <c r="AB35" s="430" t="n"/>
      <c r="AC35" s="430" t="n"/>
      <c r="AD35" s="355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0" t="n"/>
      <c r="W36" s="431" t="n"/>
      <c r="X36" s="430" t="n"/>
      <c r="Y36" s="431" t="n"/>
      <c r="Z36" s="431" t="n"/>
      <c r="AA36" s="430" t="n"/>
      <c r="AB36" s="430" t="n"/>
      <c r="AC36" s="430" t="n"/>
      <c r="AD36" s="355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2" t="n"/>
      <c r="W37" s="431" t="n"/>
      <c r="X37" s="432" t="n"/>
      <c r="Y37" s="433" t="n"/>
      <c r="Z37" s="433" t="n"/>
      <c r="AA37" s="433" t="n"/>
      <c r="AB37" s="432" t="n"/>
      <c r="AC37" s="433" t="n"/>
      <c r="AD37" s="355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355" t="n"/>
      <c r="V38" s="432" t="n"/>
      <c r="W38" s="431" t="n"/>
      <c r="X38" s="432" t="n"/>
      <c r="Y38" s="433" t="n"/>
      <c r="Z38" s="433" t="n"/>
      <c r="AA38" s="434" t="n"/>
      <c r="AB38" s="412" t="n"/>
      <c r="AC38" s="434" t="n"/>
      <c r="AD38" s="355" t="n"/>
      <c r="AE38" s="378" t="n"/>
    </row>
    <row r="39" ht="18" customFormat="1" customHeight="1" s="420">
      <c r="B39" s="76" t="inlineStr">
        <is>
          <t>6/   Liveweight in Metric Tons =  (Col. 22 x Col. 23)/1000</t>
        </is>
      </c>
      <c r="C39" s="424" t="n"/>
      <c r="D39" s="425" t="n"/>
      <c r="E39" s="426" t="n"/>
      <c r="F39" s="427" t="n"/>
      <c r="G39" s="426" t="n"/>
      <c r="I39" s="426" t="n"/>
      <c r="J39" s="426" t="n"/>
      <c r="K39" s="426" t="n"/>
      <c r="L39" s="425" t="n"/>
      <c r="M39" s="428" t="n"/>
      <c r="N39" s="428" t="n"/>
      <c r="O39" s="428" t="n"/>
      <c r="P39" s="428" t="n"/>
      <c r="Q39" s="428" t="n"/>
      <c r="R39" s="429" t="n"/>
      <c r="S39" s="429" t="n"/>
      <c r="T39" s="426" t="n"/>
      <c r="U39" s="355" t="n"/>
      <c r="V39" s="435" t="n"/>
      <c r="W39" s="420" t="n"/>
      <c r="X39" s="355" t="n"/>
      <c r="Y39" s="355" t="n"/>
      <c r="Z39" s="355" t="n"/>
      <c r="AA39" s="420" t="n"/>
      <c r="AB39" s="355" t="n"/>
      <c r="AC39" s="436" t="n"/>
      <c r="AD39" s="355" t="n"/>
      <c r="AE39" s="378" t="n"/>
    </row>
    <row r="40" ht="18" customFormat="1" customHeigh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0" t="n"/>
      <c r="AA40" s="378" t="n"/>
    </row>
    <row r="41" ht="18" customFormat="1" customHeigh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2" t="n"/>
      <c r="X41" s="437" t="n"/>
      <c r="Y41" s="433" t="n"/>
      <c r="Z41" s="438" t="n"/>
      <c r="AA41" s="433" t="n"/>
      <c r="AD41" s="21" t="n"/>
    </row>
    <row r="42" ht="18" customHeight="1"/>
  </sheetData>
  <mergeCells count="55">
    <mergeCell ref="X14:X16"/>
    <mergeCell ref="W12:W16"/>
    <mergeCell ref="R12:R16"/>
    <mergeCell ref="Q13:Q16"/>
    <mergeCell ref="Z14:Z16"/>
    <mergeCell ref="E13:G13"/>
    <mergeCell ref="B25:C25"/>
    <mergeCell ref="J13:J16"/>
    <mergeCell ref="L13:L16"/>
    <mergeCell ref="D12:D16"/>
    <mergeCell ref="B22:C22"/>
    <mergeCell ref="S13:U13"/>
    <mergeCell ref="B31:C31"/>
    <mergeCell ref="B7:AD7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B17:C17"/>
    <mergeCell ref="AA14:AA16"/>
    <mergeCell ref="AD12:AD16"/>
    <mergeCell ref="D10:G10"/>
    <mergeCell ref="J12:L12"/>
    <mergeCell ref="T14:T16"/>
    <mergeCell ref="AB14:AB16"/>
    <mergeCell ref="V12:V16"/>
    <mergeCell ref="B29:C29"/>
    <mergeCell ref="N13:N16"/>
    <mergeCell ref="B19:C19"/>
    <mergeCell ref="P13:P16"/>
    <mergeCell ref="B28:C28"/>
    <mergeCell ref="AF32:AL33"/>
    <mergeCell ref="E14:E16"/>
    <mergeCell ref="E12:G12"/>
    <mergeCell ref="N12:Q12"/>
    <mergeCell ref="S14:S16"/>
    <mergeCell ref="Y14:Y16"/>
    <mergeCell ref="S12:U12"/>
    <mergeCell ref="B30:C30"/>
    <mergeCell ref="B33:C33"/>
    <mergeCell ref="K13:K16"/>
    <mergeCell ref="B26:C26"/>
    <mergeCell ref="B20:C20"/>
    <mergeCell ref="O13:O16"/>
    <mergeCell ref="B32:C32"/>
    <mergeCell ref="I15:I16"/>
    <mergeCell ref="AC14:AC16"/>
    <mergeCell ref="B6:AD6"/>
    <mergeCell ref="AA12:AC13"/>
    <mergeCell ref="U15:U16"/>
  </mergeCells>
  <conditionalFormatting sqref="E23:F23">
    <cfRule type="iconSet" priority="311">
      <iconSet iconSet="3Arrows">
        <cfvo type="percent" val="0"/>
        <cfvo type="num" val="0"/>
        <cfvo type="num" val="0" gte="0"/>
      </iconSet>
    </cfRule>
    <cfRule type="iconSet" priority="308">
      <iconSet iconSet="3Arrows">
        <cfvo type="percent" val="0"/>
        <cfvo type="percent" val="33"/>
        <cfvo type="percent" val="67"/>
      </iconSet>
    </cfRule>
    <cfRule type="iconSet" priority="307">
      <iconSet iconSet="3Arrows">
        <cfvo type="percent" val="0"/>
        <cfvo type="num" val="0"/>
        <cfvo type="num" val="0" gte="0"/>
      </iconSet>
    </cfRule>
    <cfRule type="cellIs" priority="309" operator="greaterThan" dxfId="0" stopIfTrue="1">
      <formula>0</formula>
    </cfRule>
    <cfRule type="cellIs" priority="317" operator="greaterThan" dxfId="0" stopIfTrue="1">
      <formula>0</formula>
    </cfRule>
    <cfRule type="iconSet" priority="312">
      <iconSet iconSet="3Arrows">
        <cfvo type="percent" val="0"/>
        <cfvo type="percent" val="33"/>
        <cfvo type="percent" val="67"/>
      </iconSet>
    </cfRule>
    <cfRule type="cellIs" priority="313" operator="greaterThan" dxfId="0" stopIfTrue="1">
      <formula>0</formula>
    </cfRule>
    <cfRule type="iconSet" priority="315">
      <iconSet iconSet="3Arrows">
        <cfvo type="percent" val="0"/>
        <cfvo type="num" val="0"/>
        <cfvo type="num" val="0" gte="0"/>
      </iconSet>
    </cfRule>
    <cfRule type="iconSet" priority="316">
      <iconSet iconSet="3Arrows">
        <cfvo type="percent" val="0"/>
        <cfvo type="percent" val="33"/>
        <cfvo type="percent" val="67"/>
      </iconSet>
    </cfRule>
  </conditionalFormatting>
  <conditionalFormatting sqref="E29:F29">
    <cfRule type="iconSet" priority="152">
      <iconSet iconSet="3Arrows">
        <cfvo type="percent" val="0"/>
        <cfvo type="percent" val="33"/>
        <cfvo type="percent" val="67"/>
      </iconSet>
    </cfRule>
    <cfRule type="cellIs" priority="153" operator="greaterThan" dxfId="0" stopIfTrue="1">
      <formula>0</formula>
    </cfRule>
    <cfRule type="cellIs" priority="145" operator="greaterThan" dxfId="0" stopIfTrue="1">
      <formula>0</formula>
    </cfRule>
    <cfRule type="iconSet" priority="151">
      <iconSet iconSet="3Arrows">
        <cfvo type="percent" val="0"/>
        <cfvo type="num" val="0"/>
        <cfvo type="num" val="0" gte="0"/>
      </iconSet>
    </cfRule>
    <cfRule type="cellIs" priority="149" operator="greaterThan" dxfId="0" stopIfTrue="1">
      <formula>0</formula>
    </cfRule>
    <cfRule type="iconSet" priority="148">
      <iconSet iconSet="3Arrows">
        <cfvo type="percent" val="0"/>
        <cfvo type="percent" val="33"/>
        <cfvo type="percent" val="67"/>
      </iconSet>
    </cfRule>
    <cfRule type="iconSet" priority="147">
      <iconSet iconSet="3Arrows">
        <cfvo type="percent" val="0"/>
        <cfvo type="num" val="0"/>
        <cfvo type="num" val="0" gte="0"/>
      </iconSet>
    </cfRule>
    <cfRule type="iconSet" priority="144">
      <iconSet iconSet="3Arrows">
        <cfvo type="percent" val="0"/>
        <cfvo type="percent" val="33"/>
        <cfvo type="percent" val="67"/>
      </iconSet>
    </cfRule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236">
      <iconSet iconSet="3Arrows">
        <cfvo type="percent" val="0"/>
        <cfvo type="percent" val="33"/>
        <cfvo type="percent" val="67"/>
      </iconSet>
    </cfRule>
    <cfRule type="iconSet" priority="235">
      <iconSet iconSet="3Arrows">
        <cfvo type="percent" val="0"/>
        <cfvo type="num" val="0"/>
        <cfvo type="num" val="0" gte="0"/>
      </iconSet>
    </cfRule>
    <cfRule type="cellIs" priority="237" operator="greaterThan" dxfId="0" stopIfTrue="1">
      <formula>0</formula>
    </cfRule>
  </conditionalFormatting>
  <conditionalFormatting sqref="H23">
    <cfRule type="iconSet" priority="73">
      <iconSet iconSet="3Arrows">
        <cfvo type="percent" val="0"/>
        <cfvo type="num" val="0"/>
        <cfvo type="num" val="0" gte="0"/>
      </iconSet>
    </cfRule>
    <cfRule type="cellIs" priority="72" operator="greaterThan" dxfId="0" stopIfTrue="1">
      <formula>0</formula>
    </cfRule>
    <cfRule type="iconSet" priority="71">
      <iconSet iconSet="3Arrows">
        <cfvo type="percent" val="0"/>
        <cfvo type="percent" val="33"/>
        <cfvo type="percent" val="67"/>
      </iconSet>
    </cfRule>
    <cfRule type="iconSet" priority="70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cellIs" priority="75" operator="greaterThan" dxfId="0" stopIfTrue="1">
      <formula>0</formula>
    </cfRule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H29 J29:P29">
    <cfRule type="cellIs" priority="42" operator="greaterThan" dxfId="0" stopIfTrue="1">
      <formula>0</formula>
    </cfRule>
    <cfRule type="cellIs" priority="36" operator="greaterThan" dxfId="0" stopIfTrue="1">
      <formula>0</formula>
    </cfRule>
    <cfRule type="cellIs" priority="39" operator="greaterThan" dxfId="0" stopIfTrue="1">
      <formula>0</formula>
    </cfRule>
    <cfRule type="iconSet" priority="40">
      <iconSet iconSet="3Arrows">
        <cfvo type="percent" val="0"/>
        <cfvo type="num" val="0"/>
        <cfvo type="num" val="0" gte="0"/>
      </iconSet>
    </cfRule>
    <cfRule type="iconSet" priority="41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5">
      <iconSet iconSet="3Arrows">
        <cfvo type="percent" val="0"/>
        <cfvo type="percent" val="33"/>
        <cfvo type="percent" val="67"/>
      </iconSet>
    </cfRule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J23:P23">
    <cfRule type="cellIs" priority="69" operator="greaterThan" dxfId="0" stopIfTrue="1">
      <formula>0</formula>
    </cfRule>
    <cfRule type="cellIs" priority="66" operator="greaterThan" dxfId="0" stopIfTrue="1">
      <formula>0</formula>
    </cfRule>
    <cfRule type="iconSet" priority="68">
      <iconSet iconSet="3Arrows">
        <cfvo type="percent" val="0"/>
        <cfvo type="percent" val="33"/>
        <cfvo type="percent" val="67"/>
      </iconSet>
    </cfRule>
    <cfRule type="iconSet" priority="67">
      <iconSet iconSet="3Arrows">
        <cfvo type="percent" val="0"/>
        <cfvo type="num" val="0"/>
        <cfvo type="num" val="0" gte="0"/>
      </iconSet>
    </cfRule>
    <cfRule type="iconSet" priority="65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iconSet" priority="62">
      <iconSet iconSet="3Arrows">
        <cfvo type="percent" val="0"/>
        <cfvo type="percent" val="33"/>
        <cfvo type="percent" val="67"/>
      </iconSet>
    </cfRule>
    <cfRule type="iconSet" priority="61">
      <iconSet iconSet="3Arrows">
        <cfvo type="percent" val="0"/>
        <cfvo type="num" val="0"/>
        <cfvo type="num" val="0" gte="0"/>
      </iconSet>
    </cfRule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R23:T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cellIs" priority="57" operator="greaterThan" dxfId="0" stopIfTrue="1">
      <formula>0</formula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33" operator="greaterThan" dxfId="0" stopIfTrue="1">
      <formula>0</formula>
    </cfRule>
    <cfRule type="iconSet" priority="31">
      <iconSet iconSet="3Arrows">
        <cfvo type="percent" val="0"/>
        <cfvo type="num" val="0"/>
        <cfvo type="num" val="0" gte="0"/>
      </iconSet>
    </cfRule>
    <cfRule type="cellIs" priority="30" operator="greaterThan" dxfId="0" stopIfTrue="1">
      <formula>0</formula>
    </cfRule>
    <cfRule type="iconSet" priority="29">
      <iconSet iconSet="3Arrows">
        <cfvo type="percent" val="0"/>
        <cfvo type="percent" val="33"/>
        <cfvo type="percent" val="67"/>
      </iconSet>
    </cfRule>
    <cfRule type="iconSet" priority="28">
      <iconSet iconSet="3Arrows">
        <cfvo type="percent" val="0"/>
        <cfvo type="num" val="0"/>
        <cfvo type="num" val="0" gte="0"/>
      </iconSet>
    </cfRule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cellIs" priority="51" operator="greaterThan" dxfId="0" stopIfTrue="1">
      <formula>0</formula>
    </cfRule>
    <cfRule type="iconSet" priority="50">
      <iconSet iconSet="3Arrows">
        <cfvo type="percent" val="0"/>
        <cfvo type="percent" val="33"/>
        <cfvo type="percent" val="67"/>
      </iconSet>
    </cfRule>
    <cfRule type="iconSet" priority="49">
      <iconSet iconSet="3Arrows">
        <cfvo type="percent" val="0"/>
        <cfvo type="num" val="0"/>
        <cfvo type="num" val="0" gte="0"/>
      </iconSet>
    </cfRule>
    <cfRule type="cellIs" priority="48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6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V29:Z29">
    <cfRule type="cellIs" priority="24" operator="greaterThan" dxfId="0" stopIfTrue="1">
      <formula>0</formula>
    </cfRule>
    <cfRule type="iconSet" priority="23">
      <iconSet iconSet="3Arrows">
        <cfvo type="percent" val="0"/>
        <cfvo type="percent" val="33"/>
        <cfvo type="percent" val="67"/>
      </iconSet>
    </cfRule>
    <cfRule type="iconSet" priority="22">
      <iconSet iconSet="3Arrows">
        <cfvo type="percent" val="0"/>
        <cfvo type="num" val="0"/>
        <cfvo type="num" val="0" gte="0"/>
      </iconSet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</conditionalFormatting>
  <dataValidations count="4"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AL44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APRIL - JUNE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April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30 June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45602</v>
      </c>
      <c r="F19" s="346" t="n">
        <v>7878</v>
      </c>
      <c r="G19" s="347">
        <f>IFERROR((F19/E19),0)</f>
        <v/>
      </c>
      <c r="H19" s="346" t="n">
        <v>16278</v>
      </c>
      <c r="I19" s="348">
        <f>IFERROR((H19/F19),0)</f>
        <v/>
      </c>
      <c r="J19" s="346" t="n">
        <v>1007</v>
      </c>
      <c r="K19" s="346" t="n">
        <v>1840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94</v>
      </c>
      <c r="P19" s="349">
        <f>SUM(N19:O19)</f>
        <v/>
      </c>
      <c r="Q19" s="348">
        <f>IFERROR((P19/M19),0)</f>
        <v/>
      </c>
      <c r="R19" s="346" t="n">
        <v>6089</v>
      </c>
      <c r="S19" s="346" t="n">
        <v>12183</v>
      </c>
      <c r="T19" s="346" t="n">
        <v>8886</v>
      </c>
      <c r="U19" s="348">
        <f>IFERROR((T19/S19),0)</f>
        <v/>
      </c>
      <c r="V19" s="346" t="n">
        <v>2.072972972972973</v>
      </c>
      <c r="W19" s="346" t="n">
        <v>12.62233243243243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62515</v>
      </c>
      <c r="F20" s="358" t="n">
        <v>16879</v>
      </c>
      <c r="G20" s="359">
        <f>IFERROR((F20/E20),0)</f>
        <v/>
      </c>
      <c r="H20" s="358" t="n">
        <v>30382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135</v>
      </c>
      <c r="P20" s="358">
        <f>SUM(N20:O20)</f>
        <v/>
      </c>
      <c r="Q20" s="359">
        <f>IFERROR((P20/M20),0)</f>
        <v/>
      </c>
      <c r="R20" s="358" t="n">
        <v>8739</v>
      </c>
      <c r="S20" s="358" t="n">
        <v>84023</v>
      </c>
      <c r="T20" s="358" t="n">
        <v>21006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2.07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"&amp;RIGHT($E$13,4)</f>
        <v/>
      </c>
      <c r="C21" s="340" t="n"/>
      <c r="D21" s="367" t="inlineStr">
        <is>
          <t>C</t>
        </is>
      </c>
      <c r="E21" s="351" t="n">
        <v>10336</v>
      </c>
      <c r="F21" s="351" t="n">
        <v>4099</v>
      </c>
      <c r="G21" s="348">
        <f>IFERROR((F21/E21),0)</f>
        <v/>
      </c>
      <c r="H21" s="368" t="n">
        <v>9742</v>
      </c>
      <c r="I21" s="348">
        <f>IFERROR((H21/F21),0)</f>
        <v/>
      </c>
      <c r="J21" s="369" t="n">
        <v>389</v>
      </c>
      <c r="K21" s="369" t="n">
        <v>1849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135</v>
      </c>
      <c r="P21" s="349">
        <f>SUM(N21:O21)</f>
        <v/>
      </c>
      <c r="Q21" s="348">
        <f>IFERROR((P21/M21),0)</f>
        <v/>
      </c>
      <c r="R21" s="349" t="n">
        <v>45</v>
      </c>
      <c r="S21" s="370" t="n">
        <v>13267</v>
      </c>
      <c r="T21" s="349" t="n">
        <v>4575</v>
      </c>
      <c r="U21" s="348">
        <f>IFERROR((T21/S21),0)</f>
        <v/>
      </c>
      <c r="V21" s="351" t="n">
        <v>0</v>
      </c>
      <c r="W21" s="349" t="n">
        <v>10</v>
      </c>
      <c r="X21" s="351">
        <f>SUM($R21,$V21)</f>
        <v/>
      </c>
      <c r="Y21" s="371" t="n">
        <v>1.823529411764706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>
        <v>79568</v>
      </c>
      <c r="F22" s="372" t="n">
        <v>21483</v>
      </c>
      <c r="G22" s="373">
        <f>IFERROR((F22/E22),0)</f>
        <v/>
      </c>
      <c r="H22" s="372" t="n">
        <v>29002</v>
      </c>
      <c r="I22" s="374">
        <f>IFERROR((H22/F22),0)</f>
        <v/>
      </c>
      <c r="J22" s="372" t="n">
        <v>0</v>
      </c>
      <c r="K22" s="372" t="n">
        <v>0</v>
      </c>
      <c r="L22" s="358">
        <f>SUM(J22:K22)</f>
        <v/>
      </c>
      <c r="M22" s="360">
        <f>SUM($E22,$H22,$L22)</f>
        <v/>
      </c>
      <c r="N22" s="372" t="n">
        <v>0</v>
      </c>
      <c r="O22" s="372" t="n">
        <v>657</v>
      </c>
      <c r="P22" s="358">
        <f>SUM(N22:O22)</f>
        <v/>
      </c>
      <c r="Q22" s="359">
        <f>IFERROR((P22/M22),0)</f>
        <v/>
      </c>
      <c r="R22" s="375" t="n">
        <v>16414</v>
      </c>
      <c r="S22" s="375" t="n">
        <v>91499</v>
      </c>
      <c r="T22" s="372" t="n">
        <v>18300</v>
      </c>
      <c r="U22" s="361">
        <f>IFERROR((T22/S22),0)</f>
        <v/>
      </c>
      <c r="V22" s="360">
        <f>(M22)-(P22+R22+S22)-(W22)</f>
        <v/>
      </c>
      <c r="W22" s="372" t="n">
        <v>0</v>
      </c>
      <c r="X22" s="360">
        <f>SUM($R22,$V22)</f>
        <v/>
      </c>
      <c r="Y22" s="376" t="n">
        <v>1.82</v>
      </c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64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1356</v>
      </c>
      <c r="F25" s="346" t="n">
        <v>1246</v>
      </c>
      <c r="G25" s="347">
        <f>IFERROR((F25/E25),0)</f>
        <v/>
      </c>
      <c r="H25" s="346" t="n">
        <v>5</v>
      </c>
      <c r="I25" s="348">
        <f>IFERROR((H25/F25),0)</f>
        <v/>
      </c>
      <c r="J25" s="346" t="n">
        <v>1200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0</v>
      </c>
      <c r="P25" s="349">
        <f>SUM(N25:O25)</f>
        <v/>
      </c>
      <c r="Q25" s="348">
        <f>IFERROR((P25/M25),0)</f>
        <v/>
      </c>
      <c r="R25" s="346" t="n">
        <v>36</v>
      </c>
      <c r="S25" s="346" t="n">
        <v>0</v>
      </c>
      <c r="T25" s="346" t="n">
        <v>0</v>
      </c>
      <c r="U25" s="348">
        <f>IFERROR((T25/S25),0)</f>
        <v/>
      </c>
      <c r="V25" s="346" t="n">
        <v>0</v>
      </c>
      <c r="W25" s="346" t="n">
        <v>0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1309</v>
      </c>
      <c r="F26" s="358" t="n">
        <v>1254</v>
      </c>
      <c r="G26" s="359">
        <f>IFERROR((F26/E26),0)</f>
        <v/>
      </c>
      <c r="H26" s="358" t="n">
        <v>5</v>
      </c>
      <c r="I26" s="359">
        <f>IFERROR((H26/F26),0)</f>
        <v/>
      </c>
      <c r="J26" s="358" t="n">
        <v>1247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0</v>
      </c>
      <c r="P26" s="358">
        <f>SUM(N26:O26)</f>
        <v/>
      </c>
      <c r="Q26" s="359">
        <f>IFERROR((P26/M26),0)</f>
        <v/>
      </c>
      <c r="R26" s="358" t="n">
        <v>36</v>
      </c>
      <c r="S26" s="358" t="n">
        <v>2525</v>
      </c>
      <c r="T26" s="358" t="n">
        <v>2419</v>
      </c>
      <c r="U26" s="361">
        <f>IFERROR((T26/S26),0)</f>
        <v/>
      </c>
      <c r="V26" s="358" t="n">
        <v>0</v>
      </c>
      <c r="W26" s="358" t="n">
        <v>0</v>
      </c>
      <c r="X26" s="360">
        <f>SUM($R26,$V26)</f>
        <v/>
      </c>
      <c r="Y26" s="362" t="n">
        <v>2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>
        <v>0</v>
      </c>
      <c r="F28" s="372" t="n">
        <v>0</v>
      </c>
      <c r="G28" s="373">
        <f>IFERROR((F28/E28),0)</f>
        <v/>
      </c>
      <c r="H28" s="372" t="n">
        <v>0</v>
      </c>
      <c r="I28" s="374">
        <f>IFERROR((H28/F28),0)</f>
        <v/>
      </c>
      <c r="J28" s="372" t="n">
        <v>0</v>
      </c>
      <c r="K28" s="372" t="n">
        <v>0</v>
      </c>
      <c r="L28" s="358">
        <f>SUM(J28:K28)</f>
        <v/>
      </c>
      <c r="M28" s="360">
        <f>SUM($E28,$H28,$L28)</f>
        <v/>
      </c>
      <c r="N28" s="372" t="n">
        <v>0</v>
      </c>
      <c r="O28" s="372" t="n">
        <v>0</v>
      </c>
      <c r="P28" s="358">
        <f>SUM(N28:O28)</f>
        <v/>
      </c>
      <c r="Q28" s="359">
        <f>IFERROR((P28/M28),0)</f>
        <v/>
      </c>
      <c r="R28" s="375" t="n">
        <v>0</v>
      </c>
      <c r="S28" s="375" t="n">
        <v>0</v>
      </c>
      <c r="T28" s="372" t="n">
        <v>0</v>
      </c>
      <c r="U28" s="361">
        <f>IFERROR((T28/S28),0)</f>
        <v/>
      </c>
      <c r="V28" s="360">
        <f>(M28)-(P28+R28+S28)-(W28)</f>
        <v/>
      </c>
      <c r="W28" s="372" t="n">
        <v>0</v>
      </c>
      <c r="X28" s="360">
        <f>SUM($R28,$V28)</f>
        <v/>
      </c>
      <c r="Y28" s="376" t="n">
        <v>0</v>
      </c>
      <c r="Z28" s="363">
        <f>IFERROR(($X28*$Y28)/1000,"0")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 t="n">
        <v>0</v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(M32)-(P32+R32+S32)-(W32)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>
        <v>0</v>
      </c>
      <c r="AC32" s="415" t="n">
        <v>0</v>
      </c>
      <c r="AD32" s="372" t="n">
        <v>0</v>
      </c>
      <c r="AE32" s="135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135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39" t="n"/>
      <c r="D34" s="440" t="n"/>
      <c r="E34" s="441" t="n"/>
      <c r="F34" s="441" t="n"/>
      <c r="G34" s="440" t="n"/>
      <c r="H34" s="440" t="n"/>
      <c r="I34" s="425" t="n"/>
      <c r="J34" s="440" t="n"/>
      <c r="K34" s="440" t="n"/>
      <c r="L34" s="440" t="n"/>
      <c r="M34" s="440" t="n"/>
      <c r="N34" s="440" t="n"/>
      <c r="O34" s="440" t="n"/>
      <c r="P34" s="440" t="n"/>
      <c r="Q34" s="440" t="n"/>
      <c r="R34" s="440" t="n"/>
      <c r="S34" s="440" t="n"/>
      <c r="T34" s="440" t="n"/>
      <c r="U34" s="440" t="n"/>
      <c r="V34" s="440" t="n"/>
      <c r="W34" s="440" t="n"/>
      <c r="X34" s="441" t="n"/>
      <c r="Y34" s="441" t="n"/>
      <c r="Z34" s="441" t="n"/>
      <c r="AA34" s="441" t="n"/>
      <c r="AB34" s="441" t="n"/>
      <c r="AC34" s="441" t="n"/>
      <c r="AD34" s="441" t="n"/>
      <c r="AE34" s="135" t="n"/>
      <c r="AF34" s="135" t="n"/>
      <c r="AG34" s="135" t="n"/>
      <c r="AH34" s="135" t="n"/>
      <c r="AI34" s="135" t="n"/>
      <c r="AJ34" s="135" t="n"/>
      <c r="AK34" s="13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0" t="n"/>
      <c r="W35" s="431" t="n"/>
      <c r="X35" s="430" t="n"/>
      <c r="Y35" s="431" t="n"/>
      <c r="Z35" s="431" t="n"/>
      <c r="AA35" s="430" t="n"/>
      <c r="AB35" s="430" t="n"/>
      <c r="AC35" s="430" t="n"/>
      <c r="AD35" s="355" t="n"/>
      <c r="AE35" s="135" t="n"/>
      <c r="AF35" s="135" t="n"/>
      <c r="AG35" s="135" t="n"/>
      <c r="AH35" s="135" t="n"/>
      <c r="AI35" s="135" t="n"/>
      <c r="AJ35" s="135" t="n"/>
      <c r="AK35" s="135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3" t="n"/>
      <c r="AB36" s="432" t="n"/>
      <c r="AC36" s="433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2" t="n"/>
      <c r="W37" s="431" t="n"/>
      <c r="X37" s="432" t="n"/>
      <c r="Y37" s="433" t="n"/>
      <c r="Z37" s="433" t="n"/>
      <c r="AA37" s="434" t="n"/>
      <c r="AB37" s="412" t="n"/>
      <c r="AC37" s="434" t="n"/>
      <c r="AD37" s="355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355" t="n"/>
      <c r="V38" s="435" t="n"/>
      <c r="W38" s="420" t="n"/>
      <c r="X38" s="355" t="n"/>
      <c r="Y38" s="355" t="n"/>
      <c r="Z38" s="355" t="n"/>
      <c r="AA38" s="420" t="n"/>
      <c r="AB38" s="355" t="n"/>
      <c r="AC38" s="436" t="n"/>
      <c r="AD38" s="355" t="n"/>
      <c r="AE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0" t="n"/>
      <c r="AA39" s="378" t="n"/>
    </row>
    <row r="40" ht="18" customFormat="1" customHeigh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2" t="n"/>
      <c r="X40" s="437" t="n"/>
      <c r="Y40" s="433" t="n"/>
      <c r="Z40" s="438" t="n"/>
      <c r="AA40" s="433" t="n"/>
      <c r="AD40" s="21" t="n"/>
    </row>
    <row r="41" customForma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0" t="n"/>
      <c r="AA41" s="378" t="n"/>
    </row>
    <row r="42" customFormat="1" s="26">
      <c r="B42" s="1" t="n"/>
      <c r="E42" s="25" t="n"/>
      <c r="G42" s="21" t="n"/>
      <c r="H42" s="25" t="n"/>
      <c r="I42" s="25" t="n"/>
      <c r="J42" s="25" t="n"/>
      <c r="K42" s="25" t="n"/>
      <c r="L42" s="25" t="n"/>
      <c r="V42" s="432" t="n"/>
      <c r="X42" s="437" t="n"/>
      <c r="Y42" s="433" t="n"/>
      <c r="Z42" s="437" t="n"/>
      <c r="AA42" s="433" t="n"/>
      <c r="AD42" s="21" t="n"/>
    </row>
    <row r="43"/>
    <row r="44">
      <c r="B44" s="86" t="n"/>
    </row>
  </sheetData>
  <mergeCells count="55">
    <mergeCell ref="X14:X16"/>
    <mergeCell ref="W12:W16"/>
    <mergeCell ref="R12:R16"/>
    <mergeCell ref="Q13:Q16"/>
    <mergeCell ref="Z14:Z16"/>
    <mergeCell ref="E13:G13"/>
    <mergeCell ref="B25:C25"/>
    <mergeCell ref="J13:J16"/>
    <mergeCell ref="L13:L16"/>
    <mergeCell ref="D12:D16"/>
    <mergeCell ref="B22:C22"/>
    <mergeCell ref="S13:U13"/>
    <mergeCell ref="B31:C31"/>
    <mergeCell ref="B7:AD7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B17:C17"/>
    <mergeCell ref="AA14:AA16"/>
    <mergeCell ref="AD12:AD16"/>
    <mergeCell ref="D10:G10"/>
    <mergeCell ref="J12:L12"/>
    <mergeCell ref="T14:T16"/>
    <mergeCell ref="AB14:AB16"/>
    <mergeCell ref="V12:V16"/>
    <mergeCell ref="B29:C29"/>
    <mergeCell ref="N13:N16"/>
    <mergeCell ref="B19:C19"/>
    <mergeCell ref="P13:P16"/>
    <mergeCell ref="B28:C28"/>
    <mergeCell ref="AF32:AL33"/>
    <mergeCell ref="E14:E16"/>
    <mergeCell ref="E12:G12"/>
    <mergeCell ref="N12:Q12"/>
    <mergeCell ref="S14:S16"/>
    <mergeCell ref="Y14:Y16"/>
    <mergeCell ref="S12:U12"/>
    <mergeCell ref="B30:C30"/>
    <mergeCell ref="B33:C33"/>
    <mergeCell ref="K13:K16"/>
    <mergeCell ref="B26:C26"/>
    <mergeCell ref="B20:C20"/>
    <mergeCell ref="O13:O16"/>
    <mergeCell ref="B32:C32"/>
    <mergeCell ref="I15:I16"/>
    <mergeCell ref="AC14:AC16"/>
    <mergeCell ref="B6:AD6"/>
    <mergeCell ref="AA12:AC13"/>
    <mergeCell ref="U15:U16"/>
  </mergeCells>
  <conditionalFormatting sqref="E34">
    <cfRule type="iconSet" priority="550">
      <iconSet iconSet="3Arrows">
        <cfvo type="percent" val="0"/>
        <cfvo type="percent" val="33"/>
        <cfvo type="percent" val="67"/>
      </iconSet>
    </cfRule>
    <cfRule type="iconSet" priority="549">
      <iconSet iconSet="3Arrows">
        <cfvo type="percent" val="0"/>
        <cfvo type="num" val="0"/>
        <cfvo type="num" val="0" gte="0"/>
      </iconSet>
    </cfRule>
    <cfRule type="cellIs" priority="551" operator="greaterThan" dxfId="0" stopIfTrue="1">
      <formula>0</formula>
    </cfRule>
  </conditionalFormatting>
  <conditionalFormatting sqref="E23:F23">
    <cfRule type="iconSet" priority="85">
      <iconSet iconSet="3Arrows">
        <cfvo type="percent" val="0"/>
        <cfvo type="num" val="0"/>
        <cfvo type="num" val="0" gte="0"/>
      </iconSet>
    </cfRule>
    <cfRule type="iconSet" priority="86">
      <iconSet iconSet="3Arrows">
        <cfvo type="percent" val="0"/>
        <cfvo type="percent" val="33"/>
        <cfvo type="percent" val="67"/>
      </iconSet>
    </cfRule>
    <cfRule type="cellIs" priority="87" operator="greaterThan" dxfId="0" stopIfTrue="1">
      <formula>0</formula>
    </cfRule>
    <cfRule type="iconSet" priority="88">
      <iconSet iconSet="3Arrows">
        <cfvo type="percent" val="0"/>
        <cfvo type="num" val="0"/>
        <cfvo type="num" val="0" gte="0"/>
      </iconSet>
    </cfRule>
    <cfRule type="iconSet" priority="89">
      <iconSet iconSet="3Arrows">
        <cfvo type="percent" val="0"/>
        <cfvo type="percent" val="33"/>
        <cfvo type="percent" val="67"/>
      </iconSet>
    </cfRule>
    <cfRule type="cellIs" priority="90" operator="greaterThan" dxfId="0" stopIfTrue="1">
      <formula>0</formula>
    </cfRule>
    <cfRule type="iconSet" priority="82">
      <iconSet iconSet="3Arrows">
        <cfvo type="percent" val="0"/>
        <cfvo type="num" val="0"/>
        <cfvo type="num" val="0" gte="0"/>
      </iconSet>
    </cfRule>
    <cfRule type="iconSet" priority="83">
      <iconSet iconSet="3Arrows">
        <cfvo type="percent" val="0"/>
        <cfvo type="percent" val="33"/>
        <cfvo type="percent" val="67"/>
      </iconSet>
    </cfRule>
    <cfRule type="cellIs" priority="84" operator="greaterThan" dxfId="0" stopIfTrue="1">
      <formula>0</formula>
    </cfRule>
  </conditionalFormatting>
  <conditionalFormatting sqref="E29:F29">
    <cfRule type="iconSet" priority="41">
      <iconSet iconSet="3Arrows">
        <cfvo type="percent" val="0"/>
        <cfvo type="percent" val="33"/>
        <cfvo type="percent" val="67"/>
      </iconSet>
    </cfRule>
    <cfRule type="cellIs" priority="42" operator="greaterThan" dxfId="0" stopIfTrue="1">
      <formula>0</formula>
    </cfRule>
    <cfRule type="iconSet" priority="43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cellIs" priority="45" operator="greaterThan" dxfId="0" stopIfTrue="1">
      <formula>0</formula>
    </cfRule>
    <cfRule type="iconSet" priority="37">
      <iconSet iconSet="3Arrows">
        <cfvo type="percent" val="0"/>
        <cfvo type="num" val="0"/>
        <cfvo type="num" val="0" gte="0"/>
      </iconSet>
    </cfRule>
    <cfRule type="iconSet" priority="38">
      <iconSet iconSet="3Arrows">
        <cfvo type="percent" val="0"/>
        <cfvo type="percent" val="33"/>
        <cfvo type="percent" val="67"/>
      </iconSet>
    </cfRule>
    <cfRule type="cellIs" priority="39" operator="greaterThan" dxfId="0" stopIfTrue="1">
      <formula>0</formula>
    </cfRule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7">
      <iconSet iconSet="3Arrows">
        <cfvo type="percent" val="0"/>
        <cfvo type="num" val="0"/>
        <cfvo type="num" val="0" gte="0"/>
      </iconSet>
    </cfRule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</conditionalFormatting>
  <conditionalFormatting sqref="F34">
    <cfRule type="iconSet" priority="545">
      <iconSet iconSet="3Arrows">
        <cfvo type="percent" val="0"/>
        <cfvo type="num" val="0"/>
        <cfvo type="num" val="0" gte="0"/>
      </iconSet>
    </cfRule>
    <cfRule type="cellIs" priority="547" operator="greaterThan" dxfId="0" stopIfTrue="1">
      <formula>0</formula>
    </cfRule>
    <cfRule type="iconSet" priority="546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cellIs" priority="78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iconSet" priority="79">
      <iconSet iconSet="3Arrows">
        <cfvo type="percent" val="0"/>
        <cfvo type="num" val="0"/>
        <cfvo type="num" val="0" gte="0"/>
      </iconSet>
    </cfRule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31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cellIs" priority="66" operator="greaterThan" dxfId="0" stopIfTrue="1">
      <formula>0</formula>
    </cfRule>
    <cfRule type="iconSet" priority="64">
      <iconSet iconSet="3Arrows">
        <cfvo type="percent" val="0"/>
        <cfvo type="num" val="0"/>
        <cfvo type="num" val="0" gte="0"/>
      </iconSet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7">
      <iconSet iconSet="3Arrows">
        <cfvo type="percent" val="0"/>
        <cfvo type="num" val="0"/>
        <cfvo type="num" val="0" gte="0"/>
      </iconSet>
    </cfRule>
    <cfRule type="iconSet" priority="68">
      <iconSet iconSet="3Arrows">
        <cfvo type="percent" val="0"/>
        <cfvo type="percent" val="33"/>
        <cfvo type="percent" val="67"/>
      </iconSet>
    </cfRule>
    <cfRule type="cellIs" priority="69" operator="greaterThan" dxfId="0" stopIfTrue="1">
      <formula>0</formula>
    </cfRule>
  </conditionalFormatting>
  <conditionalFormatting sqref="R23:T23">
    <cfRule type="iconSet" priority="62">
      <iconSet iconSet="3Arrows">
        <cfvo type="percent" val="0"/>
        <cfvo type="percent" val="33"/>
        <cfvo type="percent" val="67"/>
      </iconSet>
    </cfRule>
    <cfRule type="iconSet" priority="56">
      <iconSet iconSet="3Arrows">
        <cfvo type="percent" val="0"/>
        <cfvo type="percent" val="33"/>
        <cfvo type="percent" val="67"/>
      </iconSet>
    </cfRule>
    <cfRule type="cellIs" priority="57" operator="greaterThan" dxfId="0" stopIfTrue="1">
      <formula>0</formula>
    </cfRule>
    <cfRule type="iconSet" priority="58">
      <iconSet iconSet="3Arrows">
        <cfvo type="percent" val="0"/>
        <cfvo type="num" val="0"/>
        <cfvo type="num" val="0" gte="0"/>
      </iconSet>
    </cfRule>
    <cfRule type="cellIs" priority="60" operator="greaterThan" dxfId="0" stopIfTrue="1">
      <formula>0</formula>
    </cfRule>
    <cfRule type="iconSet" priority="59">
      <iconSet iconSet="3Arrows">
        <cfvo type="percent" val="0"/>
        <cfvo type="percent" val="33"/>
        <cfvo type="percent" val="67"/>
      </iconSet>
    </cfRule>
    <cfRule type="iconSet" priority="61">
      <iconSet iconSet="3Arrows">
        <cfvo type="percent" val="0"/>
        <cfvo type="num" val="0"/>
        <cfvo type="num" val="0" gte="0"/>
      </iconSet>
    </cfRule>
    <cfRule type="cellIs" priority="63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R29:T29">
    <cfRule type="iconSet" priority="19">
      <iconSet iconSet="3Arrows">
        <cfvo type="percent" val="0"/>
        <cfvo type="num" val="0"/>
        <cfvo type="num" val="0" gte="0"/>
      </iconSet>
    </cfRule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3">
      <iconSet iconSet="3Arrows">
        <cfvo type="percent" val="0"/>
        <cfvo type="percent" val="33"/>
        <cfvo type="percent" val="67"/>
      </iconSet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V23:Z23"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  <cfRule type="cellIs" priority="48" operator="greaterThan" dxfId="0" stopIfTrue="1">
      <formula>0</formula>
    </cfRule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V29:Z29">
    <cfRule type="iconSet" priority="10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3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6">
      <iconSet iconSet="3Arrows">
        <cfvo type="percent" val="0"/>
        <cfvo type="num" val="0"/>
        <cfvo type="num" val="0" gte="0"/>
      </iconSet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4">
      <iconSet iconSet="3Arrows">
        <cfvo type="percent" val="0"/>
        <cfvo type="percent" val="33"/>
        <cfvo type="percent" val="67"/>
      </iconSet>
    </cfRule>
    <cfRule type="cellIs" priority="18" operator="greaterThan" dxfId="0" stopIfTrue="1">
      <formula>0</formula>
    </cfRule>
  </conditionalFormatting>
  <conditionalFormatting sqref="X34:Z34">
    <cfRule type="cellIs" priority="543" operator="greaterThan" dxfId="0" stopIfTrue="1">
      <formula>0</formula>
    </cfRule>
    <cfRule type="iconSet" priority="541">
      <iconSet iconSet="3Arrows">
        <cfvo type="percent" val="0"/>
        <cfvo type="num" val="0"/>
        <cfvo type="num" val="0" gte="0"/>
      </iconSet>
    </cfRule>
    <cfRule type="iconSet" priority="542">
      <iconSet iconSet="3Arrows">
        <cfvo type="percent" val="0"/>
        <cfvo type="percent" val="33"/>
        <cfvo type="percent" val="67"/>
      </iconSet>
    </cfRule>
  </conditionalFormatting>
  <conditionalFormatting sqref="AA34:AD34">
    <cfRule type="iconSet" priority="537">
      <iconSet iconSet="3Arrows">
        <cfvo type="percent" val="0"/>
        <cfvo type="num" val="0"/>
        <cfvo type="num" val="0" gte="0"/>
      </iconSet>
    </cfRule>
    <cfRule type="iconSet" priority="538">
      <iconSet iconSet="3Arrows">
        <cfvo type="percent" val="0"/>
        <cfvo type="percent" val="33"/>
        <cfvo type="percent" val="67"/>
      </iconSet>
    </cfRule>
    <cfRule type="cellIs" priority="539" operator="greaterThan" dxfId="0" stopIfTrue="1">
      <formula>0</formula>
    </cfRule>
  </conditionalFormatting>
  <conditionalFormatting sqref="AE32">
    <cfRule type="expression" priority="536" dxfId="94" stopIfTrue="1">
      <formula>$Z$32&lt;0</formula>
    </cfRule>
    <cfRule type="containsText" priority="535" operator="containsText" dxfId="94" stopIfTrue="1" text="Check">
      <formula>NOT(ISERROR(SEARCH("Check",AE32)))</formula>
    </cfRule>
  </conditionalFormatting>
  <dataValidations count="6">
    <dataValidation sqref="Y42" showDropDown="0" showInputMessage="1" showErrorMessage="0" allowBlank="0" prompt="PLEASE, DO NOT REMOVE FORMULA/LINK._x000a_DO NOT FORCE ENTRY."/>
    <dataValidation sqref="V41" showDropDown="0" showInputMessage="0" showErrorMessage="0" allowBlank="0"/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B1:AL42"/>
  <sheetViews>
    <sheetView showGridLines="0" tabSelected="1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2.7109375" customWidth="1" style="1" min="5" max="6"/>
    <col width="9.7109375" customWidth="1" style="1" min="7" max="7"/>
    <col width="12.7109375" customWidth="1" style="1" min="8" max="8"/>
    <col width="9.7109375" customWidth="1" style="1" min="9" max="9"/>
    <col width="12.7109375" customWidth="1" style="1" min="10" max="16"/>
    <col width="9.7109375" customWidth="1" style="1" min="17" max="17"/>
    <col width="18.7109375" customWidth="1" style="1" min="18" max="18"/>
    <col width="12.7109375" customWidth="1" style="1" min="19" max="20"/>
    <col width="9.7109375" customWidth="1" style="1" min="21" max="21"/>
    <col width="12.7109375" customWidth="1" style="1" min="22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JULY TO SEPTEMBER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20.1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Household/
Establishment/
Other Areas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 Out to Other Provinces</t>
        </is>
      </c>
    </row>
    <row r="13" ht="20.1" customFormat="1" customHeight="1" s="29">
      <c r="B13" s="326" t="n"/>
      <c r="C13" s="327" t="n"/>
      <c r="D13" s="328" t="n"/>
      <c r="E13" s="264" t="inlineStr">
        <is>
          <t>As of 01 July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30 September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20.1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Shipped In from Other Provinces</t>
        </is>
      </c>
      <c r="AC14" s="325" t="inlineStr">
        <is>
          <t>Total</t>
        </is>
      </c>
      <c r="AD14" s="328" t="n"/>
    </row>
    <row r="15" ht="20.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0.1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/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06" t="inlineStr">
        <is>
          <t>Survey Result 2022</t>
        </is>
      </c>
      <c r="C19" s="340" t="n"/>
      <c r="D19" s="33" t="inlineStr">
        <is>
          <t>A</t>
        </is>
      </c>
      <c r="E19" s="346" t="n">
        <v>18830</v>
      </c>
      <c r="F19" s="346" t="n">
        <v>13678</v>
      </c>
      <c r="G19" s="347">
        <f>IFERROR((F19/E19),0)</f>
        <v/>
      </c>
      <c r="H19" s="346" t="n">
        <v>13973</v>
      </c>
      <c r="I19" s="348">
        <f>IFERROR((H19/F19),0)</f>
        <v/>
      </c>
      <c r="J19" s="346" t="n">
        <v>2011</v>
      </c>
      <c r="K19" s="346" t="n">
        <v>3822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88</v>
      </c>
      <c r="P19" s="349">
        <f>SUM(N19:O19)</f>
        <v/>
      </c>
      <c r="Q19" s="348">
        <f>IFERROR((P19/M19),0)</f>
        <v/>
      </c>
      <c r="R19" s="346" t="n">
        <v>966</v>
      </c>
      <c r="S19" s="346" t="n">
        <v>18100</v>
      </c>
      <c r="T19" s="346" t="n">
        <v>14615</v>
      </c>
      <c r="U19" s="348">
        <f>IFERROR((T19/S19),0)</f>
        <v/>
      </c>
      <c r="V19" s="346" t="n">
        <v>2.075</v>
      </c>
      <c r="W19" s="346" t="n">
        <v>2.00445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07" t="inlineStr">
        <is>
          <t>PSO Estimate 2022</t>
        </is>
      </c>
      <c r="C20" s="340" t="n"/>
      <c r="D20" s="357" t="inlineStr">
        <is>
          <t>B</t>
        </is>
      </c>
      <c r="E20" s="358" t="n">
        <v>84023</v>
      </c>
      <c r="F20" s="358" t="n">
        <v>21006</v>
      </c>
      <c r="G20" s="359">
        <f>IFERROR((F20/E20),0)</f>
        <v/>
      </c>
      <c r="H20" s="358" t="n">
        <v>21426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5273</v>
      </c>
      <c r="P20" s="358">
        <f>SUM(N20:O20)</f>
        <v/>
      </c>
      <c r="Q20" s="359">
        <f>IFERROR((P20/M20),0)</f>
        <v/>
      </c>
      <c r="R20" s="358" t="n">
        <v>21005</v>
      </c>
      <c r="S20" s="358" t="n">
        <v>79171</v>
      </c>
      <c r="T20" s="358" t="n">
        <v>19792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2.08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06" t="inlineStr">
        <is>
          <t>Survey Result 2023</t>
        </is>
      </c>
      <c r="C21" s="340" t="n"/>
      <c r="D21" s="367" t="inlineStr">
        <is>
          <t>C</t>
        </is>
      </c>
      <c r="E21" s="442">
        <f>ROUND('[1]Table 2'!S17,0)</f>
        <v/>
      </c>
      <c r="F21" s="442">
        <f>ROUND('[1]Table 2'!T17,0)</f>
        <v/>
      </c>
      <c r="G21" s="443">
        <f>IFERROR((F21/E21),0)</f>
        <v/>
      </c>
      <c r="H21" s="444">
        <f>ROUND('[1]Table 3'!BL17,0)</f>
        <v/>
      </c>
      <c r="I21" s="443">
        <f>IFERROR((H21/F21),0)</f>
        <v/>
      </c>
      <c r="J21" s="445">
        <f>ROUND('[1]Table 3'!BN17,0)</f>
        <v/>
      </c>
      <c r="K21" s="445">
        <f>ROUND('[1]Table 3'!BO17,0)</f>
        <v/>
      </c>
      <c r="L21" s="446">
        <f>SUM(J21:K21)</f>
        <v/>
      </c>
      <c r="M21" s="442">
        <f>SUM(E21,H21,L21)</f>
        <v/>
      </c>
      <c r="N21" s="442">
        <f>ROUND('[1]Table 10'!X18,0)</f>
        <v/>
      </c>
      <c r="O21" s="442">
        <f>ROUND(SUM('[1]Table 10'!Z18,'[1]Table 10'!AB18),0)</f>
        <v/>
      </c>
      <c r="P21" s="446">
        <f>SUM(N21:O21)</f>
        <v/>
      </c>
      <c r="Q21" s="443">
        <f>IFERROR((P21/M21),0)</f>
        <v/>
      </c>
      <c r="R21" s="446">
        <f>ROUND('[1]Table 5'!R17,0)</f>
        <v/>
      </c>
      <c r="S21" s="447">
        <f>ROUND('[1]Table 2'!AI17,0)</f>
        <v/>
      </c>
      <c r="T21" s="446">
        <f>ROUND('[1]Table 2'!AJ17,0)</f>
        <v/>
      </c>
      <c r="U21" s="443">
        <f>IFERROR((T21/S21),0)</f>
        <v/>
      </c>
      <c r="V21" s="442">
        <f>ROUND('[1]Table 5'!AD17,0)</f>
        <v/>
      </c>
      <c r="W21" s="446">
        <f>ROUND('[1]Table 9'!AG17,0)</f>
        <v/>
      </c>
      <c r="X21" s="442">
        <f>SUM(R21,V21)</f>
        <v/>
      </c>
      <c r="Y21" s="448">
        <f>'[1]Table 6'!N17</f>
        <v/>
      </c>
      <c r="Z21" s="449">
        <f>IFERROR((X21*Y21)/1000,0)</f>
        <v/>
      </c>
      <c r="AA21" s="354" t="n"/>
      <c r="AB21" s="354" t="n"/>
      <c r="AC21" s="354" t="n"/>
      <c r="AD21" s="446">
        <f>ROUND('[1]Table 7'!T17,0)</f>
        <v/>
      </c>
    </row>
    <row r="22" ht="15.75" customFormat="1" customHeight="1" s="355" thickBot="1">
      <c r="B22" s="307" t="inlineStr">
        <is>
          <t>PSO Estimate 2023</t>
        </is>
      </c>
      <c r="C22" s="340" t="n"/>
      <c r="D22" s="357" t="inlineStr">
        <is>
          <t>D</t>
        </is>
      </c>
      <c r="E22" s="372">
        <f>'Q2'!S22</f>
        <v/>
      </c>
      <c r="F22" s="372">
        <f>'Q2'!T22</f>
        <v/>
      </c>
      <c r="G22" s="450">
        <f>IFERROR((F22/E22),0)</f>
        <v/>
      </c>
      <c r="H22" s="372" t="n"/>
      <c r="I22" s="451">
        <f>IFERROR((H22/F22),0)</f>
        <v/>
      </c>
      <c r="J22" s="372" t="n"/>
      <c r="K22" s="372" t="n"/>
      <c r="L22" s="452">
        <f>SUM(J22:K22)</f>
        <v/>
      </c>
      <c r="M22" s="453">
        <f>SUM(E22,H22,L22)</f>
        <v/>
      </c>
      <c r="N22" s="372" t="n"/>
      <c r="O22" s="372" t="n"/>
      <c r="P22" s="452">
        <f>SUM(N22:O22)</f>
        <v/>
      </c>
      <c r="Q22" s="454">
        <f>IFERROR((P22/M22),0)</f>
        <v/>
      </c>
      <c r="R22" s="375" t="n"/>
      <c r="S22" s="375" t="n"/>
      <c r="T22" s="372" t="n"/>
      <c r="U22" s="455">
        <f>IFERROR((T22/S22),0)</f>
        <v/>
      </c>
      <c r="V22" s="453">
        <f>(M22)-(P22+R22+S22)-(W22)</f>
        <v/>
      </c>
      <c r="W22" s="372" t="n"/>
      <c r="X22" s="453">
        <f>SUM(R22,V22)</f>
        <v/>
      </c>
      <c r="Y22" s="376" t="n"/>
      <c r="Z22" s="456">
        <f>IFERROR((X22*Y22)/1000,0)</f>
        <v/>
      </c>
      <c r="AA22" s="364" t="n"/>
      <c r="AB22" s="364" t="n"/>
      <c r="AC22" s="364" t="n"/>
      <c r="AD22" s="364" t="n"/>
    </row>
    <row r="23" ht="15.75" customFormat="1" customHeight="1" s="378">
      <c r="B23" s="457" t="inlineStr">
        <is>
          <t>% CHANGE</t>
        </is>
      </c>
      <c r="C23" s="380" t="n"/>
      <c r="D23" s="388" t="n"/>
      <c r="E23" s="458">
        <f>IFERROR((E22/E20-1)*100,0)</f>
        <v/>
      </c>
      <c r="F23" s="458">
        <f>IFERROR((F22/F20-1)*100,0)</f>
        <v/>
      </c>
      <c r="G23" s="364" t="n"/>
      <c r="H23" s="458">
        <f>IFERROR((H22/H20-1)*100,0)</f>
        <v/>
      </c>
      <c r="I23" s="364" t="n"/>
      <c r="J23" s="458">
        <f>IFERROR((J22/J20-1)*100,0)</f>
        <v/>
      </c>
      <c r="K23" s="458">
        <f>IFERROR((K22/K20-1)*100,0)</f>
        <v/>
      </c>
      <c r="L23" s="458">
        <f>IFERROR((L22/L20-1)*100,0)</f>
        <v/>
      </c>
      <c r="M23" s="458">
        <f>IFERROR((M22/M20-1)*100,0)</f>
        <v/>
      </c>
      <c r="N23" s="458">
        <f>IFERROR((N22/N20-1)*100,0)</f>
        <v/>
      </c>
      <c r="O23" s="458">
        <f>IFERROR((O22/O20-1)*100,0)</f>
        <v/>
      </c>
      <c r="P23" s="458">
        <f>IFERROR((P22/P20-1)*100,0)</f>
        <v/>
      </c>
      <c r="Q23" s="364" t="n"/>
      <c r="R23" s="458">
        <f>IFERROR((R22/R20-1)*100,0)</f>
        <v/>
      </c>
      <c r="S23" s="458">
        <f>IFERROR((S22/S20-1)*100,0)</f>
        <v/>
      </c>
      <c r="T23" s="458">
        <f>IFERROR((T22/T20-1)*100,0)</f>
        <v/>
      </c>
      <c r="U23" s="364" t="n"/>
      <c r="V23" s="458">
        <f>IFERROR((V22/V20-1)*100,0)</f>
        <v/>
      </c>
      <c r="W23" s="458">
        <f>IFERROR((W22/W20-1)*100,0)</f>
        <v/>
      </c>
      <c r="X23" s="458">
        <f>IFERROR((X22/X20-1)*100,0)</f>
        <v/>
      </c>
      <c r="Y23" s="458">
        <f>IFERROR((Y22/Y20-1)*100,0)</f>
        <v/>
      </c>
      <c r="Z23" s="458">
        <f>IFERROR((Z22/Z20-1)*100,0)</f>
        <v/>
      </c>
      <c r="AA23" s="364" t="n"/>
      <c r="AB23" s="364" t="n"/>
      <c r="AC23" s="364" t="n"/>
      <c r="AD23" s="364" t="n"/>
    </row>
    <row r="24" ht="15.75" customFormat="1" customHeight="1" s="366">
      <c r="B24" s="181" t="inlineStr">
        <is>
          <t>CLPS</t>
        </is>
      </c>
      <c r="C24" s="182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06" t="inlineStr">
        <is>
          <t>Survey Result 2022</t>
        </is>
      </c>
      <c r="C25" s="340" t="n"/>
      <c r="D25" s="367" t="inlineStr">
        <is>
          <t>E</t>
        </is>
      </c>
      <c r="E25" s="346" t="n">
        <v>2513</v>
      </c>
      <c r="F25" s="346" t="n">
        <v>2420</v>
      </c>
      <c r="G25" s="347">
        <f>IFERROR((F25/E25),0)</f>
        <v/>
      </c>
      <c r="H25" s="346" t="n">
        <v>0</v>
      </c>
      <c r="I25" s="348">
        <f>IFERROR((H25/F25),0)</f>
        <v/>
      </c>
      <c r="J25" s="346" t="n">
        <v>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12</v>
      </c>
      <c r="P25" s="349">
        <f>SUM(N25:O25)</f>
        <v/>
      </c>
      <c r="Q25" s="348">
        <f>IFERROR((P25/M25),0)</f>
        <v/>
      </c>
      <c r="R25" s="346" t="n">
        <v>12</v>
      </c>
      <c r="S25" s="346" t="n">
        <v>13</v>
      </c>
      <c r="T25" s="346" t="n">
        <v>12</v>
      </c>
      <c r="U25" s="348">
        <f>IFERROR((T25/S25),0)</f>
        <v/>
      </c>
      <c r="V25" s="346" t="n">
        <v>1.506785137318255</v>
      </c>
      <c r="W25" s="346" t="n">
        <v>3.748881421647819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07" t="inlineStr">
        <is>
          <t>PSO Estimate 2022</t>
        </is>
      </c>
      <c r="C26" s="340" t="n"/>
      <c r="D26" s="357" t="inlineStr">
        <is>
          <t>F</t>
        </is>
      </c>
      <c r="E26" s="358" t="n">
        <v>2525</v>
      </c>
      <c r="F26" s="358" t="n">
        <v>2419</v>
      </c>
      <c r="G26" s="359">
        <f>IFERROR((F26/E26),0)</f>
        <v/>
      </c>
      <c r="H26" s="358" t="n">
        <v>0</v>
      </c>
      <c r="I26" s="359">
        <f>IFERROR((H26/F26),0)</f>
        <v/>
      </c>
      <c r="J26" s="358" t="n">
        <v>0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12</v>
      </c>
      <c r="P26" s="358">
        <f>SUM(N26:O26)</f>
        <v/>
      </c>
      <c r="Q26" s="359">
        <f>IFERROR((P26/M26),0)</f>
        <v/>
      </c>
      <c r="R26" s="358" t="n">
        <v>12</v>
      </c>
      <c r="S26" s="358" t="n">
        <v>13</v>
      </c>
      <c r="T26" s="358" t="n">
        <v>12</v>
      </c>
      <c r="U26" s="361">
        <f>IFERROR((T26/S26),0)</f>
        <v/>
      </c>
      <c r="V26" s="358" t="n">
        <v>2488</v>
      </c>
      <c r="W26" s="358" t="n">
        <v>0</v>
      </c>
      <c r="X26" s="360">
        <f>SUM($R26,$V26)</f>
        <v/>
      </c>
      <c r="Y26" s="362" t="n">
        <v>1.88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06" t="inlineStr">
        <is>
          <t>Survey Result 2023</t>
        </is>
      </c>
      <c r="C27" s="340" t="n"/>
      <c r="D27" s="367" t="inlineStr">
        <is>
          <t>G</t>
        </is>
      </c>
      <c r="E27" s="442">
        <f>ROUND('[2]Table 2'!P17,0)</f>
        <v/>
      </c>
      <c r="F27" s="442">
        <f>ROUND('[2]Table 2'!Q17,0)</f>
        <v/>
      </c>
      <c r="G27" s="443">
        <f>IFERROR((F27/E27),0)</f>
        <v/>
      </c>
      <c r="H27" s="444">
        <f>ROUND('[2]Table 3'!BI17,0)</f>
        <v/>
      </c>
      <c r="I27" s="443">
        <f>IFERROR((H27/F27),0)</f>
        <v/>
      </c>
      <c r="J27" s="445">
        <f>ROUND('[2]Table 3'!BK17,0)</f>
        <v/>
      </c>
      <c r="K27" s="445">
        <f>ROUND('[2]Table 3'!BL17,0)</f>
        <v/>
      </c>
      <c r="L27" s="446">
        <f>SUM(J27:K27)</f>
        <v/>
      </c>
      <c r="M27" s="442">
        <f>SUM(E27,H27,L27)</f>
        <v/>
      </c>
      <c r="N27" s="442">
        <f>ROUND('[2]Table 10'!U18,0)</f>
        <v/>
      </c>
      <c r="O27" s="442">
        <f>ROUND(SUM('[2]Table 10'!W18,'[2]Table 10'!Y18),0)</f>
        <v/>
      </c>
      <c r="P27" s="446">
        <f>SUM(N27:O27)</f>
        <v/>
      </c>
      <c r="Q27" s="443">
        <f>IFERROR((P27/M27),0)</f>
        <v/>
      </c>
      <c r="R27" s="446">
        <f>ROUND('[2]Table 5'!O17,0)</f>
        <v/>
      </c>
      <c r="S27" s="447">
        <f>ROUND('[2]Table 2'!AF17,0)</f>
        <v/>
      </c>
      <c r="T27" s="446">
        <f>ROUND('[2]Table 2'!AG17,0)</f>
        <v/>
      </c>
      <c r="U27" s="443">
        <f>IFERROR((T27/S27),0)</f>
        <v/>
      </c>
      <c r="V27" s="442">
        <f>ROUND('[2]Table 5'!AA17,0)</f>
        <v/>
      </c>
      <c r="W27" s="446">
        <f>ROUND('[2]Table 9'!AD17,0)</f>
        <v/>
      </c>
      <c r="X27" s="442">
        <f>SUM(R27,V27)</f>
        <v/>
      </c>
      <c r="Y27" s="448">
        <f>'[2]Table 6'!K17</f>
        <v/>
      </c>
      <c r="Z27" s="449">
        <f>IFERROR((X27*Y27)/1000,0)</f>
        <v/>
      </c>
      <c r="AA27" s="354" t="n"/>
      <c r="AB27" s="354" t="n"/>
      <c r="AC27" s="354" t="n"/>
      <c r="AD27" s="446">
        <f>ROUND('[2]Table 7'!Q17,0)</f>
        <v/>
      </c>
    </row>
    <row r="28" ht="15.75" customFormat="1" customHeight="1" s="355" thickBot="1">
      <c r="B28" s="307" t="inlineStr">
        <is>
          <t>PSO Estimate 2023</t>
        </is>
      </c>
      <c r="C28" s="340" t="n"/>
      <c r="D28" s="357" t="inlineStr">
        <is>
          <t>H</t>
        </is>
      </c>
      <c r="E28" s="372">
        <f>'Q2'!S28</f>
        <v/>
      </c>
      <c r="F28" s="372">
        <f>'Q2'!T28</f>
        <v/>
      </c>
      <c r="G28" s="450">
        <f>IFERROR((F28/E28),0)</f>
        <v/>
      </c>
      <c r="H28" s="372" t="n"/>
      <c r="I28" s="451">
        <f>IFERROR((H28/F28),0)</f>
        <v/>
      </c>
      <c r="J28" s="372" t="n"/>
      <c r="K28" s="372" t="n"/>
      <c r="L28" s="452">
        <f>SUM(J28:K28)</f>
        <v/>
      </c>
      <c r="M28" s="453">
        <f>SUM(E28,H28,L28)</f>
        <v/>
      </c>
      <c r="N28" s="372" t="n"/>
      <c r="O28" s="372" t="n"/>
      <c r="P28" s="452">
        <f>SUM(N28:O28)</f>
        <v/>
      </c>
      <c r="Q28" s="454">
        <f>IFERROR((P28/M28),0)</f>
        <v/>
      </c>
      <c r="R28" s="375" t="n"/>
      <c r="S28" s="375" t="n"/>
      <c r="T28" s="372" t="n"/>
      <c r="U28" s="455">
        <f>IFERROR((T28/S28),0)</f>
        <v/>
      </c>
      <c r="V28" s="453">
        <f>(M28)-(P28+R28+S28)-(W28)</f>
        <v/>
      </c>
      <c r="W28" s="372" t="n"/>
      <c r="X28" s="453">
        <f>SUM(R28,V28)</f>
        <v/>
      </c>
      <c r="Y28" s="376" t="n"/>
      <c r="Z28" s="456">
        <f>IFERROR((X28*Y28)/1000,0)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457" t="inlineStr">
        <is>
          <t>% CHANGE</t>
        </is>
      </c>
      <c r="C29" s="380" t="n"/>
      <c r="D29" s="388" t="n"/>
      <c r="E29" s="458">
        <f>IFERROR((E28/E26-1)*100,0)</f>
        <v/>
      </c>
      <c r="F29" s="458">
        <f>IFERROR((F28/F26-1)*100,0)</f>
        <v/>
      </c>
      <c r="G29" s="364" t="n"/>
      <c r="H29" s="458">
        <f>IFERROR((H28/H26-1)*100,0)</f>
        <v/>
      </c>
      <c r="I29" s="364" t="n"/>
      <c r="J29" s="458">
        <f>IFERROR((J28/J26-1)*100,0)</f>
        <v/>
      </c>
      <c r="K29" s="458">
        <f>IFERROR((K28/K26-1)*100,0)</f>
        <v/>
      </c>
      <c r="L29" s="458">
        <f>IFERROR((L28/L26-1)*100,0)</f>
        <v/>
      </c>
      <c r="M29" s="458">
        <f>IFERROR((M28/M26-1)*100,0)</f>
        <v/>
      </c>
      <c r="N29" s="458">
        <f>IFERROR((N28/N26-1)*100,0)</f>
        <v/>
      </c>
      <c r="O29" s="458">
        <f>IFERROR((O28/O26-1)*100,0)</f>
        <v/>
      </c>
      <c r="P29" s="458">
        <f>IFERROR((P28/P26-1)*100,0)</f>
        <v/>
      </c>
      <c r="Q29" s="364" t="n"/>
      <c r="R29" s="458">
        <f>IFERROR((R28/R26-1)*100,0)</f>
        <v/>
      </c>
      <c r="S29" s="458">
        <f>IFERROR((S28/S26-1)*100,0)</f>
        <v/>
      </c>
      <c r="T29" s="458">
        <f>IFERROR((T28/T26-1)*100,0)</f>
        <v/>
      </c>
      <c r="U29" s="364" t="n"/>
      <c r="V29" s="458">
        <f>IFERROR((V28/V26-1)*100,0)</f>
        <v/>
      </c>
      <c r="W29" s="458">
        <f>IFERROR((W28/W26-1)*100,0)</f>
        <v/>
      </c>
      <c r="X29" s="458">
        <f>IFERROR((X28/X26-1)*100,0)</f>
        <v/>
      </c>
      <c r="Y29" s="458">
        <f>IFERROR((Y28/Y26-1)*100,0)</f>
        <v/>
      </c>
      <c r="Z29" s="458">
        <f>IFERROR((Z28/Z26-1)*100,0)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0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95" t="inlineStr">
        <is>
          <t>PSO_Estimate 2022</t>
        </is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>
        <f>[3]Q4!$F$17</f>
        <v/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95" t="inlineStr">
        <is>
          <t>PSO_Estimate 2023</t>
        </is>
      </c>
      <c r="C32" s="340" t="n"/>
      <c r="D32" s="413" t="inlineStr">
        <is>
          <t>J</t>
        </is>
      </c>
      <c r="E32" s="459">
        <f>SUM(E22,E28)</f>
        <v/>
      </c>
      <c r="F32" s="459">
        <f>SUM(F22,F28)</f>
        <v/>
      </c>
      <c r="G32" s="454">
        <f>IFERROR((F32/E32),0)</f>
        <v/>
      </c>
      <c r="H32" s="459">
        <f>SUM(H22,H28)</f>
        <v/>
      </c>
      <c r="I32" s="454">
        <f>IFERROR((H32/F32),0)</f>
        <v/>
      </c>
      <c r="J32" s="459">
        <f>SUM(J22,J28)</f>
        <v/>
      </c>
      <c r="K32" s="459">
        <f>SUM(K22,K28)</f>
        <v/>
      </c>
      <c r="L32" s="452">
        <f>SUM(J32:K32)</f>
        <v/>
      </c>
      <c r="M32" s="459">
        <f>SUM(E32,H32,L32)</f>
        <v/>
      </c>
      <c r="N32" s="459">
        <f>SUM(N22,N28)</f>
        <v/>
      </c>
      <c r="O32" s="459">
        <f>SUM(O22,O28)</f>
        <v/>
      </c>
      <c r="P32" s="452">
        <f>SUM(N32:O32)</f>
        <v/>
      </c>
      <c r="Q32" s="454">
        <f>IFERROR((P32/M32),0)</f>
        <v/>
      </c>
      <c r="R32" s="459">
        <f>SUM(R22,R28)</f>
        <v/>
      </c>
      <c r="S32" s="460">
        <f>SUM(S22,S28)</f>
        <v/>
      </c>
      <c r="T32" s="460">
        <f>SUM(T22,T28)</f>
        <v/>
      </c>
      <c r="U32" s="454">
        <f>IFERROR((T32/S32),0)</f>
        <v/>
      </c>
      <c r="V32" s="459">
        <f>(M32)-(P32+R32+S32)-(W32)</f>
        <v/>
      </c>
      <c r="W32" s="460">
        <f>SUM(W22,W28)</f>
        <v/>
      </c>
      <c r="X32" s="460">
        <f>SUM(X22,X28)</f>
        <v/>
      </c>
      <c r="Y32" s="461">
        <f>IFERROR((Z32*1000)/X32,0)</f>
        <v/>
      </c>
      <c r="Z32" s="461">
        <f>SUM(Z22,Z28)</f>
        <v/>
      </c>
      <c r="AA32" s="462">
        <f>IF(AB32&gt;AC32,"ERROR",AC32-AB32)</f>
        <v/>
      </c>
      <c r="AB32" s="372" t="n"/>
      <c r="AC32" s="463">
        <f>IF([3]Q3!Q17=0,[3]Q2!X17,[3]Q3!Q17)</f>
        <v/>
      </c>
      <c r="AD32" s="372" t="n"/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457" t="inlineStr">
        <is>
          <t>% CHANGE</t>
        </is>
      </c>
      <c r="C33" s="380" t="n"/>
      <c r="D33" s="364" t="n"/>
      <c r="E33" s="458">
        <f>IFERROR((E32/E31-1)*100,0)</f>
        <v/>
      </c>
      <c r="F33" s="458">
        <f>IFERROR((F32/F31-1)*100,0)</f>
        <v/>
      </c>
      <c r="G33" s="364" t="n"/>
      <c r="H33" s="458">
        <f>IFERROR((H32/H31-1)*100,0)</f>
        <v/>
      </c>
      <c r="I33" s="388" t="n"/>
      <c r="J33" s="458">
        <f>IFERROR((J32/J31-1)*100,0)</f>
        <v/>
      </c>
      <c r="K33" s="458">
        <f>IFERROR((K32/K31-1)*100,0)</f>
        <v/>
      </c>
      <c r="L33" s="458">
        <f>IFERROR((L32/L31-1)*100,0)</f>
        <v/>
      </c>
      <c r="M33" s="458">
        <f>IFERROR((M32/M31-1)*100,0)</f>
        <v/>
      </c>
      <c r="N33" s="458">
        <f>IFERROR((N32/N31-1)*100,0)</f>
        <v/>
      </c>
      <c r="O33" s="458">
        <f>IFERROR((O32/O31-1)*100,0)</f>
        <v/>
      </c>
      <c r="P33" s="458">
        <f>IFERROR((P32/P31-1)*100,0)</f>
        <v/>
      </c>
      <c r="Q33" s="364" t="n"/>
      <c r="R33" s="458">
        <f>IFERROR((R32/R31-1)*100,0)</f>
        <v/>
      </c>
      <c r="S33" s="458">
        <f>IFERROR((S32/S31-1)*100,0)</f>
        <v/>
      </c>
      <c r="T33" s="458">
        <f>IFERROR((T32/T31-1)*100,0)</f>
        <v/>
      </c>
      <c r="U33" s="364" t="n"/>
      <c r="V33" s="458">
        <f>IFERROR((V32/V31-1)*100,0)</f>
        <v/>
      </c>
      <c r="W33" s="458">
        <f>IFERROR((W32/W31-1)*100,0)</f>
        <v/>
      </c>
      <c r="X33" s="458">
        <f>IFERROR((X32/X31-1)*100,0)</f>
        <v/>
      </c>
      <c r="Y33" s="458">
        <f>IFERROR((Y32/Y31-1)*100,0)</f>
        <v/>
      </c>
      <c r="Z33" s="458">
        <f>IFERROR((Z32/Z31-1)*100,0)</f>
        <v/>
      </c>
      <c r="AA33" s="458">
        <f>IFERROR((AA32/AA31-1)*100,0)</f>
        <v/>
      </c>
      <c r="AB33" s="458">
        <f>IFERROR((AB32/AB31-1)*100,0)</f>
        <v/>
      </c>
      <c r="AC33" s="458">
        <f>IFERROR((AC32/AC31-1)*100,0)</f>
        <v/>
      </c>
      <c r="AD33" s="458">
        <f>IFERROR((AD32/AD31-1)*100,0)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2" t="n"/>
      <c r="W35" s="431" t="n"/>
      <c r="X35" s="432" t="n"/>
      <c r="Y35" s="433" t="n"/>
      <c r="Z35" s="433" t="n"/>
      <c r="AA35" s="433" t="n"/>
      <c r="AB35" s="432" t="n"/>
      <c r="AC35" s="433" t="n"/>
      <c r="AD35" s="355" t="n"/>
      <c r="AE35" s="378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I36" s="426" t="n"/>
      <c r="J36" s="426" t="n"/>
      <c r="K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4" t="n"/>
      <c r="AB36" s="412" t="n"/>
      <c r="AC36" s="434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5" t="n"/>
      <c r="W37" s="420" t="n"/>
      <c r="X37" s="355" t="n"/>
      <c r="Y37" s="355" t="n"/>
      <c r="Z37" s="355" t="n"/>
      <c r="AA37" s="420" t="n"/>
      <c r="AB37" s="355" t="n"/>
      <c r="AC37" s="436" t="n"/>
      <c r="AD37" s="355" t="n"/>
      <c r="AE37" s="378" t="n"/>
    </row>
    <row r="38" ht="18" customFormat="1" customHeight="1" s="26">
      <c r="B38" s="76" t="inlineStr">
        <is>
          <t>5/   Average Local Liveweight (in Kilograms)</t>
        </is>
      </c>
      <c r="E38" s="25" t="n"/>
      <c r="G38" s="21" t="n"/>
      <c r="H38" s="25" t="n"/>
      <c r="I38" s="25" t="n"/>
      <c r="J38" s="25" t="n"/>
      <c r="K38" s="25" t="n"/>
      <c r="L38" s="25" t="n"/>
      <c r="V38" s="430" t="n"/>
      <c r="AA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2" t="n"/>
      <c r="X39" s="437" t="n"/>
      <c r="Y39" s="433" t="n"/>
      <c r="Z39" s="438" t="n"/>
      <c r="AA39" s="433" t="n"/>
      <c r="AD39" s="2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2" t="n"/>
      <c r="X40" s="437" t="n"/>
      <c r="Y40" s="433" t="n"/>
      <c r="Z40" s="437" t="n"/>
      <c r="AA40" s="433" t="n"/>
      <c r="AD40" s="21" t="n"/>
    </row>
    <row r="42">
      <c r="B42" s="86" t="n"/>
    </row>
  </sheetData>
  <mergeCells count="55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AF32:AL33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5"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36:AC44" showDropDown="0" showInputMessage="1" showErrorMessage="0" allowBlank="0"/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B1:AL43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1.5703125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OCTOBER - DECEMBER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October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December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18395</v>
      </c>
      <c r="F19" s="346" t="n">
        <v>8968</v>
      </c>
      <c r="G19" s="347">
        <f>IFERROR((F19/E19),0)</f>
        <v/>
      </c>
      <c r="H19" s="346" t="n">
        <v>5294</v>
      </c>
      <c r="I19" s="348">
        <f>IFERROR((H19/F19),0)</f>
        <v/>
      </c>
      <c r="J19" s="346" t="n">
        <v>73</v>
      </c>
      <c r="K19" s="346" t="n">
        <v>2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51</v>
      </c>
      <c r="P19" s="349">
        <f>SUM(N19:O19)</f>
        <v/>
      </c>
      <c r="Q19" s="348">
        <f>IFERROR((P19/M19),0)</f>
        <v/>
      </c>
      <c r="R19" s="346" t="n">
        <v>1868</v>
      </c>
      <c r="S19" s="346" t="n">
        <v>11619</v>
      </c>
      <c r="T19" s="346" t="n">
        <v>8197</v>
      </c>
      <c r="U19" s="348">
        <f>IFERROR((T19/S19),0)</f>
        <v/>
      </c>
      <c r="V19" s="346" t="n">
        <v>1.65</v>
      </c>
      <c r="W19" s="346" t="n">
        <v>3.1383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79171</v>
      </c>
      <c r="F20" s="358" t="n">
        <v>19792</v>
      </c>
      <c r="G20" s="359">
        <f>IFERROR((F20/E20),0)</f>
        <v/>
      </c>
      <c r="H20" s="358" t="n">
        <v>11677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1448</v>
      </c>
      <c r="P20" s="358">
        <f>SUM(N20:O20)</f>
        <v/>
      </c>
      <c r="Q20" s="359">
        <f>IFERROR((P20/M20),0)</f>
        <v/>
      </c>
      <c r="R20" s="358" t="n">
        <v>11876</v>
      </c>
      <c r="S20" s="358" t="n">
        <v>69607</v>
      </c>
      <c r="T20" s="358" t="n">
        <v>17402</v>
      </c>
      <c r="U20" s="361">
        <f>IFERROR((T20/S20),0)</f>
        <v/>
      </c>
      <c r="V20" s="358" t="n">
        <v>7917</v>
      </c>
      <c r="W20" s="358" t="n">
        <v>0</v>
      </c>
      <c r="X20" s="360">
        <f>SUM($R20,$V20)</f>
        <v/>
      </c>
      <c r="Y20" s="362" t="n">
        <v>1.87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"&amp;RIGHT($E$13,4)</f>
        <v/>
      </c>
      <c r="C21" s="340" t="n"/>
      <c r="D21" s="367" t="inlineStr">
        <is>
          <t>C</t>
        </is>
      </c>
      <c r="E21" s="351" t="n">
        <v>0</v>
      </c>
      <c r="F21" s="351" t="n">
        <v>0</v>
      </c>
      <c r="G21" s="348">
        <f>IFERROR((F21/E21),0)</f>
        <v/>
      </c>
      <c r="H21" s="368" t="n">
        <v>0</v>
      </c>
      <c r="I21" s="348">
        <f>IFERROR((H21/F21),0)</f>
        <v/>
      </c>
      <c r="J21" s="369" t="n">
        <v>0</v>
      </c>
      <c r="K21" s="369" t="n">
        <v>0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0</v>
      </c>
      <c r="P21" s="349">
        <f>SUM(N21:O21)</f>
        <v/>
      </c>
      <c r="Q21" s="348">
        <f>IFERROR((P21/M21),0)</f>
        <v/>
      </c>
      <c r="R21" s="349" t="n">
        <v>0</v>
      </c>
      <c r="S21" s="370" t="n">
        <v>0</v>
      </c>
      <c r="T21" s="349" t="n">
        <v>0</v>
      </c>
      <c r="U21" s="348">
        <f>IFERROR((T21/S21),0)</f>
        <v/>
      </c>
      <c r="V21" s="351" t="n">
        <v>0</v>
      </c>
      <c r="W21" s="349" t="n">
        <v>0</v>
      </c>
      <c r="X21" s="351">
        <f>SUM($R21,$V21)</f>
        <v/>
      </c>
      <c r="Y21" s="371" t="n">
        <v>0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/>
      <c r="F22" s="372" t="n"/>
      <c r="G22" s="373">
        <f>IFERROR((F22/E22),0)</f>
        <v/>
      </c>
      <c r="H22" s="372" t="n"/>
      <c r="I22" s="374">
        <f>IFERROR((H22/F22),0)</f>
        <v/>
      </c>
      <c r="J22" s="372" t="n"/>
      <c r="K22" s="372" t="n"/>
      <c r="L22" s="358">
        <f>SUM(J22:K22)</f>
        <v/>
      </c>
      <c r="M22" s="360">
        <f>SUM($E22,$H22,$L22)</f>
        <v/>
      </c>
      <c r="N22" s="372" t="n"/>
      <c r="O22" s="372" t="n"/>
      <c r="P22" s="358">
        <f>SUM(N22:O22)</f>
        <v/>
      </c>
      <c r="Q22" s="359">
        <f>IFERROR((P22/M22),0)</f>
        <v/>
      </c>
      <c r="R22" s="375" t="n"/>
      <c r="S22" s="375" t="n"/>
      <c r="T22" s="372" t="n"/>
      <c r="U22" s="361">
        <f>IFERROR((T22/S22),0)</f>
        <v/>
      </c>
      <c r="V22" s="360">
        <f>(M22)-(P22+R22+S22)-(W22)</f>
        <v/>
      </c>
      <c r="W22" s="372" t="n"/>
      <c r="X22" s="360">
        <f>SUM($R22,$V22)</f>
        <v/>
      </c>
      <c r="Y22" s="376" t="n"/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88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</v>
      </c>
      <c r="F25" s="346" t="n">
        <v>12</v>
      </c>
      <c r="G25" s="347">
        <f>IFERROR((F25/E25),0)</f>
        <v/>
      </c>
      <c r="H25" s="346" t="n">
        <v>0</v>
      </c>
      <c r="I25" s="348">
        <f>IFERROR((H25/F25),0)</f>
        <v/>
      </c>
      <c r="J25" s="346" t="n">
        <v>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0</v>
      </c>
      <c r="P25" s="349">
        <f>SUM(N25:O25)</f>
        <v/>
      </c>
      <c r="Q25" s="348">
        <f>IFERROR((P25/M25),0)</f>
        <v/>
      </c>
      <c r="R25" s="346" t="n">
        <v>4</v>
      </c>
      <c r="S25" s="346" t="n">
        <v>0</v>
      </c>
      <c r="T25" s="346" t="n">
        <v>0</v>
      </c>
      <c r="U25" s="348">
        <f>IFERROR((T25/S25),0)</f>
        <v/>
      </c>
      <c r="V25" s="346" t="n">
        <v>2.5</v>
      </c>
      <c r="W25" s="346" t="n">
        <v>0.0325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</v>
      </c>
      <c r="F26" s="358" t="n">
        <v>12</v>
      </c>
      <c r="G26" s="359">
        <f>IFERROR((F26/E26),0)</f>
        <v/>
      </c>
      <c r="H26" s="358" t="n">
        <v>0</v>
      </c>
      <c r="I26" s="359">
        <f>IFERROR((H26/F26),0)</f>
        <v/>
      </c>
      <c r="J26" s="358" t="n">
        <v>0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0</v>
      </c>
      <c r="P26" s="358">
        <f>SUM(N26:O26)</f>
        <v/>
      </c>
      <c r="Q26" s="359">
        <f>IFERROR((P26/M26),0)</f>
        <v/>
      </c>
      <c r="R26" s="358" t="n">
        <v>4</v>
      </c>
      <c r="S26" s="358" t="n">
        <v>0</v>
      </c>
      <c r="T26" s="358" t="n">
        <v>0</v>
      </c>
      <c r="U26" s="361">
        <f>IFERROR((T26/S26),0)</f>
        <v/>
      </c>
      <c r="V26" s="358" t="n">
        <v>9</v>
      </c>
      <c r="W26" s="358" t="n">
        <v>0</v>
      </c>
      <c r="X26" s="360">
        <f>SUM($R26,$V26)</f>
        <v/>
      </c>
      <c r="Y26" s="362" t="n">
        <v>2.5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/>
      <c r="F28" s="372" t="n"/>
      <c r="G28" s="373">
        <f>IFERROR((F28/E28),0)</f>
        <v/>
      </c>
      <c r="H28" s="372" t="n"/>
      <c r="I28" s="374">
        <f>IFERROR((H28/F28),0)</f>
        <v/>
      </c>
      <c r="J28" s="372" t="n"/>
      <c r="K28" s="372" t="n"/>
      <c r="L28" s="358">
        <f>SUM(J28:K28)</f>
        <v/>
      </c>
      <c r="M28" s="360">
        <f>SUM($E28,$H28,$L28)</f>
        <v/>
      </c>
      <c r="N28" s="372" t="n"/>
      <c r="O28" s="372" t="n"/>
      <c r="P28" s="358">
        <f>SUM(N28:O28)</f>
        <v/>
      </c>
      <c r="Q28" s="359">
        <f>IFERROR((P28/M28),0)</f>
        <v/>
      </c>
      <c r="R28" s="375" t="n"/>
      <c r="S28" s="375" t="n"/>
      <c r="T28" s="372" t="n"/>
      <c r="U28" s="361">
        <f>IFERROR((T28/S28),0)</f>
        <v/>
      </c>
      <c r="V28" s="360">
        <f>(M28)-(P28+R28+S28)-(W28)</f>
        <v/>
      </c>
      <c r="W28" s="372" t="n"/>
      <c r="X28" s="360">
        <f>SUM($R28,$V28)</f>
        <v/>
      </c>
      <c r="Y28" s="376" t="n"/>
      <c r="Z28" s="363">
        <f>IFERROR(($X28*$Y28)/1000,"0")</f>
        <v/>
      </c>
      <c r="AA28" s="364" t="n"/>
      <c r="AB28" s="364" t="n"/>
      <c r="AC28" s="364" t="n"/>
      <c r="AD28" s="377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77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>
        <f>[3]CDSPDP_SERIES!$S$147</f>
        <v/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($M32)-($P32+$R32+$S32)-($W32)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/>
      <c r="AC32" s="415">
        <f>IF([3]CDSPDP_SERIES!$S$165=0,[3]Q4!$X$17,[3]CDSPDP_SERIES!$S$165)</f>
        <v/>
      </c>
      <c r="AD32" s="372" t="n"/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2" t="n"/>
      <c r="W35" s="431" t="n"/>
      <c r="X35" s="432" t="n"/>
      <c r="Y35" s="433" t="n"/>
      <c r="Z35" s="433" t="n"/>
      <c r="AA35" s="433" t="n"/>
      <c r="AB35" s="432" t="n"/>
      <c r="AC35" s="433" t="n"/>
      <c r="AD35" s="355" t="n"/>
      <c r="AE35" s="378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I36" s="426" t="n"/>
      <c r="J36" s="426" t="n"/>
      <c r="K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4" t="n"/>
      <c r="AB36" s="412" t="n"/>
      <c r="AC36" s="434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5" t="n"/>
      <c r="W37" s="420" t="n"/>
      <c r="X37" s="355" t="n"/>
      <c r="Y37" s="355" t="n"/>
      <c r="Z37" s="355" t="n"/>
      <c r="AA37" s="420" t="n"/>
      <c r="AB37" s="355" t="n"/>
      <c r="AC37" s="436" t="n"/>
      <c r="AD37" s="355" t="n"/>
      <c r="AE37" s="378" t="n"/>
    </row>
    <row r="38" ht="18" customFormat="1" customHeight="1" s="26">
      <c r="B38" s="76" t="inlineStr">
        <is>
          <t>5/   Average Local Liveweight (in Kilograms)</t>
        </is>
      </c>
      <c r="E38" s="25" t="n"/>
      <c r="G38" s="21" t="n"/>
      <c r="H38" s="25" t="n"/>
      <c r="I38" s="25" t="n"/>
      <c r="J38" s="25" t="n"/>
      <c r="K38" s="25" t="n"/>
      <c r="L38" s="25" t="n"/>
      <c r="V38" s="430" t="n"/>
      <c r="AA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2" t="n"/>
      <c r="X39" s="437" t="n"/>
      <c r="Y39" s="433" t="n"/>
      <c r="Z39" s="438" t="n"/>
      <c r="AA39" s="433" t="n"/>
      <c r="AD39" s="2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0" t="n"/>
      <c r="AA40" s="378" t="n"/>
    </row>
    <row r="41" customForma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2" t="n"/>
      <c r="X41" s="437" t="n"/>
      <c r="Y41" s="433" t="n"/>
      <c r="Z41" s="437" t="n"/>
      <c r="AA41" s="433" t="n"/>
      <c r="AD41" s="21" t="n"/>
    </row>
    <row r="43">
      <c r="B43" s="86" t="n"/>
    </row>
  </sheetData>
  <mergeCells count="55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AF32:AL33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6">
    <dataValidation sqref="V40" showDropDown="0" showInputMessage="0" showErrorMessage="0" allowBlank="0"/>
    <dataValidation sqref="Y41" showDropDown="0" showInputMessage="1" showErrorMessage="0" allowBlank="0" prompt="PLEASE, DO NOT REMOVE FORMULA/LINK._x000a_DO NOT FORCE ENTRY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  <dataValidation sqref="V22 V28" showDropDown="0" showInputMessage="1" showErrorMessage="1" allowBlank="0" promptTitle="Sold Live for Slaughter" prompt="Please DO NOT DELETE the FORMULA."/>
    <dataValidation sqref="E21:F21 E27:F27 H21 H27 J21:K21 J27:K27 N21:O21 N27:O27 R21:T21 R27:T27 V21:W21 V27:W27 Y21 Y27 AC30 AD21 AD27" showDropDown="0" showInputMessage="1" showErrorMessage="1" allowBlank="0" prompt="Please DO NOT REMOVE the LINK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B1:AF43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9.140625" customWidth="1" style="1" min="31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JANUARY - DECEMBER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January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December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>
        <f>'Q1'!E19</f>
        <v/>
      </c>
      <c r="F19" s="346">
        <f>'Q1'!F19</f>
        <v/>
      </c>
      <c r="G19" s="347">
        <f>IFERROR((F19/E19),0)</f>
        <v/>
      </c>
      <c r="H19" s="350">
        <f>SUM('Q1'!H19,'Q2'!H19,'Q3'!H19,'Q4'!H19)</f>
        <v/>
      </c>
      <c r="I19" s="348">
        <f>IFERROR((H19/F19),0)</f>
        <v/>
      </c>
      <c r="J19" s="350">
        <f>SUM('Q1'!J19,'Q2'!J19,'Q3'!J19,'Q4'!J19)</f>
        <v/>
      </c>
      <c r="K19" s="350">
        <f>SUM('Q1'!K19,'Q2'!K19,'Q3'!K19,'Q4'!K19)</f>
        <v/>
      </c>
      <c r="L19" s="370">
        <f>SUM(J19:K19)</f>
        <v/>
      </c>
      <c r="M19" s="369">
        <f>SUM(E19,H19,L19)</f>
        <v/>
      </c>
      <c r="N19" s="350">
        <f>SUM('Q1'!N19,'Q2'!N19,'Q3'!N19,'Q4'!N19)</f>
        <v/>
      </c>
      <c r="O19" s="350">
        <f>SUM('Q1'!O19,'Q2'!O19,'Q3'!O19,'Q4'!O19)</f>
        <v/>
      </c>
      <c r="P19" s="370">
        <f>SUM(N19:O19)</f>
        <v/>
      </c>
      <c r="Q19" s="348">
        <f>IFERROR((P19/M19),0)</f>
        <v/>
      </c>
      <c r="R19" s="350">
        <f>SUM('Q1'!R19,'Q2'!R19,'Q3'!R19,'Q4'!R19)</f>
        <v/>
      </c>
      <c r="S19" s="350">
        <f>'Q4'!S19</f>
        <v/>
      </c>
      <c r="T19" s="350">
        <f>'Q4'!T19</f>
        <v/>
      </c>
      <c r="U19" s="348">
        <f>IFERROR((T19/S19),0)</f>
        <v/>
      </c>
      <c r="V19" s="350">
        <f>SUM('Q1'!V19,'Q2'!V19,'Q3'!V19,'Q4'!V19)</f>
        <v/>
      </c>
      <c r="W19" s="350">
        <f>SUM('Q1'!W19,'Q2'!W19,'Q3'!W19,'Q4'!W19)</f>
        <v/>
      </c>
      <c r="X19" s="369">
        <f>SUM(R19,V19)</f>
        <v/>
      </c>
      <c r="Y19" s="464">
        <f>IFERROR((Z19*1000)/X19,"0")</f>
        <v/>
      </c>
      <c r="Z19" s="465">
        <f>SUM('Q1'!Z19,'Q2'!Z19,'Q3'!Z19,'Q4'!Z19)</f>
        <v/>
      </c>
      <c r="AA19" s="354" t="n"/>
      <c r="AB19" s="354" t="n"/>
      <c r="AC19" s="354" t="n"/>
      <c r="AD19" s="350">
        <f>SUM('Q1'!AD19,'Q2'!AD19,'Q3'!AD19,'Q4'!AD19)</f>
        <v/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>
        <f>'Q1'!E20</f>
        <v/>
      </c>
      <c r="F20" s="358">
        <f>'Q1'!F20</f>
        <v/>
      </c>
      <c r="G20" s="359">
        <f>IFERROR((F20/E20),0)</f>
        <v/>
      </c>
      <c r="H20" s="466">
        <f>SUM('Q1'!H20,'Q2'!H20,'Q3'!H20,'Q4'!H20)</f>
        <v/>
      </c>
      <c r="I20" s="359">
        <f>IFERROR((H20/F20),0)</f>
        <v/>
      </c>
      <c r="J20" s="466">
        <f>SUM('Q1'!J20,'Q2'!J20,'Q3'!J20,'Q4'!J20)</f>
        <v/>
      </c>
      <c r="K20" s="466">
        <f>SUM('Q1'!K20,'Q2'!K20,'Q3'!K20,'Q4'!K20)</f>
        <v/>
      </c>
      <c r="L20" s="358">
        <f>SUM(J20:K20)</f>
        <v/>
      </c>
      <c r="M20" s="467">
        <f>SUM(E20,H20,L20)</f>
        <v/>
      </c>
      <c r="N20" s="466">
        <f>SUM('Q1'!N20,'Q2'!N20,'Q3'!N20,'Q4'!N20)</f>
        <v/>
      </c>
      <c r="O20" s="466">
        <f>SUM('Q1'!O20,'Q2'!O20,'Q3'!O20,'Q4'!O20)</f>
        <v/>
      </c>
      <c r="P20" s="410">
        <f>SUM(N20:O20)</f>
        <v/>
      </c>
      <c r="Q20" s="359">
        <f>IFERROR((P20/M20),0)</f>
        <v/>
      </c>
      <c r="R20" s="466">
        <f>SUM('Q1'!R20,'Q2'!R20,'Q3'!R20,'Q4'!R20)</f>
        <v/>
      </c>
      <c r="S20" s="466">
        <f>'Q4'!S20</f>
        <v/>
      </c>
      <c r="T20" s="466">
        <f>'Q4'!T20</f>
        <v/>
      </c>
      <c r="U20" s="361">
        <f>IFERROR((T20/S20),0)</f>
        <v/>
      </c>
      <c r="V20" s="466">
        <f>SUM('Q1'!V20,'Q2'!V20,'Q3'!V20,'Q4'!V20)</f>
        <v/>
      </c>
      <c r="W20" s="466">
        <f>SUM('Q1'!W20,'Q2'!W20,'Q3'!W20,'Q4'!W20)</f>
        <v/>
      </c>
      <c r="X20" s="467">
        <f>SUM(R20,V20)</f>
        <v/>
      </c>
      <c r="Y20" s="468">
        <f>IFERROR((Z20*1000)/X20,"0")</f>
        <v/>
      </c>
      <c r="Z20" s="469">
        <f>SUM('Q1'!Z20,'Q2'!Z20,'Q3'!Z20,'Q4'!Z20)</f>
        <v/>
      </c>
      <c r="AA20" s="364" t="n"/>
      <c r="AB20" s="364" t="n"/>
      <c r="AC20" s="364" t="n"/>
      <c r="AD20" s="364" t="n"/>
    </row>
    <row r="21" ht="15.75" customFormat="1" customHeight="1" s="366">
      <c r="B21" s="345">
        <f>"Survey Result "&amp;RIGHT($E$13,4)</f>
        <v/>
      </c>
      <c r="C21" s="340" t="n"/>
      <c r="D21" s="367" t="inlineStr">
        <is>
          <t>C</t>
        </is>
      </c>
      <c r="E21" s="369">
        <f>'Q1'!E21</f>
        <v/>
      </c>
      <c r="F21" s="369">
        <f>'Q1'!F21</f>
        <v/>
      </c>
      <c r="G21" s="348">
        <f>IFERROR((F21/E21),0)</f>
        <v/>
      </c>
      <c r="H21" s="350">
        <f>SUM('Q1'!H21,'Q2'!H21,'Q3'!H21,'Q4'!H21)</f>
        <v/>
      </c>
      <c r="I21" s="348">
        <f>IFERROR((H21/F21),0)</f>
        <v/>
      </c>
      <c r="J21" s="350">
        <f>SUM('Q1'!J21,'Q2'!J21,'Q3'!J21,'Q4'!J21)</f>
        <v/>
      </c>
      <c r="K21" s="350">
        <f>SUM('Q1'!K21,'Q2'!K21,'Q3'!K21,'Q4'!K21)</f>
        <v/>
      </c>
      <c r="L21" s="370">
        <f>SUM(J21:K21)</f>
        <v/>
      </c>
      <c r="M21" s="369">
        <f>SUM(E21,H21,L21)</f>
        <v/>
      </c>
      <c r="N21" s="350">
        <f>SUM('Q1'!N21,'Q2'!N21,'Q3'!N21,'Q4'!N21)</f>
        <v/>
      </c>
      <c r="O21" s="350">
        <f>SUM('Q1'!O21,'Q2'!O21,'Q3'!O21,'Q4'!O21)</f>
        <v/>
      </c>
      <c r="P21" s="370">
        <f>SUM(N21:O21)</f>
        <v/>
      </c>
      <c r="Q21" s="348">
        <f>IFERROR((P21/M21),0)</f>
        <v/>
      </c>
      <c r="R21" s="350">
        <f>SUM('Q1'!R21,'Q2'!R21,'Q3'!R21,'Q4'!R21)</f>
        <v/>
      </c>
      <c r="S21" s="350">
        <f>'Q4'!S21</f>
        <v/>
      </c>
      <c r="T21" s="350">
        <f>'Q4'!T21</f>
        <v/>
      </c>
      <c r="U21" s="348">
        <f>IFERROR((T21/S21),0)</f>
        <v/>
      </c>
      <c r="V21" s="350">
        <f>SUM('Q1'!V21,'Q2'!V21,'Q3'!V21,'Q4'!V21)</f>
        <v/>
      </c>
      <c r="W21" s="350">
        <f>SUM('Q1'!W21,'Q2'!W21,'Q3'!W21,'Q4'!W21)</f>
        <v/>
      </c>
      <c r="X21" s="369">
        <f>SUM(R21,V21)</f>
        <v/>
      </c>
      <c r="Y21" s="464">
        <f>IFERROR((Z21*1000)/X21,"0")</f>
        <v/>
      </c>
      <c r="Z21" s="465">
        <f>SUM('Q1'!Z21,'Q2'!Z21,'Q3'!Z21,'Q4'!Z21)</f>
        <v/>
      </c>
      <c r="AA21" s="354" t="n"/>
      <c r="AB21" s="354" t="n"/>
      <c r="AC21" s="354" t="n"/>
      <c r="AD21" s="350">
        <f>SUM('Q1'!AD21,'Q2'!AD21,'Q3'!AD21,'Q4'!AD21)</f>
        <v/>
      </c>
    </row>
    <row r="22" ht="15.75" customFormat="1" customHeight="1" s="355">
      <c r="B22" s="356">
        <f>"PSO Estimate "&amp;$F$18</f>
        <v/>
      </c>
      <c r="C22" s="340" t="n"/>
      <c r="D22" s="470" t="inlineStr">
        <is>
          <t>D</t>
        </is>
      </c>
      <c r="E22" s="471">
        <f>'Q1'!E22</f>
        <v/>
      </c>
      <c r="F22" s="471">
        <f>'Q1'!F22</f>
        <v/>
      </c>
      <c r="G22" s="373">
        <f>IFERROR((F22/E22),0)</f>
        <v/>
      </c>
      <c r="H22" s="466">
        <f>SUM('Q1'!H22,'Q2'!H22,'Q3'!H22,'Q4'!H22)</f>
        <v/>
      </c>
      <c r="I22" s="374">
        <f>IFERROR((H22/F22),0)</f>
        <v/>
      </c>
      <c r="J22" s="466">
        <f>SUM('Q1'!J22,'Q2'!J22,'Q3'!J22,'Q4'!J22)</f>
        <v/>
      </c>
      <c r="K22" s="466">
        <f>SUM('Q1'!K22,'Q2'!K22,'Q3'!K22,'Q4'!K22)</f>
        <v/>
      </c>
      <c r="L22" s="358">
        <f>SUM(J22:K22)</f>
        <v/>
      </c>
      <c r="M22" s="467">
        <f>SUM(E22,H22,L22)</f>
        <v/>
      </c>
      <c r="N22" s="466">
        <f>SUM('Q1'!N22,'Q2'!N22,'Q3'!N22,'Q4'!N22)</f>
        <v/>
      </c>
      <c r="O22" s="466">
        <f>SUM('Q1'!O22,'Q2'!O22,'Q3'!O22,'Q4'!O22)</f>
        <v/>
      </c>
      <c r="P22" s="358">
        <f>SUM(N22:O22)</f>
        <v/>
      </c>
      <c r="Q22" s="359">
        <f>IFERROR((P22/M22),0)</f>
        <v/>
      </c>
      <c r="R22" s="466">
        <f>SUM('Q1'!R22,'Q2'!R22,'Q3'!R22,'Q4'!R22)</f>
        <v/>
      </c>
      <c r="S22" s="466">
        <f>'Q4'!S22</f>
        <v/>
      </c>
      <c r="T22" s="466">
        <f>'Q4'!T22</f>
        <v/>
      </c>
      <c r="U22" s="361">
        <f>IFERROR((T22/S22),0)</f>
        <v/>
      </c>
      <c r="V22" s="466">
        <f>SUM('Q1'!V22,'Q2'!V22,'Q3'!V22,'Q4'!V22)</f>
        <v/>
      </c>
      <c r="W22" s="466">
        <f>SUM('Q1'!W22,'Q2'!W22,'Q3'!W22,'Q4'!W22)</f>
        <v/>
      </c>
      <c r="X22" s="467">
        <f>SUM(R22,V22)</f>
        <v/>
      </c>
      <c r="Y22" s="468">
        <f>IFERROR((Z22*1000)/X22,"0")</f>
        <v/>
      </c>
      <c r="Z22" s="469">
        <f>SUM('Q1'!Z22,'Q2'!Z22,'Q3'!Z22,'Q4'!Z22)</f>
        <v/>
      </c>
      <c r="AA22" s="364" t="n"/>
      <c r="AB22" s="364" t="n"/>
      <c r="AC22" s="364" t="n"/>
      <c r="AD22" s="364" t="n"/>
    </row>
    <row r="23" ht="15.75" customFormat="1" customHeight="1" s="378">
      <c r="B23" s="379" t="inlineStr">
        <is>
          <t>% CHANGE</t>
        </is>
      </c>
      <c r="C23" s="380" t="n"/>
      <c r="D23" s="388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64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>
        <f>'Q1'!E25</f>
        <v/>
      </c>
      <c r="F25" s="346">
        <f>'Q1'!F25</f>
        <v/>
      </c>
      <c r="G25" s="347">
        <f>IFERROR((F25/E25),0)</f>
        <v/>
      </c>
      <c r="H25" s="350">
        <f>SUM('Q1'!H25,'Q2'!H25,'Q3'!H25,'Q4'!H25)</f>
        <v/>
      </c>
      <c r="I25" s="348">
        <f>IFERROR((H25/F25),0)</f>
        <v/>
      </c>
      <c r="J25" s="350">
        <f>SUM('Q1'!J25,'Q2'!J25,'Q3'!J25,'Q4'!J25)</f>
        <v/>
      </c>
      <c r="K25" s="350">
        <f>SUM('Q1'!K25,'Q2'!K25,'Q3'!K25,'Q4'!K25)</f>
        <v/>
      </c>
      <c r="L25" s="370">
        <f>SUM(J25:K25)</f>
        <v/>
      </c>
      <c r="M25" s="369">
        <f>SUM(E25,H25,L25)</f>
        <v/>
      </c>
      <c r="N25" s="350">
        <f>SUM('Q1'!N25,'Q2'!N25,'Q3'!N25,'Q4'!N25)</f>
        <v/>
      </c>
      <c r="O25" s="350">
        <f>SUM('Q1'!O25,'Q2'!O25,'Q3'!O25,'Q4'!O25)</f>
        <v/>
      </c>
      <c r="P25" s="370">
        <f>SUM(N25:O25)</f>
        <v/>
      </c>
      <c r="Q25" s="348">
        <f>IFERROR((P25/M25),0)</f>
        <v/>
      </c>
      <c r="R25" s="350">
        <f>SUM('Q1'!R25,'Q2'!R25,'Q3'!R25,'Q4'!R25)</f>
        <v/>
      </c>
      <c r="S25" s="350">
        <f>'Q4'!S25</f>
        <v/>
      </c>
      <c r="T25" s="350">
        <f>'Q4'!T25</f>
        <v/>
      </c>
      <c r="U25" s="348">
        <f>IFERROR((T25/S25),0)</f>
        <v/>
      </c>
      <c r="V25" s="350">
        <f>SUM('Q1'!V25,'Q2'!V25,'Q3'!V25,'Q4'!V25)</f>
        <v/>
      </c>
      <c r="W25" s="350">
        <f>SUM('Q1'!W25,'Q2'!W25,'Q3'!W25,'Q4'!W25)</f>
        <v/>
      </c>
      <c r="X25" s="369">
        <f>SUM(R25,V25)</f>
        <v/>
      </c>
      <c r="Y25" s="464">
        <f>IFERROR((Z25*1000)/X25,"0")</f>
        <v/>
      </c>
      <c r="Z25" s="465">
        <f>SUM('Q1'!Z25,'Q2'!Z25,'Q3'!Z25,'Q4'!Z25)</f>
        <v/>
      </c>
      <c r="AA25" s="354" t="n"/>
      <c r="AB25" s="354" t="n"/>
      <c r="AC25" s="354" t="n"/>
      <c r="AD25" s="350">
        <f>SUM('Q1'!AD25,'Q2'!AD25,'Q3'!AD25,'Q4'!AD25)</f>
        <v/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>
        <f>'Q1'!E26</f>
        <v/>
      </c>
      <c r="F26" s="358">
        <f>'Q1'!F26</f>
        <v/>
      </c>
      <c r="G26" s="359">
        <f>IFERROR((F26/E26),0)</f>
        <v/>
      </c>
      <c r="H26" s="466">
        <f>SUM('Q1'!H26,'Q2'!H26,'Q3'!H26,'Q4'!H26)</f>
        <v/>
      </c>
      <c r="I26" s="359">
        <f>IFERROR((H26/F26),0)</f>
        <v/>
      </c>
      <c r="J26" s="466">
        <f>SUM('Q1'!J26,'Q2'!J26,'Q3'!J26,'Q4'!J26)</f>
        <v/>
      </c>
      <c r="K26" s="466">
        <f>SUM('Q1'!K26,'Q2'!K26,'Q3'!K26,'Q4'!K26)</f>
        <v/>
      </c>
      <c r="L26" s="358">
        <f>SUM(J26:K26)</f>
        <v/>
      </c>
      <c r="M26" s="467">
        <f>SUM(E26,H26,L26)</f>
        <v/>
      </c>
      <c r="N26" s="466">
        <f>SUM('Q1'!N26,'Q2'!N26,'Q3'!N26,'Q4'!N26)</f>
        <v/>
      </c>
      <c r="O26" s="466">
        <f>SUM('Q1'!O26,'Q2'!O26,'Q3'!O26,'Q4'!O26)</f>
        <v/>
      </c>
      <c r="P26" s="410">
        <f>SUM(N26:O26)</f>
        <v/>
      </c>
      <c r="Q26" s="359">
        <f>IFERROR((P26/M26),0)</f>
        <v/>
      </c>
      <c r="R26" s="466">
        <f>SUM('Q1'!R26,'Q2'!R26,'Q3'!R26,'Q4'!R26)</f>
        <v/>
      </c>
      <c r="S26" s="466">
        <f>'Q4'!S26</f>
        <v/>
      </c>
      <c r="T26" s="466">
        <f>'Q4'!T26</f>
        <v/>
      </c>
      <c r="U26" s="361">
        <f>IFERROR((T26/S26),0)</f>
        <v/>
      </c>
      <c r="V26" s="466">
        <f>SUM('Q1'!V26,'Q2'!V26,'Q3'!V26,'Q4'!V26)</f>
        <v/>
      </c>
      <c r="W26" s="466">
        <f>SUM('Q1'!W26,'Q2'!W26,'Q3'!W26,'Q4'!W26)</f>
        <v/>
      </c>
      <c r="X26" s="467">
        <f>SUM(R26,V26)</f>
        <v/>
      </c>
      <c r="Y26" s="468">
        <f>IFERROR((Z26*1000)/X26,"0")</f>
        <v/>
      </c>
      <c r="Z26" s="469">
        <f>SUM('Q1'!Z26,'Q2'!Z26,'Q3'!Z26,'Q4'!Z26)</f>
        <v/>
      </c>
      <c r="AA26" s="364" t="n"/>
      <c r="AB26" s="364" t="n"/>
      <c r="AC26" s="364" t="n"/>
      <c r="AD26" s="364" t="n"/>
    </row>
    <row r="27" ht="15.75" customFormat="1" customHeight="1" s="366">
      <c r="B27" s="345">
        <f>$B$21</f>
        <v/>
      </c>
      <c r="C27" s="340" t="n"/>
      <c r="D27" s="367" t="inlineStr">
        <is>
          <t>G</t>
        </is>
      </c>
      <c r="E27" s="369">
        <f>'Q1'!E27</f>
        <v/>
      </c>
      <c r="F27" s="369">
        <f>'Q1'!F27</f>
        <v/>
      </c>
      <c r="G27" s="348">
        <f>IFERROR((F27/E27),0)</f>
        <v/>
      </c>
      <c r="H27" s="350">
        <f>SUM('Q1'!H27,'Q2'!H27,'Q3'!H27,'Q4'!H27)</f>
        <v/>
      </c>
      <c r="I27" s="348">
        <f>IFERROR((H27/F27),0)</f>
        <v/>
      </c>
      <c r="J27" s="350">
        <f>SUM('Q1'!J27,'Q2'!J27,'Q3'!J27,'Q4'!J27)</f>
        <v/>
      </c>
      <c r="K27" s="350">
        <f>SUM('Q1'!K27,'Q2'!K27,'Q3'!K27,'Q4'!K27)</f>
        <v/>
      </c>
      <c r="L27" s="370">
        <f>SUM(J27:K27)</f>
        <v/>
      </c>
      <c r="M27" s="369">
        <f>SUM(E27,H27,L27)</f>
        <v/>
      </c>
      <c r="N27" s="350">
        <f>SUM('Q1'!N27,'Q2'!N27,'Q3'!N27,'Q4'!N27)</f>
        <v/>
      </c>
      <c r="O27" s="350">
        <f>SUM('Q1'!O27,'Q2'!O27,'Q3'!O27,'Q4'!O27)</f>
        <v/>
      </c>
      <c r="P27" s="370">
        <f>SUM(N27:O27)</f>
        <v/>
      </c>
      <c r="Q27" s="348">
        <f>IFERROR((P27/M27),0)</f>
        <v/>
      </c>
      <c r="R27" s="350">
        <f>SUM('Q1'!R27,'Q2'!R27,'Q3'!R27,'Q4'!R27)</f>
        <v/>
      </c>
      <c r="S27" s="350">
        <f>'Q4'!S27</f>
        <v/>
      </c>
      <c r="T27" s="350">
        <f>'Q4'!T27</f>
        <v/>
      </c>
      <c r="U27" s="348">
        <f>IFERROR((T27/S27),0)</f>
        <v/>
      </c>
      <c r="V27" s="350">
        <f>SUM('Q1'!V27,'Q2'!V27,'Q3'!V27,'Q4'!V27)</f>
        <v/>
      </c>
      <c r="W27" s="350">
        <f>SUM('Q1'!W27,'Q2'!W27,'Q3'!W27,'Q4'!W27)</f>
        <v/>
      </c>
      <c r="X27" s="369">
        <f>SUM(R27,V27)</f>
        <v/>
      </c>
      <c r="Y27" s="464">
        <f>IFERROR((Z27*1000)/X27,"0")</f>
        <v/>
      </c>
      <c r="Z27" s="465">
        <f>SUM('Q1'!Z27,'Q2'!Z27,'Q3'!Z27,'Q4'!Z27)</f>
        <v/>
      </c>
      <c r="AA27" s="354" t="n"/>
      <c r="AB27" s="354" t="n"/>
      <c r="AC27" s="354" t="n"/>
      <c r="AD27" s="350">
        <f>SUM('Q1'!AD27,'Q2'!AD27,'Q3'!AD27,'Q4'!AD27)</f>
        <v/>
      </c>
    </row>
    <row r="28" ht="15.75" customFormat="1" customHeight="1" s="355">
      <c r="B28" s="356">
        <f>$B$22</f>
        <v/>
      </c>
      <c r="C28" s="340" t="n"/>
      <c r="D28" s="470" t="inlineStr">
        <is>
          <t>H</t>
        </is>
      </c>
      <c r="E28" s="471">
        <f>'Q1'!E28</f>
        <v/>
      </c>
      <c r="F28" s="471">
        <f>'Q1'!F28</f>
        <v/>
      </c>
      <c r="G28" s="373">
        <f>IFERROR((F28/E28),0)</f>
        <v/>
      </c>
      <c r="H28" s="466">
        <f>SUM('Q1'!H28,'Q2'!H28,'Q3'!H28,'Q4'!H28)</f>
        <v/>
      </c>
      <c r="I28" s="374">
        <f>IFERROR((H28/F28),0)</f>
        <v/>
      </c>
      <c r="J28" s="466">
        <f>SUM('Q1'!J28,'Q2'!J28,'Q3'!J28,'Q4'!J28)</f>
        <v/>
      </c>
      <c r="K28" s="466">
        <f>SUM('Q1'!K28,'Q2'!K28,'Q3'!K28,'Q4'!K28)</f>
        <v/>
      </c>
      <c r="L28" s="358">
        <f>SUM(J28:K28)</f>
        <v/>
      </c>
      <c r="M28" s="467">
        <f>SUM(E28,H28,L28)</f>
        <v/>
      </c>
      <c r="N28" s="466">
        <f>SUM('Q1'!N28,'Q2'!N28,'Q3'!N28,'Q4'!N28)</f>
        <v/>
      </c>
      <c r="O28" s="466">
        <f>SUM('Q1'!O28,'Q2'!O28,'Q3'!O28,'Q4'!O28)</f>
        <v/>
      </c>
      <c r="P28" s="358">
        <f>SUM(N28:O28)</f>
        <v/>
      </c>
      <c r="Q28" s="359">
        <f>IFERROR((P28/M28),0)</f>
        <v/>
      </c>
      <c r="R28" s="466">
        <f>SUM('Q1'!R28,'Q2'!R28,'Q3'!R28,'Q4'!R28)</f>
        <v/>
      </c>
      <c r="S28" s="466">
        <f>'Q4'!S28</f>
        <v/>
      </c>
      <c r="T28" s="466">
        <f>'Q4'!T28</f>
        <v/>
      </c>
      <c r="U28" s="361">
        <f>IFERROR((T28/S28),0)</f>
        <v/>
      </c>
      <c r="V28" s="466">
        <f>SUM('Q1'!V28,'Q2'!V28,'Q3'!V28,'Q4'!V28)</f>
        <v/>
      </c>
      <c r="W28" s="466">
        <f>SUM('Q1'!W28,'Q2'!W28,'Q3'!W28,'Q4'!W28)</f>
        <v/>
      </c>
      <c r="X28" s="467">
        <f>SUM(R28,V28)</f>
        <v/>
      </c>
      <c r="Y28" s="468">
        <f>IFERROR((Z28*1000)/X28,"0")</f>
        <v/>
      </c>
      <c r="Z28" s="469">
        <f>SUM('Q1'!Z28,'Q2'!Z28,'Q3'!Z28,'Q4'!Z28)</f>
        <v/>
      </c>
      <c r="AA28" s="364" t="n"/>
      <c r="AB28" s="364" t="n"/>
      <c r="AC28" s="364" t="n"/>
      <c r="AD28" s="364" t="n"/>
    </row>
    <row r="29" ht="15.75" customFormat="1" customHeight="1" s="378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66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</row>
    <row r="31" ht="15.75" customFormat="1" customHeight="1" s="355">
      <c r="B31" s="308">
        <f>"PSO_Estimate "&amp;$F$18-1</f>
        <v/>
      </c>
      <c r="C31" s="340" t="n"/>
      <c r="D31" s="357" t="inlineStr">
        <is>
          <t>I</t>
        </is>
      </c>
      <c r="E31" s="360">
        <f>SUM(E20,E26)</f>
        <v/>
      </c>
      <c r="F31" s="360">
        <f>SUM(F20,F26)</f>
        <v/>
      </c>
      <c r="G31" s="359">
        <f>IFERROR((F31/E31),0)</f>
        <v/>
      </c>
      <c r="H31" s="360">
        <f>SUM(H20,H26)</f>
        <v/>
      </c>
      <c r="I31" s="359">
        <f>IFERROR((H31/F31),0)</f>
        <v/>
      </c>
      <c r="J31" s="360">
        <f>SUM(J20,J26)</f>
        <v/>
      </c>
      <c r="K31" s="360">
        <f>SUM(K20,K26)</f>
        <v/>
      </c>
      <c r="L31" s="358">
        <f>SUM(J31:K31)</f>
        <v/>
      </c>
      <c r="M31" s="467">
        <f>SUM(E31,H31,L31)</f>
        <v/>
      </c>
      <c r="N31" s="360">
        <f>SUM(N20,N26)</f>
        <v/>
      </c>
      <c r="O31" s="360">
        <f>SUM(O20,O26)</f>
        <v/>
      </c>
      <c r="P31" s="358">
        <f>SUM(N31:O31)</f>
        <v/>
      </c>
      <c r="Q31" s="359">
        <f>IFERROR((P31/M31),0)</f>
        <v/>
      </c>
      <c r="R31" s="360">
        <f>SUM(R20,R26)</f>
        <v/>
      </c>
      <c r="S31" s="360">
        <f>SUM(S20,S26)</f>
        <v/>
      </c>
      <c r="T31" s="360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360">
        <f>SUM(X20,X26)</f>
        <v/>
      </c>
      <c r="Y31" s="407">
        <f>IFERROR((Z31*1000)/X31,"0")</f>
        <v/>
      </c>
      <c r="Z31" s="363">
        <f>SUM(Z20,Z26)</f>
        <v/>
      </c>
      <c r="AA31" s="409">
        <f>IF( AB31&gt;AC31,"ERROR",AC31-AB31)</f>
        <v/>
      </c>
      <c r="AB31" s="466">
        <f>SUM('Q1'!AB31,'Q2'!AB31,'Q3'!AB31,'Q4'!AB31)</f>
        <v/>
      </c>
      <c r="AC31" s="466">
        <f>SUM('Q1'!AC31,'Q2'!AC31,'Q3'!AC31,'Q4'!AC31)</f>
        <v/>
      </c>
      <c r="AD31" s="466">
        <f>SUM('Q1'!AD31,'Q2'!AD31,'Q3'!AD31,'Q4'!AD31)</f>
        <v/>
      </c>
      <c r="AE31" s="411" t="n"/>
      <c r="AF31" s="411" t="n"/>
    </row>
    <row r="32" ht="15.75" customFormat="1" customHeight="1" s="355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67">
        <f>SUM(E32,H32,L32)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(M32)-(P32+R32+S32)-(W32)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09">
        <f>IF( AB32&gt;AC32,"ERROR",AC32-AB32)</f>
        <v/>
      </c>
      <c r="AB32" s="466">
        <f>SUM('Q1'!AB32,'Q2'!AB32,'Q3'!AB32,'Q4'!AB32)</f>
        <v/>
      </c>
      <c r="AC32" s="466">
        <f>SUM('Q1'!AC32,'Q2'!AC32,'Q3'!AC32,'Q4'!AC32)</f>
        <v/>
      </c>
      <c r="AD32" s="466">
        <f>SUM('Q1'!AD32,'Q2'!AD32,'Q3'!AD32,'Q4'!AD32)</f>
        <v/>
      </c>
      <c r="AE32" s="411" t="n"/>
      <c r="AF32" s="411" t="n"/>
    </row>
    <row r="33" ht="15.75" customFormat="1" customHeight="1" s="355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411" t="n"/>
      <c r="AF33" s="411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72" t="n"/>
      <c r="W34" s="355" t="n"/>
      <c r="X34" s="472" t="n"/>
      <c r="Y34" s="472" t="n"/>
      <c r="Z34" s="472" t="n"/>
      <c r="AA34" s="355" t="n"/>
      <c r="AB34" s="355" t="n"/>
      <c r="AC34" s="436" t="n"/>
      <c r="AD34" s="355" t="n"/>
      <c r="AE34" s="378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26" t="n"/>
      <c r="V35" s="430" t="n"/>
      <c r="W35" s="26" t="n"/>
      <c r="X35" s="26" t="n"/>
      <c r="Y35" s="26" t="n"/>
      <c r="Z35" s="26" t="n"/>
      <c r="AA35" s="378" t="n"/>
      <c r="AB35" s="26" t="n"/>
      <c r="AC35" s="26" t="n"/>
      <c r="AD35" s="26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26" t="n"/>
      <c r="V36" s="432" t="n"/>
      <c r="W36" s="26" t="n"/>
      <c r="X36" s="437" t="n"/>
      <c r="Y36" s="433" t="n"/>
      <c r="Z36" s="110" t="n"/>
      <c r="AA36" s="433" t="n"/>
      <c r="AB36" s="26" t="n"/>
      <c r="AC36" s="26" t="n"/>
      <c r="AD36" s="21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2">
      <c r="B42" s="430" t="n"/>
      <c r="C42" s="26" t="n"/>
      <c r="D42" s="26" t="n"/>
      <c r="E42" s="26" t="n"/>
      <c r="F42" s="26" t="n"/>
      <c r="G42" s="378" t="n"/>
      <c r="H42" s="26" t="n"/>
    </row>
    <row r="43">
      <c r="B43" s="432" t="n"/>
      <c r="C43" s="26" t="n"/>
      <c r="D43" s="26" t="n"/>
      <c r="E43" s="432" t="n"/>
      <c r="F43" s="437" t="n"/>
      <c r="G43" s="473" t="n"/>
      <c r="H43" s="433" t="n"/>
      <c r="I43" s="433" t="n"/>
      <c r="J43" s="433" t="n"/>
      <c r="K43" s="433" t="n"/>
    </row>
  </sheetData>
  <mergeCells count="54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5">
    <dataValidation sqref="Y36" showDropDown="0" showInputMessage="1" showErrorMessage="0" allowBlank="0" prompt="PLEASE, DO NOT REMOVE FORMULA/LINK._x000a_DO NOT FORCE ENTRY."/>
    <dataValidation sqref="B42 V35" showDropDown="0" showInputMessage="0" showErrorMessage="0" allowBlank="0"/>
    <dataValidation sqref="U30 U34:AB34 AA30:AB30 AD30 AD34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E43" showDropDown="0" showInputMessage="1" showErrorMessage="1" allowBlank="0" errorTitle="STOP" error="PLEASE DO NOT REMOVE FORMULA/LINK. DO NOT FORCE ENTRY." prompt="PLEASE, DO NOT REMOVE FORMULA/LINK._x000a_DO NOT FORCE ENTRY."/>
    <dataValidation sqref="AC30" showDropDown="0" showInputMessage="1" showErrorMessage="1" allowBlank="0" prompt="Please DO NOT REMOVE the LINK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6.xml><?xml version="1.0" encoding="utf-8"?>
<worksheet xmlns="http://schemas.openxmlformats.org/spreadsheetml/2006/main">
  <sheetPr codeName="Sheet17">
    <outlinePr summaryBelow="1" summaryRight="1"/>
    <pageSetUpPr/>
  </sheetPr>
  <dimension ref="A1:T38"/>
  <sheetViews>
    <sheetView showGridLines="0" zoomScaleNormal="100" workbookViewId="0">
      <selection activeCell="A1" sqref="A1"/>
    </sheetView>
  </sheetViews>
  <sheetFormatPr baseColWidth="8" defaultRowHeight="15"/>
  <cols>
    <col width="3.85546875" customWidth="1" style="200" min="1" max="1"/>
    <col width="34.28515625" customWidth="1" style="203" min="2" max="2"/>
    <col width="16.85546875" customWidth="1" style="203" min="3" max="6"/>
    <col width="16.140625" customWidth="1" style="203" min="7" max="7"/>
    <col width="39.42578125" customWidth="1" style="203" min="8" max="8"/>
    <col width="72" customWidth="1" style="203" min="9" max="9"/>
    <col width="9.140625" customWidth="1" style="203" min="10" max="20"/>
  </cols>
  <sheetData>
    <row r="1" ht="15.75" customHeight="1">
      <c r="B1" s="201" t="n"/>
      <c r="C1" s="202" t="n"/>
    </row>
    <row r="3" ht="15.75" customHeight="1">
      <c r="B3" s="311" t="inlineStr">
        <is>
          <t>Production of DUCK, January -December 2022-2023</t>
        </is>
      </c>
      <c r="I3" s="204" t="n"/>
    </row>
    <row r="4" ht="15.75" customHeight="1">
      <c r="B4" s="311" t="inlineStr">
        <is>
          <t>In Metric Tons, Liveweight</t>
        </is>
      </c>
      <c r="I4" s="204" t="n"/>
    </row>
    <row r="6">
      <c r="B6" s="312" t="inlineStr">
        <is>
          <t>Province</t>
        </is>
      </c>
      <c r="C6" s="70" t="n">
        <v>2022</v>
      </c>
      <c r="D6" s="474">
        <f>C6+1</f>
        <v/>
      </c>
      <c r="E6" s="391" t="n"/>
      <c r="F6" s="340" t="n"/>
      <c r="G6" s="475" t="inlineStr">
        <is>
          <t>Percent Change</t>
        </is>
      </c>
      <c r="H6" s="476" t="inlineStr">
        <is>
          <t>Reason/s for revision of previous quarter's estimate</t>
        </is>
      </c>
      <c r="I6" s="477" t="inlineStr">
        <is>
          <t>Reason/s for not accepting the survey results</t>
        </is>
      </c>
    </row>
    <row r="7" ht="30" customHeight="1">
      <c r="B7" s="337" t="n"/>
      <c r="C7" s="478" t="inlineStr">
        <is>
          <t>Validated*</t>
        </is>
      </c>
      <c r="D7" s="478" t="inlineStr">
        <is>
          <t>Survey Result</t>
        </is>
      </c>
      <c r="E7" s="478" t="inlineStr">
        <is>
          <t>Validated*</t>
        </is>
      </c>
      <c r="F7" s="479" t="inlineStr">
        <is>
          <t>Revised/
Preliminary**</t>
        </is>
      </c>
      <c r="G7" s="147" t="inlineStr">
        <is>
          <t>(2023/2022)</t>
        </is>
      </c>
      <c r="H7" s="337" t="n"/>
      <c r="I7" s="337" t="n"/>
    </row>
    <row r="8" customFormat="1" s="208">
      <c r="A8" s="205" t="n"/>
      <c r="B8" s="480" t="inlineStr">
        <is>
          <t>(1)</t>
        </is>
      </c>
      <c r="C8" s="480">
        <f>B8-1</f>
        <v/>
      </c>
      <c r="D8" s="480">
        <f>C8-1</f>
        <v/>
      </c>
      <c r="E8" s="480">
        <f>D8-1</f>
        <v/>
      </c>
      <c r="F8" s="480">
        <f>E8-1</f>
        <v/>
      </c>
      <c r="G8" s="480">
        <f>F8-1</f>
        <v/>
      </c>
      <c r="H8" s="480">
        <f>G8-1</f>
        <v/>
      </c>
      <c r="I8" s="480">
        <f>H8-1</f>
        <v/>
      </c>
      <c r="J8" s="207" t="n"/>
      <c r="K8" s="207" t="n"/>
      <c r="L8" s="207" t="n"/>
      <c r="M8" s="207" t="n"/>
      <c r="N8" s="207" t="n"/>
      <c r="O8" s="207" t="n"/>
      <c r="P8" s="207" t="n"/>
      <c r="Q8" s="207" t="n"/>
      <c r="R8" s="207" t="n"/>
      <c r="S8" s="207" t="n"/>
      <c r="T8" s="207" t="n"/>
    </row>
    <row r="9" ht="15.75" customHeight="1">
      <c r="B9" s="209" t="inlineStr">
        <is>
          <t>TOTAL</t>
        </is>
      </c>
      <c r="C9" s="481" t="n"/>
      <c r="D9" s="481" t="n"/>
      <c r="E9" s="482" t="n"/>
      <c r="F9" s="483" t="n"/>
      <c r="G9" s="183" t="n"/>
      <c r="H9" s="183" t="n"/>
      <c r="I9" s="484" t="n"/>
    </row>
    <row r="10" ht="15.75" customHeight="1" thickBot="1">
      <c r="B10" s="210">
        <f>'Q1'!$D$9</f>
        <v/>
      </c>
      <c r="C10" s="485" t="n"/>
      <c r="D10" s="485" t="n"/>
      <c r="E10" s="485" t="n"/>
      <c r="F10" s="485" t="n"/>
      <c r="G10" s="486" t="n"/>
      <c r="H10" s="486" t="n"/>
      <c r="I10" s="487" t="n"/>
    </row>
    <row r="11" ht="15.75" customFormat="1" customHeight="1" s="215" thickBot="1">
      <c r="A11" s="211" t="inlineStr">
        <is>
          <t>Q1</t>
        </is>
      </c>
      <c r="B11" s="212" t="inlineStr">
        <is>
          <t>JANUARY - MARCH (Q1)</t>
        </is>
      </c>
      <c r="C11" s="488">
        <f>SUM(C20,C29)</f>
        <v/>
      </c>
      <c r="D11" s="488">
        <f>SUM(D20,D29)</f>
        <v/>
      </c>
      <c r="E11" s="488" t="n">
        <v>26.85457894736842</v>
      </c>
      <c r="F11" s="488">
        <f>SUM(F20,F29)</f>
        <v/>
      </c>
      <c r="G11" s="489">
        <f>IFERROR((F11/C11-1)*100,"0")</f>
        <v/>
      </c>
      <c r="H11" s="490" t="n"/>
      <c r="I11" s="485" t="n"/>
      <c r="J11" s="214" t="n"/>
      <c r="K11" s="214" t="n"/>
      <c r="L11" s="214" t="n"/>
      <c r="M11" s="214" t="n"/>
      <c r="N11" s="214" t="n"/>
      <c r="O11" s="214" t="n"/>
      <c r="P11" s="214" t="n"/>
      <c r="Q11" s="214" t="n"/>
      <c r="R11" s="214" t="n"/>
      <c r="S11" s="214" t="n"/>
      <c r="T11" s="214" t="n"/>
    </row>
    <row r="12" ht="15.75" customFormat="1" customHeight="1" s="215" thickBot="1">
      <c r="A12" s="211" t="inlineStr">
        <is>
          <t>Q2</t>
        </is>
      </c>
      <c r="B12" s="212" t="inlineStr">
        <is>
          <t>APRIL - JUNE (Q2)</t>
        </is>
      </c>
      <c r="C12" s="488">
        <f>SUM(C21,C30)</f>
        <v/>
      </c>
      <c r="D12" s="488">
        <f>SUM(D21,D30)</f>
        <v/>
      </c>
      <c r="E12" s="488" t="n">
        <v>29.87348</v>
      </c>
      <c r="F12" s="488">
        <f>SUM(F21,F30)</f>
        <v/>
      </c>
      <c r="G12" s="489">
        <f>IFERROR((F12/C12-1)*100,"0")</f>
        <v/>
      </c>
      <c r="H12" s="491" t="n"/>
      <c r="I12" s="485" t="n"/>
      <c r="J12" s="214" t="n"/>
      <c r="K12" s="214" t="n"/>
      <c r="L12" s="214" t="n"/>
      <c r="M12" s="214" t="n"/>
      <c r="N12" s="214" t="n"/>
      <c r="O12" s="214" t="n"/>
      <c r="P12" s="214" t="n"/>
      <c r="Q12" s="214" t="n"/>
      <c r="R12" s="214" t="n"/>
      <c r="S12" s="214" t="n"/>
      <c r="T12" s="214" t="n"/>
    </row>
    <row r="13" ht="15.75" customHeight="1" thickBot="1">
      <c r="A13" s="216" t="inlineStr">
        <is>
          <t>Sem1</t>
        </is>
      </c>
      <c r="B13" s="217" t="inlineStr">
        <is>
          <t>JANUARY - JUNE (SEM1)</t>
        </is>
      </c>
      <c r="C13" s="492">
        <f>SUM(C11:C12)</f>
        <v/>
      </c>
      <c r="D13" s="492">
        <f>SUM(D11:D12)</f>
        <v/>
      </c>
      <c r="E13" s="492">
        <f>SUM(E11:E12)</f>
        <v/>
      </c>
      <c r="F13" s="492">
        <f>IF(E13=SUM(F11:F12),F11+F12,"NOT EQUAL TO SEM1")</f>
        <v/>
      </c>
      <c r="G13" s="493">
        <f>IFERROR((F13/C13-1)*100,"0")</f>
        <v/>
      </c>
      <c r="H13" s="486" t="n"/>
      <c r="I13" s="486" t="n"/>
    </row>
    <row r="14" ht="15.75" customFormat="1" customHeight="1" s="215" thickBot="1">
      <c r="A14" s="211" t="inlineStr">
        <is>
          <t>Q3</t>
        </is>
      </c>
      <c r="B14" s="212" t="inlineStr">
        <is>
          <t>JULY - SEPTEMBER (Q3)</t>
        </is>
      </c>
      <c r="C14" s="488">
        <f>SUM(C23,C32)</f>
        <v/>
      </c>
      <c r="D14" s="488">
        <f>SUM(D23,D32)</f>
        <v/>
      </c>
      <c r="E14" s="488">
        <f>SUM(E23,E32)</f>
        <v/>
      </c>
      <c r="F14" s="488">
        <f>SUM(F23,F32)</f>
        <v/>
      </c>
      <c r="G14" s="489">
        <f>IFERROR((F14/C14-1)*100,"0")</f>
        <v/>
      </c>
      <c r="H14" s="490" t="n"/>
      <c r="I14" s="485" t="n"/>
      <c r="J14" s="214" t="n"/>
      <c r="K14" s="214" t="n"/>
      <c r="L14" s="214" t="n"/>
      <c r="M14" s="214" t="n"/>
      <c r="N14" s="214" t="n"/>
      <c r="O14" s="214" t="n"/>
      <c r="P14" s="214" t="n"/>
      <c r="Q14" s="214" t="n"/>
      <c r="R14" s="214" t="n"/>
      <c r="S14" s="214" t="n"/>
      <c r="T14" s="214" t="n"/>
    </row>
    <row r="15" ht="15.75" customFormat="1" customHeight="1" s="215" thickBot="1">
      <c r="A15" s="211" t="inlineStr">
        <is>
          <t>Q4</t>
        </is>
      </c>
      <c r="B15" s="212" t="inlineStr">
        <is>
          <t>OCTOBER - DECEMBER (Q4)</t>
        </is>
      </c>
      <c r="C15" s="488">
        <f>SUM(C24,C33)</f>
        <v/>
      </c>
      <c r="D15" s="488">
        <f>SUM(D24,D33)</f>
        <v/>
      </c>
      <c r="E15" s="488">
        <f>SUM(E24,E33)</f>
        <v/>
      </c>
      <c r="F15" s="488">
        <f>SUM(F24,F33)</f>
        <v/>
      </c>
      <c r="G15" s="489">
        <f>IFERROR((F15/C15-1)*100,"0")</f>
        <v/>
      </c>
      <c r="H15" s="490" t="n"/>
      <c r="I15" s="485" t="n"/>
      <c r="J15" s="214" t="n"/>
      <c r="K15" s="214" t="n"/>
      <c r="L15" s="214" t="n"/>
      <c r="M15" s="214" t="n"/>
      <c r="N15" s="214" t="n"/>
      <c r="O15" s="214" t="n"/>
      <c r="P15" s="214" t="n"/>
      <c r="Q15" s="214" t="n"/>
      <c r="R15" s="214" t="n"/>
      <c r="S15" s="214" t="n"/>
      <c r="T15" s="214" t="n"/>
    </row>
    <row r="16" ht="15.75" customHeight="1">
      <c r="A16" s="216" t="inlineStr">
        <is>
          <t>Sem2</t>
        </is>
      </c>
      <c r="B16" s="217" t="inlineStr">
        <is>
          <t>JULY - DECEMBER  (SEM2)</t>
        </is>
      </c>
      <c r="C16" s="492">
        <f>SUM(C14:C15)</f>
        <v/>
      </c>
      <c r="D16" s="492">
        <f>SUM(D14:D15)</f>
        <v/>
      </c>
      <c r="E16" s="492">
        <f>SUM(E14:E15)</f>
        <v/>
      </c>
      <c r="F16" s="492">
        <f>SUM(F14:F15)</f>
        <v/>
      </c>
      <c r="G16" s="493">
        <f>IFERROR((F16/C16-1)*100,"0")</f>
        <v/>
      </c>
      <c r="H16" s="486" t="n"/>
      <c r="I16" s="486" t="n"/>
    </row>
    <row r="17" ht="15.75" customHeight="1">
      <c r="A17" s="216" t="inlineStr">
        <is>
          <t>Annual</t>
        </is>
      </c>
      <c r="B17" s="219" t="inlineStr">
        <is>
          <t>JANUARY - DECEMBER (ANNUAL)</t>
        </is>
      </c>
      <c r="C17" s="494">
        <f>SUM(C13,C16)</f>
        <v/>
      </c>
      <c r="D17" s="494">
        <f>SUM(D13,D16)</f>
        <v/>
      </c>
      <c r="E17" s="494">
        <f>SUM(E13,E16)</f>
        <v/>
      </c>
      <c r="F17" s="494">
        <f>SUM(F13,F16)</f>
        <v/>
      </c>
      <c r="G17" s="493">
        <f>IFERROR((F17/C17-1)*100,"0")</f>
        <v/>
      </c>
      <c r="H17" s="188" t="n"/>
      <c r="I17" s="486" t="n"/>
    </row>
    <row r="18" ht="15.75" customHeight="1">
      <c r="B18" s="209" t="inlineStr">
        <is>
          <t>BLPS</t>
        </is>
      </c>
      <c r="C18" s="481" t="n"/>
      <c r="D18" s="481" t="n"/>
      <c r="E18" s="495" t="n"/>
      <c r="F18" s="495" t="n"/>
      <c r="G18" s="189" t="n"/>
      <c r="H18" s="189" t="n"/>
      <c r="I18" s="485" t="n"/>
    </row>
    <row r="19" ht="15.75" customFormat="1" customHeight="1" s="221" thickBot="1">
      <c r="A19" s="220" t="n"/>
      <c r="B19" s="210">
        <f>B10</f>
        <v/>
      </c>
      <c r="C19" s="485" t="n"/>
      <c r="D19" s="485" t="n"/>
      <c r="E19" s="496" t="n"/>
      <c r="F19" s="497" t="n"/>
      <c r="G19" s="498" t="n"/>
      <c r="H19" s="498" t="n"/>
      <c r="I19" s="485" t="n"/>
    </row>
    <row r="20" ht="15.75" customFormat="1" customHeight="1" s="222" thickBot="1">
      <c r="A20" s="211" t="inlineStr">
        <is>
          <t>Q1</t>
        </is>
      </c>
      <c r="B20" s="212" t="inlineStr">
        <is>
          <t>JANUARY - MARCH (Q1)</t>
        </is>
      </c>
      <c r="C20" s="488">
        <f>'Q1'!$Z$20</f>
        <v/>
      </c>
      <c r="D20" s="488">
        <f>'Q1'!$Z$21</f>
        <v/>
      </c>
      <c r="E20" s="488" t="n">
        <v>26.85457894736842</v>
      </c>
      <c r="F20" s="488">
        <f>'Q1'!$Z$22</f>
        <v/>
      </c>
      <c r="G20" s="489">
        <f>IFERROR((F20/C20-1)*100,"0")</f>
        <v/>
      </c>
      <c r="H20" s="485" t="n"/>
      <c r="I20" s="490" t="n"/>
    </row>
    <row r="21" ht="15.75" customFormat="1" customHeight="1" s="222" thickBot="1">
      <c r="A21" s="211" t="inlineStr">
        <is>
          <t>Q2</t>
        </is>
      </c>
      <c r="B21" s="212" t="inlineStr">
        <is>
          <t>APRIL - JUNE (Q2)</t>
        </is>
      </c>
      <c r="C21" s="488">
        <f>'Q2'!$Z$20</f>
        <v/>
      </c>
      <c r="D21" s="488">
        <f>'Q2'!$Z$21</f>
        <v/>
      </c>
      <c r="E21" s="488" t="n">
        <v>29.87348</v>
      </c>
      <c r="F21" s="488">
        <f>'Q2'!$Z$22</f>
        <v/>
      </c>
      <c r="G21" s="489">
        <f>IFERROR((F21/C21-1)*100,"0")</f>
        <v/>
      </c>
      <c r="H21" s="485" t="n"/>
      <c r="I21" s="490" t="inlineStr">
        <is>
          <t xml:space="preserve">Validated production by getting around 20% of PSO estimate 2023 Beg. Invty </t>
        </is>
      </c>
    </row>
    <row r="22" ht="15.75" customFormat="1" customHeight="1" s="223" thickBot="1">
      <c r="A22" s="216" t="inlineStr">
        <is>
          <t>Sem1</t>
        </is>
      </c>
      <c r="B22" s="217" t="inlineStr">
        <is>
          <t>JANUARY - JUNE (SEM1)</t>
        </is>
      </c>
      <c r="C22" s="492">
        <f>SUM(C20:C21)</f>
        <v/>
      </c>
      <c r="D22" s="492">
        <f>SUM(D20:D21)</f>
        <v/>
      </c>
      <c r="E22" s="492">
        <f>SUM(E20:E21)</f>
        <v/>
      </c>
      <c r="F22" s="492">
        <f>IF(E22=SUM(F20:F21),F20+F21,"NOT EQUAL TO SEM1")</f>
        <v/>
      </c>
      <c r="G22" s="493">
        <f>IFERROR((F22/C22-1)*100,"0")</f>
        <v/>
      </c>
      <c r="H22" s="486" t="n"/>
      <c r="I22" s="486" t="n"/>
    </row>
    <row r="23" ht="15.75" customFormat="1" customHeight="1" s="222" thickBot="1">
      <c r="A23" s="211" t="inlineStr">
        <is>
          <t>Q3</t>
        </is>
      </c>
      <c r="B23" s="212" t="inlineStr">
        <is>
          <t>JULY - SEPTEMBER (Q3)</t>
        </is>
      </c>
      <c r="C23" s="488">
        <f>'Q3'!$Z$20</f>
        <v/>
      </c>
      <c r="D23" s="488">
        <f>'Q3'!$Z$21</f>
        <v/>
      </c>
      <c r="E23" s="488">
        <f>'Q3'!$Z$22</f>
        <v/>
      </c>
      <c r="F23" s="488">
        <f>'Q3'!$Z$22</f>
        <v/>
      </c>
      <c r="G23" s="489">
        <f>IFERROR((F23/C23-1)*100,"0")</f>
        <v/>
      </c>
      <c r="H23" s="485" t="n"/>
      <c r="I23" s="491" t="n"/>
    </row>
    <row r="24" ht="15.75" customFormat="1" customHeight="1" s="222" thickBot="1">
      <c r="A24" s="211" t="inlineStr">
        <is>
          <t>Q4</t>
        </is>
      </c>
      <c r="B24" s="212" t="inlineStr">
        <is>
          <t>OCTOBER - DECEMBER (Q4)</t>
        </is>
      </c>
      <c r="C24" s="488">
        <f>'Q4'!$Z$20</f>
        <v/>
      </c>
      <c r="D24" s="488">
        <f>'Q4'!$Z$21</f>
        <v/>
      </c>
      <c r="E24" s="488">
        <f>'Q4'!$Z$22</f>
        <v/>
      </c>
      <c r="F24" s="488">
        <f>'Q4'!$Z$22</f>
        <v/>
      </c>
      <c r="G24" s="489">
        <f>IFERROR((F24/C24-1)*100,"0")</f>
        <v/>
      </c>
      <c r="H24" s="485" t="n"/>
      <c r="I24" s="490" t="n"/>
    </row>
    <row r="25" ht="15.75" customFormat="1" customHeight="1" s="223">
      <c r="A25" s="216" t="inlineStr">
        <is>
          <t>Sem2</t>
        </is>
      </c>
      <c r="B25" s="217" t="inlineStr">
        <is>
          <t>JULY - DECEMBER  (SEM2)</t>
        </is>
      </c>
      <c r="C25" s="492">
        <f>SUM(C23:C24)</f>
        <v/>
      </c>
      <c r="D25" s="492">
        <f>SUM(D23:D24)</f>
        <v/>
      </c>
      <c r="E25" s="492">
        <f>SUM(E23:E24)</f>
        <v/>
      </c>
      <c r="F25" s="492">
        <f>SUM(F23:F24)</f>
        <v/>
      </c>
      <c r="G25" s="493">
        <f>IFERROR((F25/C25-1)*100,"0")</f>
        <v/>
      </c>
      <c r="H25" s="486" t="n"/>
      <c r="I25" s="486" t="n"/>
    </row>
    <row r="26" ht="15.75" customFormat="1" customHeight="1" s="223">
      <c r="A26" s="216" t="inlineStr">
        <is>
          <t>Annual</t>
        </is>
      </c>
      <c r="B26" s="219" t="inlineStr">
        <is>
          <t>JANUARY - DECEMBER (ANNUAL)</t>
        </is>
      </c>
      <c r="C26" s="494">
        <f>SUM(C22,C25)</f>
        <v/>
      </c>
      <c r="D26" s="494">
        <f>SUM(D20:D21,D23:D24)</f>
        <v/>
      </c>
      <c r="E26" s="492">
        <f>SUM(E22,E25)</f>
        <v/>
      </c>
      <c r="F26" s="492">
        <f>SUM(F22,F25)</f>
        <v/>
      </c>
      <c r="G26" s="493">
        <f>IFERROR((F26/C26-1)*100,"0")</f>
        <v/>
      </c>
      <c r="H26" s="486" t="n"/>
      <c r="I26" s="486" t="n"/>
    </row>
    <row r="27" ht="15.75" customHeight="1">
      <c r="B27" s="209" t="inlineStr">
        <is>
          <t>CLPS</t>
        </is>
      </c>
      <c r="C27" s="481" t="n"/>
      <c r="D27" s="481" t="n"/>
      <c r="E27" s="482" t="n"/>
      <c r="F27" s="483" t="n"/>
      <c r="G27" s="183" t="n"/>
      <c r="H27" s="485" t="n"/>
      <c r="I27" s="485" t="n"/>
    </row>
    <row r="28" ht="15.75" customHeight="1" thickBot="1">
      <c r="B28" s="210">
        <f>B10</f>
        <v/>
      </c>
      <c r="C28" s="485" t="n"/>
      <c r="D28" s="485" t="n"/>
      <c r="E28" s="496" t="n"/>
      <c r="F28" s="497" t="n"/>
      <c r="G28" s="498" t="n"/>
      <c r="H28" s="485" t="n"/>
      <c r="I28" s="485" t="n"/>
    </row>
    <row r="29" ht="15.75" customFormat="1" customHeight="1" s="215" thickBot="1">
      <c r="A29" s="211" t="inlineStr">
        <is>
          <t>Q1</t>
        </is>
      </c>
      <c r="B29" s="224" t="inlineStr">
        <is>
          <t>JANUARY - MARCH (Q1)</t>
        </is>
      </c>
      <c r="C29" s="488">
        <f>'Q1'!$Z$26</f>
        <v/>
      </c>
      <c r="D29" s="499">
        <f>'Q1'!$Z$27</f>
        <v/>
      </c>
      <c r="E29" s="488" t="n">
        <v>0</v>
      </c>
      <c r="F29" s="488">
        <f>'Q1'!$Z$28</f>
        <v/>
      </c>
      <c r="G29" s="489">
        <f>IFERROR((F29/C29-1)*100,"0")</f>
        <v/>
      </c>
      <c r="H29" s="485" t="n"/>
      <c r="I29" s="490" t="n"/>
      <c r="J29" s="214" t="n"/>
      <c r="K29" s="214" t="n"/>
      <c r="L29" s="214" t="n"/>
      <c r="M29" s="214" t="n"/>
      <c r="N29" s="214" t="n"/>
      <c r="O29" s="214" t="n"/>
      <c r="P29" s="214" t="n"/>
      <c r="Q29" s="214" t="n"/>
      <c r="R29" s="214" t="n"/>
      <c r="S29" s="214" t="n"/>
      <c r="T29" s="214" t="n"/>
    </row>
    <row r="30" ht="15.75" customFormat="1" customHeight="1" s="215" thickBot="1">
      <c r="A30" s="211" t="inlineStr">
        <is>
          <t>Q2</t>
        </is>
      </c>
      <c r="B30" s="212" t="inlineStr">
        <is>
          <t>APRIL - JUNE (Q2)</t>
        </is>
      </c>
      <c r="C30" s="488">
        <f>'Q2'!$Z$26</f>
        <v/>
      </c>
      <c r="D30" s="499">
        <f>'Q2'!$Z$27</f>
        <v/>
      </c>
      <c r="E30" s="488" t="n">
        <v>0</v>
      </c>
      <c r="F30" s="488">
        <f>'Q2'!$Z$28</f>
        <v/>
      </c>
      <c r="G30" s="489">
        <f>IFERROR((F30/C30-1)*100,"0")</f>
        <v/>
      </c>
      <c r="H30" s="485" t="n"/>
      <c r="I30" s="490" t="n"/>
      <c r="J30" s="214" t="n"/>
      <c r="K30" s="214" t="n"/>
      <c r="L30" s="214" t="n"/>
      <c r="M30" s="214" t="n"/>
      <c r="N30" s="214" t="n"/>
      <c r="O30" s="214" t="n"/>
      <c r="P30" s="214" t="n"/>
      <c r="Q30" s="214" t="n"/>
      <c r="R30" s="214" t="n"/>
      <c r="S30" s="214" t="n"/>
      <c r="T30" s="214" t="n"/>
    </row>
    <row r="31" ht="15.75" customHeight="1" thickBot="1">
      <c r="A31" s="216" t="inlineStr">
        <is>
          <t>Sem1</t>
        </is>
      </c>
      <c r="B31" s="219" t="inlineStr">
        <is>
          <t>JANUARY - JUNE (SEM1)</t>
        </is>
      </c>
      <c r="C31" s="492">
        <f>SUM(C29:C30)</f>
        <v/>
      </c>
      <c r="D31" s="494">
        <f>SUM(D29:D30)</f>
        <v/>
      </c>
      <c r="E31" s="494">
        <f>SUM(E29:E30)</f>
        <v/>
      </c>
      <c r="F31" s="494">
        <f>IF(E31=SUM(F29:F30),F29+F30,"NOT EQUAL TO SEM1")</f>
        <v/>
      </c>
      <c r="G31" s="493">
        <f>IFERROR((F31/C31-1)*100,"0")</f>
        <v/>
      </c>
      <c r="H31" s="500" t="n"/>
      <c r="I31" s="486" t="n"/>
    </row>
    <row r="32" ht="15.75" customFormat="1" customHeight="1" s="215" thickBot="1">
      <c r="A32" s="211" t="inlineStr">
        <is>
          <t>Q3</t>
        </is>
      </c>
      <c r="B32" s="225" t="inlineStr">
        <is>
          <t>JULY - SEPTEMBER (Q3)</t>
        </is>
      </c>
      <c r="C32" s="488">
        <f>'Q3'!$Z$26</f>
        <v/>
      </c>
      <c r="D32" s="499">
        <f>'Q3'!$Z$27</f>
        <v/>
      </c>
      <c r="E32" s="499">
        <f>'Q3'!$Z$28</f>
        <v/>
      </c>
      <c r="F32" s="499">
        <f>'Q3'!$Z$28</f>
        <v/>
      </c>
      <c r="G32" s="489">
        <f>IFERROR((F32/C32-1)*100,"0")</f>
        <v/>
      </c>
      <c r="H32" s="501" t="n"/>
      <c r="I32" s="491" t="n"/>
      <c r="J32" s="214" t="n"/>
      <c r="K32" s="214" t="n"/>
      <c r="L32" s="214" t="n"/>
      <c r="M32" s="214" t="n"/>
      <c r="N32" s="214" t="n"/>
      <c r="O32" s="214" t="n"/>
      <c r="P32" s="214" t="n"/>
      <c r="Q32" s="214" t="n"/>
      <c r="R32" s="214" t="n"/>
      <c r="S32" s="214" t="n"/>
      <c r="T32" s="214" t="n"/>
    </row>
    <row r="33" ht="15.75" customFormat="1" customHeight="1" s="215" thickBot="1">
      <c r="A33" s="211" t="inlineStr">
        <is>
          <t>Q4</t>
        </is>
      </c>
      <c r="B33" s="212" t="inlineStr">
        <is>
          <t>OCTOBER - DECEMBER (Q4)</t>
        </is>
      </c>
      <c r="C33" s="488">
        <f>'Q4'!$Z$26</f>
        <v/>
      </c>
      <c r="D33" s="499">
        <f>'Q4'!$Z$27</f>
        <v/>
      </c>
      <c r="E33" s="488">
        <f>'Q4'!$Z$28</f>
        <v/>
      </c>
      <c r="F33" s="488">
        <f>'Q4'!$Z$28</f>
        <v/>
      </c>
      <c r="G33" s="489">
        <f>IFERROR((F33/C33-1)*100,"0")</f>
        <v/>
      </c>
      <c r="H33" s="485" t="n"/>
      <c r="I33" s="490" t="n"/>
      <c r="J33" s="214" t="n"/>
      <c r="K33" s="214" t="n"/>
      <c r="L33" s="214" t="n"/>
      <c r="M33" s="214" t="n"/>
      <c r="N33" s="214" t="n"/>
      <c r="O33" s="214" t="n"/>
      <c r="P33" s="214" t="n"/>
      <c r="Q33" s="214" t="n"/>
      <c r="R33" s="214" t="n"/>
      <c r="S33" s="214" t="n"/>
      <c r="T33" s="214" t="n"/>
    </row>
    <row r="34" ht="15.75" customHeight="1">
      <c r="A34" s="216" t="inlineStr">
        <is>
          <t>Sem2</t>
        </is>
      </c>
      <c r="B34" s="217" t="inlineStr">
        <is>
          <t>JULY - DECEMBER  (SEM2)</t>
        </is>
      </c>
      <c r="C34" s="492">
        <f>SUM(C32:C33)</f>
        <v/>
      </c>
      <c r="D34" s="492">
        <f>SUM(D32:D33)</f>
        <v/>
      </c>
      <c r="E34" s="492">
        <f>SUM(E32:E33)</f>
        <v/>
      </c>
      <c r="F34" s="492">
        <f>SUM(F32:F33)</f>
        <v/>
      </c>
      <c r="G34" s="493">
        <f>IFERROR((F34/C34-1)*100,"0")</f>
        <v/>
      </c>
      <c r="H34" s="486" t="n"/>
      <c r="I34" s="486" t="n"/>
    </row>
    <row r="35" ht="15.75" customHeight="1">
      <c r="A35" s="216" t="inlineStr">
        <is>
          <t>Annual</t>
        </is>
      </c>
      <c r="B35" s="219" t="inlineStr">
        <is>
          <t>JANUARY - DECEMBER (ANNUAL)</t>
        </is>
      </c>
      <c r="C35" s="494">
        <f>SUM(C31,C34)</f>
        <v/>
      </c>
      <c r="D35" s="494">
        <f>SUM(D31,D34)</f>
        <v/>
      </c>
      <c r="E35" s="494">
        <f>SUM(E31,E34)</f>
        <v/>
      </c>
      <c r="F35" s="494">
        <f>SUM(F31,F34)</f>
        <v/>
      </c>
      <c r="G35" s="493">
        <f>IFERROR((F35/C35-1)*100,"0")</f>
        <v/>
      </c>
      <c r="H35" s="500" t="n"/>
      <c r="I35" s="500" t="n"/>
    </row>
    <row r="36" ht="15.75" customHeight="1">
      <c r="B36" s="203" t="inlineStr">
        <is>
          <t xml:space="preserve">Note : Refer to S-D worksheet to see if the BLPS and CLPS survey results is accepted. If not, indicate the reason in column 8 </t>
        </is>
      </c>
    </row>
    <row r="37" ht="15.75" customHeight="1">
      <c r="B37" s="203" t="inlineStr">
        <is>
          <t>* Validated based on the RDR/NDR result</t>
        </is>
      </c>
    </row>
    <row r="38" ht="15.75" customHeight="1">
      <c r="B38" s="203" t="inlineStr">
        <is>
          <t>** Revised for the previous quarter and Preliminary for the current quarter</t>
        </is>
      </c>
    </row>
  </sheetData>
  <autoFilter ref="A1:A38"/>
  <mergeCells count="6">
    <mergeCell ref="B6:B7"/>
    <mergeCell ref="B4:H4"/>
    <mergeCell ref="I6:I7"/>
    <mergeCell ref="H6:H7"/>
    <mergeCell ref="B3:H3"/>
    <mergeCell ref="D6:F6"/>
  </mergeCells>
  <conditionalFormatting sqref="A1">
    <cfRule type="cellIs" priority="35" operator="equal" dxfId="3" stopIfTrue="1">
      <formula>#REF!</formula>
    </cfRule>
  </conditionalFormatting>
  <conditionalFormatting sqref="G11:G17">
    <cfRule type="cellIs" priority="3" operator="greaterThan" dxfId="0" stopIfTrue="1">
      <formula>0</formula>
    </cfRule>
  </conditionalFormatting>
  <conditionalFormatting sqref="G20:G26">
    <cfRule type="cellIs" priority="2" operator="greaterThan" dxfId="0" stopIfTrue="1">
      <formula>0</formula>
    </cfRule>
  </conditionalFormatting>
  <conditionalFormatting sqref="G29:G35">
    <cfRule type="cellIs" priority="1" operator="greaterThan" dxfId="0" stopIfTrue="1">
      <formula>0</formula>
    </cfRule>
  </conditionalFormatting>
  <pageMargins left="0.7" right="0.7" top="0.75" bottom="0.75" header="0.3" footer="0.3"/>
  <pageSetup orientation="portrait" paperSize="25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Nujen</dc:creator>
  <dcterms:created xsi:type="dcterms:W3CDTF">2013-06-27T00:19:55Z</dcterms:created>
  <dcterms:modified xsi:type="dcterms:W3CDTF">2023-10-02T15:11:39Z</dcterms:modified>
  <cp:lastModifiedBy>Rolly Dadios</cp:lastModifiedBy>
  <cp:lastPrinted>2021-09-03T02:54:48Z</cp:lastPrinted>
</cp:coreProperties>
</file>