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/Desktop/"/>
    </mc:Choice>
  </mc:AlternateContent>
  <xr:revisionPtr revIDLastSave="0" documentId="13_ncr:1_{45FABBC6-5A9E-254F-B7A8-C01FEACA778D}" xr6:coauthVersionLast="36" xr6:coauthVersionMax="36" xr10:uidLastSave="{00000000-0000-0000-0000-000000000000}"/>
  <bookViews>
    <workbookView xWindow="1660" yWindow="460" windowWidth="25440" windowHeight="14240" activeTab="1" xr2:uid="{970E22FC-28C3-9F4B-A113-C77324C4D34F}"/>
  </bookViews>
  <sheets>
    <sheet name="Sheet1" sheetId="1" r:id="rId1"/>
    <sheet name="patient1-sr" sheetId="8" r:id="rId2"/>
    <sheet name="Patient1_XY" sheetId="2" r:id="rId3"/>
    <sheet name="Patient1_XZ" sheetId="3" r:id="rId4"/>
    <sheet name="Patient1_YZ" sheetId="4" r:id="rId5"/>
    <sheet name="patient1_auto_1" sheetId="5" r:id="rId6"/>
    <sheet name="patient2_auto_1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8" l="1"/>
  <c r="J20" i="8" s="1"/>
  <c r="I19" i="8"/>
  <c r="J19" i="8" s="1"/>
  <c r="I18" i="8"/>
  <c r="I15" i="8"/>
  <c r="J15" i="8" s="1"/>
  <c r="J14" i="8"/>
  <c r="I14" i="8"/>
  <c r="I13" i="8"/>
  <c r="J9" i="8" l="1"/>
  <c r="I9" i="8"/>
  <c r="H10" i="8"/>
  <c r="J10" i="8" s="1"/>
  <c r="G10" i="8"/>
  <c r="I10" i="8" s="1"/>
  <c r="H9" i="8"/>
  <c r="G9" i="8"/>
  <c r="H8" i="8"/>
  <c r="J8" i="8" s="1"/>
  <c r="G8" i="8"/>
  <c r="I8" i="8" s="1"/>
  <c r="H4" i="8"/>
  <c r="J4" i="8" s="1"/>
  <c r="G4" i="8"/>
  <c r="I4" i="8" s="1"/>
  <c r="H3" i="8"/>
  <c r="J3" i="8" s="1"/>
  <c r="G3" i="8"/>
  <c r="I3" i="8" s="1"/>
  <c r="H2" i="8"/>
  <c r="J2" i="8" s="1"/>
  <c r="G2" i="8"/>
  <c r="I2" i="8" s="1"/>
  <c r="L5" i="6" l="1"/>
  <c r="L4" i="6"/>
  <c r="K5" i="6"/>
  <c r="K4" i="6"/>
  <c r="K3" i="6"/>
  <c r="L5" i="5"/>
  <c r="L4" i="5"/>
  <c r="K5" i="5"/>
  <c r="K3" i="5"/>
  <c r="K4" i="5"/>
  <c r="M4" i="2" l="1"/>
  <c r="M5" i="2"/>
  <c r="M6" i="2"/>
  <c r="M7" i="2"/>
  <c r="M8" i="2"/>
  <c r="M9" i="2"/>
  <c r="M10" i="2"/>
  <c r="M11" i="2"/>
  <c r="M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3" i="3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4" i="4"/>
  <c r="M3" i="4"/>
  <c r="L3" i="2" l="1"/>
  <c r="L4" i="2"/>
  <c r="L5" i="2"/>
  <c r="L6" i="2"/>
  <c r="L7" i="2"/>
  <c r="L8" i="2"/>
  <c r="L9" i="2"/>
  <c r="L10" i="2"/>
  <c r="L11" i="2"/>
  <c r="L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L17" i="3" s="1"/>
  <c r="J2" i="3"/>
  <c r="K3" i="2"/>
  <c r="K4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K2" i="2"/>
  <c r="J2" i="2"/>
  <c r="E2" i="1" l="1"/>
  <c r="F2" i="1"/>
</calcChain>
</file>

<file path=xl/sharedStrings.xml><?xml version="1.0" encoding="utf-8"?>
<sst xmlns="http://schemas.openxmlformats.org/spreadsheetml/2006/main" count="309" uniqueCount="232">
  <si>
    <t>XZ</t>
  </si>
  <si>
    <t>[29 119]</t>
  </si>
  <si>
    <t>[129 119]</t>
  </si>
  <si>
    <t>[84 105]</t>
  </si>
  <si>
    <t>[84 144]</t>
  </si>
  <si>
    <t>XY</t>
  </si>
  <si>
    <t>[77 127]</t>
  </si>
  <si>
    <t>[130 127]</t>
  </si>
  <si>
    <t>[104 100]</t>
  </si>
  <si>
    <t>[160 100]</t>
  </si>
  <si>
    <t>YZ</t>
  </si>
  <si>
    <t>[52 107]</t>
  </si>
  <si>
    <t>[138 107]</t>
  </si>
  <si>
    <t>[99 90]</t>
  </si>
  <si>
    <t>[99 117]</t>
  </si>
  <si>
    <t>Z</t>
  </si>
  <si>
    <t>X</t>
  </si>
  <si>
    <t>Y</t>
  </si>
  <si>
    <t>X:Y</t>
  </si>
  <si>
    <t>Z:X</t>
  </si>
  <si>
    <t>1.06:1:2.56</t>
  </si>
  <si>
    <t>ratio</t>
  </si>
  <si>
    <t>86 pixels on YZ plane</t>
  </si>
  <si>
    <t>patient 1</t>
  </si>
  <si>
    <t>patient 2</t>
  </si>
  <si>
    <t>X:Y:Z</t>
  </si>
  <si>
    <t>1.27:1:2.5</t>
  </si>
  <si>
    <t>Tong</t>
  </si>
  <si>
    <t>Jose</t>
  </si>
  <si>
    <t>1.06:1:2.8</t>
  </si>
  <si>
    <t>1.06:1:2.7</t>
  </si>
  <si>
    <t>horizontal</t>
  </si>
  <si>
    <t>vertical</t>
  </si>
  <si>
    <t>[87 112]</t>
  </si>
  <si>
    <t>[116 112]</t>
  </si>
  <si>
    <t>[99 102]</t>
  </si>
  <si>
    <t>[127 102]</t>
  </si>
  <si>
    <t>right</t>
  </si>
  <si>
    <t>left</t>
  </si>
  <si>
    <t>up</t>
  </si>
  <si>
    <t>down</t>
  </si>
  <si>
    <t>[83 114]</t>
  </si>
  <si>
    <t>[99 97]</t>
  </si>
  <si>
    <t>[99 133]</t>
  </si>
  <si>
    <t>[114 114]</t>
  </si>
  <si>
    <t>[381 117]</t>
  </si>
  <si>
    <t>[381 176]</t>
  </si>
  <si>
    <t>[414 152]</t>
  </si>
  <si>
    <t>horiz_radii</t>
  </si>
  <si>
    <t>vertical_radii</t>
  </si>
  <si>
    <t>[378 121]</t>
  </si>
  <si>
    <t>[378 176]</t>
  </si>
  <si>
    <t>[410 151]</t>
  </si>
  <si>
    <t>[346 151]</t>
  </si>
  <si>
    <t>[374 115]</t>
  </si>
  <si>
    <t>[374 174]</t>
  </si>
  <si>
    <t>[343 155]</t>
  </si>
  <si>
    <t>[406 155]</t>
  </si>
  <si>
    <t>[381 120]</t>
  </si>
  <si>
    <t>[381 175]</t>
  </si>
  <si>
    <t>[344 147]</t>
  </si>
  <si>
    <t>[404 147]</t>
  </si>
  <si>
    <t>[383 120]</t>
  </si>
  <si>
    <t>[383 177]</t>
  </si>
  <si>
    <t>[349 150]</t>
  </si>
  <si>
    <t>[411 150]</t>
  </si>
  <si>
    <t>[381 177]</t>
  </si>
  <si>
    <t>[353 148]</t>
  </si>
  <si>
    <t>[410 148]</t>
  </si>
  <si>
    <t>[383 117]</t>
  </si>
  <si>
    <t>[352 148]</t>
  </si>
  <si>
    <t>[413 148]</t>
  </si>
  <si>
    <t>[385 118]</t>
  </si>
  <si>
    <t>[385 171]</t>
  </si>
  <si>
    <t>[357 146]</t>
  </si>
  <si>
    <t>[412 146]</t>
  </si>
  <si>
    <t>[351 152]</t>
  </si>
  <si>
    <t>[337 138]</t>
  </si>
  <si>
    <t>[425 138]</t>
  </si>
  <si>
    <t>[377 74]</t>
  </si>
  <si>
    <t>[377 193]</t>
  </si>
  <si>
    <t>[413 129]</t>
  </si>
  <si>
    <t>[359 129]</t>
  </si>
  <si>
    <t>[387 86]</t>
  </si>
  <si>
    <t>[387 179]</t>
  </si>
  <si>
    <t>[302 149]</t>
  </si>
  <si>
    <t>[414 149]</t>
  </si>
  <si>
    <t>[380 123]</t>
  </si>
  <si>
    <t>[380 171]</t>
  </si>
  <si>
    <t>[301 144]</t>
  </si>
  <si>
    <t>[421 144]</t>
  </si>
  <si>
    <t>[365 118]</t>
  </si>
  <si>
    <t>[365 172]</t>
  </si>
  <si>
    <t>[291 141]</t>
  </si>
  <si>
    <t>[428 141]</t>
  </si>
  <si>
    <t>[292 146]</t>
  </si>
  <si>
    <t>[416 146]</t>
  </si>
  <si>
    <t>[356 119]</t>
  </si>
  <si>
    <t>[356 177]</t>
  </si>
  <si>
    <t>[288 150]</t>
  </si>
  <si>
    <t>[417 150]</t>
  </si>
  <si>
    <t>[362 119]</t>
  </si>
  <si>
    <t>[362 173]</t>
  </si>
  <si>
    <t>[286 151]</t>
  </si>
  <si>
    <t>[418 151]</t>
  </si>
  <si>
    <t>[361 119]</t>
  </si>
  <si>
    <t>[361 175]</t>
  </si>
  <si>
    <t>[283 145]</t>
  </si>
  <si>
    <t>[418 145]</t>
  </si>
  <si>
    <t>[365 122]</t>
  </si>
  <si>
    <t>[365 179]</t>
  </si>
  <si>
    <t>[298 148]</t>
  </si>
  <si>
    <t>[420 148]</t>
  </si>
  <si>
    <t>[358 123]</t>
  </si>
  <si>
    <t>[358 178]</t>
  </si>
  <si>
    <t>[295 152]</t>
  </si>
  <si>
    <t>[299 149]</t>
  </si>
  <si>
    <t>[418 149]</t>
  </si>
  <si>
    <t>[359 126]</t>
  </si>
  <si>
    <t>[359 177]</t>
  </si>
  <si>
    <t>[417 147]</t>
  </si>
  <si>
    <t>[292 147]</t>
  </si>
  <si>
    <t>[357 127]</t>
  </si>
  <si>
    <t>[357 170]</t>
  </si>
  <si>
    <t>[355 137]</t>
  </si>
  <si>
    <t>[355 172]</t>
  </si>
  <si>
    <t>[300 149]</t>
  </si>
  <si>
    <t>[410 149]</t>
  </si>
  <si>
    <t>[363 136]</t>
  </si>
  <si>
    <t>[363 166]</t>
  </si>
  <si>
    <t>[312 151]</t>
  </si>
  <si>
    <t>[416 151]</t>
  </si>
  <si>
    <t>[308 148]</t>
  </si>
  <si>
    <t>[372 131]</t>
  </si>
  <si>
    <t>[372 172]</t>
  </si>
  <si>
    <t>[420 141]</t>
  </si>
  <si>
    <t>[317 141]</t>
  </si>
  <si>
    <t>[377 118]</t>
  </si>
  <si>
    <t>[377 174]</t>
  </si>
  <si>
    <t>[388 125]</t>
  </si>
  <si>
    <t>[388 171]</t>
  </si>
  <si>
    <t>[340 143]</t>
  </si>
  <si>
    <t>[433 143]</t>
  </si>
  <si>
    <t>area</t>
  </si>
  <si>
    <t>[318 127]</t>
  </si>
  <si>
    <t>[407 125]</t>
  </si>
  <si>
    <t>[365 107]</t>
  </si>
  <si>
    <t>[365 144]</t>
  </si>
  <si>
    <t>[310 128]</t>
  </si>
  <si>
    <t>[417 128]</t>
  </si>
  <si>
    <t>[374 102]</t>
  </si>
  <si>
    <t>[374 147]</t>
  </si>
  <si>
    <t>[319 129]</t>
  </si>
  <si>
    <t>[421 129]</t>
  </si>
  <si>
    <t>[313 129]</t>
  </si>
  <si>
    <t>[425 129]</t>
  </si>
  <si>
    <t>[375 101]</t>
  </si>
  <si>
    <t>[375 144]</t>
  </si>
  <si>
    <t>[310 124]</t>
  </si>
  <si>
    <t>[426 124]</t>
  </si>
  <si>
    <t>[371 100]</t>
  </si>
  <si>
    <t>[371 149]</t>
  </si>
  <si>
    <t>[300 124]</t>
  </si>
  <si>
    <t>[424 124]</t>
  </si>
  <si>
    <t>[359 93]</t>
  </si>
  <si>
    <t>[359 144]</t>
  </si>
  <si>
    <t>[299 124]</t>
  </si>
  <si>
    <t>[418 124]</t>
  </si>
  <si>
    <t>[360 89]</t>
  </si>
  <si>
    <t>[360 148]</t>
  </si>
  <si>
    <t>[294 129]</t>
  </si>
  <si>
    <t>[419 129]</t>
  </si>
  <si>
    <t>[357 94]</t>
  </si>
  <si>
    <t>[357 152]</t>
  </si>
  <si>
    <t>[290 127]</t>
  </si>
  <si>
    <t>[419 127]</t>
  </si>
  <si>
    <t>[362 99]</t>
  </si>
  <si>
    <t>[362 152]</t>
  </si>
  <si>
    <t>[290 131]</t>
  </si>
  <si>
    <t>[420 131]</t>
  </si>
  <si>
    <t>[363 98]</t>
  </si>
  <si>
    <t>[363 152]</t>
  </si>
  <si>
    <t>[300 131]</t>
  </si>
  <si>
    <t>[413 131]</t>
  </si>
  <si>
    <t>[360 100]</t>
  </si>
  <si>
    <t>[360 150]</t>
  </si>
  <si>
    <t>[311 129]</t>
  </si>
  <si>
    <t>[420 129]</t>
  </si>
  <si>
    <t>[365 99]</t>
  </si>
  <si>
    <t>[365 150]</t>
  </si>
  <si>
    <t>[319 128]</t>
  </si>
  <si>
    <t>[420 128]</t>
  </si>
  <si>
    <t>[360 101]</t>
  </si>
  <si>
    <t>[360 145]</t>
  </si>
  <si>
    <t>[326 124]</t>
  </si>
  <si>
    <t>[412 124]</t>
  </si>
  <si>
    <t>[379 93]</t>
  </si>
  <si>
    <t>[379 146]</t>
  </si>
  <si>
    <t>[333 123]</t>
  </si>
  <si>
    <t>[413 123]</t>
  </si>
  <si>
    <t>[371 98]</t>
  </si>
  <si>
    <t>[371 145]</t>
  </si>
  <si>
    <t>[329 129]</t>
  </si>
  <si>
    <t>[408 121]</t>
  </si>
  <si>
    <t>[368 106]</t>
  </si>
  <si>
    <t>[368 146]</t>
  </si>
  <si>
    <t>delta</t>
  </si>
  <si>
    <t>x</t>
  </si>
  <si>
    <t>y</t>
  </si>
  <si>
    <t>z</t>
  </si>
  <si>
    <t>average</t>
  </si>
  <si>
    <t>x:y:z</t>
  </si>
  <si>
    <r>
      <rPr>
        <sz val="20"/>
        <color rgb="FFFF0000"/>
        <rFont val="Calibri (Body)_x0000_"/>
      </rPr>
      <t>1</t>
    </r>
    <r>
      <rPr>
        <sz val="20"/>
        <color theme="1"/>
        <rFont val="Calibri"/>
        <family val="2"/>
        <scheme val="minor"/>
      </rPr>
      <t>:</t>
    </r>
    <r>
      <rPr>
        <sz val="20"/>
        <color rgb="FFFFC000"/>
        <rFont val="Calibri (Body)_x0000_"/>
      </rPr>
      <t>1.04</t>
    </r>
    <r>
      <rPr>
        <sz val="20"/>
        <color theme="1"/>
        <rFont val="Calibri"/>
        <family val="2"/>
        <scheme val="minor"/>
      </rPr>
      <t>:</t>
    </r>
    <r>
      <rPr>
        <sz val="20"/>
        <color rgb="FF0070C0"/>
        <rFont val="Calibri (Body)_x0000_"/>
      </rPr>
      <t>2.05</t>
    </r>
  </si>
  <si>
    <t>Trial 1</t>
  </si>
  <si>
    <t>Trial 2</t>
  </si>
  <si>
    <t>Trial 3</t>
  </si>
  <si>
    <r>
      <rPr>
        <sz val="20"/>
        <color rgb="FFFF0000"/>
        <rFont val="Calibri (Body)_x0000_"/>
      </rPr>
      <t>1</t>
    </r>
    <r>
      <rPr>
        <sz val="20"/>
        <color theme="1"/>
        <rFont val="Calibri"/>
        <family val="2"/>
        <scheme val="minor"/>
      </rPr>
      <t>:</t>
    </r>
    <r>
      <rPr>
        <sz val="20"/>
        <color rgb="FFFFC000"/>
        <rFont val="Calibri (Body)_x0000_"/>
      </rPr>
      <t>1.02</t>
    </r>
    <r>
      <rPr>
        <sz val="20"/>
        <color theme="1"/>
        <rFont val="Calibri"/>
        <family val="2"/>
        <scheme val="minor"/>
      </rPr>
      <t>:</t>
    </r>
    <r>
      <rPr>
        <sz val="20"/>
        <color rgb="FF0070C0"/>
        <rFont val="Calibri (Body)_x0000_"/>
      </rPr>
      <t>2.48</t>
    </r>
  </si>
  <si>
    <t>Systolic</t>
  </si>
  <si>
    <t>Top Short</t>
  </si>
  <si>
    <t>Bottom Short</t>
  </si>
  <si>
    <t>Left Long</t>
  </si>
  <si>
    <t>Right Long</t>
  </si>
  <si>
    <t>Short Axis</t>
  </si>
  <si>
    <t>Long Axis</t>
  </si>
  <si>
    <t>Ventricle short axis (cm)</t>
  </si>
  <si>
    <t>Ventricle Long Axis (cm)</t>
  </si>
  <si>
    <t>Diastolic</t>
  </si>
  <si>
    <t>dW</t>
  </si>
  <si>
    <t>dH</t>
  </si>
  <si>
    <t>dD</t>
  </si>
  <si>
    <t>systole</t>
  </si>
  <si>
    <t>diastole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</si>
</sst>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 (Body)_x0000_"/>
    </font>
    <font>
      <sz val="20"/>
      <color rgb="FF0070C0"/>
      <name val="Calibri (Body)_x0000_"/>
    </font>
    <font>
      <sz val="20"/>
      <color rgb="FFFFC000"/>
      <name val="Calibri (Body)_x0000_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9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Patient1_XY!$L$2:$L$11</c:f>
              <c:numCache>
                <c:formatCode>General</c:formatCode>
                <c:ptCount val="10"/>
                <c:pt idx="0">
                  <c:v>637.74331810000001</c:v>
                </c:pt>
                <c:pt idx="1">
                  <c:v>876.50436329999991</c:v>
                </c:pt>
                <c:pt idx="2">
                  <c:v>2919.3250164750002</c:v>
                </c:pt>
                <c:pt idx="3">
                  <c:v>2764.601576</c:v>
                </c:pt>
                <c:pt idx="4">
                  <c:v>2919.3250164750002</c:v>
                </c:pt>
                <c:pt idx="5">
                  <c:v>2591.8139775</c:v>
                </c:pt>
                <c:pt idx="6">
                  <c:v>2775.5971504499998</c:v>
                </c:pt>
                <c:pt idx="7">
                  <c:v>2551.7586705749995</c:v>
                </c:pt>
                <c:pt idx="8">
                  <c:v>2874.5573205000001</c:v>
                </c:pt>
                <c:pt idx="9">
                  <c:v>2289.4356801250001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2-F449-A4F4-AE88A336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24336"/>
        <c:axId val="941326016"/>
      </c:scatterChart>
      <c:valAx>
        <c:axId val="9413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6016"/>
        <c:crosses val="autoZero"/>
        <c:crossBetween val="midCat"/>
      </c:valAx>
      <c:valAx>
        <c:axId val="941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Patient1_XZ!$L$2:$L$17</c:f>
              <c:numCache>
                <c:formatCode>General</c:formatCode>
                <c:ptCount val="16"/>
                <c:pt idx="0">
                  <c:v>4222.3005887999998</c:v>
                </c:pt>
                <c:pt idx="1">
                  <c:v>5089.3801739999999</c:v>
                </c:pt>
                <c:pt idx="2">
                  <c:v>5810.3756986500002</c:v>
                </c:pt>
                <c:pt idx="3">
                  <c:v>5648.5836745999995</c:v>
                </c:pt>
                <c:pt idx="4">
                  <c:v>5471.0836870499998</c:v>
                </c:pt>
                <c:pt idx="5">
                  <c:v>5805.6633096000005</c:v>
                </c:pt>
                <c:pt idx="6">
                  <c:v>6043.638956625</c:v>
                </c:pt>
                <c:pt idx="7">
                  <c:v>5270.0217542499995</c:v>
                </c:pt>
                <c:pt idx="8">
                  <c:v>5327.3558210249994</c:v>
                </c:pt>
                <c:pt idx="9">
                  <c:v>4766.5815240749998</c:v>
                </c:pt>
                <c:pt idx="10">
                  <c:v>4221.5151906249994</c:v>
                </c:pt>
                <c:pt idx="11">
                  <c:v>3023.7829737500001</c:v>
                </c:pt>
                <c:pt idx="12">
                  <c:v>2450.4423059999999</c:v>
                </c:pt>
                <c:pt idx="13">
                  <c:v>3606.5484195999998</c:v>
                </c:pt>
                <c:pt idx="14">
                  <c:v>4530.1766734000003</c:v>
                </c:pt>
                <c:pt idx="15">
                  <c:v>3359.9333926500003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7-6446-94BE-84BF12F5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38208"/>
        <c:axId val="897472960"/>
      </c:scatterChart>
      <c:valAx>
        <c:axId val="9418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2960"/>
        <c:crosses val="autoZero"/>
        <c:crossBetween val="midCat"/>
      </c:valAx>
      <c:valAx>
        <c:axId val="897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YZ</a:t>
            </a:r>
            <a:r>
              <a:rPr lang="zh-CN" altLang="en-US" baseline="0"/>
              <a:t> </a:t>
            </a:r>
            <a:r>
              <a:rPr lang="en-US" altLang="zh-CN" baseline="0"/>
              <a:t>plane</a:t>
            </a:r>
            <a:r>
              <a:rPr lang="zh-CN" altLang="en-US" baseline="0"/>
              <a:t> </a:t>
            </a:r>
            <a:r>
              <a:rPr lang="en-US" altLang="zh-CN" baseline="0"/>
              <a:t>ventricle</a:t>
            </a:r>
            <a:r>
              <a:rPr lang="zh-CN" altLang="en-US" baseline="0"/>
              <a:t> </a:t>
            </a:r>
            <a:r>
              <a:rPr lang="en-US" altLang="zh-CN" baseline="0"/>
              <a:t>area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slices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Patient1_YZ!$L$2:$L$17</c:f>
              <c:numCache>
                <c:formatCode>General</c:formatCode>
                <c:ptCount val="16"/>
                <c:pt idx="0">
                  <c:v>2586.3161902749998</c:v>
                </c:pt>
                <c:pt idx="1">
                  <c:v>3781.6922126249997</c:v>
                </c:pt>
                <c:pt idx="2">
                  <c:v>3604.9776232499999</c:v>
                </c:pt>
                <c:pt idx="3">
                  <c:v>3782.4776107999996</c:v>
                </c:pt>
                <c:pt idx="4">
                  <c:v>4464.2032267000004</c:v>
                </c:pt>
                <c:pt idx="5">
                  <c:v>4966.8580586999997</c:v>
                </c:pt>
                <c:pt idx="6">
                  <c:v>5514.2805866749995</c:v>
                </c:pt>
                <c:pt idx="7">
                  <c:v>5694.1367687499996</c:v>
                </c:pt>
                <c:pt idx="8">
                  <c:v>5369.7673224749997</c:v>
                </c:pt>
                <c:pt idx="9">
                  <c:v>5513.4951884999991</c:v>
                </c:pt>
                <c:pt idx="10">
                  <c:v>4437.4996887499992</c:v>
                </c:pt>
                <c:pt idx="11">
                  <c:v>4366.0284548250002</c:v>
                </c:pt>
                <c:pt idx="12">
                  <c:v>3490.3094896999996</c:v>
                </c:pt>
                <c:pt idx="13">
                  <c:v>3579.8448816499995</c:v>
                </c:pt>
                <c:pt idx="14">
                  <c:v>2953.0971380000001</c:v>
                </c:pt>
                <c:pt idx="15">
                  <c:v>2481.8582329999999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C-3946-B9D0-D510D461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15104"/>
        <c:axId val="893700784"/>
      </c:scatterChart>
      <c:valAx>
        <c:axId val="8958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Slice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0784"/>
        <c:crosses val="autoZero"/>
        <c:crossBetween val="midCat"/>
      </c:valAx>
      <c:valAx>
        <c:axId val="8937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Area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(pixel)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Patient1_YZ!$M$3:$M$17</c:f>
              <c:numCache>
                <c:formatCode>General</c:formatCode>
                <c:ptCount val="15"/>
                <c:pt idx="0">
                  <c:v>1195.3760223499999</c:v>
                </c:pt>
                <c:pt idx="1">
                  <c:v>-176.71458937499983</c:v>
                </c:pt>
                <c:pt idx="2">
                  <c:v>177.49998754999979</c:v>
                </c:pt>
                <c:pt idx="3">
                  <c:v>681.72561590000078</c:v>
                </c:pt>
                <c:pt idx="4">
                  <c:v>502.65483199999926</c:v>
                </c:pt>
                <c:pt idx="5">
                  <c:v>547.42252797499987</c:v>
                </c:pt>
                <c:pt idx="6">
                  <c:v>179.85618207500011</c:v>
                </c:pt>
                <c:pt idx="7">
                  <c:v>-324.36944627499997</c:v>
                </c:pt>
                <c:pt idx="8">
                  <c:v>143.72786602499946</c:v>
                </c:pt>
                <c:pt idx="9">
                  <c:v>-1075.9954997499999</c:v>
                </c:pt>
                <c:pt idx="10">
                  <c:v>-71.471233924999069</c:v>
                </c:pt>
                <c:pt idx="11">
                  <c:v>-875.71896512500052</c:v>
                </c:pt>
                <c:pt idx="12">
                  <c:v>89.535391949999848</c:v>
                </c:pt>
                <c:pt idx="13">
                  <c:v>-626.74774364999939</c:v>
                </c:pt>
                <c:pt idx="14">
                  <c:v>-471.23890500000016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F-9545-8EC2-F7B7B15A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81584"/>
        <c:axId val="944412240"/>
      </c:barChart>
      <c:catAx>
        <c:axId val="9401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12240"/>
        <c:crosses val="autoZero"/>
        <c:auto val="1"/>
        <c:lblAlgn val="ctr"/>
        <c:lblOffset val="100"/>
        <c:noMultiLvlLbl val="0"/>
      </c:catAx>
      <c:valAx>
        <c:axId val="94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13</xdr:row>
      <xdr:rowOff>25400</xdr:rowOff>
    </xdr:from>
    <xdr:to>
      <xdr:col>14</xdr:col>
      <xdr:colOff>628650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25752-C9EE-684F-AF53-EF1E8840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629228</xdr:colOff>
      <xdr:row>2</xdr:row>
      <xdr:rowOff>158172</xdr:rowOff>
    </xdr:from>
    <xdr:to>
      <xdr:col>19</xdr:col>
      <xdr:colOff>236682</xdr:colOff>
      <xdr:row>15</xdr:row>
      <xdr:rowOff>149705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FC84A-C9B0-5841-BB86-798210FE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430161</xdr:colOff>
      <xdr:row>1</xdr:row>
      <xdr:rowOff>144205</xdr:rowOff>
    </xdr:from>
    <xdr:to>
      <xdr:col>23</xdr:col>
      <xdr:colOff>409676</xdr:colOff>
      <xdr:row>26</xdr:row>
      <xdr:rowOff>163872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0DB77-5E1D-B747-9E57-F7F9C2A9D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491066</xdr:colOff>
      <xdr:row>19</xdr:row>
      <xdr:rowOff>177799</xdr:rowOff>
    </xdr:from>
    <xdr:to>
      <xdr:col>12</xdr:col>
      <xdr:colOff>254000</xdr:colOff>
      <xdr:row>35</xdr:row>
      <xdr:rowOff>16932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210446-842D-9348-A97C-4037B1D87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2D-4EE8-8340-B87C-E9C135BF4C32}">
  <dimension ref="A1:O15"/>
  <sheetViews>
    <sheetView zoomScale="138" workbookViewId="0">
      <selection activeCell="N8" sqref="N8"/>
    </sheetView>
  </sheetViews>
  <sheetFormatPr baseColWidth="10" defaultRowHeight="16"/>
  <sheetData>
    <row r="1" spans="1:15">
      <c r="A1" t="s">
        <v>0</v>
      </c>
      <c r="E1" t="s">
        <v>19</v>
      </c>
      <c r="F1" t="s">
        <v>18</v>
      </c>
      <c r="I1">
        <v>75</v>
      </c>
      <c r="J1">
        <v>112</v>
      </c>
      <c r="K1">
        <v>200</v>
      </c>
    </row>
    <row r="2" spans="1:15">
      <c r="A2" t="s">
        <v>1</v>
      </c>
      <c r="B2" t="s">
        <v>2</v>
      </c>
      <c r="C2">
        <v>100</v>
      </c>
      <c r="D2" t="s">
        <v>15</v>
      </c>
      <c r="E2">
        <f>C2/C3</f>
        <v>2.5641025641025643</v>
      </c>
      <c r="F2">
        <f>C9/C8</f>
        <v>1.0566037735849056</v>
      </c>
      <c r="H2" t="s">
        <v>21</v>
      </c>
      <c r="J2" t="s">
        <v>20</v>
      </c>
    </row>
    <row r="3" spans="1:15">
      <c r="A3" t="s">
        <v>3</v>
      </c>
      <c r="B3" t="s">
        <v>4</v>
      </c>
      <c r="C3">
        <v>39</v>
      </c>
      <c r="D3" t="s">
        <v>16</v>
      </c>
    </row>
    <row r="5" spans="1:15">
      <c r="E5" t="s">
        <v>20</v>
      </c>
      <c r="M5" t="s">
        <v>27</v>
      </c>
      <c r="N5" t="s">
        <v>28</v>
      </c>
    </row>
    <row r="6" spans="1:15">
      <c r="M6" t="s">
        <v>25</v>
      </c>
      <c r="N6" t="s">
        <v>25</v>
      </c>
    </row>
    <row r="7" spans="1:15">
      <c r="A7" t="s">
        <v>5</v>
      </c>
      <c r="L7" t="s">
        <v>23</v>
      </c>
      <c r="M7" t="s">
        <v>20</v>
      </c>
      <c r="N7" t="s">
        <v>29</v>
      </c>
      <c r="O7" t="s">
        <v>30</v>
      </c>
    </row>
    <row r="8" spans="1:15">
      <c r="A8" t="s">
        <v>6</v>
      </c>
      <c r="B8" t="s">
        <v>7</v>
      </c>
      <c r="C8">
        <v>53</v>
      </c>
      <c r="D8" t="s">
        <v>17</v>
      </c>
      <c r="L8" t="s">
        <v>24</v>
      </c>
      <c r="M8" t="s">
        <v>26</v>
      </c>
      <c r="N8" t="s">
        <v>26</v>
      </c>
    </row>
    <row r="9" spans="1:15">
      <c r="A9" t="s">
        <v>8</v>
      </c>
      <c r="B9" t="s">
        <v>9</v>
      </c>
      <c r="C9">
        <v>56</v>
      </c>
      <c r="D9" t="s">
        <v>16</v>
      </c>
    </row>
    <row r="13" spans="1:15">
      <c r="A13" t="s">
        <v>10</v>
      </c>
      <c r="H13" t="s">
        <v>22</v>
      </c>
    </row>
    <row r="14" spans="1:15">
      <c r="A14" t="s">
        <v>11</v>
      </c>
      <c r="B14" t="s">
        <v>12</v>
      </c>
      <c r="C14">
        <v>86</v>
      </c>
      <c r="D14" t="s">
        <v>15</v>
      </c>
    </row>
    <row r="15" spans="1:15">
      <c r="A15" t="s">
        <v>13</v>
      </c>
      <c r="B15" t="s">
        <v>14</v>
      </c>
      <c r="C15">
        <v>27</v>
      </c>
      <c r="D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8F6B-B19D-1D40-BF8F-349C7C5B4C54}">
  <dimension ref="A1:N20"/>
  <sheetViews>
    <sheetView tabSelected="1" zoomScale="112" workbookViewId="0">
      <selection activeCell="J13" sqref="J13:J15"/>
    </sheetView>
  </sheetViews>
  <sheetFormatPr baseColWidth="10" defaultRowHeight="16"/>
  <cols>
    <col min="9" max="9" width="22.5" customWidth="1"/>
    <col min="10" max="10" width="21.1640625" customWidth="1"/>
  </cols>
  <sheetData>
    <row r="1" spans="1:14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G1" t="s">
        <v>222</v>
      </c>
      <c r="H1" t="s">
        <v>223</v>
      </c>
      <c r="I1" t="s">
        <v>224</v>
      </c>
      <c r="J1" t="s">
        <v>225</v>
      </c>
      <c r="L1" t="s">
        <v>227</v>
      </c>
      <c r="M1" t="s">
        <v>228</v>
      </c>
      <c r="N1" t="s">
        <v>229</v>
      </c>
    </row>
    <row r="2" spans="1:14">
      <c r="A2" t="s">
        <v>5</v>
      </c>
      <c r="B2">
        <v>101</v>
      </c>
      <c r="C2">
        <v>140</v>
      </c>
      <c r="D2">
        <v>77</v>
      </c>
      <c r="E2">
        <v>121</v>
      </c>
      <c r="G2">
        <f>C2-B2</f>
        <v>39</v>
      </c>
      <c r="H2">
        <f>E2-D2</f>
        <v>44</v>
      </c>
      <c r="I2" s="9">
        <f>G2*$M$2</f>
        <v>6.5910000000000002</v>
      </c>
      <c r="J2" s="9">
        <f>H2*$L$2</f>
        <v>4.6024000000000003</v>
      </c>
      <c r="L2" s="8">
        <v>0.1046</v>
      </c>
      <c r="M2" s="8">
        <v>0.16900000000000001</v>
      </c>
      <c r="N2" s="8">
        <v>9.7000000000000003E-2</v>
      </c>
    </row>
    <row r="3" spans="1:14">
      <c r="A3" t="s">
        <v>0</v>
      </c>
      <c r="B3">
        <v>102</v>
      </c>
      <c r="C3">
        <v>131</v>
      </c>
      <c r="D3">
        <v>29</v>
      </c>
      <c r="E3">
        <v>118</v>
      </c>
      <c r="G3">
        <f t="shared" ref="G3:G4" si="0">C3-B3</f>
        <v>29</v>
      </c>
      <c r="H3">
        <f t="shared" ref="H3:H4" si="1">E3-D3</f>
        <v>89</v>
      </c>
      <c r="I3" s="9">
        <f>G3*$L$2</f>
        <v>3.0333999999999999</v>
      </c>
      <c r="J3" s="9">
        <f>H3*$N$2</f>
        <v>8.6330000000000009</v>
      </c>
      <c r="L3" s="8"/>
      <c r="M3" s="8"/>
      <c r="N3" s="8"/>
    </row>
    <row r="4" spans="1:14">
      <c r="A4" t="s">
        <v>10</v>
      </c>
      <c r="B4">
        <v>79</v>
      </c>
      <c r="C4">
        <v>117</v>
      </c>
      <c r="D4">
        <v>51</v>
      </c>
      <c r="E4">
        <v>125</v>
      </c>
      <c r="G4">
        <f t="shared" si="0"/>
        <v>38</v>
      </c>
      <c r="H4">
        <f t="shared" si="1"/>
        <v>74</v>
      </c>
      <c r="I4" s="9">
        <f>G4*M2</f>
        <v>6.4220000000000006</v>
      </c>
      <c r="J4" s="9">
        <f>H4*N2</f>
        <v>7.1779999999999999</v>
      </c>
    </row>
    <row r="5" spans="1:14">
      <c r="I5" s="9"/>
      <c r="J5" s="9"/>
      <c r="L5">
        <v>24.89</v>
      </c>
      <c r="M5">
        <v>24.96</v>
      </c>
      <c r="N5">
        <v>20.12</v>
      </c>
    </row>
    <row r="6" spans="1:14">
      <c r="I6" s="9"/>
      <c r="J6" s="9"/>
    </row>
    <row r="7" spans="1:14">
      <c r="A7" t="s">
        <v>226</v>
      </c>
      <c r="G7" t="s">
        <v>222</v>
      </c>
      <c r="H7" t="s">
        <v>223</v>
      </c>
      <c r="I7" s="9"/>
      <c r="J7" s="9"/>
    </row>
    <row r="8" spans="1:14">
      <c r="A8" t="s">
        <v>5</v>
      </c>
      <c r="B8">
        <v>97</v>
      </c>
      <c r="C8">
        <v>144</v>
      </c>
      <c r="D8">
        <v>71</v>
      </c>
      <c r="E8">
        <v>125</v>
      </c>
      <c r="G8">
        <f>C8-B8</f>
        <v>47</v>
      </c>
      <c r="H8">
        <f>E8-D8</f>
        <v>54</v>
      </c>
      <c r="I8" s="9">
        <f>G8*$M$2</f>
        <v>7.9430000000000005</v>
      </c>
      <c r="J8" s="9">
        <f>H8*$L$2</f>
        <v>5.6483999999999996</v>
      </c>
    </row>
    <row r="9" spans="1:14">
      <c r="A9" t="s">
        <v>0</v>
      </c>
      <c r="B9">
        <v>94</v>
      </c>
      <c r="C9">
        <v>134</v>
      </c>
      <c r="D9">
        <v>30</v>
      </c>
      <c r="E9">
        <v>120</v>
      </c>
      <c r="G9">
        <f t="shared" ref="G9:G10" si="2">C9-B9</f>
        <v>40</v>
      </c>
      <c r="H9">
        <f t="shared" ref="H9:H10" si="3">E9-D9</f>
        <v>90</v>
      </c>
      <c r="I9" s="9">
        <f>G9*$L$2</f>
        <v>4.1840000000000002</v>
      </c>
      <c r="J9" s="9">
        <f>H9*$N$2</f>
        <v>8.73</v>
      </c>
      <c r="M9">
        <v>208</v>
      </c>
    </row>
    <row r="10" spans="1:14">
      <c r="A10" t="s">
        <v>10</v>
      </c>
      <c r="B10">
        <v>79</v>
      </c>
      <c r="C10">
        <v>119</v>
      </c>
      <c r="D10">
        <v>43</v>
      </c>
      <c r="E10">
        <v>126</v>
      </c>
      <c r="G10">
        <f t="shared" si="2"/>
        <v>40</v>
      </c>
      <c r="H10">
        <f t="shared" si="3"/>
        <v>83</v>
      </c>
      <c r="I10" s="9">
        <f>G10*M2</f>
        <v>6.7600000000000007</v>
      </c>
      <c r="J10" s="9">
        <f>H10*N2</f>
        <v>8.0510000000000002</v>
      </c>
    </row>
    <row r="13" spans="1:14">
      <c r="G13" t="s">
        <v>230</v>
      </c>
      <c r="H13" t="s">
        <v>207</v>
      </c>
      <c r="I13">
        <f>(I2+I3)/2</f>
        <v>4.8121999999999998</v>
      </c>
      <c r="J13">
        <v>1</v>
      </c>
    </row>
    <row r="14" spans="1:14">
      <c r="H14" t="s">
        <v>208</v>
      </c>
      <c r="I14">
        <f>(J2+I4)/2</f>
        <v>5.5122</v>
      </c>
      <c r="J14">
        <f>I14/I13</f>
        <v>1.1454636133161549</v>
      </c>
    </row>
    <row r="15" spans="1:14">
      <c r="H15" t="s">
        <v>209</v>
      </c>
      <c r="I15">
        <f>(J3+J4)/2</f>
        <v>7.9055</v>
      </c>
      <c r="J15">
        <f>I15/I13</f>
        <v>1.642803707244088</v>
      </c>
    </row>
    <row r="18" spans="7:10">
      <c r="G18" t="s">
        <v>231</v>
      </c>
      <c r="H18" t="s">
        <v>207</v>
      </c>
      <c r="I18">
        <f>(I8+I9)/2</f>
        <v>6.0635000000000003</v>
      </c>
      <c r="J18">
        <v>1</v>
      </c>
    </row>
    <row r="19" spans="7:10">
      <c r="H19" t="s">
        <v>208</v>
      </c>
      <c r="I19">
        <f>(J8+I10)/2</f>
        <v>6.2042000000000002</v>
      </c>
      <c r="J19">
        <f>I19/I18</f>
        <v>1.0232044198895027</v>
      </c>
    </row>
    <row r="20" spans="7:10">
      <c r="H20" t="s">
        <v>209</v>
      </c>
      <c r="I20">
        <f>(J9+J10)/2</f>
        <v>8.3904999999999994</v>
      </c>
      <c r="J20">
        <f>I20/I18</f>
        <v>1.3837717489898571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C44B-ED6F-6F46-9DDC-4A724F0864EA}">
  <dimension ref="A1:M17"/>
  <sheetViews>
    <sheetView zoomScale="99" workbookViewId="0">
      <selection activeCell="G13" sqref="G13"/>
    </sheetView>
  </sheetViews>
  <sheetFormatPr baseColWidth="10" defaultRowHeight="16"/>
  <sheetData>
    <row r="1" spans="1:13">
      <c r="B1" t="s">
        <v>38</v>
      </c>
      <c r="C1" t="s">
        <v>37</v>
      </c>
      <c r="D1" t="s">
        <v>39</v>
      </c>
      <c r="E1" t="s">
        <v>40</v>
      </c>
      <c r="F1" t="s">
        <v>31</v>
      </c>
      <c r="H1" t="s">
        <v>32</v>
      </c>
      <c r="J1" t="s">
        <v>48</v>
      </c>
      <c r="K1" t="s">
        <v>49</v>
      </c>
      <c r="L1" t="s">
        <v>143</v>
      </c>
      <c r="M1" t="s">
        <v>206</v>
      </c>
    </row>
    <row r="2" spans="1:13">
      <c r="A2">
        <v>50</v>
      </c>
      <c r="B2" t="s">
        <v>33</v>
      </c>
      <c r="C2" t="s">
        <v>34</v>
      </c>
      <c r="D2" t="s">
        <v>35</v>
      </c>
      <c r="E2" t="s">
        <v>36</v>
      </c>
      <c r="F2">
        <v>87</v>
      </c>
      <c r="G2">
        <v>116</v>
      </c>
      <c r="H2">
        <v>99</v>
      </c>
      <c r="I2">
        <v>127</v>
      </c>
      <c r="J2">
        <f>(G2-F2)/2</f>
        <v>14.5</v>
      </c>
      <c r="K2">
        <f>(I2-H2)/2</f>
        <v>14</v>
      </c>
      <c r="L2">
        <f>3.1415927*J2*K2</f>
        <v>637.74331810000001</v>
      </c>
    </row>
    <row r="3" spans="1:13">
      <c r="A3">
        <v>58</v>
      </c>
      <c r="B3" t="s">
        <v>41</v>
      </c>
      <c r="C3" t="s">
        <v>44</v>
      </c>
      <c r="D3" t="s">
        <v>42</v>
      </c>
      <c r="E3" t="s">
        <v>43</v>
      </c>
      <c r="F3">
        <v>83</v>
      </c>
      <c r="G3">
        <v>114</v>
      </c>
      <c r="H3">
        <v>97</v>
      </c>
      <c r="I3">
        <v>133</v>
      </c>
      <c r="J3">
        <f t="shared" ref="J3:J11" si="0">(G3-F3)/2</f>
        <v>15.5</v>
      </c>
      <c r="K3">
        <f t="shared" ref="K3:K11" si="1">(I3-H3)/2</f>
        <v>18</v>
      </c>
      <c r="L3">
        <f t="shared" ref="L3:L11" si="2">3.1415927*J3*K3</f>
        <v>876.50436329999991</v>
      </c>
      <c r="M3">
        <f>L3-L2</f>
        <v>238.7610451999999</v>
      </c>
    </row>
    <row r="4" spans="1:13">
      <c r="A4">
        <v>66</v>
      </c>
      <c r="B4" t="s">
        <v>76</v>
      </c>
      <c r="C4" t="s">
        <v>47</v>
      </c>
      <c r="D4" t="s">
        <v>45</v>
      </c>
      <c r="E4" t="s">
        <v>46</v>
      </c>
      <c r="F4">
        <v>351</v>
      </c>
      <c r="G4">
        <v>414</v>
      </c>
      <c r="H4">
        <v>117</v>
      </c>
      <c r="I4">
        <v>176</v>
      </c>
      <c r="J4">
        <f t="shared" si="0"/>
        <v>31.5</v>
      </c>
      <c r="K4">
        <f t="shared" si="1"/>
        <v>29.5</v>
      </c>
      <c r="L4">
        <f t="shared" si="2"/>
        <v>2919.3250164750002</v>
      </c>
      <c r="M4">
        <f t="shared" ref="M4:M11" si="3">L4-L3</f>
        <v>2042.8206531750002</v>
      </c>
    </row>
    <row r="5" spans="1:13">
      <c r="A5">
        <v>74</v>
      </c>
      <c r="B5" t="s">
        <v>53</v>
      </c>
      <c r="C5" t="s">
        <v>52</v>
      </c>
      <c r="D5" t="s">
        <v>50</v>
      </c>
      <c r="E5" t="s">
        <v>51</v>
      </c>
      <c r="F5">
        <v>346</v>
      </c>
      <c r="G5">
        <v>410</v>
      </c>
      <c r="H5">
        <v>121</v>
      </c>
      <c r="I5">
        <v>176</v>
      </c>
      <c r="J5">
        <f t="shared" si="0"/>
        <v>32</v>
      </c>
      <c r="K5">
        <f t="shared" si="1"/>
        <v>27.5</v>
      </c>
      <c r="L5">
        <f t="shared" si="2"/>
        <v>2764.601576</v>
      </c>
      <c r="M5">
        <f t="shared" si="3"/>
        <v>-154.72344047500019</v>
      </c>
    </row>
    <row r="6" spans="1:13">
      <c r="A6">
        <v>82</v>
      </c>
      <c r="B6" t="s">
        <v>56</v>
      </c>
      <c r="C6" t="s">
        <v>57</v>
      </c>
      <c r="D6" t="s">
        <v>54</v>
      </c>
      <c r="E6" t="s">
        <v>55</v>
      </c>
      <c r="F6">
        <v>343</v>
      </c>
      <c r="G6">
        <v>406</v>
      </c>
      <c r="H6">
        <v>115</v>
      </c>
      <c r="I6">
        <v>174</v>
      </c>
      <c r="J6">
        <f t="shared" si="0"/>
        <v>31.5</v>
      </c>
      <c r="K6">
        <f t="shared" si="1"/>
        <v>29.5</v>
      </c>
      <c r="L6">
        <f t="shared" si="2"/>
        <v>2919.3250164750002</v>
      </c>
      <c r="M6">
        <f t="shared" si="3"/>
        <v>154.72344047500019</v>
      </c>
    </row>
    <row r="7" spans="1:13">
      <c r="A7">
        <v>90</v>
      </c>
      <c r="B7" t="s">
        <v>60</v>
      </c>
      <c r="C7" t="s">
        <v>61</v>
      </c>
      <c r="D7" t="s">
        <v>58</v>
      </c>
      <c r="E7" t="s">
        <v>59</v>
      </c>
      <c r="F7">
        <v>344</v>
      </c>
      <c r="G7">
        <v>404</v>
      </c>
      <c r="H7">
        <v>120</v>
      </c>
      <c r="I7">
        <v>175</v>
      </c>
      <c r="J7">
        <f t="shared" si="0"/>
        <v>30</v>
      </c>
      <c r="K7">
        <f t="shared" si="1"/>
        <v>27.5</v>
      </c>
      <c r="L7">
        <f t="shared" si="2"/>
        <v>2591.8139775</v>
      </c>
      <c r="M7">
        <f t="shared" si="3"/>
        <v>-327.51103897500025</v>
      </c>
    </row>
    <row r="8" spans="1:13">
      <c r="A8">
        <v>98</v>
      </c>
      <c r="B8" t="s">
        <v>64</v>
      </c>
      <c r="C8" t="s">
        <v>65</v>
      </c>
      <c r="D8" t="s">
        <v>62</v>
      </c>
      <c r="E8" t="s">
        <v>63</v>
      </c>
      <c r="F8">
        <v>349</v>
      </c>
      <c r="G8">
        <v>411</v>
      </c>
      <c r="H8">
        <v>120</v>
      </c>
      <c r="I8">
        <v>177</v>
      </c>
      <c r="J8">
        <f t="shared" si="0"/>
        <v>31</v>
      </c>
      <c r="K8">
        <f t="shared" si="1"/>
        <v>28.5</v>
      </c>
      <c r="L8">
        <f t="shared" si="2"/>
        <v>2775.5971504499998</v>
      </c>
      <c r="M8">
        <f t="shared" si="3"/>
        <v>183.78317294999988</v>
      </c>
    </row>
    <row r="9" spans="1:13">
      <c r="A9">
        <v>106</v>
      </c>
      <c r="B9" t="s">
        <v>67</v>
      </c>
      <c r="C9" t="s">
        <v>68</v>
      </c>
      <c r="D9" t="s">
        <v>58</v>
      </c>
      <c r="E9" t="s">
        <v>66</v>
      </c>
      <c r="F9">
        <v>353</v>
      </c>
      <c r="G9">
        <v>410</v>
      </c>
      <c r="H9">
        <v>120</v>
      </c>
      <c r="I9">
        <v>177</v>
      </c>
      <c r="J9">
        <f t="shared" si="0"/>
        <v>28.5</v>
      </c>
      <c r="K9">
        <f t="shared" si="1"/>
        <v>28.5</v>
      </c>
      <c r="L9">
        <f t="shared" si="2"/>
        <v>2551.7586705749995</v>
      </c>
      <c r="M9">
        <f t="shared" si="3"/>
        <v>-223.8384798750003</v>
      </c>
    </row>
    <row r="10" spans="1:13">
      <c r="A10">
        <v>114</v>
      </c>
      <c r="B10" t="s">
        <v>70</v>
      </c>
      <c r="C10" t="s">
        <v>71</v>
      </c>
      <c r="D10" t="s">
        <v>69</v>
      </c>
      <c r="E10" t="s">
        <v>63</v>
      </c>
      <c r="F10">
        <v>352</v>
      </c>
      <c r="G10">
        <v>413</v>
      </c>
      <c r="H10">
        <v>117</v>
      </c>
      <c r="I10">
        <v>177</v>
      </c>
      <c r="J10">
        <f t="shared" si="0"/>
        <v>30.5</v>
      </c>
      <c r="K10">
        <f t="shared" si="1"/>
        <v>30</v>
      </c>
      <c r="L10">
        <f t="shared" si="2"/>
        <v>2874.5573205000001</v>
      </c>
      <c r="M10">
        <f t="shared" si="3"/>
        <v>322.79864992500052</v>
      </c>
    </row>
    <row r="11" spans="1:13">
      <c r="A11">
        <v>122</v>
      </c>
      <c r="B11" t="s">
        <v>74</v>
      </c>
      <c r="C11" t="s">
        <v>75</v>
      </c>
      <c r="D11" t="s">
        <v>72</v>
      </c>
      <c r="E11" t="s">
        <v>73</v>
      </c>
      <c r="F11">
        <v>357</v>
      </c>
      <c r="G11">
        <v>412</v>
      </c>
      <c r="H11">
        <v>118</v>
      </c>
      <c r="I11">
        <v>171</v>
      </c>
      <c r="J11">
        <f t="shared" si="0"/>
        <v>27.5</v>
      </c>
      <c r="K11">
        <f t="shared" si="1"/>
        <v>26.5</v>
      </c>
      <c r="L11">
        <f t="shared" si="2"/>
        <v>2289.4356801250001</v>
      </c>
      <c r="M11">
        <f t="shared" si="3"/>
        <v>-585.12164037499997</v>
      </c>
    </row>
    <row r="12" spans="1:13">
      <c r="A12">
        <v>130</v>
      </c>
    </row>
    <row r="13" spans="1:13">
      <c r="A13">
        <v>138</v>
      </c>
    </row>
    <row r="14" spans="1:13">
      <c r="A14">
        <v>146</v>
      </c>
    </row>
    <row r="15" spans="1:13">
      <c r="A15">
        <v>154</v>
      </c>
    </row>
    <row r="16" spans="1:13">
      <c r="A16">
        <v>162</v>
      </c>
      <c r="B16" t="s">
        <v>82</v>
      </c>
      <c r="C16" t="s">
        <v>81</v>
      </c>
      <c r="D16" t="s">
        <v>83</v>
      </c>
      <c r="E16" t="s">
        <v>84</v>
      </c>
    </row>
    <row r="17" spans="1:5">
      <c r="A17">
        <v>170</v>
      </c>
      <c r="B17" t="s">
        <v>77</v>
      </c>
      <c r="C17" t="s">
        <v>78</v>
      </c>
      <c r="D17" t="s">
        <v>79</v>
      </c>
      <c r="E17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E4E2-4413-4A44-B9D7-36D1A71B71F8}">
  <dimension ref="A1:M17"/>
  <sheetViews>
    <sheetView topLeftCell="E1" zoomScale="75" workbookViewId="0">
      <selection activeCell="S20" sqref="S20"/>
    </sheetView>
  </sheetViews>
  <sheetFormatPr baseColWidth="10" defaultRowHeight="16"/>
  <sheetData>
    <row r="1" spans="1:13">
      <c r="B1" t="s">
        <v>38</v>
      </c>
      <c r="C1" t="s">
        <v>37</v>
      </c>
      <c r="D1" t="s">
        <v>39</v>
      </c>
      <c r="E1" t="s">
        <v>40</v>
      </c>
      <c r="F1" t="s">
        <v>31</v>
      </c>
      <c r="H1" t="s">
        <v>32</v>
      </c>
      <c r="J1" t="s">
        <v>48</v>
      </c>
      <c r="K1" t="s">
        <v>49</v>
      </c>
      <c r="L1" t="s">
        <v>143</v>
      </c>
    </row>
    <row r="2" spans="1:13">
      <c r="A2">
        <v>84</v>
      </c>
      <c r="B2" t="s">
        <v>85</v>
      </c>
      <c r="C2" t="s">
        <v>86</v>
      </c>
      <c r="D2" t="s">
        <v>87</v>
      </c>
      <c r="E2" t="s">
        <v>88</v>
      </c>
      <c r="F2">
        <v>302</v>
      </c>
      <c r="G2">
        <v>414</v>
      </c>
      <c r="H2">
        <v>123</v>
      </c>
      <c r="I2">
        <v>171</v>
      </c>
      <c r="J2">
        <f>(G2-F2)/2</f>
        <v>56</v>
      </c>
      <c r="K2">
        <f>(I2-H2)/2</f>
        <v>24</v>
      </c>
      <c r="L2">
        <f>3.1415927*J2*K2</f>
        <v>4222.3005887999998</v>
      </c>
    </row>
    <row r="3" spans="1:13">
      <c r="A3">
        <v>87</v>
      </c>
      <c r="B3" t="s">
        <v>89</v>
      </c>
      <c r="C3" t="s">
        <v>90</v>
      </c>
      <c r="D3" t="s">
        <v>91</v>
      </c>
      <c r="E3" t="s">
        <v>92</v>
      </c>
      <c r="F3">
        <v>301</v>
      </c>
      <c r="G3">
        <v>421</v>
      </c>
      <c r="H3">
        <v>118</v>
      </c>
      <c r="I3">
        <v>172</v>
      </c>
      <c r="J3">
        <f t="shared" ref="J3:J17" si="0">(G3-F3)/2</f>
        <v>60</v>
      </c>
      <c r="K3">
        <f t="shared" ref="K3:K17" si="1">(I3-H3)/2</f>
        <v>27</v>
      </c>
      <c r="L3">
        <f t="shared" ref="L3:L17" si="2">3.1415927*J3*K3</f>
        <v>5089.3801739999999</v>
      </c>
      <c r="M3">
        <f>L3-L2</f>
        <v>867.07958520000011</v>
      </c>
    </row>
    <row r="4" spans="1:13">
      <c r="A4">
        <v>90</v>
      </c>
      <c r="B4" t="s">
        <v>93</v>
      </c>
      <c r="C4" t="s">
        <v>94</v>
      </c>
      <c r="D4" t="s">
        <v>91</v>
      </c>
      <c r="E4" t="s">
        <v>92</v>
      </c>
      <c r="F4">
        <v>291</v>
      </c>
      <c r="G4">
        <v>428</v>
      </c>
      <c r="H4">
        <v>118</v>
      </c>
      <c r="I4">
        <v>172</v>
      </c>
      <c r="J4">
        <f t="shared" si="0"/>
        <v>68.5</v>
      </c>
      <c r="K4">
        <f t="shared" si="1"/>
        <v>27</v>
      </c>
      <c r="L4">
        <f t="shared" si="2"/>
        <v>5810.3756986500002</v>
      </c>
      <c r="M4">
        <f t="shared" ref="M4:M17" si="3">L4-L3</f>
        <v>720.99552465000033</v>
      </c>
    </row>
    <row r="5" spans="1:13">
      <c r="A5">
        <v>93</v>
      </c>
      <c r="B5" t="s">
        <v>95</v>
      </c>
      <c r="C5" t="s">
        <v>96</v>
      </c>
      <c r="D5" t="s">
        <v>97</v>
      </c>
      <c r="E5" t="s">
        <v>98</v>
      </c>
      <c r="F5">
        <v>292</v>
      </c>
      <c r="G5">
        <v>416</v>
      </c>
      <c r="H5">
        <v>119</v>
      </c>
      <c r="I5">
        <v>177</v>
      </c>
      <c r="J5">
        <f t="shared" si="0"/>
        <v>62</v>
      </c>
      <c r="K5">
        <f t="shared" si="1"/>
        <v>29</v>
      </c>
      <c r="L5">
        <f t="shared" si="2"/>
        <v>5648.5836745999995</v>
      </c>
      <c r="M5">
        <f t="shared" si="3"/>
        <v>-161.79202405000069</v>
      </c>
    </row>
    <row r="6" spans="1:13">
      <c r="A6">
        <v>96</v>
      </c>
      <c r="B6" t="s">
        <v>99</v>
      </c>
      <c r="C6" t="s">
        <v>100</v>
      </c>
      <c r="D6" t="s">
        <v>101</v>
      </c>
      <c r="E6" t="s">
        <v>102</v>
      </c>
      <c r="F6">
        <v>288</v>
      </c>
      <c r="G6">
        <v>417</v>
      </c>
      <c r="H6">
        <v>119</v>
      </c>
      <c r="I6">
        <v>173</v>
      </c>
      <c r="J6">
        <f t="shared" si="0"/>
        <v>64.5</v>
      </c>
      <c r="K6">
        <f t="shared" si="1"/>
        <v>27</v>
      </c>
      <c r="L6">
        <f t="shared" si="2"/>
        <v>5471.0836870499998</v>
      </c>
      <c r="M6">
        <f t="shared" si="3"/>
        <v>-177.49998754999979</v>
      </c>
    </row>
    <row r="7" spans="1:13">
      <c r="A7">
        <v>99</v>
      </c>
      <c r="B7" t="s">
        <v>103</v>
      </c>
      <c r="C7" t="s">
        <v>104</v>
      </c>
      <c r="D7" t="s">
        <v>105</v>
      </c>
      <c r="E7" t="s">
        <v>106</v>
      </c>
      <c r="F7">
        <v>286</v>
      </c>
      <c r="G7">
        <v>418</v>
      </c>
      <c r="H7">
        <v>119</v>
      </c>
      <c r="I7">
        <v>175</v>
      </c>
      <c r="J7">
        <f t="shared" si="0"/>
        <v>66</v>
      </c>
      <c r="K7">
        <f t="shared" si="1"/>
        <v>28</v>
      </c>
      <c r="L7">
        <f t="shared" si="2"/>
        <v>5805.6633096000005</v>
      </c>
      <c r="M7">
        <f t="shared" si="3"/>
        <v>334.57962255000075</v>
      </c>
    </row>
    <row r="8" spans="1:13">
      <c r="A8">
        <v>102</v>
      </c>
      <c r="B8" t="s">
        <v>107</v>
      </c>
      <c r="C8" t="s">
        <v>108</v>
      </c>
      <c r="D8" t="s">
        <v>109</v>
      </c>
      <c r="E8" t="s">
        <v>110</v>
      </c>
      <c r="F8">
        <v>283</v>
      </c>
      <c r="G8">
        <v>418</v>
      </c>
      <c r="H8">
        <v>122</v>
      </c>
      <c r="I8">
        <v>179</v>
      </c>
      <c r="J8">
        <f t="shared" si="0"/>
        <v>67.5</v>
      </c>
      <c r="K8">
        <f t="shared" si="1"/>
        <v>28.5</v>
      </c>
      <c r="L8">
        <f t="shared" si="2"/>
        <v>6043.638956625</v>
      </c>
      <c r="M8">
        <f t="shared" si="3"/>
        <v>237.97564702499949</v>
      </c>
    </row>
    <row r="9" spans="1:13">
      <c r="A9">
        <v>105</v>
      </c>
      <c r="B9" t="s">
        <v>111</v>
      </c>
      <c r="C9" t="s">
        <v>112</v>
      </c>
      <c r="D9" t="s">
        <v>113</v>
      </c>
      <c r="E9" t="s">
        <v>114</v>
      </c>
      <c r="F9">
        <v>298</v>
      </c>
      <c r="G9">
        <v>420</v>
      </c>
      <c r="H9">
        <v>123</v>
      </c>
      <c r="I9">
        <v>178</v>
      </c>
      <c r="J9">
        <f t="shared" si="0"/>
        <v>61</v>
      </c>
      <c r="K9">
        <f t="shared" si="1"/>
        <v>27.5</v>
      </c>
      <c r="L9">
        <f t="shared" si="2"/>
        <v>5270.0217542499995</v>
      </c>
      <c r="M9">
        <f t="shared" si="3"/>
        <v>-773.61720237500049</v>
      </c>
    </row>
    <row r="10" spans="1:13">
      <c r="A10">
        <v>108</v>
      </c>
      <c r="B10" t="s">
        <v>115</v>
      </c>
      <c r="C10" t="s">
        <v>47</v>
      </c>
      <c r="D10" t="s">
        <v>109</v>
      </c>
      <c r="E10" t="s">
        <v>110</v>
      </c>
      <c r="F10">
        <v>295</v>
      </c>
      <c r="G10">
        <v>414</v>
      </c>
      <c r="H10">
        <v>122</v>
      </c>
      <c r="I10">
        <v>179</v>
      </c>
      <c r="J10">
        <f t="shared" si="0"/>
        <v>59.5</v>
      </c>
      <c r="K10">
        <f t="shared" si="1"/>
        <v>28.5</v>
      </c>
      <c r="L10">
        <f t="shared" si="2"/>
        <v>5327.3558210249994</v>
      </c>
      <c r="M10">
        <f t="shared" si="3"/>
        <v>57.334066774999883</v>
      </c>
    </row>
    <row r="11" spans="1:13">
      <c r="A11">
        <v>111</v>
      </c>
      <c r="B11" t="s">
        <v>116</v>
      </c>
      <c r="C11" t="s">
        <v>117</v>
      </c>
      <c r="D11" t="s">
        <v>118</v>
      </c>
      <c r="E11" t="s">
        <v>119</v>
      </c>
      <c r="F11">
        <v>299</v>
      </c>
      <c r="G11">
        <v>418</v>
      </c>
      <c r="H11">
        <v>126</v>
      </c>
      <c r="I11">
        <v>177</v>
      </c>
      <c r="J11">
        <f t="shared" si="0"/>
        <v>59.5</v>
      </c>
      <c r="K11">
        <f t="shared" si="1"/>
        <v>25.5</v>
      </c>
      <c r="L11">
        <f t="shared" si="2"/>
        <v>4766.5815240749998</v>
      </c>
      <c r="M11">
        <f t="shared" si="3"/>
        <v>-560.77429694999955</v>
      </c>
    </row>
    <row r="12" spans="1:13">
      <c r="A12">
        <v>114</v>
      </c>
      <c r="B12" t="s">
        <v>121</v>
      </c>
      <c r="C12" t="s">
        <v>120</v>
      </c>
      <c r="D12" t="s">
        <v>122</v>
      </c>
      <c r="E12" t="s">
        <v>123</v>
      </c>
      <c r="F12">
        <v>292</v>
      </c>
      <c r="G12">
        <v>417</v>
      </c>
      <c r="H12">
        <v>127</v>
      </c>
      <c r="I12">
        <v>170</v>
      </c>
      <c r="J12">
        <f t="shared" si="0"/>
        <v>62.5</v>
      </c>
      <c r="K12">
        <f t="shared" si="1"/>
        <v>21.5</v>
      </c>
      <c r="L12">
        <f t="shared" si="2"/>
        <v>4221.5151906249994</v>
      </c>
      <c r="M12">
        <f t="shared" si="3"/>
        <v>-545.06633345000046</v>
      </c>
    </row>
    <row r="13" spans="1:13">
      <c r="A13">
        <v>117</v>
      </c>
      <c r="B13" t="s">
        <v>126</v>
      </c>
      <c r="C13" t="s">
        <v>127</v>
      </c>
      <c r="D13" t="s">
        <v>124</v>
      </c>
      <c r="E13" t="s">
        <v>125</v>
      </c>
      <c r="F13">
        <v>300</v>
      </c>
      <c r="G13">
        <v>410</v>
      </c>
      <c r="H13">
        <v>137</v>
      </c>
      <c r="I13">
        <v>172</v>
      </c>
      <c r="J13">
        <f t="shared" si="0"/>
        <v>55</v>
      </c>
      <c r="K13">
        <f t="shared" si="1"/>
        <v>17.5</v>
      </c>
      <c r="L13">
        <f t="shared" si="2"/>
        <v>3023.7829737500001</v>
      </c>
      <c r="M13">
        <f t="shared" si="3"/>
        <v>-1197.7322168749993</v>
      </c>
    </row>
    <row r="14" spans="1:13">
      <c r="A14">
        <v>120</v>
      </c>
      <c r="B14" t="s">
        <v>130</v>
      </c>
      <c r="C14" t="s">
        <v>131</v>
      </c>
      <c r="D14" t="s">
        <v>128</v>
      </c>
      <c r="E14" t="s">
        <v>129</v>
      </c>
      <c r="F14">
        <v>312</v>
      </c>
      <c r="G14">
        <v>416</v>
      </c>
      <c r="H14">
        <v>136</v>
      </c>
      <c r="I14">
        <v>166</v>
      </c>
      <c r="J14">
        <f t="shared" si="0"/>
        <v>52</v>
      </c>
      <c r="K14">
        <f t="shared" si="1"/>
        <v>15</v>
      </c>
      <c r="L14">
        <f t="shared" si="2"/>
        <v>2450.4423059999999</v>
      </c>
      <c r="M14">
        <f t="shared" si="3"/>
        <v>-573.34066775000019</v>
      </c>
    </row>
    <row r="15" spans="1:13">
      <c r="A15">
        <v>123</v>
      </c>
      <c r="B15" t="s">
        <v>132</v>
      </c>
      <c r="C15" t="s">
        <v>112</v>
      </c>
      <c r="D15" t="s">
        <v>133</v>
      </c>
      <c r="E15" t="s">
        <v>134</v>
      </c>
      <c r="F15">
        <v>308</v>
      </c>
      <c r="G15">
        <v>420</v>
      </c>
      <c r="H15">
        <v>131</v>
      </c>
      <c r="I15">
        <v>172</v>
      </c>
      <c r="J15">
        <f t="shared" si="0"/>
        <v>56</v>
      </c>
      <c r="K15">
        <f t="shared" si="1"/>
        <v>20.5</v>
      </c>
      <c r="L15">
        <f t="shared" si="2"/>
        <v>3606.5484195999998</v>
      </c>
      <c r="M15">
        <f t="shared" si="3"/>
        <v>1156.1061135999998</v>
      </c>
    </row>
    <row r="16" spans="1:13">
      <c r="A16">
        <v>126</v>
      </c>
      <c r="B16" t="s">
        <v>136</v>
      </c>
      <c r="C16" t="s">
        <v>135</v>
      </c>
      <c r="D16" t="s">
        <v>137</v>
      </c>
      <c r="E16" t="s">
        <v>138</v>
      </c>
      <c r="F16">
        <v>317</v>
      </c>
      <c r="G16">
        <v>420</v>
      </c>
      <c r="H16">
        <v>118</v>
      </c>
      <c r="I16">
        <v>174</v>
      </c>
      <c r="J16">
        <f t="shared" si="0"/>
        <v>51.5</v>
      </c>
      <c r="K16">
        <f t="shared" si="1"/>
        <v>28</v>
      </c>
      <c r="L16">
        <f t="shared" si="2"/>
        <v>4530.1766734000003</v>
      </c>
      <c r="M16">
        <f t="shared" si="3"/>
        <v>923.62825380000049</v>
      </c>
    </row>
    <row r="17" spans="1:13">
      <c r="A17">
        <v>129</v>
      </c>
      <c r="B17" t="s">
        <v>141</v>
      </c>
      <c r="C17" t="s">
        <v>142</v>
      </c>
      <c r="D17" t="s">
        <v>139</v>
      </c>
      <c r="E17" t="s">
        <v>140</v>
      </c>
      <c r="F17">
        <v>340</v>
      </c>
      <c r="G17">
        <v>433</v>
      </c>
      <c r="H17">
        <v>125</v>
      </c>
      <c r="I17">
        <v>171</v>
      </c>
      <c r="J17">
        <f t="shared" si="0"/>
        <v>46.5</v>
      </c>
      <c r="K17">
        <f t="shared" si="1"/>
        <v>23</v>
      </c>
      <c r="L17">
        <f t="shared" si="2"/>
        <v>3359.9333926500003</v>
      </c>
      <c r="M17">
        <f t="shared" si="3"/>
        <v>-1170.2432807499999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29F3-7971-784E-A429-2098466C0FBD}">
  <dimension ref="A1:M17"/>
  <sheetViews>
    <sheetView zoomScale="75" workbookViewId="0">
      <selection activeCell="N30" sqref="N30"/>
    </sheetView>
  </sheetViews>
  <sheetFormatPr baseColWidth="10" defaultRowHeight="16"/>
  <sheetData>
    <row r="1" spans="1:13">
      <c r="B1" t="s">
        <v>38</v>
      </c>
      <c r="C1" t="s">
        <v>37</v>
      </c>
      <c r="D1" t="s">
        <v>39</v>
      </c>
      <c r="E1" t="s">
        <v>40</v>
      </c>
      <c r="F1" t="s">
        <v>31</v>
      </c>
      <c r="H1" t="s">
        <v>32</v>
      </c>
      <c r="J1" t="s">
        <v>48</v>
      </c>
      <c r="K1" t="s">
        <v>49</v>
      </c>
      <c r="L1" t="s">
        <v>143</v>
      </c>
    </row>
    <row r="2" spans="1:13">
      <c r="A2">
        <v>90</v>
      </c>
      <c r="B2" t="s">
        <v>144</v>
      </c>
      <c r="C2" t="s">
        <v>145</v>
      </c>
      <c r="D2" t="s">
        <v>146</v>
      </c>
      <c r="E2" t="s">
        <v>147</v>
      </c>
      <c r="F2">
        <v>318</v>
      </c>
      <c r="G2">
        <v>407</v>
      </c>
      <c r="H2">
        <v>107</v>
      </c>
      <c r="I2">
        <v>144</v>
      </c>
      <c r="J2">
        <f>(G2-F2)/2</f>
        <v>44.5</v>
      </c>
      <c r="K2">
        <f>(I2-H2)/2</f>
        <v>18.5</v>
      </c>
      <c r="L2">
        <f>3.1415927*J2*K2</f>
        <v>2586.3161902749998</v>
      </c>
    </row>
    <row r="3" spans="1:13">
      <c r="A3">
        <v>93</v>
      </c>
      <c r="B3" t="s">
        <v>148</v>
      </c>
      <c r="C3" t="s">
        <v>149</v>
      </c>
      <c r="D3" t="s">
        <v>150</v>
      </c>
      <c r="E3" t="s">
        <v>151</v>
      </c>
      <c r="F3">
        <v>310</v>
      </c>
      <c r="G3">
        <v>417</v>
      </c>
      <c r="H3">
        <v>102</v>
      </c>
      <c r="I3">
        <v>147</v>
      </c>
      <c r="J3">
        <f t="shared" ref="J3:J17" si="0">(G3-F3)/2</f>
        <v>53.5</v>
      </c>
      <c r="K3">
        <f t="shared" ref="K3:K17" si="1">(I3-H3)/2</f>
        <v>22.5</v>
      </c>
      <c r="L3">
        <f t="shared" ref="L3:L17" si="2">3.1415927*J3*K3</f>
        <v>3781.6922126249997</v>
      </c>
      <c r="M3">
        <f>L3-L2</f>
        <v>1195.3760223499999</v>
      </c>
    </row>
    <row r="4" spans="1:13">
      <c r="A4">
        <v>96</v>
      </c>
      <c r="B4" t="s">
        <v>152</v>
      </c>
      <c r="C4" t="s">
        <v>153</v>
      </c>
      <c r="D4" t="s">
        <v>150</v>
      </c>
      <c r="E4" t="s">
        <v>151</v>
      </c>
      <c r="F4">
        <v>319</v>
      </c>
      <c r="G4">
        <v>421</v>
      </c>
      <c r="H4">
        <v>102</v>
      </c>
      <c r="I4">
        <v>147</v>
      </c>
      <c r="J4">
        <f t="shared" si="0"/>
        <v>51</v>
      </c>
      <c r="K4">
        <f t="shared" si="1"/>
        <v>22.5</v>
      </c>
      <c r="L4">
        <f t="shared" si="2"/>
        <v>3604.9776232499999</v>
      </c>
      <c r="M4">
        <f>L4-L3</f>
        <v>-176.71458937499983</v>
      </c>
    </row>
    <row r="5" spans="1:13">
      <c r="A5">
        <v>99</v>
      </c>
      <c r="B5" t="s">
        <v>154</v>
      </c>
      <c r="C5" t="s">
        <v>155</v>
      </c>
      <c r="D5" t="s">
        <v>156</v>
      </c>
      <c r="E5" t="s">
        <v>157</v>
      </c>
      <c r="F5">
        <v>313</v>
      </c>
      <c r="G5">
        <v>425</v>
      </c>
      <c r="H5">
        <v>101</v>
      </c>
      <c r="I5">
        <v>144</v>
      </c>
      <c r="J5">
        <f t="shared" si="0"/>
        <v>56</v>
      </c>
      <c r="K5">
        <f t="shared" si="1"/>
        <v>21.5</v>
      </c>
      <c r="L5">
        <f t="shared" si="2"/>
        <v>3782.4776107999996</v>
      </c>
      <c r="M5">
        <f t="shared" ref="M5:M17" si="3">L5-L4</f>
        <v>177.49998754999979</v>
      </c>
    </row>
    <row r="6" spans="1:13">
      <c r="A6">
        <v>102</v>
      </c>
      <c r="B6" t="s">
        <v>158</v>
      </c>
      <c r="C6" t="s">
        <v>159</v>
      </c>
      <c r="D6" t="s">
        <v>160</v>
      </c>
      <c r="E6" t="s">
        <v>161</v>
      </c>
      <c r="F6">
        <v>310</v>
      </c>
      <c r="G6">
        <v>426</v>
      </c>
      <c r="H6">
        <v>100</v>
      </c>
      <c r="I6">
        <v>149</v>
      </c>
      <c r="J6">
        <f t="shared" si="0"/>
        <v>58</v>
      </c>
      <c r="K6">
        <f t="shared" si="1"/>
        <v>24.5</v>
      </c>
      <c r="L6">
        <f t="shared" si="2"/>
        <v>4464.2032267000004</v>
      </c>
      <c r="M6">
        <f t="shared" si="3"/>
        <v>681.72561590000078</v>
      </c>
    </row>
    <row r="7" spans="1:13">
      <c r="A7">
        <v>105</v>
      </c>
      <c r="B7" t="s">
        <v>162</v>
      </c>
      <c r="C7" t="s">
        <v>163</v>
      </c>
      <c r="D7" t="s">
        <v>164</v>
      </c>
      <c r="E7" t="s">
        <v>165</v>
      </c>
      <c r="F7">
        <v>300</v>
      </c>
      <c r="G7">
        <v>424</v>
      </c>
      <c r="H7">
        <v>93</v>
      </c>
      <c r="I7">
        <v>144</v>
      </c>
      <c r="J7">
        <f t="shared" si="0"/>
        <v>62</v>
      </c>
      <c r="K7">
        <f t="shared" si="1"/>
        <v>25.5</v>
      </c>
      <c r="L7">
        <f t="shared" si="2"/>
        <v>4966.8580586999997</v>
      </c>
      <c r="M7">
        <f t="shared" si="3"/>
        <v>502.65483199999926</v>
      </c>
    </row>
    <row r="8" spans="1:13">
      <c r="A8">
        <v>108</v>
      </c>
      <c r="B8" t="s">
        <v>166</v>
      </c>
      <c r="C8" t="s">
        <v>167</v>
      </c>
      <c r="D8" t="s">
        <v>168</v>
      </c>
      <c r="E8" t="s">
        <v>169</v>
      </c>
      <c r="F8">
        <v>299</v>
      </c>
      <c r="G8">
        <v>418</v>
      </c>
      <c r="H8">
        <v>89</v>
      </c>
      <c r="I8">
        <v>148</v>
      </c>
      <c r="J8">
        <f t="shared" si="0"/>
        <v>59.5</v>
      </c>
      <c r="K8">
        <f t="shared" si="1"/>
        <v>29.5</v>
      </c>
      <c r="L8">
        <f t="shared" si="2"/>
        <v>5514.2805866749995</v>
      </c>
      <c r="M8">
        <f t="shared" si="3"/>
        <v>547.42252797499987</v>
      </c>
    </row>
    <row r="9" spans="1:13">
      <c r="A9">
        <v>111</v>
      </c>
      <c r="B9" t="s">
        <v>170</v>
      </c>
      <c r="C9" t="s">
        <v>171</v>
      </c>
      <c r="D9" t="s">
        <v>172</v>
      </c>
      <c r="E9" t="s">
        <v>173</v>
      </c>
      <c r="F9">
        <v>294</v>
      </c>
      <c r="G9">
        <v>419</v>
      </c>
      <c r="H9">
        <v>94</v>
      </c>
      <c r="I9">
        <v>152</v>
      </c>
      <c r="J9">
        <f t="shared" si="0"/>
        <v>62.5</v>
      </c>
      <c r="K9">
        <f t="shared" si="1"/>
        <v>29</v>
      </c>
      <c r="L9">
        <f t="shared" si="2"/>
        <v>5694.1367687499996</v>
      </c>
      <c r="M9">
        <f t="shared" si="3"/>
        <v>179.85618207500011</v>
      </c>
    </row>
    <row r="10" spans="1:13">
      <c r="A10">
        <v>114</v>
      </c>
      <c r="B10" t="s">
        <v>174</v>
      </c>
      <c r="C10" t="s">
        <v>175</v>
      </c>
      <c r="D10" t="s">
        <v>176</v>
      </c>
      <c r="E10" t="s">
        <v>177</v>
      </c>
      <c r="F10">
        <v>290</v>
      </c>
      <c r="G10">
        <v>419</v>
      </c>
      <c r="H10">
        <v>99</v>
      </c>
      <c r="I10">
        <v>152</v>
      </c>
      <c r="J10">
        <f t="shared" si="0"/>
        <v>64.5</v>
      </c>
      <c r="K10">
        <f t="shared" si="1"/>
        <v>26.5</v>
      </c>
      <c r="L10">
        <f t="shared" si="2"/>
        <v>5369.7673224749997</v>
      </c>
      <c r="M10">
        <f t="shared" si="3"/>
        <v>-324.36944627499997</v>
      </c>
    </row>
    <row r="11" spans="1:13">
      <c r="A11">
        <v>117</v>
      </c>
      <c r="B11" t="s">
        <v>178</v>
      </c>
      <c r="C11" t="s">
        <v>179</v>
      </c>
      <c r="D11" t="s">
        <v>180</v>
      </c>
      <c r="E11" t="s">
        <v>181</v>
      </c>
      <c r="F11">
        <v>290</v>
      </c>
      <c r="G11">
        <v>420</v>
      </c>
      <c r="H11">
        <v>98</v>
      </c>
      <c r="I11">
        <v>152</v>
      </c>
      <c r="J11">
        <f t="shared" si="0"/>
        <v>65</v>
      </c>
      <c r="K11">
        <f t="shared" si="1"/>
        <v>27</v>
      </c>
      <c r="L11">
        <f t="shared" si="2"/>
        <v>5513.4951884999991</v>
      </c>
      <c r="M11">
        <f t="shared" si="3"/>
        <v>143.72786602499946</v>
      </c>
    </row>
    <row r="12" spans="1:13">
      <c r="A12">
        <v>120</v>
      </c>
      <c r="B12" t="s">
        <v>182</v>
      </c>
      <c r="C12" t="s">
        <v>183</v>
      </c>
      <c r="D12" t="s">
        <v>184</v>
      </c>
      <c r="E12" t="s">
        <v>185</v>
      </c>
      <c r="F12">
        <v>300</v>
      </c>
      <c r="G12">
        <v>413</v>
      </c>
      <c r="H12">
        <v>100</v>
      </c>
      <c r="I12">
        <v>150</v>
      </c>
      <c r="J12">
        <f t="shared" si="0"/>
        <v>56.5</v>
      </c>
      <c r="K12">
        <f t="shared" si="1"/>
        <v>25</v>
      </c>
      <c r="L12">
        <f t="shared" si="2"/>
        <v>4437.4996887499992</v>
      </c>
      <c r="M12">
        <f t="shared" si="3"/>
        <v>-1075.9954997499999</v>
      </c>
    </row>
    <row r="13" spans="1:13">
      <c r="A13">
        <v>123</v>
      </c>
      <c r="B13" t="s">
        <v>186</v>
      </c>
      <c r="C13" t="s">
        <v>187</v>
      </c>
      <c r="D13" t="s">
        <v>188</v>
      </c>
      <c r="E13" t="s">
        <v>189</v>
      </c>
      <c r="F13">
        <v>311</v>
      </c>
      <c r="G13">
        <v>420</v>
      </c>
      <c r="H13">
        <v>99</v>
      </c>
      <c r="I13">
        <v>150</v>
      </c>
      <c r="J13">
        <f t="shared" si="0"/>
        <v>54.5</v>
      </c>
      <c r="K13">
        <f t="shared" si="1"/>
        <v>25.5</v>
      </c>
      <c r="L13">
        <f t="shared" si="2"/>
        <v>4366.0284548250002</v>
      </c>
      <c r="M13">
        <f t="shared" si="3"/>
        <v>-71.471233924999069</v>
      </c>
    </row>
    <row r="14" spans="1:13">
      <c r="A14">
        <v>126</v>
      </c>
      <c r="B14" t="s">
        <v>190</v>
      </c>
      <c r="C14" t="s">
        <v>191</v>
      </c>
      <c r="D14" t="s">
        <v>192</v>
      </c>
      <c r="E14" t="s">
        <v>193</v>
      </c>
      <c r="F14">
        <v>319</v>
      </c>
      <c r="G14">
        <v>420</v>
      </c>
      <c r="H14">
        <v>101</v>
      </c>
      <c r="I14">
        <v>145</v>
      </c>
      <c r="J14">
        <f t="shared" si="0"/>
        <v>50.5</v>
      </c>
      <c r="K14">
        <f t="shared" si="1"/>
        <v>22</v>
      </c>
      <c r="L14">
        <f t="shared" si="2"/>
        <v>3490.3094896999996</v>
      </c>
      <c r="M14">
        <f t="shared" si="3"/>
        <v>-875.71896512500052</v>
      </c>
    </row>
    <row r="15" spans="1:13">
      <c r="A15">
        <v>129</v>
      </c>
      <c r="B15" t="s">
        <v>194</v>
      </c>
      <c r="C15" t="s">
        <v>195</v>
      </c>
      <c r="D15" t="s">
        <v>196</v>
      </c>
      <c r="E15" t="s">
        <v>197</v>
      </c>
      <c r="F15">
        <v>326</v>
      </c>
      <c r="G15">
        <v>412</v>
      </c>
      <c r="H15">
        <v>93</v>
      </c>
      <c r="I15">
        <v>146</v>
      </c>
      <c r="J15">
        <f t="shared" si="0"/>
        <v>43</v>
      </c>
      <c r="K15">
        <f t="shared" si="1"/>
        <v>26.5</v>
      </c>
      <c r="L15">
        <f t="shared" si="2"/>
        <v>3579.8448816499995</v>
      </c>
      <c r="M15">
        <f t="shared" si="3"/>
        <v>89.535391949999848</v>
      </c>
    </row>
    <row r="16" spans="1:13">
      <c r="A16">
        <v>132</v>
      </c>
      <c r="B16" t="s">
        <v>198</v>
      </c>
      <c r="C16" t="s">
        <v>199</v>
      </c>
      <c r="D16" t="s">
        <v>200</v>
      </c>
      <c r="E16" t="s">
        <v>201</v>
      </c>
      <c r="F16">
        <v>333</v>
      </c>
      <c r="G16">
        <v>413</v>
      </c>
      <c r="H16">
        <v>98</v>
      </c>
      <c r="I16">
        <v>145</v>
      </c>
      <c r="J16">
        <f t="shared" si="0"/>
        <v>40</v>
      </c>
      <c r="K16">
        <f t="shared" si="1"/>
        <v>23.5</v>
      </c>
      <c r="L16">
        <f t="shared" si="2"/>
        <v>2953.0971380000001</v>
      </c>
      <c r="M16">
        <f t="shared" si="3"/>
        <v>-626.74774364999939</v>
      </c>
    </row>
    <row r="17" spans="1:13">
      <c r="A17">
        <v>135</v>
      </c>
      <c r="B17" t="s">
        <v>202</v>
      </c>
      <c r="C17" t="s">
        <v>203</v>
      </c>
      <c r="D17" t="s">
        <v>204</v>
      </c>
      <c r="E17" t="s">
        <v>205</v>
      </c>
      <c r="F17">
        <v>329</v>
      </c>
      <c r="G17">
        <v>408</v>
      </c>
      <c r="H17">
        <v>106</v>
      </c>
      <c r="I17">
        <v>146</v>
      </c>
      <c r="J17">
        <f t="shared" si="0"/>
        <v>39.5</v>
      </c>
      <c r="K17">
        <f t="shared" si="1"/>
        <v>20</v>
      </c>
      <c r="L17">
        <f t="shared" si="2"/>
        <v>2481.8582329999999</v>
      </c>
      <c r="M17">
        <f t="shared" si="3"/>
        <v>-471.23890500000016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2B0D-B73F-D949-B32F-DD7E4074043C}">
  <dimension ref="A1:L7"/>
  <sheetViews>
    <sheetView workbookViewId="0">
      <selection activeCell="C5" sqref="C5"/>
    </sheetView>
  </sheetViews>
  <sheetFormatPr baseColWidth="10" defaultRowHeight="16"/>
  <sheetData>
    <row r="1" spans="1:12" ht="21">
      <c r="B1" s="11" t="s">
        <v>213</v>
      </c>
      <c r="C1" s="11"/>
      <c r="D1" s="11"/>
      <c r="E1" s="11" t="s">
        <v>214</v>
      </c>
      <c r="F1" s="11"/>
      <c r="G1" s="11"/>
      <c r="H1" s="11" t="s">
        <v>215</v>
      </c>
      <c r="I1" s="11"/>
      <c r="J1" s="11"/>
    </row>
    <row r="2" spans="1:12">
      <c r="A2" s="1"/>
      <c r="B2" s="2" t="s">
        <v>5</v>
      </c>
      <c r="C2" s="2" t="s">
        <v>0</v>
      </c>
      <c r="D2" s="2" t="s">
        <v>10</v>
      </c>
      <c r="E2" s="3" t="s">
        <v>5</v>
      </c>
      <c r="F2" s="3" t="s">
        <v>0</v>
      </c>
      <c r="G2" s="3" t="s">
        <v>10</v>
      </c>
      <c r="H2" s="4" t="s">
        <v>5</v>
      </c>
      <c r="I2" s="4" t="s">
        <v>0</v>
      </c>
      <c r="J2" s="4" t="s">
        <v>10</v>
      </c>
      <c r="K2" s="1" t="s">
        <v>210</v>
      </c>
      <c r="L2" s="1" t="s">
        <v>21</v>
      </c>
    </row>
    <row r="3" spans="1:12">
      <c r="A3" s="5" t="s">
        <v>207</v>
      </c>
      <c r="B3" s="2">
        <v>66.349999999999994</v>
      </c>
      <c r="C3" s="2">
        <v>50.97</v>
      </c>
      <c r="D3" s="2"/>
      <c r="E3" s="3">
        <v>59.03</v>
      </c>
      <c r="F3" s="3">
        <v>46.91</v>
      </c>
      <c r="G3" s="3"/>
      <c r="H3" s="4">
        <v>60.98</v>
      </c>
      <c r="I3" s="4">
        <v>49.8</v>
      </c>
      <c r="J3" s="4"/>
      <c r="K3" s="1">
        <f>AVERAGE(B3:J3)</f>
        <v>55.673333333333339</v>
      </c>
      <c r="L3" s="1">
        <v>1</v>
      </c>
    </row>
    <row r="4" spans="1:12">
      <c r="A4" s="6" t="s">
        <v>208</v>
      </c>
      <c r="B4" s="2">
        <v>58.74</v>
      </c>
      <c r="C4" s="2"/>
      <c r="D4" s="2">
        <v>52</v>
      </c>
      <c r="E4" s="3">
        <v>58.04</v>
      </c>
      <c r="F4" s="3"/>
      <c r="G4" s="3">
        <v>53.38</v>
      </c>
      <c r="H4" s="4">
        <v>58.37</v>
      </c>
      <c r="I4" s="4"/>
      <c r="J4" s="4">
        <v>67.53</v>
      </c>
      <c r="K4" s="1">
        <f>AVERAGE(B4:J4)</f>
        <v>58.009999999999991</v>
      </c>
      <c r="L4" s="1">
        <f>K4/K3</f>
        <v>1.0419710214345586</v>
      </c>
    </row>
    <row r="5" spans="1:12">
      <c r="A5" s="7" t="s">
        <v>209</v>
      </c>
      <c r="B5" s="2"/>
      <c r="C5" s="2">
        <v>118.98</v>
      </c>
      <c r="D5" s="2">
        <v>105.25</v>
      </c>
      <c r="E5" s="3"/>
      <c r="F5" s="3">
        <v>103.64</v>
      </c>
      <c r="G5" s="3">
        <v>104.11</v>
      </c>
      <c r="H5" s="4"/>
      <c r="I5" s="4">
        <v>121.09</v>
      </c>
      <c r="J5" s="4">
        <v>133.32</v>
      </c>
      <c r="K5" s="1">
        <f>AVERAGE(B5:J5)</f>
        <v>114.39833333333335</v>
      </c>
      <c r="L5" s="1">
        <f>K5/K3</f>
        <v>2.0548137947551193</v>
      </c>
    </row>
    <row r="6" spans="1:12" ht="26" customHeight="1">
      <c r="A6" s="10" t="s">
        <v>211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6" customHeight="1">
      <c r="A7" s="10" t="s">
        <v>212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</sheetData>
  <mergeCells count="5">
    <mergeCell ref="A6:L6"/>
    <mergeCell ref="A7:L7"/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7A5-6243-B442-A03F-E3224AE7AA03}">
  <dimension ref="A1:L7"/>
  <sheetViews>
    <sheetView workbookViewId="0">
      <selection sqref="A1:L7"/>
    </sheetView>
  </sheetViews>
  <sheetFormatPr baseColWidth="10" defaultRowHeight="16"/>
  <sheetData>
    <row r="1" spans="1:12" ht="21">
      <c r="B1" s="11" t="s">
        <v>213</v>
      </c>
      <c r="C1" s="11"/>
      <c r="D1" s="11"/>
      <c r="E1" s="11" t="s">
        <v>214</v>
      </c>
      <c r="F1" s="11"/>
      <c r="G1" s="11"/>
      <c r="H1" s="11" t="s">
        <v>215</v>
      </c>
      <c r="I1" s="11"/>
      <c r="J1" s="11"/>
    </row>
    <row r="2" spans="1:12">
      <c r="A2" s="1"/>
      <c r="B2" s="2" t="s">
        <v>5</v>
      </c>
      <c r="C2" s="2" t="s">
        <v>0</v>
      </c>
      <c r="D2" s="2" t="s">
        <v>10</v>
      </c>
      <c r="E2" s="3" t="s">
        <v>5</v>
      </c>
      <c r="F2" s="3" t="s">
        <v>0</v>
      </c>
      <c r="G2" s="3" t="s">
        <v>10</v>
      </c>
      <c r="H2" s="4" t="s">
        <v>5</v>
      </c>
      <c r="I2" s="4" t="s">
        <v>0</v>
      </c>
      <c r="J2" s="4" t="s">
        <v>10</v>
      </c>
      <c r="K2" s="1" t="s">
        <v>210</v>
      </c>
      <c r="L2" s="1" t="s">
        <v>21</v>
      </c>
    </row>
    <row r="3" spans="1:12">
      <c r="A3" s="5" t="s">
        <v>207</v>
      </c>
      <c r="B3" s="2">
        <v>74.459999999999994</v>
      </c>
      <c r="C3" s="2">
        <v>62.87</v>
      </c>
      <c r="D3" s="2"/>
      <c r="E3" s="3">
        <v>80.22</v>
      </c>
      <c r="F3" s="3">
        <v>65.89</v>
      </c>
      <c r="G3" s="3"/>
      <c r="H3" s="4">
        <v>75.19</v>
      </c>
      <c r="I3" s="4">
        <v>59.62</v>
      </c>
      <c r="J3" s="4"/>
      <c r="K3" s="1">
        <f>AVERAGE(B3:J3)</f>
        <v>69.708333333333329</v>
      </c>
      <c r="L3" s="1">
        <v>1</v>
      </c>
    </row>
    <row r="4" spans="1:12">
      <c r="A4" s="6" t="s">
        <v>208</v>
      </c>
      <c r="B4" s="2">
        <v>72.349999999999994</v>
      </c>
      <c r="C4" s="2"/>
      <c r="D4" s="2">
        <v>74.400000000000006</v>
      </c>
      <c r="E4" s="3">
        <v>65.72</v>
      </c>
      <c r="F4" s="3"/>
      <c r="G4" s="3">
        <v>78.63</v>
      </c>
      <c r="H4" s="4">
        <v>63.5</v>
      </c>
      <c r="I4" s="4"/>
      <c r="J4" s="4">
        <v>71.14</v>
      </c>
      <c r="K4" s="1">
        <f>AVERAGE(B4:J4)</f>
        <v>70.956666666666663</v>
      </c>
      <c r="L4" s="1">
        <f>K4/K3</f>
        <v>1.017907949790795</v>
      </c>
    </row>
    <row r="5" spans="1:12">
      <c r="A5" s="7" t="s">
        <v>209</v>
      </c>
      <c r="B5" s="2"/>
      <c r="C5" s="2">
        <v>194.25</v>
      </c>
      <c r="D5" s="2">
        <v>158.22</v>
      </c>
      <c r="E5" s="3"/>
      <c r="F5" s="3">
        <v>179.33</v>
      </c>
      <c r="G5" s="3">
        <v>154.53</v>
      </c>
      <c r="H5" s="4"/>
      <c r="I5" s="4">
        <v>186.84</v>
      </c>
      <c r="J5" s="4">
        <v>163.33000000000001</v>
      </c>
      <c r="K5" s="1">
        <f>AVERAGE(B5:J5)</f>
        <v>172.75</v>
      </c>
      <c r="L5" s="1">
        <f>K5/K3</f>
        <v>2.4781829049611477</v>
      </c>
    </row>
    <row r="6" spans="1:12" ht="26">
      <c r="A6" s="10" t="s">
        <v>211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6">
      <c r="A7" s="10" t="s">
        <v>216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</sheetData>
  <mergeCells count="5">
    <mergeCell ref="B1:D1"/>
    <mergeCell ref="E1:G1"/>
    <mergeCell ref="H1:J1"/>
    <mergeCell ref="A6:L6"/>
    <mergeCell ref="A7:L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patient1-sr</vt:lpstr>
      <vt:lpstr>Patient1_XY</vt:lpstr>
      <vt:lpstr>Patient1_XZ</vt:lpstr>
      <vt:lpstr>Patient1_YZ</vt:lpstr>
      <vt:lpstr>patient1_auto_1</vt:lpstr>
      <vt:lpstr>patient2_auto_1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2020-04-15T15:55:28Z</dcterms:created>
  <dcterms:modified xsi:type="dcterms:W3CDTF">2020-04-28T08:28:56Z</dcterms:modified>
</cp:coreProperties>
</file>