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hkmac/Desktop/"/>
    </mc:Choice>
  </mc:AlternateContent>
  <bookViews>
    <workbookView xWindow="-20" yWindow="460" windowWidth="33600" windowHeight="18900"/>
  </bookViews>
  <sheets>
    <sheet name="Personal data price " sheetId="5" r:id="rId1"/>
    <sheet name="Privacy price" sheetId="3" r:id="rId2"/>
    <sheet name="Calculation sheet" sheetId="6" r:id="rId3"/>
    <sheet name="Normie price" sheetId="2" r:id="rId4"/>
  </sheets>
  <definedNames>
    <definedName name="solver_adj" localSheetId="0" hidden="1">'Personal data price '!$D$15,'Personal data price '!$B$3:$B$8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'Personal data price '!$B$14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'Personal data price '!$I$15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L3" i="6"/>
  <c r="L4" i="6"/>
  <c r="L5" i="6"/>
  <c r="L6" i="6"/>
  <c r="L7" i="6"/>
  <c r="L8" i="6"/>
  <c r="L9" i="6"/>
  <c r="L10" i="6"/>
  <c r="L11" i="6"/>
  <c r="L2" i="6"/>
  <c r="C9" i="5"/>
  <c r="C8" i="5"/>
  <c r="D8" i="5"/>
  <c r="C7" i="5"/>
  <c r="D7" i="5"/>
  <c r="C5" i="5"/>
  <c r="D5" i="5"/>
  <c r="R3" i="6"/>
  <c r="R4" i="6"/>
  <c r="R5" i="6"/>
  <c r="R6" i="6"/>
  <c r="R7" i="6"/>
  <c r="R2" i="6"/>
  <c r="C4" i="5"/>
  <c r="D4" i="5"/>
  <c r="C6" i="5"/>
  <c r="D6" i="5"/>
  <c r="B2" i="6"/>
  <c r="B3" i="6"/>
  <c r="B4" i="6"/>
  <c r="B5" i="6"/>
  <c r="B6" i="6"/>
  <c r="B7" i="6"/>
  <c r="B8" i="6"/>
  <c r="B9" i="6"/>
  <c r="B10" i="6"/>
  <c r="B11" i="6"/>
  <c r="G3" i="6"/>
  <c r="G4" i="6"/>
  <c r="G5" i="6"/>
  <c r="G6" i="6"/>
  <c r="G7" i="6"/>
  <c r="G2" i="6"/>
  <c r="Q37" i="5"/>
  <c r="Q36" i="5"/>
  <c r="Q35" i="5"/>
  <c r="Q34" i="5"/>
  <c r="Q33" i="5"/>
  <c r="Q31" i="5"/>
  <c r="Q30" i="5"/>
  <c r="C3" i="5"/>
  <c r="D3" i="5"/>
  <c r="R8" i="6"/>
  <c r="L12" i="6"/>
  <c r="B12" i="6"/>
  <c r="B14" i="5"/>
  <c r="G7" i="5"/>
  <c r="I7" i="5"/>
  <c r="G8" i="5"/>
  <c r="I8" i="5"/>
  <c r="G8" i="6"/>
  <c r="G6" i="5"/>
  <c r="I6" i="5"/>
  <c r="G5" i="5"/>
  <c r="I5" i="5"/>
  <c r="G4" i="5"/>
  <c r="I4" i="5"/>
  <c r="I3" i="5"/>
  <c r="C6" i="3"/>
  <c r="C7" i="3"/>
  <c r="D7" i="3"/>
  <c r="C8" i="3"/>
  <c r="D8" i="3"/>
  <c r="C9" i="3"/>
  <c r="C10" i="3"/>
  <c r="D10" i="3"/>
  <c r="C11" i="3"/>
  <c r="D11" i="3"/>
  <c r="C12" i="3"/>
  <c r="C5" i="3"/>
  <c r="C4" i="3"/>
  <c r="C3" i="3"/>
  <c r="D8" i="2"/>
  <c r="G8" i="2"/>
  <c r="I8" i="2"/>
  <c r="C8" i="2"/>
  <c r="D7" i="2"/>
  <c r="G7" i="2"/>
  <c r="I7" i="2"/>
  <c r="C7" i="2"/>
  <c r="D6" i="2"/>
  <c r="G6" i="2"/>
  <c r="I6" i="2"/>
  <c r="C6" i="2"/>
  <c r="D5" i="2"/>
  <c r="G5" i="2"/>
  <c r="I5" i="2"/>
  <c r="C5" i="2"/>
  <c r="D4" i="2"/>
  <c r="G4" i="2"/>
  <c r="I4" i="2"/>
  <c r="C4" i="2"/>
  <c r="D3" i="2"/>
  <c r="G3" i="2"/>
  <c r="I3" i="2"/>
  <c r="C3" i="2"/>
  <c r="D12" i="3"/>
  <c r="G12" i="3"/>
  <c r="I12" i="3"/>
  <c r="D9" i="3"/>
  <c r="G9" i="3"/>
  <c r="I9" i="3"/>
  <c r="D3" i="3"/>
  <c r="G3" i="3"/>
  <c r="D4" i="3"/>
  <c r="G4" i="3"/>
  <c r="I4" i="3"/>
  <c r="D6" i="3"/>
  <c r="G6" i="3"/>
  <c r="I6" i="3"/>
  <c r="D5" i="3"/>
  <c r="G5" i="3"/>
  <c r="I5" i="3"/>
  <c r="G8" i="3"/>
  <c r="I8" i="3"/>
  <c r="I15" i="5"/>
  <c r="G10" i="3"/>
  <c r="I10" i="3"/>
  <c r="G7" i="3"/>
  <c r="I7" i="3"/>
  <c r="G11" i="3"/>
  <c r="I3" i="3"/>
  <c r="I11" i="3"/>
</calcChain>
</file>

<file path=xl/sharedStrings.xml><?xml version="1.0" encoding="utf-8"?>
<sst xmlns="http://schemas.openxmlformats.org/spreadsheetml/2006/main" count="139" uniqueCount="79">
  <si>
    <t>Year</t>
  </si>
  <si>
    <t>Item</t>
  </si>
  <si>
    <t>Cost</t>
  </si>
  <si>
    <t>Netflix password</t>
  </si>
  <si>
    <t>Spotify password</t>
  </si>
  <si>
    <t>Email password</t>
  </si>
  <si>
    <t>Bank account with 2000 or less</t>
  </si>
  <si>
    <t>Paypal Credential</t>
  </si>
  <si>
    <t>Bank account with 15000 or more</t>
  </si>
  <si>
    <t>because these</t>
  </si>
  <si>
    <t>Hulu account</t>
  </si>
  <si>
    <t xml:space="preserve">https://keepersecurity.com/assets/pdf/Infographic-how-hackers-make-money.pdf </t>
  </si>
  <si>
    <t xml:space="preserve">https://keepersecurity.com/how-much-is-my-information-worth-to-hacker-dark-web.html </t>
  </si>
  <si>
    <t>https://nypost.com/2017/06/23/heres-how-much-your-personal-data-is-worth-to-hackers/</t>
  </si>
  <si>
    <t>Personal info and passwords/accounts are the same.</t>
  </si>
  <si>
    <t>Privacy and security are not the same. Privacy breach risks a security breach into your various accounts.</t>
  </si>
  <si>
    <t>Privacy (infomration) and personal preferences are hardly used for malicious purposes.</t>
  </si>
  <si>
    <t>But Securty breach is a direct harm.</t>
  </si>
  <si>
    <t xml:space="preserve">we are using security breach costs because it is the cost that individuals/dark web thinks it is worth. </t>
  </si>
  <si>
    <t>Can we even compare between proper corporations and the corporations in the dark web?</t>
  </si>
  <si>
    <t>No</t>
  </si>
  <si>
    <t xml:space="preserve">https://www.mcafee.com/us/resources/reports/rp-hidden-data-economy.pdf </t>
  </si>
  <si>
    <t xml:space="preserve">https://ig.ft.com/how-much-is-your-personal-data-worth/ </t>
  </si>
  <si>
    <t>an average profile with a few interests</t>
  </si>
  <si>
    <t>medical:</t>
  </si>
  <si>
    <t>bank:</t>
  </si>
  <si>
    <t>credit card:</t>
  </si>
  <si>
    <t>Identification card:</t>
  </si>
  <si>
    <t>general profile:</t>
  </si>
  <si>
    <t>SSN</t>
  </si>
  <si>
    <t>SSN:</t>
  </si>
  <si>
    <t>Franework</t>
  </si>
  <si>
    <t>total</t>
  </si>
  <si>
    <t>Estimate</t>
  </si>
  <si>
    <t>Qty</t>
  </si>
  <si>
    <t>Exponents</t>
  </si>
  <si>
    <t>Error</t>
  </si>
  <si>
    <t xml:space="preserve">http://www.visualcapitalist.com/much-personal-data-worth/ </t>
  </si>
  <si>
    <t>General handphone activity</t>
  </si>
  <si>
    <t>US</t>
  </si>
  <si>
    <t>Country</t>
  </si>
  <si>
    <t>location:</t>
  </si>
  <si>
    <t>photos and videos:</t>
  </si>
  <si>
    <t>passwords:</t>
  </si>
  <si>
    <t>purchase history</t>
  </si>
  <si>
    <t>passwords</t>
  </si>
  <si>
    <t>medical and health info</t>
  </si>
  <si>
    <t>payment details</t>
  </si>
  <si>
    <t>Physical location</t>
  </si>
  <si>
    <t>Home address</t>
  </si>
  <si>
    <t>Photos and videos</t>
  </si>
  <si>
    <t>Marital status</t>
  </si>
  <si>
    <t>Gender and Name</t>
  </si>
  <si>
    <t xml:space="preserve">https://www.trendmicro.com/vinfo/us/security/news/internet-of-things/how-much-is-your-personal-data-worth-survey-says </t>
  </si>
  <si>
    <t>Gender and name:</t>
  </si>
  <si>
    <t>Marital status:</t>
  </si>
  <si>
    <t>Home address:</t>
  </si>
  <si>
    <t>Purchase history</t>
  </si>
  <si>
    <t>price</t>
  </si>
  <si>
    <t>formula</t>
  </si>
  <si>
    <t>coefficient a:</t>
  </si>
  <si>
    <t>coefficient b:</t>
  </si>
  <si>
    <t>Coefficient a</t>
  </si>
  <si>
    <t>coefficient b</t>
  </si>
  <si>
    <t xml:space="preserve">http://www.totallymoney.com/personal-data/infographic/ </t>
  </si>
  <si>
    <t xml:space="preserve">https://www.thinksmallcell.com/Opinion/how-much-do-you-think-your-personal-data-is-worth.html </t>
  </si>
  <si>
    <t>Current location:</t>
  </si>
  <si>
    <t>Marital Status:</t>
  </si>
  <si>
    <t>Web Browsing history</t>
  </si>
  <si>
    <t>Email:</t>
  </si>
  <si>
    <t>Full profile</t>
  </si>
  <si>
    <t xml:space="preserve">https://thegreatdissonance.wordpress.com/2017/06/03/how-much-is-data-worth/ </t>
  </si>
  <si>
    <t>price paid by companies per person</t>
  </si>
  <si>
    <t>Health condition</t>
  </si>
  <si>
    <t>max worth is 3.5k?</t>
  </si>
  <si>
    <t>Current location</t>
  </si>
  <si>
    <t>Marital Status</t>
  </si>
  <si>
    <t>Email</t>
  </si>
  <si>
    <t>Full web profile: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</si>
</sst>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3rd party transaction data prices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'Personal data price '!$K$3:$K$8</c:f>
              <c:numCache>
                <c:formatCode>General</c:formatCode>
                <c:ptCount val="6"/>
                <c:pt idx="0">
                  <c:v>0.753268557834425</c:v>
                </c:pt>
                <c:pt idx="1">
                  <c:v>0.00171091658970033</c:v>
                </c:pt>
                <c:pt idx="2">
                  <c:v>0.0664541916893639</c:v>
                </c:pt>
                <c:pt idx="3">
                  <c:v>0.00476348729864725</c:v>
                </c:pt>
                <c:pt idx="4">
                  <c:v>0.0563583330368314</c:v>
                </c:pt>
                <c:pt idx="5">
                  <c:v>0.117449720456467</c:v>
                </c:pt>
              </c:numCache>
            </c:numRef>
          </c:xVal>
          <c:yVal>
            <c:numRef>
              <c:f>'Personal data price '!$L$3:$L$8</c:f>
              <c:numCache>
                <c:formatCode>General</c:formatCode>
                <c:ptCount val="6"/>
                <c:pt idx="0">
                  <c:v>20.0</c:v>
                </c:pt>
                <c:pt idx="1">
                  <c:v>0.0004</c:v>
                </c:pt>
                <c:pt idx="2">
                  <c:v>0.09</c:v>
                </c:pt>
                <c:pt idx="3">
                  <c:v>0.0018</c:v>
                </c:pt>
                <c:pt idx="4">
                  <c:v>0.07</c:v>
                </c:pt>
                <c:pt idx="5">
                  <c:v>0.22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C9-40BA-AB4C-253065C52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689232"/>
        <c:axId val="1879717808"/>
      </c:scatterChart>
      <c:valAx>
        <c:axId val="18346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Qty of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17808"/>
        <c:crosses val="autoZero"/>
        <c:crossBetween val="midCat"/>
      </c:valAx>
      <c:valAx>
        <c:axId val="18797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Price of privacy to</a:t>
            </a:r>
            <a:r>
              <a:rPr lang="en-SG" baseline="0"/>
              <a:t> individuals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0.2"/>
            <c:dispRSqr val="0"/>
            <c:dispEq val="0"/>
          </c:trendline>
          <c:xVal>
            <c:numRef>
              <c:f>'Privacy price'!$K$3:$K$12</c:f>
              <c:numCache>
                <c:formatCode>General</c:formatCode>
                <c:ptCount val="10"/>
                <c:pt idx="0">
                  <c:v>0.00810235594774104</c:v>
                </c:pt>
                <c:pt idx="1">
                  <c:v>0.0305628181016711</c:v>
                </c:pt>
                <c:pt idx="2">
                  <c:v>0.0452387066744767</c:v>
                </c:pt>
                <c:pt idx="3">
                  <c:v>0.0626462522658519</c:v>
                </c:pt>
                <c:pt idx="4">
                  <c:v>0.0780993950364191</c:v>
                </c:pt>
                <c:pt idx="5">
                  <c:v>0.116972815240582</c:v>
                </c:pt>
                <c:pt idx="6">
                  <c:v>0.13090664340855</c:v>
                </c:pt>
                <c:pt idx="7">
                  <c:v>0.150798962941563</c:v>
                </c:pt>
                <c:pt idx="8">
                  <c:v>0.183232621895391</c:v>
                </c:pt>
                <c:pt idx="9">
                  <c:v>0.193439847248216</c:v>
                </c:pt>
              </c:numCache>
            </c:numRef>
          </c:xVal>
          <c:yVal>
            <c:numRef>
              <c:f>'Privacy price'!$L$3:$L$12</c:f>
              <c:numCache>
                <c:formatCode>General</c:formatCode>
                <c:ptCount val="10"/>
                <c:pt idx="0">
                  <c:v>2.899999999999994</c:v>
                </c:pt>
                <c:pt idx="1">
                  <c:v>8.299999999999984</c:v>
                </c:pt>
                <c:pt idx="2">
                  <c:v>12.19999999999997</c:v>
                </c:pt>
                <c:pt idx="3">
                  <c:v>17.39999999999995</c:v>
                </c:pt>
                <c:pt idx="4">
                  <c:v>22.59999999999994</c:v>
                </c:pt>
                <c:pt idx="5">
                  <c:v>38.39999999999985</c:v>
                </c:pt>
                <c:pt idx="6">
                  <c:v>45.09999999999985</c:v>
                </c:pt>
                <c:pt idx="7">
                  <c:v>55.69999999999981</c:v>
                </c:pt>
                <c:pt idx="8">
                  <c:v>75.79999999999972</c:v>
                </c:pt>
                <c:pt idx="9">
                  <c:v>82.89999999999973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A5-47B0-9D04-9C63B7FC8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35520"/>
        <c:axId val="1879738000"/>
      </c:scatterChart>
      <c:valAx>
        <c:axId val="187973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38000"/>
        <c:crosses val="autoZero"/>
        <c:crossBetween val="midCat"/>
      </c:valAx>
      <c:valAx>
        <c:axId val="1879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3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556260</xdr:colOff>
      <xdr:row>10</xdr:row>
      <xdr:rowOff>167640</xdr:rowOff>
    </xdr:from>
    <xdr:to>
      <xdr:col>16</xdr:col>
      <xdr:colOff>106680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D60C5B7-4B9B-4E7A-955C-CD82C1F3B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13</xdr:row>
      <xdr:rowOff>15240</xdr:rowOff>
    </xdr:from>
    <xdr:to>
      <xdr:col>18</xdr:col>
      <xdr:colOff>137160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8837031-E87D-4718-8BF8-BF3CF6D28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ypost.com/2017/06/23/heres-how-much-your-personal-data-is-worth-to-hackers/" TargetMode="External"/><Relationship Id="rId4" Type="http://schemas.openxmlformats.org/officeDocument/2006/relationships/hyperlink" Target="https://www.mcafee.com/us/resources/reports/rp-hidden-data-economy.pdf" TargetMode="External"/><Relationship Id="rId5" Type="http://schemas.openxmlformats.org/officeDocument/2006/relationships/hyperlink" Target="https://ig.ft.com/how-much-is-your-personal-data-worth/" TargetMode="External"/><Relationship Id="rId6" Type="http://schemas.openxmlformats.org/officeDocument/2006/relationships/hyperlink" Target="https://www.thinksmallcell.com/Opinion/how-much-do-you-think-your-personal-data-is-worth.html" TargetMode="External"/><Relationship Id="rId7" Type="http://schemas.openxmlformats.org/officeDocument/2006/relationships/hyperlink" Target="http://www.totallymoney.com/personal-data/infographic/" TargetMode="External"/><Relationship Id="rId8" Type="http://schemas.openxmlformats.org/officeDocument/2006/relationships/hyperlink" Target="https://thegreatdissonance.wordpress.com/2017/06/03/how-much-is-data-worth/" TargetMode="External"/><Relationship Id="rId9" Type="http://schemas.openxmlformats.org/officeDocument/2006/relationships/printerSettings" Target="../printerSettings/printerSettings1.bin"/><Relationship Id="rId10" Type="http://schemas.openxmlformats.org/officeDocument/2006/relationships/drawing" Target="../drawings/drawing1.xml"/><Relationship Id="rId1" Type="http://schemas.openxmlformats.org/officeDocument/2006/relationships/hyperlink" Target="https://keepersecurity.com/assets/pdf/Infographic-how-hackers-make-money.pdf" TargetMode="External"/><Relationship Id="rId2" Type="http://schemas.openxmlformats.org/officeDocument/2006/relationships/hyperlink" Target="https://keepersecurity.com/how-much-is-my-information-worth-to-hacker-dark-web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hegreatdissonance.wordpress.com/2017/06/03/how-much-is-data-worth/" TargetMode="External"/><Relationship Id="rId4" Type="http://schemas.openxmlformats.org/officeDocument/2006/relationships/drawing" Target="../drawings/drawing2.xml"/><Relationship Id="rId1" Type="http://schemas.openxmlformats.org/officeDocument/2006/relationships/hyperlink" Target="https://www.trendmicro.com/vinfo/us/security/news/internet-of-things/how-much-is-your-personal-data-worth-survey-says" TargetMode="External"/><Relationship Id="rId2" Type="http://schemas.openxmlformats.org/officeDocument/2006/relationships/hyperlink" Target="http://www.totallymoney.com/personal-data/infographic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isualcapitalist.com/much-personal-data-wor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F33" sqref="F26:F33"/>
    </sheetView>
  </sheetViews>
  <sheetFormatPr baseColWidth="10" defaultColWidth="8.83203125" defaultRowHeight="15" x14ac:dyDescent="0.2"/>
  <cols>
    <col min="1" max="1" width="25.33203125" customWidth="1"/>
    <col min="2" max="2" width="10.1640625" customWidth="1"/>
    <col min="3" max="3" width="13.33203125" customWidth="1"/>
    <col min="4" max="4" width="23" customWidth="1"/>
    <col min="5" max="5" width="20" customWidth="1"/>
    <col min="11" max="11" width="19.83203125" customWidth="1"/>
  </cols>
  <sheetData>
    <row r="1" spans="1:12" x14ac:dyDescent="0.2">
      <c r="A1" s="1" t="s">
        <v>31</v>
      </c>
      <c r="C1" s="1" t="s">
        <v>34</v>
      </c>
      <c r="D1" t="s">
        <v>35</v>
      </c>
      <c r="E1" s="1" t="s">
        <v>1</v>
      </c>
      <c r="F1" s="1" t="s">
        <v>0</v>
      </c>
      <c r="G1" s="1" t="s">
        <v>33</v>
      </c>
      <c r="H1" s="1" t="s">
        <v>2</v>
      </c>
      <c r="I1" s="1" t="s">
        <v>36</v>
      </c>
      <c r="K1" s="1" t="s">
        <v>34</v>
      </c>
      <c r="L1" s="1" t="s">
        <v>33</v>
      </c>
    </row>
    <row r="3" spans="1:12" x14ac:dyDescent="0.2">
      <c r="A3" t="s">
        <v>78</v>
      </c>
      <c r="B3">
        <v>0.75326855783442503</v>
      </c>
      <c r="C3">
        <f>B3</f>
        <v>0.75326855783442503</v>
      </c>
      <c r="D3">
        <f>(C3^(1/$D$16)*$D$15)</f>
        <v>3.044522437723423</v>
      </c>
      <c r="E3" t="s">
        <v>70</v>
      </c>
      <c r="F3">
        <v>2013</v>
      </c>
      <c r="G3">
        <v>20</v>
      </c>
      <c r="H3">
        <v>20</v>
      </c>
      <c r="I3">
        <f t="shared" ref="I3:I8" si="0">(G3-H3)^2</f>
        <v>0</v>
      </c>
      <c r="J3" t="s">
        <v>78</v>
      </c>
      <c r="K3">
        <v>0.75326855783442503</v>
      </c>
      <c r="L3">
        <v>20</v>
      </c>
    </row>
    <row r="4" spans="1:12" x14ac:dyDescent="0.2">
      <c r="A4" t="s">
        <v>66</v>
      </c>
      <c r="B4">
        <v>1.7109165897003303E-3</v>
      </c>
      <c r="C4">
        <f t="shared" ref="C4:C9" si="1">B4</f>
        <v>1.7109165897003303E-3</v>
      </c>
      <c r="D4">
        <f t="shared" ref="D4:D8" si="2">(C4^(1/$D$16)*$D$15)</f>
        <v>3.9992002132689149E-4</v>
      </c>
      <c r="E4" t="s">
        <v>75</v>
      </c>
      <c r="F4">
        <v>2017</v>
      </c>
      <c r="G4">
        <f t="shared" ref="G4:G8" si="3">EXP(D4)-1</f>
        <v>3.9999999999995595E-4</v>
      </c>
      <c r="H4">
        <v>4.0000000000000002E-4</v>
      </c>
      <c r="I4">
        <f t="shared" si="0"/>
        <v>1.9424133139216414E-33</v>
      </c>
      <c r="J4" t="s">
        <v>66</v>
      </c>
      <c r="K4">
        <v>1.7109165897003303E-3</v>
      </c>
      <c r="L4">
        <v>4.0000000000000002E-4</v>
      </c>
    </row>
    <row r="5" spans="1:12" x14ac:dyDescent="0.2">
      <c r="A5" t="s">
        <v>67</v>
      </c>
      <c r="B5">
        <v>6.6454191689363881E-2</v>
      </c>
      <c r="C5">
        <f t="shared" si="1"/>
        <v>6.6454191689363881E-2</v>
      </c>
      <c r="D5">
        <f t="shared" si="2"/>
        <v>8.6177696241052398E-2</v>
      </c>
      <c r="E5" t="s">
        <v>76</v>
      </c>
      <c r="F5">
        <v>2017</v>
      </c>
      <c r="G5">
        <f t="shared" si="3"/>
        <v>9.000000000000008E-2</v>
      </c>
      <c r="H5">
        <v>0.09</v>
      </c>
      <c r="I5">
        <f t="shared" si="0"/>
        <v>6.9333477997940491E-33</v>
      </c>
      <c r="J5" t="s">
        <v>67</v>
      </c>
      <c r="K5">
        <v>6.6454191689363881E-2</v>
      </c>
      <c r="L5">
        <v>0.09</v>
      </c>
    </row>
    <row r="6" spans="1:12" x14ac:dyDescent="0.2">
      <c r="A6" t="s">
        <v>68</v>
      </c>
      <c r="B6">
        <v>4.7634872986472513E-3</v>
      </c>
      <c r="C6">
        <f t="shared" si="1"/>
        <v>4.7634872986472513E-3</v>
      </c>
      <c r="D6">
        <f t="shared" si="2"/>
        <v>1.7983819413793962E-3</v>
      </c>
      <c r="E6" t="s">
        <v>68</v>
      </c>
      <c r="F6">
        <v>2017</v>
      </c>
      <c r="G6">
        <f t="shared" si="3"/>
        <v>1.8000000000000238E-3</v>
      </c>
      <c r="H6">
        <v>1.8E-3</v>
      </c>
      <c r="I6">
        <f t="shared" si="0"/>
        <v>5.6893926579798715E-34</v>
      </c>
      <c r="J6" t="s">
        <v>68</v>
      </c>
      <c r="K6">
        <v>4.7634872986472513E-3</v>
      </c>
      <c r="L6">
        <v>1.8E-3</v>
      </c>
    </row>
    <row r="7" spans="1:12" x14ac:dyDescent="0.2">
      <c r="A7" t="s">
        <v>69</v>
      </c>
      <c r="B7">
        <v>5.6358333036831396E-2</v>
      </c>
      <c r="C7">
        <f t="shared" si="1"/>
        <v>5.6358333036831396E-2</v>
      </c>
      <c r="D7">
        <f t="shared" si="2"/>
        <v>6.7658648473814836E-2</v>
      </c>
      <c r="E7" t="s">
        <v>77</v>
      </c>
      <c r="F7">
        <v>2017</v>
      </c>
      <c r="G7">
        <f t="shared" si="3"/>
        <v>7.0000000000000062E-2</v>
      </c>
      <c r="H7">
        <v>7.0000000000000007E-2</v>
      </c>
      <c r="I7">
        <f t="shared" si="0"/>
        <v>3.0814879110195774E-33</v>
      </c>
      <c r="J7" t="s">
        <v>69</v>
      </c>
      <c r="K7">
        <v>5.6358333036831396E-2</v>
      </c>
      <c r="L7">
        <v>7.0000000000000007E-2</v>
      </c>
    </row>
    <row r="8" spans="1:12" x14ac:dyDescent="0.2">
      <c r="A8" t="s">
        <v>73</v>
      </c>
      <c r="B8">
        <v>0.11744972045646718</v>
      </c>
      <c r="C8">
        <f t="shared" si="1"/>
        <v>0.11744972045646718</v>
      </c>
      <c r="D8">
        <f t="shared" si="2"/>
        <v>0.19885085874516512</v>
      </c>
      <c r="E8" t="s">
        <v>73</v>
      </c>
      <c r="F8">
        <v>2017</v>
      </c>
      <c r="G8">
        <f t="shared" si="3"/>
        <v>0.21999999999999997</v>
      </c>
      <c r="H8">
        <v>0.22</v>
      </c>
      <c r="I8">
        <f t="shared" si="0"/>
        <v>7.7037197775489434E-34</v>
      </c>
      <c r="J8" t="s">
        <v>73</v>
      </c>
      <c r="K8">
        <v>0.11744972045646718</v>
      </c>
      <c r="L8">
        <v>0.22</v>
      </c>
    </row>
    <row r="9" spans="1:12" x14ac:dyDescent="0.2">
      <c r="B9">
        <v>1.000005206905435</v>
      </c>
      <c r="C9">
        <f t="shared" si="1"/>
        <v>1.000005206905435</v>
      </c>
      <c r="K9">
        <v>1.000005206905435</v>
      </c>
    </row>
    <row r="14" spans="1:12" x14ac:dyDescent="0.2">
      <c r="A14" s="1" t="s">
        <v>32</v>
      </c>
      <c r="B14" s="3">
        <f>SUM(B3:B8)</f>
        <v>1.000005206905435</v>
      </c>
    </row>
    <row r="15" spans="1:12" x14ac:dyDescent="0.2">
      <c r="C15" t="s">
        <v>60</v>
      </c>
      <c r="D15">
        <v>4.6151205170000003</v>
      </c>
      <c r="I15" s="4">
        <f>SUM(I3:I8)</f>
        <v>1.3296560268288149E-32</v>
      </c>
    </row>
    <row r="16" spans="1:12" x14ac:dyDescent="0.2">
      <c r="C16" t="s">
        <v>61</v>
      </c>
      <c r="D16">
        <v>0.68110000000000004</v>
      </c>
    </row>
    <row r="24" spans="1:17" x14ac:dyDescent="0.2">
      <c r="B24" s="5"/>
      <c r="C24" s="5"/>
      <c r="D24" s="5"/>
    </row>
    <row r="25" spans="1:17" x14ac:dyDescent="0.2">
      <c r="A25" t="s">
        <v>9</v>
      </c>
    </row>
    <row r="26" spans="1:17" x14ac:dyDescent="0.2">
      <c r="A26" s="2" t="s">
        <v>12</v>
      </c>
    </row>
    <row r="27" spans="1:17" x14ac:dyDescent="0.2">
      <c r="A27" s="2" t="s">
        <v>11</v>
      </c>
    </row>
    <row r="28" spans="1:17" x14ac:dyDescent="0.2">
      <c r="A28" s="2" t="s">
        <v>13</v>
      </c>
    </row>
    <row r="29" spans="1:17" x14ac:dyDescent="0.2">
      <c r="A29" s="2" t="s">
        <v>21</v>
      </c>
    </row>
    <row r="30" spans="1:17" x14ac:dyDescent="0.2">
      <c r="A30" s="2" t="s">
        <v>22</v>
      </c>
      <c r="E30" t="s">
        <v>23</v>
      </c>
      <c r="K30" s="3" t="s">
        <v>8</v>
      </c>
      <c r="L30" s="3">
        <v>2017</v>
      </c>
      <c r="M30" s="3">
        <v>1000</v>
      </c>
      <c r="N30" s="3">
        <v>7</v>
      </c>
      <c r="Q30">
        <f>EXP(N30)</f>
        <v>1096.6331584284585</v>
      </c>
    </row>
    <row r="31" spans="1:17" x14ac:dyDescent="0.2">
      <c r="A31" s="2" t="s">
        <v>65</v>
      </c>
      <c r="K31" s="3" t="s">
        <v>6</v>
      </c>
      <c r="L31" s="3">
        <v>2017</v>
      </c>
      <c r="M31" s="3">
        <v>100</v>
      </c>
      <c r="N31" s="3">
        <v>5</v>
      </c>
      <c r="Q31">
        <f>EXP(N31)</f>
        <v>148.4131591025766</v>
      </c>
    </row>
    <row r="32" spans="1:17" x14ac:dyDescent="0.2">
      <c r="A32" s="2" t="s">
        <v>64</v>
      </c>
    </row>
    <row r="33" spans="1:17" x14ac:dyDescent="0.2">
      <c r="A33" s="2" t="s">
        <v>71</v>
      </c>
      <c r="E33" t="s">
        <v>72</v>
      </c>
      <c r="K33" t="s">
        <v>3</v>
      </c>
      <c r="L33">
        <v>2017</v>
      </c>
      <c r="M33">
        <v>3.05</v>
      </c>
      <c r="N33">
        <v>1</v>
      </c>
      <c r="Q33">
        <f>EXP(N33)</f>
        <v>2.7182818284590451</v>
      </c>
    </row>
    <row r="34" spans="1:17" x14ac:dyDescent="0.2">
      <c r="K34" t="s">
        <v>4</v>
      </c>
      <c r="L34">
        <v>2017</v>
      </c>
      <c r="M34">
        <v>2.75</v>
      </c>
      <c r="N34">
        <v>1</v>
      </c>
      <c r="Q34">
        <f>EXP(N34)</f>
        <v>2.7182818284590451</v>
      </c>
    </row>
    <row r="35" spans="1:17" x14ac:dyDescent="0.2">
      <c r="K35" t="s">
        <v>10</v>
      </c>
      <c r="L35">
        <v>2017</v>
      </c>
      <c r="M35">
        <v>2.75</v>
      </c>
      <c r="N35">
        <v>1</v>
      </c>
      <c r="Q35">
        <f>EXP(N35)</f>
        <v>2.7182818284590451</v>
      </c>
    </row>
    <row r="36" spans="1:17" x14ac:dyDescent="0.2">
      <c r="A36" t="s">
        <v>14</v>
      </c>
      <c r="D36" t="s">
        <v>20</v>
      </c>
      <c r="K36" t="s">
        <v>5</v>
      </c>
      <c r="L36">
        <v>2017</v>
      </c>
      <c r="M36">
        <v>2.29</v>
      </c>
      <c r="N36">
        <v>1</v>
      </c>
      <c r="Q36">
        <f>EXP(N36)</f>
        <v>2.7182818284590451</v>
      </c>
    </row>
    <row r="37" spans="1:17" x14ac:dyDescent="0.2">
      <c r="A37" t="s">
        <v>18</v>
      </c>
      <c r="K37" t="s">
        <v>7</v>
      </c>
      <c r="L37">
        <v>2017</v>
      </c>
      <c r="M37">
        <v>1.5</v>
      </c>
      <c r="N37">
        <v>0</v>
      </c>
      <c r="Q37">
        <f>EXP(N37)</f>
        <v>1</v>
      </c>
    </row>
    <row r="38" spans="1:17" x14ac:dyDescent="0.2">
      <c r="A38" t="s">
        <v>19</v>
      </c>
    </row>
    <row r="40" spans="1:17" x14ac:dyDescent="0.2">
      <c r="A40" t="s">
        <v>15</v>
      </c>
    </row>
    <row r="41" spans="1:17" x14ac:dyDescent="0.2">
      <c r="A41" t="s">
        <v>16</v>
      </c>
    </row>
    <row r="42" spans="1:17" x14ac:dyDescent="0.2">
      <c r="A42" t="s">
        <v>17</v>
      </c>
    </row>
  </sheetData>
  <hyperlinks>
    <hyperlink ref="A27" r:id="rId1" display="https://keepersecurity.com/assets/pdf/Infographic-how-hackers-make-money.pdf"/>
    <hyperlink ref="A26" r:id="rId2"/>
    <hyperlink ref="A28" r:id="rId3"/>
    <hyperlink ref="A29" r:id="rId4"/>
    <hyperlink ref="A30" r:id="rId5"/>
    <hyperlink ref="A31" r:id="rId6"/>
    <hyperlink ref="A32" r:id="rId7"/>
    <hyperlink ref="A33" r:id="rId8"/>
  </hyperlinks>
  <pageMargins left="0.7" right="0.7" top="0.75" bottom="0.75" header="0.3" footer="0.3"/>
  <pageSetup paperSize="9"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21.6640625" customWidth="1"/>
    <col min="2" max="2" width="16.5" customWidth="1"/>
    <col min="3" max="3" width="11.5" customWidth="1"/>
    <col min="4" max="4" width="12" customWidth="1"/>
    <col min="5" max="5" width="24.83203125" customWidth="1"/>
    <col min="7" max="7" width="10" customWidth="1"/>
    <col min="8" max="8" width="9.1640625" customWidth="1"/>
    <col min="10" max="10" width="15.1640625" bestFit="1" customWidth="1"/>
  </cols>
  <sheetData>
    <row r="1" spans="1:12" x14ac:dyDescent="0.2">
      <c r="A1" s="1" t="s">
        <v>31</v>
      </c>
      <c r="C1" s="1" t="s">
        <v>34</v>
      </c>
      <c r="D1" s="1" t="s">
        <v>35</v>
      </c>
      <c r="E1" s="1" t="s">
        <v>1</v>
      </c>
      <c r="F1" s="1" t="s">
        <v>40</v>
      </c>
      <c r="G1" s="1" t="s">
        <v>33</v>
      </c>
      <c r="H1" s="1" t="s">
        <v>2</v>
      </c>
      <c r="I1" s="1" t="s">
        <v>36</v>
      </c>
      <c r="K1" s="1" t="s">
        <v>34</v>
      </c>
      <c r="L1" s="1" t="s">
        <v>33</v>
      </c>
    </row>
    <row r="3" spans="1:12" x14ac:dyDescent="0.2">
      <c r="A3" t="s">
        <v>54</v>
      </c>
      <c r="B3" s="5">
        <v>8.102355947741044E-3</v>
      </c>
      <c r="C3">
        <f>B3</f>
        <v>8.102355947741044E-3</v>
      </c>
      <c r="D3">
        <f>(C3^(1/$D$21))*$D$20</f>
        <v>1.3609765531356008</v>
      </c>
      <c r="E3" t="s">
        <v>52</v>
      </c>
      <c r="F3" t="s">
        <v>39</v>
      </c>
      <c r="G3">
        <f t="shared" ref="G3:G12" si="0">EXP(D3)-1</f>
        <v>2.9000000000000004</v>
      </c>
      <c r="H3">
        <v>2.9</v>
      </c>
      <c r="I3">
        <f>(G3-H3)^2</f>
        <v>1.9721522630525295E-31</v>
      </c>
      <c r="J3" t="s">
        <v>54</v>
      </c>
      <c r="K3" s="5">
        <v>8.102355947741044E-3</v>
      </c>
      <c r="L3">
        <v>2.8999999999999941</v>
      </c>
    </row>
    <row r="4" spans="1:12" x14ac:dyDescent="0.2">
      <c r="A4" t="s">
        <v>55</v>
      </c>
      <c r="B4">
        <v>3.0562818101671059E-2</v>
      </c>
      <c r="C4">
        <f>B4</f>
        <v>3.0562818101671059E-2</v>
      </c>
      <c r="D4">
        <f t="shared" ref="D4:D12" si="1">(C4^(1/$D$21))*$D$20</f>
        <v>2.2300144001592104</v>
      </c>
      <c r="E4" t="s">
        <v>51</v>
      </c>
      <c r="F4" t="s">
        <v>39</v>
      </c>
      <c r="G4">
        <f t="shared" si="0"/>
        <v>8.3000000000000007</v>
      </c>
      <c r="H4">
        <v>8.3000000000000007</v>
      </c>
      <c r="I4">
        <f t="shared" ref="I4:I12" si="2">(G4-H4)^2</f>
        <v>0</v>
      </c>
      <c r="J4" t="s">
        <v>55</v>
      </c>
      <c r="K4">
        <v>3.0562818101671059E-2</v>
      </c>
      <c r="L4">
        <v>8.2999999999999847</v>
      </c>
    </row>
    <row r="5" spans="1:12" x14ac:dyDescent="0.2">
      <c r="A5" t="s">
        <v>42</v>
      </c>
      <c r="B5" s="5">
        <v>4.5238706674476721E-2</v>
      </c>
      <c r="C5">
        <f>B5</f>
        <v>4.5238706674476721E-2</v>
      </c>
      <c r="D5">
        <f t="shared" si="1"/>
        <v>2.5802168295923247</v>
      </c>
      <c r="E5" t="s">
        <v>50</v>
      </c>
      <c r="F5" t="s">
        <v>39</v>
      </c>
      <c r="G5">
        <f t="shared" si="0"/>
        <v>12.199999999999994</v>
      </c>
      <c r="H5">
        <v>12.2</v>
      </c>
      <c r="I5">
        <f t="shared" si="2"/>
        <v>2.8398992587956425E-29</v>
      </c>
      <c r="J5" t="s">
        <v>42</v>
      </c>
      <c r="K5" s="5">
        <v>4.5238706674476721E-2</v>
      </c>
      <c r="L5">
        <v>12.199999999999971</v>
      </c>
    </row>
    <row r="6" spans="1:12" x14ac:dyDescent="0.2">
      <c r="A6" t="s">
        <v>56</v>
      </c>
      <c r="B6">
        <v>6.2646252265851896E-2</v>
      </c>
      <c r="C6">
        <f t="shared" ref="C6:C12" si="3">B6</f>
        <v>6.2646252265851896E-2</v>
      </c>
      <c r="D6">
        <f t="shared" si="1"/>
        <v>2.91235066461494</v>
      </c>
      <c r="E6" t="s">
        <v>49</v>
      </c>
      <c r="F6" t="s">
        <v>39</v>
      </c>
      <c r="G6">
        <f t="shared" si="0"/>
        <v>17.400000000000002</v>
      </c>
      <c r="H6">
        <v>17.399999999999999</v>
      </c>
      <c r="I6">
        <f t="shared" si="2"/>
        <v>1.2621774483536189E-29</v>
      </c>
      <c r="J6" t="s">
        <v>56</v>
      </c>
      <c r="K6">
        <v>6.2646252265851896E-2</v>
      </c>
      <c r="L6">
        <v>17.399999999999952</v>
      </c>
    </row>
    <row r="7" spans="1:12" x14ac:dyDescent="0.2">
      <c r="A7" t="s">
        <v>57</v>
      </c>
      <c r="B7">
        <v>7.8099395036419064E-2</v>
      </c>
      <c r="C7">
        <f t="shared" si="3"/>
        <v>7.8099395036419064E-2</v>
      </c>
      <c r="D7">
        <f t="shared" si="1"/>
        <v>3.161246712031565</v>
      </c>
      <c r="E7" t="s">
        <v>44</v>
      </c>
      <c r="F7" t="s">
        <v>39</v>
      </c>
      <c r="G7">
        <f t="shared" si="0"/>
        <v>22.600000000000016</v>
      </c>
      <c r="H7">
        <v>22.6</v>
      </c>
      <c r="I7">
        <f t="shared" si="2"/>
        <v>2.0194839173657902E-28</v>
      </c>
      <c r="J7" t="s">
        <v>57</v>
      </c>
      <c r="K7">
        <v>7.8099395036419064E-2</v>
      </c>
      <c r="L7">
        <v>22.599999999999941</v>
      </c>
    </row>
    <row r="8" spans="1:12" x14ac:dyDescent="0.2">
      <c r="A8" t="s">
        <v>41</v>
      </c>
      <c r="B8" s="5">
        <v>0.11697281524058188</v>
      </c>
      <c r="C8">
        <f t="shared" si="3"/>
        <v>0.11697281524058188</v>
      </c>
      <c r="D8">
        <f t="shared" si="1"/>
        <v>3.673765816303888</v>
      </c>
      <c r="E8" t="s">
        <v>48</v>
      </c>
      <c r="F8" t="s">
        <v>39</v>
      </c>
      <c r="G8">
        <f t="shared" si="0"/>
        <v>38.399999999999991</v>
      </c>
      <c r="H8">
        <v>38.4</v>
      </c>
      <c r="I8">
        <f t="shared" si="2"/>
        <v>5.0487097934144756E-29</v>
      </c>
      <c r="J8" t="s">
        <v>41</v>
      </c>
      <c r="K8" s="5">
        <v>0.11697281524058188</v>
      </c>
      <c r="L8">
        <v>38.399999999999856</v>
      </c>
    </row>
    <row r="9" spans="1:12" x14ac:dyDescent="0.2">
      <c r="A9" t="s">
        <v>26</v>
      </c>
      <c r="B9" s="5">
        <v>0.13090664340855035</v>
      </c>
      <c r="C9">
        <f t="shared" si="3"/>
        <v>0.13090664340855035</v>
      </c>
      <c r="D9">
        <f t="shared" si="1"/>
        <v>3.8308129500026027</v>
      </c>
      <c r="E9" t="s">
        <v>47</v>
      </c>
      <c r="F9" t="s">
        <v>39</v>
      </c>
      <c r="G9">
        <f t="shared" si="0"/>
        <v>45.099999999999994</v>
      </c>
      <c r="H9">
        <v>45.1</v>
      </c>
      <c r="I9">
        <f t="shared" si="2"/>
        <v>5.0487097934144756E-29</v>
      </c>
      <c r="J9" t="s">
        <v>26</v>
      </c>
      <c r="K9" s="5">
        <v>0.13090664340855035</v>
      </c>
      <c r="L9">
        <v>45.099999999999852</v>
      </c>
    </row>
    <row r="10" spans="1:12" x14ac:dyDescent="0.2">
      <c r="A10" t="s">
        <v>30</v>
      </c>
      <c r="B10">
        <v>0.15079896294156339</v>
      </c>
      <c r="C10">
        <f t="shared" si="3"/>
        <v>0.15079896294156339</v>
      </c>
      <c r="D10">
        <f t="shared" si="1"/>
        <v>4.0377742107337067</v>
      </c>
      <c r="E10" t="s">
        <v>29</v>
      </c>
      <c r="F10" t="s">
        <v>39</v>
      </c>
      <c r="G10">
        <f t="shared" si="0"/>
        <v>55.700000000000017</v>
      </c>
      <c r="H10">
        <v>55.7</v>
      </c>
      <c r="I10">
        <f t="shared" si="2"/>
        <v>2.0194839173657902E-28</v>
      </c>
      <c r="J10" t="s">
        <v>30</v>
      </c>
      <c r="K10">
        <v>0.15079896294156339</v>
      </c>
      <c r="L10">
        <v>55.699999999999818</v>
      </c>
    </row>
    <row r="11" spans="1:12" x14ac:dyDescent="0.2">
      <c r="A11" t="s">
        <v>43</v>
      </c>
      <c r="B11">
        <v>0.1832326218953908</v>
      </c>
      <c r="C11">
        <f t="shared" si="3"/>
        <v>0.1832326218953908</v>
      </c>
      <c r="D11">
        <f t="shared" si="1"/>
        <v>4.3412046401536264</v>
      </c>
      <c r="E11" t="s">
        <v>45</v>
      </c>
      <c r="F11" t="s">
        <v>39</v>
      </c>
      <c r="G11">
        <f t="shared" si="0"/>
        <v>75.8</v>
      </c>
      <c r="H11">
        <v>75.8</v>
      </c>
      <c r="I11">
        <f t="shared" si="2"/>
        <v>0</v>
      </c>
      <c r="J11" t="s">
        <v>43</v>
      </c>
      <c r="K11">
        <v>0.1832326218953908</v>
      </c>
      <c r="L11">
        <v>75.799999999999727</v>
      </c>
    </row>
    <row r="12" spans="1:12" x14ac:dyDescent="0.2">
      <c r="A12" t="s">
        <v>24</v>
      </c>
      <c r="B12" s="5">
        <v>0.19343984724821642</v>
      </c>
      <c r="C12">
        <f t="shared" si="3"/>
        <v>0.19343984724821642</v>
      </c>
      <c r="D12">
        <f t="shared" si="1"/>
        <v>4.4296256134731609</v>
      </c>
      <c r="E12" t="s">
        <v>46</v>
      </c>
      <c r="F12" t="s">
        <v>39</v>
      </c>
      <c r="G12">
        <f t="shared" si="0"/>
        <v>82.900000000000034</v>
      </c>
      <c r="H12">
        <v>82.9</v>
      </c>
      <c r="I12">
        <f t="shared" si="2"/>
        <v>8.0779356694631609E-28</v>
      </c>
      <c r="J12" t="s">
        <v>24</v>
      </c>
      <c r="K12" s="5">
        <v>0.19343984724821642</v>
      </c>
      <c r="L12">
        <v>82.899999999999736</v>
      </c>
    </row>
    <row r="15" spans="1:12" x14ac:dyDescent="0.2">
      <c r="B15" s="5"/>
    </row>
    <row r="16" spans="1:12" x14ac:dyDescent="0.2">
      <c r="A16" t="s">
        <v>32</v>
      </c>
      <c r="B16" s="3">
        <f>SUM(B3:B12)</f>
        <v>1.0000004187604628</v>
      </c>
    </row>
    <row r="20" spans="1:6" x14ac:dyDescent="0.2">
      <c r="C20" t="s">
        <v>62</v>
      </c>
      <c r="D20" s="3">
        <v>8.1608039209999994</v>
      </c>
    </row>
    <row r="21" spans="1:6" x14ac:dyDescent="0.2">
      <c r="C21" t="s">
        <v>63</v>
      </c>
      <c r="D21">
        <v>2.6885669999999999</v>
      </c>
    </row>
    <row r="23" spans="1:6" x14ac:dyDescent="0.2">
      <c r="A23" s="2" t="s">
        <v>53</v>
      </c>
    </row>
    <row r="24" spans="1:6" x14ac:dyDescent="0.2">
      <c r="A24" s="2" t="s">
        <v>64</v>
      </c>
    </row>
    <row r="25" spans="1:6" x14ac:dyDescent="0.2">
      <c r="A25" s="2" t="s">
        <v>71</v>
      </c>
      <c r="F25" t="s">
        <v>74</v>
      </c>
    </row>
  </sheetData>
  <sortState ref="E3:H12">
    <sortCondition ref="H12"/>
  </sortState>
  <hyperlinks>
    <hyperlink ref="A23" r:id="rId1"/>
    <hyperlink ref="A24" r:id="rId2"/>
    <hyperlink ref="A25" r:id="rId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L2" sqref="L2:L11"/>
    </sheetView>
  </sheetViews>
  <sheetFormatPr baseColWidth="10" defaultColWidth="8.83203125" defaultRowHeight="15" x14ac:dyDescent="0.2"/>
  <cols>
    <col min="18" max="18" width="12" bestFit="1" customWidth="1"/>
  </cols>
  <sheetData>
    <row r="1" spans="1:19" x14ac:dyDescent="0.2">
      <c r="A1" t="s">
        <v>58</v>
      </c>
      <c r="B1" t="s">
        <v>59</v>
      </c>
      <c r="C1">
        <v>2.3293560000000002</v>
      </c>
      <c r="F1" t="s">
        <v>58</v>
      </c>
      <c r="G1" t="s">
        <v>59</v>
      </c>
      <c r="H1">
        <v>3.6053999999999999</v>
      </c>
      <c r="K1" t="s">
        <v>58</v>
      </c>
      <c r="L1" t="s">
        <v>59</v>
      </c>
      <c r="M1">
        <v>2.6885669999999999</v>
      </c>
      <c r="Q1" t="s">
        <v>58</v>
      </c>
      <c r="R1" t="s">
        <v>59</v>
      </c>
      <c r="S1">
        <v>0.68110000000000004</v>
      </c>
    </row>
    <row r="2" spans="1:19" x14ac:dyDescent="0.2">
      <c r="A2">
        <v>2.9</v>
      </c>
      <c r="B2">
        <f>((LN(A2+1))/9.210440367)^$C$1</f>
        <v>1.1631439740386128E-2</v>
      </c>
      <c r="F2">
        <v>0.3</v>
      </c>
      <c r="G2">
        <f>((LN(F2+1))/7.601402335)^$H$1</f>
        <v>5.3572846212107616E-6</v>
      </c>
      <c r="K2">
        <v>2.9</v>
      </c>
      <c r="L2">
        <f>((LN(K2+1))/8.160803921)^$M$1</f>
        <v>8.102355947741044E-3</v>
      </c>
      <c r="Q2">
        <v>20</v>
      </c>
      <c r="R2">
        <f t="shared" ref="R2:R7" si="0">((LN(Q2+1))/4.615120517)^$S$1</f>
        <v>0.75326855783442503</v>
      </c>
    </row>
    <row r="3" spans="1:19" x14ac:dyDescent="0.2">
      <c r="A3">
        <v>8.3000000000000007</v>
      </c>
      <c r="B3">
        <f t="shared" ref="B3:B11" si="1">((LN(A3+1))/9.210440367)^$C$1</f>
        <v>3.6743475341574322E-2</v>
      </c>
      <c r="F3">
        <v>1</v>
      </c>
      <c r="G3">
        <f t="shared" ref="G3:G7" si="2">((LN(F3+1))/7.601402335)^$H$1</f>
        <v>1.7788441480414042E-4</v>
      </c>
      <c r="K3">
        <v>8.3000000000000007</v>
      </c>
      <c r="L3">
        <f t="shared" ref="L3:L11" si="3">((LN(K3+1))/8.160803921)^$M$1</f>
        <v>3.0562818101671059E-2</v>
      </c>
      <c r="Q3">
        <v>4.0000000000000002E-4</v>
      </c>
      <c r="R3">
        <f t="shared" si="0"/>
        <v>1.7109165897003303E-3</v>
      </c>
    </row>
    <row r="4" spans="1:19" x14ac:dyDescent="0.2">
      <c r="A4">
        <v>12.2</v>
      </c>
      <c r="B4">
        <f t="shared" si="1"/>
        <v>5.161091087024524E-2</v>
      </c>
      <c r="F4">
        <v>20</v>
      </c>
      <c r="G4">
        <f t="shared" si="2"/>
        <v>3.6923752434245623E-2</v>
      </c>
      <c r="K4">
        <v>12.2</v>
      </c>
      <c r="L4">
        <f t="shared" si="3"/>
        <v>4.5238706674476721E-2</v>
      </c>
      <c r="Q4">
        <v>0.09</v>
      </c>
      <c r="R4">
        <f t="shared" si="0"/>
        <v>6.6454191689363881E-2</v>
      </c>
    </row>
    <row r="5" spans="1:19" x14ac:dyDescent="0.2">
      <c r="A5">
        <v>17.399999999999999</v>
      </c>
      <c r="B5">
        <f t="shared" si="1"/>
        <v>6.8428409187631656E-2</v>
      </c>
      <c r="F5">
        <v>22.39</v>
      </c>
      <c r="G5">
        <f t="shared" si="2"/>
        <v>4.1858319072830039E-2</v>
      </c>
      <c r="K5">
        <v>17.399999999999999</v>
      </c>
      <c r="L5">
        <f t="shared" si="3"/>
        <v>6.2646252265851896E-2</v>
      </c>
      <c r="Q5">
        <v>1.8E-3</v>
      </c>
      <c r="R5">
        <f t="shared" si="0"/>
        <v>4.7634872986472513E-3</v>
      </c>
    </row>
    <row r="6" spans="1:19" x14ac:dyDescent="0.2">
      <c r="A6">
        <v>22.6</v>
      </c>
      <c r="B6">
        <f t="shared" si="1"/>
        <v>8.2831555578221611E-2</v>
      </c>
      <c r="F6">
        <v>140</v>
      </c>
      <c r="G6">
        <f t="shared" si="2"/>
        <v>0.21279579435579624</v>
      </c>
      <c r="K6">
        <v>22.6</v>
      </c>
      <c r="L6">
        <f t="shared" si="3"/>
        <v>7.8099395036419064E-2</v>
      </c>
      <c r="Q6">
        <v>7.0000000000000007E-2</v>
      </c>
      <c r="R6">
        <f t="shared" si="0"/>
        <v>5.6358333036831396E-2</v>
      </c>
    </row>
    <row r="7" spans="1:19" x14ac:dyDescent="0.2">
      <c r="A7">
        <v>38.4</v>
      </c>
      <c r="B7">
        <f t="shared" si="1"/>
        <v>0.11754210571095129</v>
      </c>
      <c r="F7">
        <v>1000</v>
      </c>
      <c r="G7">
        <f t="shared" si="2"/>
        <v>0.70859444249083237</v>
      </c>
      <c r="K7">
        <v>38.4</v>
      </c>
      <c r="L7">
        <f t="shared" si="3"/>
        <v>0.11697281524058188</v>
      </c>
      <c r="Q7">
        <v>0.22</v>
      </c>
      <c r="R7">
        <f t="shared" si="0"/>
        <v>0.11744972045646718</v>
      </c>
    </row>
    <row r="8" spans="1:19" x14ac:dyDescent="0.2">
      <c r="A8">
        <v>45.1</v>
      </c>
      <c r="B8">
        <f t="shared" si="1"/>
        <v>0.12958058699087321</v>
      </c>
      <c r="G8">
        <f>SUM(G2:G7) - 2*G3</f>
        <v>0.99999978122352129</v>
      </c>
      <c r="K8">
        <v>45.1</v>
      </c>
      <c r="L8">
        <f t="shared" si="3"/>
        <v>0.13090664340855035</v>
      </c>
      <c r="R8">
        <f>SUM(R2:R7)</f>
        <v>1.000005206905435</v>
      </c>
    </row>
    <row r="9" spans="1:19" x14ac:dyDescent="0.2">
      <c r="A9">
        <v>55.7</v>
      </c>
      <c r="B9">
        <f t="shared" si="1"/>
        <v>0.14647659986583583</v>
      </c>
      <c r="K9">
        <v>55.7</v>
      </c>
      <c r="L9">
        <f t="shared" si="3"/>
        <v>0.15079896294156339</v>
      </c>
    </row>
    <row r="10" spans="1:19" x14ac:dyDescent="0.2">
      <c r="A10">
        <v>75.8</v>
      </c>
      <c r="B10">
        <f t="shared" si="1"/>
        <v>0.17340793138022734</v>
      </c>
      <c r="K10">
        <v>75.8</v>
      </c>
      <c r="L10">
        <f t="shared" si="3"/>
        <v>0.1832326218953908</v>
      </c>
    </row>
    <row r="11" spans="1:19" x14ac:dyDescent="0.2">
      <c r="A11">
        <v>82.9</v>
      </c>
      <c r="B11">
        <f t="shared" si="1"/>
        <v>0.18174671770742259</v>
      </c>
      <c r="K11">
        <v>82.9</v>
      </c>
      <c r="L11">
        <f t="shared" si="3"/>
        <v>0.19343984724821642</v>
      </c>
    </row>
    <row r="12" spans="1:19" x14ac:dyDescent="0.2">
      <c r="B12">
        <f>SUM(B2:B11)</f>
        <v>0.99999973237336925</v>
      </c>
      <c r="L12">
        <f>SUM(L2:L11)</f>
        <v>1.0000004187604628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7.83203125" customWidth="1"/>
    <col min="2" max="2" width="19.83203125" customWidth="1"/>
    <col min="3" max="3" width="12" customWidth="1"/>
    <col min="4" max="4" width="19.1640625" customWidth="1"/>
    <col min="5" max="5" width="23.83203125" customWidth="1"/>
    <col min="6" max="6" width="12.83203125" customWidth="1"/>
    <col min="8" max="8" width="10.1640625" customWidth="1"/>
  </cols>
  <sheetData>
    <row r="1" spans="1:12" x14ac:dyDescent="0.2">
      <c r="A1" s="1" t="s">
        <v>31</v>
      </c>
      <c r="C1" s="1" t="s">
        <v>34</v>
      </c>
      <c r="D1" s="1" t="s">
        <v>35</v>
      </c>
      <c r="E1" s="1" t="s">
        <v>1</v>
      </c>
      <c r="F1" s="1" t="s">
        <v>0</v>
      </c>
      <c r="G1" s="1" t="s">
        <v>33</v>
      </c>
      <c r="H1" s="1" t="s">
        <v>2</v>
      </c>
      <c r="I1" s="1" t="s">
        <v>36</v>
      </c>
      <c r="K1" s="1" t="s">
        <v>34</v>
      </c>
      <c r="L1" s="1" t="s">
        <v>33</v>
      </c>
    </row>
    <row r="3" spans="1:12" x14ac:dyDescent="0.2">
      <c r="A3" t="s">
        <v>28</v>
      </c>
      <c r="B3" s="5">
        <v>1.4887125888380587E-2</v>
      </c>
      <c r="C3">
        <f>B3</f>
        <v>1.4887125888380587E-2</v>
      </c>
      <c r="D3">
        <f t="shared" ref="D3:D8" si="0">C3*$D$11</f>
        <v>0</v>
      </c>
      <c r="E3" t="s">
        <v>38</v>
      </c>
      <c r="F3">
        <v>2016</v>
      </c>
      <c r="G3">
        <f>EXP(D3)-1</f>
        <v>0</v>
      </c>
      <c r="H3">
        <v>2.72</v>
      </c>
      <c r="I3">
        <f t="shared" ref="I3:I8" si="1">(G3-H3)^2</f>
        <v>7.3984000000000014</v>
      </c>
      <c r="K3">
        <v>1.4887125888380587E-2</v>
      </c>
      <c r="L3">
        <v>0.3000000764840689</v>
      </c>
    </row>
    <row r="4" spans="1:12" x14ac:dyDescent="0.2">
      <c r="A4" t="s">
        <v>30</v>
      </c>
      <c r="B4" s="5">
        <v>3.9330696797126398E-2</v>
      </c>
      <c r="C4">
        <f>B4</f>
        <v>3.9330696797126398E-2</v>
      </c>
      <c r="D4">
        <f t="shared" si="0"/>
        <v>0</v>
      </c>
      <c r="F4">
        <v>2017</v>
      </c>
      <c r="G4">
        <f t="shared" ref="G4:G8" si="2">EXP(D4)-1</f>
        <v>0</v>
      </c>
      <c r="I4">
        <f t="shared" si="1"/>
        <v>0</v>
      </c>
      <c r="K4">
        <v>3.9330696797126398E-2</v>
      </c>
      <c r="L4">
        <v>1.0000003108697242</v>
      </c>
    </row>
    <row r="5" spans="1:12" x14ac:dyDescent="0.2">
      <c r="A5" t="s">
        <v>27</v>
      </c>
      <c r="B5" s="5">
        <v>0.13342234211285983</v>
      </c>
      <c r="C5">
        <f>B5+B4</f>
        <v>0.17275303890998622</v>
      </c>
      <c r="D5">
        <f t="shared" si="0"/>
        <v>0</v>
      </c>
      <c r="F5">
        <v>2017</v>
      </c>
      <c r="G5">
        <f t="shared" si="2"/>
        <v>0</v>
      </c>
      <c r="I5">
        <f t="shared" si="1"/>
        <v>0</v>
      </c>
      <c r="K5">
        <v>0.17275303890998622</v>
      </c>
      <c r="L5">
        <v>20.00006397357874</v>
      </c>
    </row>
    <row r="6" spans="1:12" x14ac:dyDescent="0.2">
      <c r="A6" t="s">
        <v>26</v>
      </c>
      <c r="B6" s="5">
        <v>0.17886892780007821</v>
      </c>
      <c r="C6">
        <f>B6</f>
        <v>0.17886892780007821</v>
      </c>
      <c r="D6">
        <f t="shared" si="0"/>
        <v>0</v>
      </c>
      <c r="F6">
        <v>2017</v>
      </c>
      <c r="G6">
        <f t="shared" si="2"/>
        <v>0</v>
      </c>
      <c r="I6">
        <f t="shared" si="1"/>
        <v>0</v>
      </c>
      <c r="K6">
        <v>0.17886892780007821</v>
      </c>
      <c r="L6">
        <v>22.390016534156242</v>
      </c>
    </row>
    <row r="7" spans="1:12" x14ac:dyDescent="0.2">
      <c r="A7" t="s">
        <v>25</v>
      </c>
      <c r="B7" s="5">
        <v>0.28080352950871074</v>
      </c>
      <c r="C7">
        <f>B7</f>
        <v>0.28080352950871074</v>
      </c>
      <c r="D7">
        <f t="shared" si="0"/>
        <v>0</v>
      </c>
      <c r="F7">
        <v>2017</v>
      </c>
      <c r="G7">
        <f t="shared" si="2"/>
        <v>0</v>
      </c>
      <c r="I7">
        <f t="shared" si="1"/>
        <v>0</v>
      </c>
      <c r="K7">
        <v>0.28080352950871074</v>
      </c>
      <c r="L7">
        <v>140.00015647273523</v>
      </c>
    </row>
    <row r="8" spans="1:12" x14ac:dyDescent="0.2">
      <c r="A8" t="s">
        <v>24</v>
      </c>
      <c r="B8" s="5">
        <v>0.35268737789284427</v>
      </c>
      <c r="C8">
        <f>B8+B4</f>
        <v>0.39201807468997069</v>
      </c>
      <c r="D8">
        <f t="shared" si="0"/>
        <v>0</v>
      </c>
      <c r="F8">
        <v>2017</v>
      </c>
      <c r="G8">
        <f t="shared" si="2"/>
        <v>0</v>
      </c>
      <c r="I8">
        <f t="shared" si="1"/>
        <v>0</v>
      </c>
      <c r="K8">
        <v>0.39201807468997069</v>
      </c>
      <c r="L8">
        <v>1000.0036817843912</v>
      </c>
    </row>
    <row r="12" spans="1:12" x14ac:dyDescent="0.2">
      <c r="A12" s="2" t="s">
        <v>37</v>
      </c>
    </row>
  </sheetData>
  <hyperlinks>
    <hyperlink ref="A1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Personal data price </vt:lpstr>
      <vt:lpstr>Privacy price</vt:lpstr>
      <vt:lpstr>Calculation sheet</vt:lpstr>
      <vt:lpstr>Normie 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Geng</dc:creator>
  <cp:lastModifiedBy>Microsoft Office User</cp:lastModifiedBy>
  <dcterms:created xsi:type="dcterms:W3CDTF">2018-02-09T16:52:10Z</dcterms:created>
  <dcterms:modified xsi:type="dcterms:W3CDTF">2018-02-13T05:28:15Z</dcterms:modified>
</cp:coreProperties>
</file>