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8800" windowHeight="12540" activeTab="0"/>
  </bookViews>
  <sheets>
    <sheet name="Detail" sheetId="1" r:id="rId1"/>
    <sheet name="更改记录" sheetId="2" r:id="rId2"/>
    <sheet name="Do" sheetId="3" r:id="rId3"/>
  </sheets>
</workbook>
</file>

<file path=xl/sharedStrings.xml><?xml version="1.0" encoding="utf-8"?>
<sst xmlns="http://schemas.openxmlformats.org/spreadsheetml/2006/main" uniqueCount="36" count="36">
  <si>
    <t>Command：</t>
  </si>
  <si>
    <t>每年增加被动增加6%底仓，所有盈利留作底仓。</t>
  </si>
  <si>
    <t>小网5%；中网15%；大网30%</t>
  </si>
  <si>
    <t>沪深</t>
  </si>
  <si>
    <t>xxxx</t>
  </si>
  <si>
    <t>Date</t>
  </si>
  <si>
    <t>120Days Average</t>
  </si>
  <si>
    <t>网格区间</t>
  </si>
  <si>
    <t>每份金额</t>
  </si>
  <si>
    <t>建仓线价格</t>
  </si>
  <si>
    <t>挡位</t>
  </si>
  <si>
    <t>价格</t>
  </si>
  <si>
    <t>买入手</t>
  </si>
  <si>
    <t>买入后持仓量</t>
  </si>
  <si>
    <t>投入金额</t>
  </si>
  <si>
    <t>卖出价格</t>
  </si>
  <si>
    <t>卖出数量（手）</t>
  </si>
  <si>
    <t>卖后持仓量</t>
  </si>
  <si>
    <t>盈利金额</t>
  </si>
  <si>
    <t>盈利比例</t>
  </si>
  <si>
    <t>STOP</t>
  </si>
  <si>
    <t>中网</t>
  </si>
  <si>
    <t>大网</t>
  </si>
  <si>
    <t>合计</t>
  </si>
  <si>
    <t>需投入</t>
  </si>
  <si>
    <t>回调30%</t>
  </si>
  <si>
    <t>回调50%</t>
  </si>
  <si>
    <t>回调60%</t>
  </si>
  <si>
    <t>FIRE</t>
  </si>
  <si>
    <t>Version</t>
  </si>
  <si>
    <t>设红利，证券为操作对象</t>
  </si>
  <si>
    <t>V_01</t>
  </si>
  <si>
    <t>增加大中小三网</t>
  </si>
  <si>
    <t>V_02</t>
  </si>
  <si>
    <t>红利</t>
  </si>
  <si>
    <t>传媒</t>
  </si>
</sst>
</file>

<file path=xl/styles.xml><?xml version="1.0" encoding="utf-8"?>
<styleSheet xmlns="http://schemas.openxmlformats.org/spreadsheetml/2006/main">
  <numFmts count="6">
    <numFmt numFmtId="0" formatCode="General"/>
    <numFmt numFmtId="14" formatCode="yyyy/m/d"/>
    <numFmt numFmtId="9" formatCode="0%"/>
    <numFmt numFmtId="165" formatCode="0.000_ "/>
    <numFmt numFmtId="164" formatCode="0_ "/>
    <numFmt numFmtId="10" formatCode="0.00%"/>
  </numFmts>
  <fonts count="7">
    <font>
      <name val="宋体"/>
      <sz val="11"/>
    </font>
    <font>
      <name val="宋体"/>
      <charset val="134"/>
      <sz val="48"/>
      <color rgb="FF000000"/>
    </font>
    <font>
      <name val="宋体"/>
      <charset val="134"/>
      <sz val="11"/>
      <color rgb="FFFF0000"/>
    </font>
    <font>
      <name val="宋体"/>
      <b/>
      <charset val="134"/>
      <sz val="11"/>
      <color rgb="FF000000"/>
    </font>
    <font>
      <name val="宋体"/>
      <charset val="134"/>
      <sz val="11"/>
      <color rgb="FF000000"/>
    </font>
    <font>
      <name val="宋体"/>
      <charset val="134"/>
      <sz val="11"/>
      <color rgb="FFEEECE1"/>
    </font>
    <font>
      <name val="宋体"/>
      <charset val="134"/>
      <sz val="11"/>
    </font>
  </fonts>
  <fills count="7">
    <fill>
      <patternFill patternType="none"/>
    </fill>
    <fill>
      <patternFill patternType="gray125"/>
    </fill>
    <fill>
      <patternFill patternType="solid">
        <fgColor rgb="FF5181B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>
      <alignment vertical="top"/>
      <protection locked="0" hidden="0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Border="1" applyAlignment="1">
      <alignment horizontal="center" vertical="center"/>
    </xf>
    <xf numFmtId="14" fontId="4" fillId="0" borderId="4" xfId="0" applyNumberFormat="1" applyBorder="1" applyAlignment="1">
      <alignment horizontal="center" vertical="center"/>
    </xf>
    <xf numFmtId="0" fontId="4" fillId="0" borderId="4" xfId="0" applyBorder="1">
      <alignment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4" fillId="0" borderId="4" xfId="1" applyBorder="1" applyAlignment="1">
      <alignment horizontal="center" vertical="center"/>
    </xf>
    <xf numFmtId="165" fontId="4" fillId="0" borderId="4" xfId="0" applyNumberFormat="1" applyBorder="1" applyAlignment="1">
      <alignment horizontal="center" vertical="center"/>
    </xf>
    <xf numFmtId="164" fontId="4" fillId="0" borderId="4" xfId="0" applyNumberForma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0" fontId="4" fillId="0" borderId="4" xfId="1" applyNumberFormat="1" applyBorder="1" applyAlignment="1">
      <alignment horizontal="center" vertical="center"/>
    </xf>
    <xf numFmtId="0" fontId="5" fillId="3" borderId="0" xfId="0" applyFont="1" applyFill="1">
      <alignment vertical="center"/>
    </xf>
    <xf numFmtId="9" fontId="5" fillId="3" borderId="4" xfId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0" fontId="5" fillId="3" borderId="4" xfId="1" applyNumberFormat="1" applyFont="1" applyFill="1" applyBorder="1" applyAlignment="1">
      <alignment horizontal="center" vertical="center"/>
    </xf>
    <xf numFmtId="0" fontId="4" fillId="4" borderId="0" xfId="0" applyFill="1">
      <alignment vertical="center"/>
    </xf>
    <xf numFmtId="9" fontId="4" fillId="4" borderId="4" xfId="1" applyFill="1" applyBorder="1" applyAlignment="1">
      <alignment horizontal="center" vertical="center"/>
    </xf>
    <xf numFmtId="165" fontId="4" fillId="4" borderId="4" xfId="0" applyNumberFormat="1" applyFill="1" applyBorder="1" applyAlignment="1">
      <alignment horizontal="center" vertical="center"/>
    </xf>
    <xf numFmtId="0" fontId="4" fillId="4" borderId="4" xfId="0" applyFill="1" applyBorder="1" applyAlignment="1">
      <alignment horizontal="center" vertical="center"/>
    </xf>
    <xf numFmtId="164" fontId="4" fillId="4" borderId="4" xfId="0" applyNumberFormat="1" applyFill="1" applyBorder="1" applyAlignment="1">
      <alignment horizontal="center" vertical="center"/>
    </xf>
    <xf numFmtId="10" fontId="4" fillId="4" borderId="4" xfId="1" applyNumberFormat="1" applyFill="1" applyBorder="1" applyAlignment="1">
      <alignment horizontal="center" vertical="center"/>
    </xf>
    <xf numFmtId="0" fontId="4" fillId="5" borderId="0" xfId="0" applyFill="1">
      <alignment vertical="center"/>
    </xf>
    <xf numFmtId="9" fontId="4" fillId="5" borderId="4" xfId="1" applyFill="1" applyBorder="1" applyAlignment="1">
      <alignment horizontal="center" vertical="center"/>
    </xf>
    <xf numFmtId="165" fontId="4" fillId="5" borderId="4" xfId="0" applyNumberFormat="1" applyFill="1" applyBorder="1" applyAlignment="1">
      <alignment horizontal="center" vertical="center"/>
    </xf>
    <xf numFmtId="0" fontId="4" fillId="5" borderId="4" xfId="0" applyFill="1" applyBorder="1" applyAlignment="1">
      <alignment horizontal="center" vertical="center"/>
    </xf>
    <xf numFmtId="164" fontId="4" fillId="5" borderId="4" xfId="0" applyNumberFormat="1" applyFill="1" applyBorder="1" applyAlignment="1">
      <alignment horizontal="center" vertical="center"/>
    </xf>
    <xf numFmtId="10" fontId="4" fillId="5" borderId="4" xfId="1" applyNumberFormat="1" applyFill="1" applyBorder="1" applyAlignment="1">
      <alignment horizontal="center" vertical="center"/>
    </xf>
    <xf numFmtId="9" fontId="4" fillId="4" borderId="4" xfId="1" applyNumberFormat="1" applyFill="1" applyBorder="1" applyAlignment="1">
      <alignment horizontal="center" vertical="center"/>
    </xf>
    <xf numFmtId="9" fontId="4" fillId="6" borderId="4" xfId="1" applyFill="1" applyBorder="1" applyAlignment="1">
      <alignment horizontal="center" vertical="center"/>
    </xf>
    <xf numFmtId="165" fontId="4" fillId="6" borderId="4" xfId="0" applyNumberFormat="1" applyFill="1" applyBorder="1" applyAlignment="1">
      <alignment horizontal="center" vertical="center"/>
    </xf>
    <xf numFmtId="0" fontId="4" fillId="6" borderId="4" xfId="0" applyFill="1" applyBorder="1" applyAlignment="1">
      <alignment horizontal="center" vertical="center"/>
    </xf>
    <xf numFmtId="164" fontId="4" fillId="6" borderId="4" xfId="0" applyNumberFormat="1" applyFill="1" applyBorder="1" applyAlignment="1">
      <alignment horizontal="center" vertical="center"/>
    </xf>
    <xf numFmtId="0" fontId="4" fillId="0" borderId="0" xfId="0" applyAlignment="1">
      <alignment horizontal="center" vertical="center"/>
    </xf>
    <xf numFmtId="0" fontId="4" fillId="0" borderId="4" xfId="0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6" fillId="6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百分比" xfId="1" builtinId="5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8"/>
  <sheetViews>
    <sheetView tabSelected="1" workbookViewId="0">
      <selection activeCell="H7" sqref="H7"/>
    </sheetView>
  </sheetViews>
  <sheetFormatPr defaultRowHeight="13.5" defaultColWidth="9"/>
  <cols>
    <col min="3" max="3" customWidth="1" width="13.375" style="0"/>
    <col min="4" max="4" customWidth="0" width="9.375" style="0"/>
    <col min="5" max="5" customWidth="0" width="16.0" style="0"/>
    <col min="6" max="6" customWidth="1" width="12.875" style="0"/>
    <col min="7" max="7" customWidth="1" width="10.875" style="0"/>
    <col min="8" max="8" customWidth="1" width="17.125" style="0"/>
    <col min="9" max="9" customWidth="0" width="13.75" style="0"/>
    <col min="10" max="10" customWidth="1" width="10.875" style="0"/>
    <col min="11" max="12" customWidth="0" width="12.625" style="0"/>
  </cols>
  <sheetData>
    <row r="1" spans="8:8" ht="61.5">
      <c r="A1" s="1" t="s">
        <v>0</v>
      </c>
      <c r="D1" s="2" t="s">
        <v>1</v>
      </c>
      <c r="E1" s="3"/>
      <c r="F1" s="3"/>
      <c r="G1" s="3"/>
      <c r="H1" s="3"/>
      <c r="I1" s="3"/>
      <c r="J1" s="3"/>
      <c r="K1" s="3"/>
      <c r="L1" s="3"/>
    </row>
    <row r="4" spans="8:8">
      <c r="C4" t="s">
        <v>2</v>
      </c>
    </row>
    <row r="5" spans="8:8" ht="14.25">
      <c r="B5" s="4"/>
      <c r="C5" s="5"/>
      <c r="D5" s="5"/>
      <c r="E5" s="5"/>
      <c r="F5" s="5"/>
      <c r="G5" s="5"/>
      <c r="H5" s="5"/>
      <c r="I5" s="5"/>
      <c r="J5" s="6"/>
    </row>
    <row r="6" spans="8:8">
      <c r="B6" s="7" t="s">
        <v>3</v>
      </c>
      <c r="C6" s="7" t="s">
        <v>4</v>
      </c>
      <c r="D6" s="7"/>
      <c r="E6" s="7" t="s">
        <v>5</v>
      </c>
      <c r="F6" s="8">
        <v>44222.0</v>
      </c>
      <c r="H6" s="9" t="s">
        <v>6</v>
      </c>
    </row>
    <row r="7" spans="8:8" ht="14.7">
      <c r="B7" s="7" t="s">
        <v>7</v>
      </c>
      <c r="C7" s="10">
        <v>0.05</v>
      </c>
      <c r="D7" s="7" t="s">
        <v>8</v>
      </c>
      <c r="E7" s="11">
        <v>500.0</v>
      </c>
      <c r="F7" s="7"/>
      <c r="G7" s="9" t="s">
        <v>9</v>
      </c>
      <c r="H7" s="11">
        <v>1.0</v>
      </c>
    </row>
    <row r="8" spans="8:8">
      <c r="B8" s="7" t="s">
        <v>10</v>
      </c>
      <c r="C8" s="7" t="s">
        <v>11</v>
      </c>
      <c r="D8" s="7" t="s">
        <v>8</v>
      </c>
      <c r="E8" s="7" t="s">
        <v>12</v>
      </c>
      <c r="F8" s="7" t="s">
        <v>13</v>
      </c>
      <c r="G8" s="9" t="s">
        <v>14</v>
      </c>
      <c r="H8" s="9" t="s">
        <v>15</v>
      </c>
      <c r="I8" s="9" t="s">
        <v>16</v>
      </c>
      <c r="J8" s="9" t="s">
        <v>17</v>
      </c>
      <c r="K8" s="7" t="s">
        <v>18</v>
      </c>
      <c r="L8" s="9" t="s">
        <v>19</v>
      </c>
    </row>
    <row r="9" spans="8:8">
      <c r="B9" s="12">
        <v>1.3</v>
      </c>
      <c r="C9" s="13">
        <f>H7*B9</f>
        <v>1.3</v>
      </c>
      <c r="D9" s="7">
        <f>E7</f>
        <v>500.0</v>
      </c>
      <c r="E9" s="14">
        <f>D9/C9/100</f>
        <v>3.846153846153846</v>
      </c>
      <c r="F9" s="14">
        <f>E9</f>
        <v>3.846153846153846</v>
      </c>
      <c r="G9" s="7">
        <f>E9*C9*100</f>
        <v>500.0</v>
      </c>
      <c r="H9" s="15" t="s">
        <v>20</v>
      </c>
      <c r="I9" s="14">
        <f>E9</f>
        <v>3.846153846153846</v>
      </c>
      <c r="J9" s="14">
        <f>F9-E9</f>
        <v>0.0</v>
      </c>
      <c r="K9" s="9"/>
      <c r="L9" s="9"/>
    </row>
    <row r="10" spans="8:8">
      <c r="B10" s="12">
        <v>1.25</v>
      </c>
      <c r="C10" s="13">
        <f>H7*B10</f>
        <v>1.25</v>
      </c>
      <c r="D10" s="7">
        <f>E7</f>
        <v>500.0</v>
      </c>
      <c r="E10" s="14">
        <f>D10/C10/100</f>
        <v>4.0</v>
      </c>
      <c r="F10" s="14">
        <f>F9+E10</f>
        <v>7.84615384615385</v>
      </c>
      <c r="G10" s="7">
        <f>E10*C10*100</f>
        <v>500.0</v>
      </c>
      <c r="H10" s="13">
        <f>C9</f>
        <v>1.3</v>
      </c>
      <c r="I10" s="14">
        <f>E10</f>
        <v>4.0</v>
      </c>
      <c r="J10" s="14">
        <f t="shared" si="0" ref="J10:J19">F10-E10</f>
        <v>3.8461538461538503</v>
      </c>
      <c r="K10" s="14">
        <f t="shared" si="1" ref="K10:K18">(I10*H10)*100-(E10*C10)*100</f>
        <v>20.0</v>
      </c>
      <c r="L10" s="16">
        <f t="shared" si="2" ref="L10:L15">K10/(E10*C10*100)</f>
        <v>0.04</v>
      </c>
    </row>
    <row r="11" spans="8:8">
      <c r="B11" s="12">
        <v>1.2</v>
      </c>
      <c r="C11" s="13">
        <f>H7*B11</f>
        <v>1.2</v>
      </c>
      <c r="D11" s="7">
        <f>E7</f>
        <v>500.0</v>
      </c>
      <c r="E11" s="14">
        <f t="shared" si="3" ref="E11:E19">D11/C11/100</f>
        <v>4.166666666666667</v>
      </c>
      <c r="F11" s="14">
        <f t="shared" si="4" ref="F11:F19">F10+E11</f>
        <v>12.01282051282052</v>
      </c>
      <c r="G11" s="7">
        <f t="shared" si="5" ref="G11:G19">E11*C11*100</f>
        <v>500.0</v>
      </c>
      <c r="H11" s="13">
        <f>C10</f>
        <v>1.25</v>
      </c>
      <c r="I11" s="14">
        <f t="shared" si="6" ref="I11:I19">E11</f>
        <v>4.166666666666667</v>
      </c>
      <c r="J11" s="14">
        <f t="shared" si="0"/>
        <v>7.846153846153831</v>
      </c>
      <c r="K11" s="14">
        <f t="shared" si="1"/>
        <v>20.83333333333303</v>
      </c>
      <c r="L11" s="16">
        <f t="shared" si="2"/>
        <v>0.04166666666666606</v>
      </c>
    </row>
    <row r="12" spans="8:8">
      <c r="B12" s="12">
        <v>1.15</v>
      </c>
      <c r="C12" s="13">
        <f>H7*B12</f>
        <v>1.15</v>
      </c>
      <c r="D12" s="7">
        <f>E7</f>
        <v>500.0</v>
      </c>
      <c r="E12" s="14">
        <f t="shared" si="3"/>
        <v>4.3478260869565215</v>
      </c>
      <c r="F12" s="14">
        <f t="shared" si="4"/>
        <v>16.36064659977702</v>
      </c>
      <c r="G12" s="7">
        <f t="shared" si="5"/>
        <v>499.9999999999999</v>
      </c>
      <c r="H12" s="13">
        <f t="shared" si="7" ref="H12:H32">C11</f>
        <v>1.2</v>
      </c>
      <c r="I12" s="14">
        <f t="shared" si="6"/>
        <v>4.3478260869565215</v>
      </c>
      <c r="J12" s="14">
        <f t="shared" si="0"/>
        <v>12.012820512820479</v>
      </c>
      <c r="K12" s="14">
        <f t="shared" si="1"/>
        <v>21.739130434782965</v>
      </c>
      <c r="L12" s="16">
        <f t="shared" si="2"/>
        <v>0.04347826086956594</v>
      </c>
    </row>
    <row r="13" spans="8:8">
      <c r="B13" s="12">
        <v>1.1</v>
      </c>
      <c r="C13" s="13">
        <f>H7*B13</f>
        <v>1.1</v>
      </c>
      <c r="D13" s="7">
        <f>E7</f>
        <v>500.0</v>
      </c>
      <c r="E13" s="14">
        <f t="shared" si="3"/>
        <v>4.545454545454545</v>
      </c>
      <c r="F13" s="14">
        <f t="shared" si="4"/>
        <v>20.90610114523155</v>
      </c>
      <c r="G13" s="7">
        <f t="shared" si="5"/>
        <v>500.0</v>
      </c>
      <c r="H13" s="13">
        <f t="shared" si="7"/>
        <v>1.15</v>
      </c>
      <c r="I13" s="14">
        <f t="shared" si="6"/>
        <v>4.545454545454545</v>
      </c>
      <c r="J13" s="14">
        <f t="shared" si="0"/>
        <v>16.36064659977705</v>
      </c>
      <c r="K13" s="14">
        <f t="shared" si="1"/>
        <v>22.727272727272975</v>
      </c>
      <c r="L13" s="16">
        <f t="shared" si="2"/>
        <v>0.04545454545454595</v>
      </c>
    </row>
    <row r="14" spans="8:8">
      <c r="B14" s="12">
        <v>1.05</v>
      </c>
      <c r="C14" s="13">
        <f>H7*B14</f>
        <v>1.05</v>
      </c>
      <c r="D14" s="7">
        <f>E7</f>
        <v>500.0</v>
      </c>
      <c r="E14" s="14">
        <f t="shared" si="3"/>
        <v>4.761904761904762</v>
      </c>
      <c r="F14" s="14">
        <f t="shared" si="4"/>
        <v>25.668005907136358</v>
      </c>
      <c r="G14" s="7">
        <f t="shared" si="5"/>
        <v>500.0</v>
      </c>
      <c r="H14" s="13">
        <f t="shared" si="7"/>
        <v>1.1</v>
      </c>
      <c r="I14" s="14">
        <f t="shared" si="6"/>
        <v>4.761904761904762</v>
      </c>
      <c r="J14" s="14">
        <f t="shared" si="0"/>
        <v>20.90610114523164</v>
      </c>
      <c r="K14" s="14">
        <f t="shared" si="1"/>
        <v>23.809523809523967</v>
      </c>
      <c r="L14" s="16">
        <f t="shared" si="2"/>
        <v>0.047619047619047936</v>
      </c>
    </row>
    <row r="15" spans="8:8">
      <c r="A15" s="17"/>
      <c r="B15" s="18">
        <v>1.0</v>
      </c>
      <c r="C15" s="19">
        <f>H7*B15</f>
        <v>1.0</v>
      </c>
      <c r="D15" s="20">
        <f>E7</f>
        <v>500.0</v>
      </c>
      <c r="E15" s="21">
        <f t="shared" si="3"/>
        <v>5.0</v>
      </c>
      <c r="F15" s="21">
        <f t="shared" si="4"/>
        <v>30.6680059071364</v>
      </c>
      <c r="G15" s="20">
        <f t="shared" si="5"/>
        <v>500.0</v>
      </c>
      <c r="H15" s="19">
        <f t="shared" si="7"/>
        <v>1.05</v>
      </c>
      <c r="I15" s="21">
        <f t="shared" si="6"/>
        <v>5.0</v>
      </c>
      <c r="J15" s="21">
        <f t="shared" si="0"/>
        <v>25.6680059071364</v>
      </c>
      <c r="K15" s="21">
        <f t="shared" si="1"/>
        <v>25.0</v>
      </c>
      <c r="L15" s="22">
        <f t="shared" si="2"/>
        <v>0.05</v>
      </c>
    </row>
    <row r="16" spans="8:8">
      <c r="B16" s="12">
        <v>0.95</v>
      </c>
      <c r="C16" s="13">
        <f>H7*B16</f>
        <v>0.95</v>
      </c>
      <c r="D16" s="7">
        <f>E7</f>
        <v>500.0</v>
      </c>
      <c r="E16" s="14">
        <f t="shared" si="3"/>
        <v>5.2631578947368425</v>
      </c>
      <c r="F16" s="14">
        <f t="shared" si="4"/>
        <v>35.93116380187324</v>
      </c>
      <c r="G16" s="7">
        <f t="shared" si="5"/>
        <v>500.0</v>
      </c>
      <c r="H16" s="13">
        <f t="shared" si="7"/>
        <v>1.0</v>
      </c>
      <c r="I16" s="14">
        <f t="shared" si="6"/>
        <v>5.2631578947368425</v>
      </c>
      <c r="J16" s="14">
        <f t="shared" si="0"/>
        <v>30.668005907136358</v>
      </c>
      <c r="K16" s="14">
        <f t="shared" si="1"/>
        <v>26.31578947368405</v>
      </c>
      <c r="L16" s="16">
        <f t="shared" si="8" ref="L16:L33">K16/(E16*C16*100)</f>
        <v>0.0526315789473681</v>
      </c>
    </row>
    <row r="17" spans="8:8">
      <c r="B17" s="12">
        <v>0.9</v>
      </c>
      <c r="C17" s="13">
        <f>H7*B17</f>
        <v>0.9</v>
      </c>
      <c r="D17" s="7">
        <f>E7</f>
        <v>500.0</v>
      </c>
      <c r="E17" s="14">
        <f t="shared" si="3"/>
        <v>5.555555555555555</v>
      </c>
      <c r="F17" s="14">
        <f t="shared" si="4"/>
        <v>41.486719357428754</v>
      </c>
      <c r="G17" s="7">
        <f t="shared" si="5"/>
        <v>500.0</v>
      </c>
      <c r="H17" s="13">
        <f t="shared" si="7"/>
        <v>0.95</v>
      </c>
      <c r="I17" s="14">
        <f t="shared" si="6"/>
        <v>5.555555555555555</v>
      </c>
      <c r="J17" s="14">
        <f t="shared" si="0"/>
        <v>35.93116380187324</v>
      </c>
      <c r="K17" s="14">
        <f t="shared" si="1"/>
        <v>27.777777777778056</v>
      </c>
      <c r="L17" s="16">
        <f t="shared" si="8"/>
        <v>0.055555555555556115</v>
      </c>
    </row>
    <row r="18" spans="8:8">
      <c r="B18" s="12">
        <v>0.85</v>
      </c>
      <c r="C18" s="13">
        <f>H7*B18</f>
        <v>0.85</v>
      </c>
      <c r="D18" s="7">
        <f>D15*1.5</f>
        <v>750.0</v>
      </c>
      <c r="E18" s="14">
        <f t="shared" si="3"/>
        <v>8.823529411764707</v>
      </c>
      <c r="F18" s="14">
        <f t="shared" si="4"/>
        <v>50.31024876919351</v>
      </c>
      <c r="G18" s="7">
        <f t="shared" si="5"/>
        <v>750.0</v>
      </c>
      <c r="H18" s="13">
        <f t="shared" si="7"/>
        <v>0.9</v>
      </c>
      <c r="I18" s="14">
        <f t="shared" si="6"/>
        <v>8.823529411764707</v>
      </c>
      <c r="J18" s="14">
        <f t="shared" si="0"/>
        <v>41.48671935742879</v>
      </c>
      <c r="K18" s="14">
        <f t="shared" si="1"/>
        <v>44.11764705882399</v>
      </c>
      <c r="L18" s="16">
        <f t="shared" si="8"/>
        <v>0.05882352941176532</v>
      </c>
    </row>
    <row r="19" spans="8:8">
      <c r="A19" s="23" t="s">
        <v>21</v>
      </c>
      <c r="B19" s="24">
        <v>0.85</v>
      </c>
      <c r="C19" s="25">
        <f t="shared" si="9" ref="C19:C24">C18</f>
        <v>0.85</v>
      </c>
      <c r="D19" s="26">
        <f t="shared" si="10" ref="D19:D24">D18</f>
        <v>750.0</v>
      </c>
      <c r="E19" s="27">
        <f t="shared" si="3"/>
        <v>8.823529411764707</v>
      </c>
      <c r="F19" s="27">
        <f t="shared" si="4"/>
        <v>59.13377818095821</v>
      </c>
      <c r="G19" s="26">
        <f t="shared" si="5"/>
        <v>750.0</v>
      </c>
      <c r="H19" s="26">
        <f>C15</f>
        <v>1.0</v>
      </c>
      <c r="I19" s="27">
        <f t="shared" si="6"/>
        <v>8.823529411764707</v>
      </c>
      <c r="J19" s="27">
        <f t="shared" si="0"/>
        <v>50.31024876919349</v>
      </c>
      <c r="K19" s="27">
        <f t="shared" si="11" ref="K19:K33">(I19*H19)*100-(E19*C19)*100</f>
        <v>132.35294117647095</v>
      </c>
      <c r="L19" s="28">
        <f t="shared" si="8"/>
        <v>0.1764705882352946</v>
      </c>
    </row>
    <row r="20" spans="8:8">
      <c r="B20" s="12">
        <v>0.8</v>
      </c>
      <c r="C20" s="13">
        <f>H7*B20</f>
        <v>0.8</v>
      </c>
      <c r="D20" s="7">
        <f>D18</f>
        <v>750.0</v>
      </c>
      <c r="E20" s="14">
        <f t="shared" si="12" ref="E20:E24">D20/C20/100</f>
        <v>9.375</v>
      </c>
      <c r="F20" s="14">
        <f>F18+E20</f>
        <v>59.6852487691935</v>
      </c>
      <c r="G20" s="7">
        <f t="shared" si="13" ref="G20:G24">E20*C20*100</f>
        <v>750.0</v>
      </c>
      <c r="H20" s="13">
        <f t="shared" si="7"/>
        <v>0.85</v>
      </c>
      <c r="I20" s="14">
        <f t="shared" si="14" ref="I20:I24">E20</f>
        <v>9.375</v>
      </c>
      <c r="J20" s="14">
        <f t="shared" si="15" ref="J20:J24">F20-E20</f>
        <v>50.3102487691935</v>
      </c>
      <c r="K20" s="14">
        <f t="shared" si="11"/>
        <v>46.875</v>
      </c>
      <c r="L20" s="16">
        <f t="shared" si="8"/>
        <v>0.0625</v>
      </c>
    </row>
    <row r="21" spans="8:8">
      <c r="B21" s="12">
        <v>0.75</v>
      </c>
      <c r="C21" s="13">
        <f>H7*B21</f>
        <v>0.75</v>
      </c>
      <c r="D21" s="7">
        <f>D18</f>
        <v>750.0</v>
      </c>
      <c r="E21" s="14">
        <f t="shared" si="12"/>
        <v>10.0</v>
      </c>
      <c r="F21" s="14">
        <f t="shared" si="16" ref="F21:F24">F20+E21</f>
        <v>69.68524876919349</v>
      </c>
      <c r="G21" s="7">
        <f t="shared" si="13"/>
        <v>750.0</v>
      </c>
      <c r="H21" s="13">
        <f t="shared" si="7"/>
        <v>0.8</v>
      </c>
      <c r="I21" s="14">
        <f t="shared" si="14"/>
        <v>10.0</v>
      </c>
      <c r="J21" s="14">
        <f t="shared" si="15"/>
        <v>59.68524876919351</v>
      </c>
      <c r="K21" s="14">
        <f t="shared" si="11"/>
        <v>50.0</v>
      </c>
      <c r="L21" s="16">
        <f t="shared" si="8"/>
        <v>0.06666666666666667</v>
      </c>
    </row>
    <row r="22" spans="8:8">
      <c r="B22" s="12">
        <v>0.7</v>
      </c>
      <c r="C22" s="13">
        <f>H7*B22</f>
        <v>0.7</v>
      </c>
      <c r="D22" s="7">
        <f>D15*2</f>
        <v>1000.0</v>
      </c>
      <c r="E22" s="14">
        <f t="shared" si="12"/>
        <v>14.285714285714286</v>
      </c>
      <c r="F22" s="14">
        <f t="shared" si="16"/>
        <v>83.97096305490781</v>
      </c>
      <c r="G22" s="7">
        <f t="shared" si="13"/>
        <v>1000.0</v>
      </c>
      <c r="H22" s="13">
        <f t="shared" si="7"/>
        <v>0.75</v>
      </c>
      <c r="I22" s="14">
        <f t="shared" si="14"/>
        <v>14.285714285714286</v>
      </c>
      <c r="J22" s="14">
        <f t="shared" si="15"/>
        <v>69.68524876919349</v>
      </c>
      <c r="K22" s="14">
        <f t="shared" si="11"/>
        <v>71.42857142856997</v>
      </c>
      <c r="L22" s="16">
        <f t="shared" si="8"/>
        <v>0.07142857142856997</v>
      </c>
    </row>
    <row r="23" spans="8:8">
      <c r="A23" s="23" t="s">
        <v>21</v>
      </c>
      <c r="B23" s="24">
        <v>0.7</v>
      </c>
      <c r="C23" s="25">
        <f t="shared" si="9"/>
        <v>0.7</v>
      </c>
      <c r="D23" s="26">
        <f t="shared" si="10"/>
        <v>1000.0</v>
      </c>
      <c r="E23" s="27">
        <f t="shared" si="12"/>
        <v>14.285714285714286</v>
      </c>
      <c r="F23" s="27">
        <f t="shared" si="16"/>
        <v>98.2566773406221</v>
      </c>
      <c r="G23" s="26">
        <f t="shared" si="13"/>
        <v>1000.0</v>
      </c>
      <c r="H23" s="26">
        <f>C19</f>
        <v>0.85</v>
      </c>
      <c r="I23" s="27">
        <f t="shared" si="14"/>
        <v>14.285714285714286</v>
      </c>
      <c r="J23" s="27">
        <f t="shared" si="15"/>
        <v>83.9709630549078</v>
      </c>
      <c r="K23" s="27">
        <f t="shared" si="11"/>
        <v>214.2857142857099</v>
      </c>
      <c r="L23" s="28">
        <f t="shared" si="8"/>
        <v>0.2142857142857099</v>
      </c>
    </row>
    <row r="24" spans="8:8">
      <c r="A24" s="29" t="s">
        <v>22</v>
      </c>
      <c r="B24" s="30">
        <v>0.7</v>
      </c>
      <c r="C24" s="31">
        <f t="shared" si="9"/>
        <v>0.7</v>
      </c>
      <c r="D24" s="32">
        <f t="shared" si="10"/>
        <v>1000.0</v>
      </c>
      <c r="E24" s="33">
        <f t="shared" si="12"/>
        <v>14.285714285714286</v>
      </c>
      <c r="F24" s="33">
        <f t="shared" si="16"/>
        <v>112.54239162633641</v>
      </c>
      <c r="G24" s="32">
        <f t="shared" si="13"/>
        <v>1000.0</v>
      </c>
      <c r="H24" s="32">
        <f>C15</f>
        <v>1.0</v>
      </c>
      <c r="I24" s="33">
        <f t="shared" si="14"/>
        <v>14.285714285714286</v>
      </c>
      <c r="J24" s="33">
        <f t="shared" si="15"/>
        <v>98.25667734062169</v>
      </c>
      <c r="K24" s="33">
        <f t="shared" si="11"/>
        <v>428.57142857143003</v>
      </c>
      <c r="L24" s="34">
        <f t="shared" si="8"/>
        <v>0.42857142857143005</v>
      </c>
    </row>
    <row r="25" spans="8:8" ht="13.5" hidden="1">
      <c r="B25" s="12">
        <v>0.65</v>
      </c>
      <c r="C25" s="13">
        <f>H7*B25</f>
        <v>0.65</v>
      </c>
      <c r="D25" s="7">
        <f>D22</f>
        <v>1000.0</v>
      </c>
      <c r="E25" s="14">
        <f t="shared" si="17" ref="E25:E28">D25/C25/100</f>
        <v>15.384615384615383</v>
      </c>
      <c r="F25" s="14">
        <f>F22+E25</f>
        <v>99.3555784395232</v>
      </c>
      <c r="G25" s="7">
        <f t="shared" si="18" ref="G25:G28">E25*C25*100</f>
        <v>1000.0</v>
      </c>
      <c r="H25" s="13">
        <f t="shared" si="7"/>
        <v>0.7</v>
      </c>
      <c r="I25" s="14">
        <f t="shared" si="19" ref="I25:I28">E25</f>
        <v>15.384615384615383</v>
      </c>
      <c r="J25" s="14">
        <f t="shared" si="20" ref="J25:J28">F25-E25</f>
        <v>83.9709630549078</v>
      </c>
      <c r="K25" s="14">
        <f t="shared" si="11"/>
        <v>76.92307692308009</v>
      </c>
      <c r="L25" s="16">
        <f t="shared" si="8"/>
        <v>0.07692307692308009</v>
      </c>
    </row>
    <row r="26" spans="8:8" ht="13.5" hidden="1">
      <c r="B26" s="12">
        <v>0.6</v>
      </c>
      <c r="C26" s="13">
        <f>H7*B26</f>
        <v>0.6</v>
      </c>
      <c r="D26" s="7">
        <f>D22</f>
        <v>1000.0</v>
      </c>
      <c r="E26" s="14">
        <f t="shared" si="17"/>
        <v>16.666666666666668</v>
      </c>
      <c r="F26" s="14">
        <f>F25+E26</f>
        <v>116.0222451061899</v>
      </c>
      <c r="G26" s="7">
        <f t="shared" si="18"/>
        <v>1000.0</v>
      </c>
      <c r="H26" s="13">
        <f t="shared" si="7"/>
        <v>0.65</v>
      </c>
      <c r="I26" s="14">
        <f t="shared" si="19"/>
        <v>16.666666666666668</v>
      </c>
      <c r="J26" s="14">
        <f t="shared" si="20"/>
        <v>99.3555784395233</v>
      </c>
      <c r="K26" s="14">
        <f t="shared" si="11"/>
        <v>83.33333333333007</v>
      </c>
      <c r="L26" s="16">
        <f t="shared" si="8"/>
        <v>0.08333333333333007</v>
      </c>
    </row>
    <row r="27" spans="8:8" ht="13.5" hidden="1">
      <c r="B27" s="12">
        <v>0.55</v>
      </c>
      <c r="C27" s="13">
        <f>H7*B27</f>
        <v>0.55</v>
      </c>
      <c r="D27" s="7">
        <f>D15*2.5</f>
        <v>1250.0</v>
      </c>
      <c r="E27" s="14">
        <f t="shared" si="17"/>
        <v>22.727272727272727</v>
      </c>
      <c r="F27" s="14">
        <f>F26+E27</f>
        <v>138.7495178334627</v>
      </c>
      <c r="G27" s="7">
        <f t="shared" si="18"/>
        <v>1250.0</v>
      </c>
      <c r="H27" s="13">
        <f t="shared" si="7"/>
        <v>0.6</v>
      </c>
      <c r="I27" s="14">
        <f t="shared" si="19"/>
        <v>22.727272727272727</v>
      </c>
      <c r="J27" s="14">
        <f t="shared" si="20"/>
        <v>116.02224510619028</v>
      </c>
      <c r="K27" s="14">
        <f t="shared" si="11"/>
        <v>113.6363636363601</v>
      </c>
      <c r="L27" s="16">
        <f t="shared" si="8"/>
        <v>0.09090909090908808</v>
      </c>
    </row>
    <row r="28" spans="8:8" ht="13.5" hidden="1">
      <c r="A28" s="23" t="s">
        <v>21</v>
      </c>
      <c r="B28" s="35">
        <v>0.55</v>
      </c>
      <c r="C28" s="25">
        <f>C27</f>
        <v>0.55</v>
      </c>
      <c r="D28" s="26">
        <f>D27</f>
        <v>1250.0</v>
      </c>
      <c r="E28" s="27">
        <f t="shared" si="17"/>
        <v>22.727272727272727</v>
      </c>
      <c r="F28" s="27">
        <f t="shared" si="21" ref="F28:F32">F26+E28</f>
        <v>138.7495178334627</v>
      </c>
      <c r="G28" s="26">
        <f t="shared" si="18"/>
        <v>1250.0</v>
      </c>
      <c r="H28" s="26">
        <f>C23</f>
        <v>0.7</v>
      </c>
      <c r="I28" s="27">
        <f t="shared" si="19"/>
        <v>22.727272727272727</v>
      </c>
      <c r="J28" s="27">
        <f t="shared" si="20"/>
        <v>116.02224510619028</v>
      </c>
      <c r="K28" s="27">
        <f t="shared" si="11"/>
        <v>340.9090909090901</v>
      </c>
      <c r="L28" s="28">
        <f t="shared" si="8"/>
        <v>0.27272727272727204</v>
      </c>
    </row>
    <row r="29" spans="8:8" ht="13.5" hidden="1">
      <c r="B29" s="36">
        <v>0.500000000000001</v>
      </c>
      <c r="C29" s="37">
        <f>H7*B29</f>
        <v>0.500000000000001</v>
      </c>
      <c r="D29" s="38">
        <f>D27</f>
        <v>1250.0</v>
      </c>
      <c r="E29" s="39">
        <f t="shared" si="22" ref="E29:E33">D29/C29/100</f>
        <v>24.99999999999995</v>
      </c>
      <c r="F29" s="39">
        <f t="shared" si="21"/>
        <v>163.749517833463</v>
      </c>
      <c r="G29" s="38">
        <f t="shared" si="23" ref="G29:G33">E29*C29*100</f>
        <v>1250.0</v>
      </c>
      <c r="H29" s="13">
        <f t="shared" si="7"/>
        <v>0.55</v>
      </c>
      <c r="I29" s="39">
        <f t="shared" si="24" ref="I29:I33">E29</f>
        <v>24.99999999999995</v>
      </c>
      <c r="J29" s="39">
        <f t="shared" si="25" ref="J29:J33">F29-E29</f>
        <v>138.749517833463</v>
      </c>
      <c r="K29" s="14">
        <f t="shared" si="11"/>
        <v>125.0</v>
      </c>
      <c r="L29" s="16">
        <f t="shared" si="8"/>
        <v>0.1</v>
      </c>
    </row>
    <row r="30" spans="8:8" ht="13.5" hidden="1">
      <c r="B30" s="12">
        <v>0.450000000000001</v>
      </c>
      <c r="C30" s="13">
        <f>H7*B30</f>
        <v>0.450000000000001</v>
      </c>
      <c r="D30" s="7">
        <f>D27</f>
        <v>1250.0</v>
      </c>
      <c r="E30" s="14">
        <f t="shared" si="22"/>
        <v>27.777777777777715</v>
      </c>
      <c r="F30" s="14">
        <f>F29+E30</f>
        <v>191.52729561124067</v>
      </c>
      <c r="G30" s="7">
        <f t="shared" si="23"/>
        <v>1250.0</v>
      </c>
      <c r="H30" s="13">
        <f t="shared" si="7"/>
        <v>0.500000000000001</v>
      </c>
      <c r="I30" s="14">
        <f t="shared" si="24"/>
        <v>27.777777777777715</v>
      </c>
      <c r="J30" s="14">
        <f t="shared" si="25"/>
        <v>163.7495178334633</v>
      </c>
      <c r="K30" s="14">
        <f t="shared" si="11"/>
        <v>138.88888888889005</v>
      </c>
      <c r="L30" s="16">
        <f t="shared" si="8"/>
        <v>0.11111111111111203</v>
      </c>
    </row>
    <row r="31" spans="8:8" ht="13.5" hidden="1">
      <c r="B31" s="12">
        <v>0.400000000000001</v>
      </c>
      <c r="C31" s="13">
        <f>C32</f>
        <v>0.400000000000001</v>
      </c>
      <c r="D31" s="7">
        <f>D14*3</f>
        <v>1500.0</v>
      </c>
      <c r="E31" s="14">
        <f t="shared" si="22"/>
        <v>37.49999999999991</v>
      </c>
      <c r="F31" s="14">
        <f t="shared" si="21"/>
        <v>201.2495178334629</v>
      </c>
      <c r="G31" s="7">
        <f t="shared" si="23"/>
        <v>1500.0000000000002</v>
      </c>
      <c r="H31" s="13">
        <f>C29</f>
        <v>0.500000000000001</v>
      </c>
      <c r="I31" s="14">
        <f t="shared" si="24"/>
        <v>37.49999999999991</v>
      </c>
      <c r="J31" s="14">
        <f t="shared" si="25"/>
        <v>163.74951783346307</v>
      </c>
      <c r="K31" s="14">
        <f t="shared" si="11"/>
        <v>375.0</v>
      </c>
      <c r="L31" s="16">
        <f t="shared" si="8"/>
        <v>0.24999999999999997</v>
      </c>
    </row>
    <row r="32" spans="8:8" ht="13.5" hidden="1">
      <c r="A32" s="23" t="s">
        <v>21</v>
      </c>
      <c r="B32" s="24">
        <v>0.400000000000001</v>
      </c>
      <c r="C32" s="25">
        <f>H7*B32</f>
        <v>0.400000000000001</v>
      </c>
      <c r="D32" s="26">
        <f>D15*3</f>
        <v>1500.0</v>
      </c>
      <c r="E32" s="27">
        <f t="shared" si="22"/>
        <v>37.49999999999991</v>
      </c>
      <c r="F32" s="27">
        <f t="shared" si="21"/>
        <v>229.0272956112409</v>
      </c>
      <c r="G32" s="26">
        <f t="shared" si="23"/>
        <v>1500.0000000000002</v>
      </c>
      <c r="H32" s="25">
        <f>C28</f>
        <v>0.55</v>
      </c>
      <c r="I32" s="27">
        <f t="shared" si="24"/>
        <v>37.49999999999991</v>
      </c>
      <c r="J32" s="27">
        <f t="shared" si="25"/>
        <v>191.52729561124107</v>
      </c>
      <c r="K32" s="27">
        <f t="shared" si="11"/>
        <v>562.5</v>
      </c>
      <c r="L32" s="28">
        <f t="shared" si="8"/>
        <v>0.37499999999999994</v>
      </c>
    </row>
    <row r="33" spans="8:8" ht="13.5" hidden="1">
      <c r="A33" s="29" t="s">
        <v>22</v>
      </c>
      <c r="B33" s="30">
        <v>0.400000000000001</v>
      </c>
      <c r="C33" s="31">
        <f>C32</f>
        <v>0.400000000000001</v>
      </c>
      <c r="D33" s="32">
        <f>D32</f>
        <v>1500.0</v>
      </c>
      <c r="E33" s="33">
        <f t="shared" si="22"/>
        <v>37.49999999999991</v>
      </c>
      <c r="F33" s="33">
        <f>F32+E33</f>
        <v>266.5272956112409</v>
      </c>
      <c r="G33" s="32">
        <f t="shared" si="23"/>
        <v>1500.0000000000002</v>
      </c>
      <c r="H33" s="32">
        <f>C24</f>
        <v>0.7</v>
      </c>
      <c r="I33" s="33">
        <f t="shared" si="24"/>
        <v>37.49999999999991</v>
      </c>
      <c r="J33" s="33">
        <f t="shared" si="25"/>
        <v>229.02729561124113</v>
      </c>
      <c r="K33" s="33">
        <f t="shared" si="11"/>
        <v>1124.99999999999</v>
      </c>
      <c r="L33" s="34">
        <f t="shared" si="8"/>
        <v>0.7499999999999932</v>
      </c>
    </row>
    <row r="34" spans="8:8">
      <c r="B34" s="7" t="s">
        <v>23</v>
      </c>
      <c r="C34" s="7"/>
      <c r="D34" s="14">
        <f>SUM(D15:D33)</f>
        <v>19000.0</v>
      </c>
      <c r="E34" s="14">
        <f>SUM(E15:E33)</f>
        <v>338.4815204145695</v>
      </c>
      <c r="F34" s="14">
        <f>SUM(F10:F20)</f>
        <v>360.00889279690284</v>
      </c>
      <c r="G34" s="14">
        <f>SUM(G15:G33)</f>
        <v>19000.0</v>
      </c>
      <c r="H34" s="9"/>
      <c r="I34" s="9"/>
      <c r="J34" s="9"/>
      <c r="K34" s="9"/>
      <c r="L34" s="9"/>
    </row>
    <row r="36" spans="8:8">
      <c r="B36" t="s">
        <v>24</v>
      </c>
      <c r="C36" t="s">
        <v>25</v>
      </c>
      <c r="D36" s="14">
        <f>SUM(D15:D22)</f>
        <v>5500.0</v>
      </c>
    </row>
    <row r="37" spans="8:8">
      <c r="C37" t="s">
        <v>26</v>
      </c>
      <c r="D37" s="14">
        <f>SUM(D15:D29)</f>
        <v>13250.0</v>
      </c>
    </row>
    <row r="38" spans="8:8">
      <c r="C38" t="s">
        <v>27</v>
      </c>
      <c r="D38" s="14">
        <f>SUM(D15:D33)</f>
        <v>19000.0</v>
      </c>
    </row>
  </sheetData>
  <mergeCells count="2">
    <mergeCell ref="D1:L1"/>
    <mergeCell ref="B5:J5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4"/>
  <sheetViews>
    <sheetView workbookViewId="0">
      <selection activeCell="F26" sqref="F26"/>
    </sheetView>
  </sheetViews>
  <sheetFormatPr defaultRowHeight="13.5" defaultColWidth="9"/>
  <cols>
    <col min="1" max="1" customWidth="0" width="10.375" style="40"/>
    <col min="2" max="6" customWidth="0" width="9.0" style="40"/>
  </cols>
  <sheetData>
    <row r="2" spans="8:8">
      <c r="A2" s="40" t="s">
        <v>5</v>
      </c>
    </row>
    <row r="3" spans="8:8">
      <c r="A3" s="8">
        <v>44222.0</v>
      </c>
      <c r="B3" s="7" t="s">
        <v>28</v>
      </c>
      <c r="C3" s="7"/>
      <c r="D3" s="7"/>
      <c r="E3" s="7"/>
      <c r="F3" s="7" t="s">
        <v>29</v>
      </c>
    </row>
    <row r="4" spans="8:8">
      <c r="A4" s="8">
        <v>44222.0</v>
      </c>
      <c r="B4" s="41" t="s">
        <v>30</v>
      </c>
      <c r="C4" s="41"/>
      <c r="D4" s="41"/>
      <c r="E4" s="41"/>
      <c r="F4" s="7" t="s">
        <v>31</v>
      </c>
    </row>
    <row r="5" spans="8:8">
      <c r="A5" s="8">
        <v>44223.0</v>
      </c>
      <c r="B5" s="7" t="s">
        <v>32</v>
      </c>
      <c r="C5" s="7"/>
      <c r="D5" s="7"/>
      <c r="E5" s="7"/>
      <c r="F5" s="7" t="s">
        <v>33</v>
      </c>
    </row>
    <row r="6" spans="8:8">
      <c r="A6" s="7"/>
      <c r="B6" s="7"/>
      <c r="C6" s="7"/>
      <c r="D6" s="7"/>
      <c r="E6" s="7"/>
      <c r="F6" s="7"/>
    </row>
    <row r="7" spans="8:8">
      <c r="A7" s="7"/>
      <c r="B7" s="7"/>
      <c r="C7" s="7"/>
      <c r="D7" s="7"/>
      <c r="E7" s="7"/>
      <c r="F7" s="7"/>
    </row>
    <row r="8" spans="8:8">
      <c r="A8" s="7"/>
      <c r="B8" s="7"/>
      <c r="C8" s="7"/>
      <c r="D8" s="7"/>
      <c r="E8" s="7"/>
      <c r="F8" s="7"/>
    </row>
    <row r="9" spans="8:8">
      <c r="A9" s="7"/>
      <c r="B9" s="7"/>
      <c r="C9" s="7"/>
      <c r="D9" s="7"/>
      <c r="E9" s="7"/>
      <c r="F9" s="7"/>
    </row>
    <row r="10" spans="8:8">
      <c r="A10" s="7"/>
      <c r="B10" s="7"/>
      <c r="C10" s="7"/>
      <c r="D10" s="7"/>
      <c r="E10" s="7"/>
      <c r="F10" s="7"/>
    </row>
    <row r="11" spans="8:8">
      <c r="A11" s="7"/>
      <c r="B11" s="7"/>
      <c r="C11" s="7"/>
      <c r="D11" s="7"/>
      <c r="E11" s="7"/>
      <c r="F11" s="7"/>
    </row>
    <row r="12" spans="8:8">
      <c r="A12" s="7"/>
      <c r="B12" s="7"/>
      <c r="C12" s="7"/>
      <c r="D12" s="7"/>
      <c r="E12" s="7"/>
      <c r="F12" s="7"/>
    </row>
    <row r="13" spans="8:8">
      <c r="A13" s="7"/>
      <c r="B13" s="7"/>
      <c r="C13" s="7"/>
      <c r="D13" s="7"/>
      <c r="E13" s="7"/>
      <c r="F13" s="7"/>
    </row>
    <row r="14" spans="8:8">
      <c r="A14" s="7"/>
      <c r="B14" s="7"/>
      <c r="C14" s="7"/>
      <c r="D14" s="7"/>
      <c r="E14" s="7"/>
      <c r="F14" s="7"/>
    </row>
    <row r="15" spans="8:8">
      <c r="A15" s="7"/>
      <c r="B15" s="7"/>
      <c r="C15" s="7"/>
      <c r="D15" s="7"/>
      <c r="E15" s="7"/>
      <c r="F15" s="7"/>
    </row>
    <row r="16" spans="8:8">
      <c r="A16" s="7"/>
      <c r="B16" s="7"/>
      <c r="C16" s="7"/>
      <c r="D16" s="7"/>
      <c r="E16" s="7"/>
      <c r="F16" s="7"/>
    </row>
    <row r="17" spans="8:8">
      <c r="A17" s="7"/>
      <c r="B17" s="7"/>
      <c r="C17" s="7"/>
      <c r="D17" s="7"/>
      <c r="E17" s="7"/>
      <c r="F17" s="7"/>
    </row>
    <row r="18" spans="8:8">
      <c r="A18" s="7"/>
      <c r="B18" s="7"/>
      <c r="C18" s="7"/>
      <c r="D18" s="7"/>
      <c r="E18" s="7"/>
      <c r="F18" s="7"/>
    </row>
    <row r="19" spans="8:8">
      <c r="A19" s="7"/>
      <c r="B19" s="7"/>
      <c r="C19" s="7"/>
      <c r="D19" s="7"/>
      <c r="E19" s="7"/>
      <c r="F19" s="7"/>
    </row>
    <row r="20" spans="8:8">
      <c r="A20" s="7"/>
      <c r="B20" s="7"/>
      <c r="C20" s="7"/>
      <c r="D20" s="7"/>
      <c r="E20" s="7"/>
      <c r="F20" s="7"/>
    </row>
    <row r="21" spans="8:8">
      <c r="A21" s="7"/>
      <c r="B21" s="7"/>
      <c r="C21" s="7"/>
      <c r="D21" s="7"/>
      <c r="E21" s="7"/>
      <c r="F21" s="7"/>
    </row>
    <row r="22" spans="8:8">
      <c r="A22" s="7"/>
      <c r="B22" s="7"/>
      <c r="C22" s="7"/>
      <c r="D22" s="7"/>
      <c r="E22" s="7"/>
      <c r="F22" s="7"/>
    </row>
    <row r="23" spans="8:8">
      <c r="A23" s="7"/>
      <c r="B23" s="7"/>
      <c r="C23" s="7"/>
      <c r="D23" s="7"/>
      <c r="E23" s="7"/>
      <c r="F23" s="7"/>
    </row>
    <row r="24" spans="8:8">
      <c r="A24" s="7"/>
      <c r="B24" s="7"/>
      <c r="C24" s="7"/>
      <c r="D24" s="7"/>
      <c r="E24" s="7"/>
      <c r="F24" s="7"/>
    </row>
    <row r="25" spans="8:8">
      <c r="A25" s="7"/>
      <c r="B25" s="7"/>
      <c r="C25" s="7"/>
      <c r="D25" s="7"/>
      <c r="E25" s="7"/>
      <c r="F25" s="7"/>
    </row>
    <row r="26" spans="8:8">
      <c r="A26" s="7"/>
      <c r="B26" s="7"/>
      <c r="C26" s="7"/>
      <c r="D26" s="7"/>
      <c r="E26" s="7"/>
      <c r="F26" s="7"/>
    </row>
    <row r="27" spans="8:8">
      <c r="A27" s="7"/>
      <c r="B27" s="7"/>
      <c r="C27" s="7"/>
      <c r="D27" s="7"/>
      <c r="E27" s="7"/>
      <c r="F27" s="7"/>
    </row>
    <row r="28" spans="8:8">
      <c r="A28" s="7"/>
      <c r="B28" s="7"/>
      <c r="C28" s="7"/>
      <c r="D28" s="7"/>
      <c r="E28" s="7"/>
      <c r="F28" s="7"/>
    </row>
    <row r="29" spans="8:8">
      <c r="A29" s="7"/>
      <c r="B29" s="7"/>
      <c r="C29" s="7"/>
      <c r="D29" s="7"/>
      <c r="E29" s="7"/>
      <c r="F29" s="7"/>
    </row>
    <row r="30" spans="8:8">
      <c r="A30" s="7"/>
      <c r="B30" s="7"/>
      <c r="C30" s="7"/>
      <c r="D30" s="7"/>
      <c r="E30" s="7"/>
      <c r="F30" s="7"/>
    </row>
    <row r="31" spans="8:8">
      <c r="A31" s="7"/>
      <c r="B31" s="7"/>
      <c r="C31" s="7"/>
      <c r="D31" s="7"/>
      <c r="E31" s="7"/>
      <c r="F31" s="7"/>
    </row>
    <row r="32" spans="8:8">
      <c r="A32" s="7"/>
      <c r="B32" s="7"/>
      <c r="C32" s="7"/>
      <c r="D32" s="7"/>
      <c r="E32" s="7"/>
      <c r="F32" s="7"/>
    </row>
    <row r="33" spans="8:8">
      <c r="A33" s="7"/>
      <c r="B33" s="7"/>
      <c r="C33" s="7"/>
      <c r="D33" s="7"/>
      <c r="E33" s="7"/>
      <c r="F33" s="7"/>
    </row>
    <row r="34" spans="8:8">
      <c r="A34" s="7"/>
      <c r="B34" s="7"/>
      <c r="C34" s="7"/>
      <c r="D34" s="7"/>
      <c r="E34" s="7"/>
      <c r="F34" s="7"/>
    </row>
  </sheetData>
  <mergeCells count="32">
    <mergeCell ref="B15:E15"/>
    <mergeCell ref="B26:E26"/>
    <mergeCell ref="B19:E19"/>
    <mergeCell ref="B21:E21"/>
    <mergeCell ref="B16:E16"/>
    <mergeCell ref="B30:E30"/>
    <mergeCell ref="B28:E28"/>
    <mergeCell ref="B23:E23"/>
    <mergeCell ref="B3:E3"/>
    <mergeCell ref="B10:E10"/>
    <mergeCell ref="B8:E8"/>
    <mergeCell ref="B6:E6"/>
    <mergeCell ref="B13:E13"/>
    <mergeCell ref="B24:E24"/>
    <mergeCell ref="B11:E11"/>
    <mergeCell ref="B22:E22"/>
    <mergeCell ref="B7:E7"/>
    <mergeCell ref="B20:E20"/>
    <mergeCell ref="B5:E5"/>
    <mergeCell ref="B18:E18"/>
    <mergeCell ref="B4:E4"/>
    <mergeCell ref="B14:E14"/>
    <mergeCell ref="B12:E12"/>
    <mergeCell ref="B9:E9"/>
    <mergeCell ref="B31:E31"/>
    <mergeCell ref="B17:E17"/>
    <mergeCell ref="B29:E29"/>
    <mergeCell ref="B25:E25"/>
    <mergeCell ref="B27:E27"/>
    <mergeCell ref="B32:E32"/>
    <mergeCell ref="B33:E33"/>
    <mergeCell ref="B34:E34"/>
  </mergeCells>
  <pageMargins left="0.75" right="0.75" top="1.0" bottom="1.0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dimension ref="A1:M64"/>
  <sheetViews>
    <sheetView workbookViewId="0" topLeftCell="A22">
      <selection activeCell="C45" sqref="C45"/>
    </sheetView>
  </sheetViews>
  <sheetFormatPr defaultRowHeight="13.5" defaultColWidth="9"/>
  <sheetData>
    <row r="1" spans="8:8" ht="14.25">
      <c r="C1" t="s">
        <v>2</v>
      </c>
    </row>
    <row r="2" spans="8:8" ht="14.25">
      <c r="B2" s="4"/>
      <c r="C2" s="5"/>
      <c r="D2" s="5"/>
      <c r="E2" s="5"/>
      <c r="F2" s="5"/>
      <c r="G2" s="5"/>
      <c r="H2" s="5"/>
      <c r="I2" s="5"/>
      <c r="J2" s="6"/>
    </row>
    <row r="3" spans="8:8">
      <c r="B3" s="7" t="s">
        <v>34</v>
      </c>
      <c r="C3" s="7">
        <v>510880.0</v>
      </c>
      <c r="D3" s="7"/>
      <c r="E3" s="7" t="s">
        <v>5</v>
      </c>
      <c r="F3" s="8">
        <v>44222.0</v>
      </c>
      <c r="H3" s="9" t="s">
        <v>6</v>
      </c>
    </row>
    <row r="4" spans="8:8">
      <c r="B4" s="7" t="s">
        <v>7</v>
      </c>
      <c r="C4" s="10">
        <v>0.05</v>
      </c>
      <c r="D4" s="7" t="s">
        <v>8</v>
      </c>
      <c r="E4" s="11">
        <v>500.0</v>
      </c>
      <c r="F4" s="7"/>
      <c r="G4" s="9" t="s">
        <v>9</v>
      </c>
      <c r="H4" s="11">
        <v>2.636</v>
      </c>
    </row>
    <row r="5" spans="8:8">
      <c r="B5" s="7" t="s">
        <v>10</v>
      </c>
      <c r="C5" s="7" t="s">
        <v>11</v>
      </c>
      <c r="D5" s="7" t="s">
        <v>8</v>
      </c>
      <c r="E5" s="7" t="s">
        <v>12</v>
      </c>
      <c r="F5" s="7" t="s">
        <v>13</v>
      </c>
      <c r="G5" s="9" t="s">
        <v>14</v>
      </c>
      <c r="H5" s="9" t="s">
        <v>15</v>
      </c>
      <c r="I5" s="9" t="s">
        <v>16</v>
      </c>
      <c r="J5" s="9" t="s">
        <v>17</v>
      </c>
      <c r="K5" s="7" t="s">
        <v>18</v>
      </c>
      <c r="L5" s="9" t="s">
        <v>19</v>
      </c>
    </row>
    <row r="6" spans="8:8">
      <c r="B6" s="12">
        <v>1.3</v>
      </c>
      <c r="C6" s="13">
        <f>H4*B6</f>
        <v>3.4268</v>
      </c>
      <c r="D6" s="7">
        <f>E4</f>
        <v>500.0</v>
      </c>
      <c r="E6" s="14">
        <f t="shared" si="0" ref="E6:E30">D6/C6/100</f>
        <v>1.4590871950507762</v>
      </c>
      <c r="F6" s="14">
        <f>E6</f>
        <v>1.4590871950507762</v>
      </c>
      <c r="G6" s="7">
        <f t="shared" si="1" ref="G6:G30">E6*C6*100</f>
        <v>500.0</v>
      </c>
      <c r="H6" s="15" t="s">
        <v>20</v>
      </c>
      <c r="I6" s="14">
        <f t="shared" si="2" ref="I6:I30">E6</f>
        <v>1.4590871950507762</v>
      </c>
      <c r="J6" s="14">
        <f t="shared" si="3" ref="J6:J30">F6-E6</f>
        <v>0.0</v>
      </c>
      <c r="K6" s="9"/>
      <c r="L6" s="9"/>
    </row>
    <row r="7" spans="8:8">
      <c r="B7" s="12">
        <v>1.25</v>
      </c>
      <c r="C7" s="13">
        <f>H4*B7</f>
        <v>3.295</v>
      </c>
      <c r="D7" s="7">
        <f>E4</f>
        <v>500.0</v>
      </c>
      <c r="E7" s="14">
        <f t="shared" si="0"/>
        <v>1.5174506828528072</v>
      </c>
      <c r="F7" s="14">
        <f t="shared" si="4" ref="F7:F16">F6+E7</f>
        <v>2.9765378779035903</v>
      </c>
      <c r="G7" s="7">
        <f t="shared" si="1"/>
        <v>499.9999999999999</v>
      </c>
      <c r="H7" s="13">
        <f t="shared" si="5" ref="H7:H15">C6</f>
        <v>3.4268</v>
      </c>
      <c r="I7" s="14">
        <f t="shared" si="2"/>
        <v>1.5174506828528072</v>
      </c>
      <c r="J7" s="14">
        <f t="shared" si="3"/>
        <v>1.4590871950507798</v>
      </c>
      <c r="K7" s="14">
        <f t="shared" si="6" ref="K7:K30">(I7*H7)*100-(E7*C7)*100</f>
        <v>20.0</v>
      </c>
      <c r="L7" s="16">
        <f t="shared" si="7" ref="L7:L30">K7/(E7*C7*100)</f>
        <v>0.04000000000000001</v>
      </c>
    </row>
    <row r="8" spans="8:8">
      <c r="B8" s="12">
        <v>1.2</v>
      </c>
      <c r="C8" s="13">
        <f>H4*B8</f>
        <v>3.1632000000000002</v>
      </c>
      <c r="D8" s="7">
        <f>E4</f>
        <v>500.0</v>
      </c>
      <c r="E8" s="14">
        <f t="shared" si="0"/>
        <v>1.5806777946383408</v>
      </c>
      <c r="F8" s="14">
        <f t="shared" si="4"/>
        <v>4.55721567254193</v>
      </c>
      <c r="G8" s="7">
        <f t="shared" si="1"/>
        <v>500.0</v>
      </c>
      <c r="H8" s="13">
        <f t="shared" si="5"/>
        <v>3.295</v>
      </c>
      <c r="I8" s="14">
        <f t="shared" si="2"/>
        <v>1.5806777946383408</v>
      </c>
      <c r="J8" s="14">
        <f t="shared" si="3"/>
        <v>2.9765378779035903</v>
      </c>
      <c r="K8" s="14">
        <f t="shared" si="6"/>
        <v>20.83333333333303</v>
      </c>
      <c r="L8" s="16">
        <f t="shared" si="7"/>
        <v>0.04166666666666606</v>
      </c>
    </row>
    <row r="9" spans="8:8">
      <c r="B9" s="12">
        <v>1.15</v>
      </c>
      <c r="C9" s="13">
        <f>H4*B9</f>
        <v>3.0314</v>
      </c>
      <c r="D9" s="7">
        <f>E4</f>
        <v>500.0</v>
      </c>
      <c r="E9" s="14">
        <f t="shared" si="0"/>
        <v>1.6494029161443557</v>
      </c>
      <c r="F9" s="14">
        <f t="shared" si="4"/>
        <v>6.20661858868629</v>
      </c>
      <c r="G9" s="7">
        <f t="shared" si="1"/>
        <v>500.0</v>
      </c>
      <c r="H9" s="13">
        <f t="shared" si="5"/>
        <v>3.1632000000000002</v>
      </c>
      <c r="I9" s="14">
        <f t="shared" si="2"/>
        <v>1.6494029161443557</v>
      </c>
      <c r="J9" s="14">
        <f t="shared" si="3"/>
        <v>4.55721567254193</v>
      </c>
      <c r="K9" s="14">
        <f t="shared" si="6"/>
        <v>21.739130434782965</v>
      </c>
      <c r="L9" s="16">
        <f t="shared" si="7"/>
        <v>0.04347826086956593</v>
      </c>
    </row>
    <row r="10" spans="8:8">
      <c r="B10" s="12">
        <v>1.1</v>
      </c>
      <c r="C10" s="13">
        <f>H4*B10</f>
        <v>2.8996000000000004</v>
      </c>
      <c r="D10" s="7">
        <f>E4</f>
        <v>500.0</v>
      </c>
      <c r="E10" s="14">
        <f t="shared" si="0"/>
        <v>1.724375775969099</v>
      </c>
      <c r="F10" s="14">
        <f t="shared" si="4"/>
        <v>7.9309943646553895</v>
      </c>
      <c r="G10" s="7">
        <f t="shared" si="1"/>
        <v>500.0</v>
      </c>
      <c r="H10" s="13">
        <f t="shared" si="5"/>
        <v>3.0314</v>
      </c>
      <c r="I10" s="14">
        <f t="shared" si="2"/>
        <v>1.724375775969099</v>
      </c>
      <c r="J10" s="14">
        <f t="shared" si="3"/>
        <v>6.206618588686291</v>
      </c>
      <c r="K10" s="14">
        <f t="shared" si="6"/>
        <v>22.727272727272975</v>
      </c>
      <c r="L10" s="16">
        <f t="shared" si="7"/>
        <v>0.04545454545454595</v>
      </c>
    </row>
    <row r="11" spans="8:8">
      <c r="B11" s="12">
        <v>1.05</v>
      </c>
      <c r="C11" s="13">
        <f>H4*B11</f>
        <v>2.7678000000000003</v>
      </c>
      <c r="D11" s="7">
        <f>E4</f>
        <v>500.0</v>
      </c>
      <c r="E11" s="14">
        <f t="shared" si="0"/>
        <v>1.8064889081581037</v>
      </c>
      <c r="F11" s="14">
        <f t="shared" si="4"/>
        <v>9.73748327281349</v>
      </c>
      <c r="G11" s="7">
        <f t="shared" si="1"/>
        <v>500.0</v>
      </c>
      <c r="H11" s="13">
        <f t="shared" si="5"/>
        <v>2.8996000000000004</v>
      </c>
      <c r="I11" s="14">
        <f t="shared" si="2"/>
        <v>1.8064889081581037</v>
      </c>
      <c r="J11" s="14">
        <f t="shared" si="3"/>
        <v>7.93099436465539</v>
      </c>
      <c r="K11" s="14">
        <f t="shared" si="6"/>
        <v>23.809523809523967</v>
      </c>
      <c r="L11" s="16">
        <f t="shared" si="7"/>
        <v>0.047619047619047936</v>
      </c>
    </row>
    <row r="12" spans="8:8">
      <c r="A12" s="17"/>
      <c r="B12" s="18">
        <v>1.0</v>
      </c>
      <c r="C12" s="19">
        <f>H4*B12</f>
        <v>2.636</v>
      </c>
      <c r="D12" s="20">
        <f>E4</f>
        <v>500.0</v>
      </c>
      <c r="E12" s="21">
        <f t="shared" si="0"/>
        <v>1.896813353566009</v>
      </c>
      <c r="F12" s="21">
        <f t="shared" si="4"/>
        <v>11.6342966263795</v>
      </c>
      <c r="G12" s="20">
        <f t="shared" si="1"/>
        <v>500.0</v>
      </c>
      <c r="H12" s="19">
        <f t="shared" si="5"/>
        <v>2.7678000000000003</v>
      </c>
      <c r="I12" s="21">
        <f t="shared" si="2"/>
        <v>1.896813353566009</v>
      </c>
      <c r="J12" s="21">
        <f t="shared" si="3"/>
        <v>9.73748327281349</v>
      </c>
      <c r="K12" s="21">
        <f t="shared" si="6"/>
        <v>25.0</v>
      </c>
      <c r="L12" s="22">
        <f t="shared" si="7"/>
        <v>0.05</v>
      </c>
    </row>
    <row r="13" spans="8:8">
      <c r="B13" s="12">
        <v>0.95</v>
      </c>
      <c r="C13" s="13">
        <f>H4*B13</f>
        <v>2.5042</v>
      </c>
      <c r="D13" s="7">
        <f>E4</f>
        <v>500.0</v>
      </c>
      <c r="E13" s="14">
        <f t="shared" si="0"/>
        <v>1.9966456353326414</v>
      </c>
      <c r="F13" s="14">
        <f t="shared" si="4"/>
        <v>13.630942261712141</v>
      </c>
      <c r="G13" s="7">
        <f t="shared" si="1"/>
        <v>500.0000000000001</v>
      </c>
      <c r="H13" s="13">
        <f t="shared" si="5"/>
        <v>2.636</v>
      </c>
      <c r="I13" s="14">
        <f t="shared" si="2"/>
        <v>1.9966456353326414</v>
      </c>
      <c r="J13" s="14">
        <f t="shared" si="3"/>
        <v>11.63429662637946</v>
      </c>
      <c r="K13" s="14">
        <f t="shared" si="6"/>
        <v>26.31578947368405</v>
      </c>
      <c r="L13" s="16">
        <f t="shared" si="7"/>
        <v>0.052631578947368085</v>
      </c>
    </row>
    <row r="14" spans="8:8">
      <c r="B14" s="12">
        <v>0.9</v>
      </c>
      <c r="C14" s="13">
        <f>H4*B14</f>
        <v>2.3724000000000003</v>
      </c>
      <c r="D14" s="7">
        <f>E4</f>
        <v>500.0</v>
      </c>
      <c r="E14" s="14">
        <f t="shared" si="0"/>
        <v>2.107570392851121</v>
      </c>
      <c r="F14" s="14">
        <f t="shared" si="4"/>
        <v>15.73851265456322</v>
      </c>
      <c r="G14" s="7">
        <f t="shared" si="1"/>
        <v>500.0</v>
      </c>
      <c r="H14" s="13">
        <f t="shared" si="5"/>
        <v>2.5042</v>
      </c>
      <c r="I14" s="14">
        <f t="shared" si="2"/>
        <v>2.107570392851121</v>
      </c>
      <c r="J14" s="14">
        <f t="shared" si="3"/>
        <v>13.63094226171208</v>
      </c>
      <c r="K14" s="14">
        <f t="shared" si="6"/>
        <v>27.777777777778056</v>
      </c>
      <c r="L14" s="16">
        <f t="shared" si="7"/>
        <v>0.055555555555556115</v>
      </c>
    </row>
    <row r="15" spans="8:8">
      <c r="B15" s="12">
        <v>0.85</v>
      </c>
      <c r="C15" s="13">
        <f>H4*B15</f>
        <v>2.2406</v>
      </c>
      <c r="D15" s="7">
        <f>D12*1.5</f>
        <v>750.0</v>
      </c>
      <c r="E15" s="14">
        <f t="shared" si="0"/>
        <v>3.347317682763545</v>
      </c>
      <c r="F15" s="14">
        <f t="shared" si="4"/>
        <v>19.08583033732675</v>
      </c>
      <c r="G15" s="7">
        <f t="shared" si="1"/>
        <v>750.0</v>
      </c>
      <c r="H15" s="13">
        <f t="shared" si="5"/>
        <v>2.3724000000000003</v>
      </c>
      <c r="I15" s="14">
        <f t="shared" si="2"/>
        <v>3.347317682763545</v>
      </c>
      <c r="J15" s="14">
        <f t="shared" si="3"/>
        <v>15.738512654563252</v>
      </c>
      <c r="K15" s="14">
        <f t="shared" si="6"/>
        <v>44.11764705882399</v>
      </c>
      <c r="L15" s="16">
        <f t="shared" si="7"/>
        <v>0.05882352941176532</v>
      </c>
    </row>
    <row r="16" spans="8:8">
      <c r="A16" s="23" t="s">
        <v>21</v>
      </c>
      <c r="B16" s="24">
        <v>0.85</v>
      </c>
      <c r="C16" s="25">
        <f t="shared" si="8" ref="C16:C21">C15</f>
        <v>2.2406</v>
      </c>
      <c r="D16" s="26">
        <f t="shared" si="9" ref="D16:D21">D15</f>
        <v>750.0</v>
      </c>
      <c r="E16" s="27">
        <f t="shared" si="0"/>
        <v>3.347317682763545</v>
      </c>
      <c r="F16" s="27">
        <f t="shared" si="4"/>
        <v>22.43314802009035</v>
      </c>
      <c r="G16" s="26">
        <f t="shared" si="1"/>
        <v>750.0</v>
      </c>
      <c r="H16" s="26">
        <f>C12</f>
        <v>2.636</v>
      </c>
      <c r="I16" s="27">
        <f t="shared" si="2"/>
        <v>3.347317682763545</v>
      </c>
      <c r="J16" s="27">
        <f t="shared" si="3"/>
        <v>19.08583033732685</v>
      </c>
      <c r="K16" s="27">
        <f t="shared" si="6"/>
        <v>132.35294117647095</v>
      </c>
      <c r="L16" s="28">
        <f t="shared" si="7"/>
        <v>0.1764705882352946</v>
      </c>
    </row>
    <row r="17" spans="8:8">
      <c r="B17" s="12">
        <v>0.8</v>
      </c>
      <c r="C17" s="13">
        <f>H4*B17</f>
        <v>2.1088</v>
      </c>
      <c r="D17" s="7">
        <f>D15</f>
        <v>750.0</v>
      </c>
      <c r="E17" s="14">
        <f t="shared" si="0"/>
        <v>3.5565250379362667</v>
      </c>
      <c r="F17" s="14">
        <f>F15+E17</f>
        <v>22.642355375263072</v>
      </c>
      <c r="G17" s="7">
        <f t="shared" si="1"/>
        <v>749.9999999999999</v>
      </c>
      <c r="H17" s="13">
        <f t="shared" si="10" ref="H17:H19">C16</f>
        <v>2.2406</v>
      </c>
      <c r="I17" s="14">
        <f t="shared" si="2"/>
        <v>3.5565250379362667</v>
      </c>
      <c r="J17" s="14">
        <f t="shared" si="3"/>
        <v>19.085830337326833</v>
      </c>
      <c r="K17" s="14">
        <f t="shared" si="6"/>
        <v>46.875</v>
      </c>
      <c r="L17" s="16">
        <f t="shared" si="7"/>
        <v>0.06250000000000001</v>
      </c>
    </row>
    <row r="18" spans="8:8">
      <c r="B18" s="12">
        <v>0.75</v>
      </c>
      <c r="C18" s="13">
        <f>H4*B18</f>
        <v>1.977</v>
      </c>
      <c r="D18" s="7">
        <f>D15</f>
        <v>750.0</v>
      </c>
      <c r="E18" s="14">
        <f t="shared" si="0"/>
        <v>3.793626707132018</v>
      </c>
      <c r="F18" s="14">
        <f t="shared" si="11" ref="F18:F21">F17+E18</f>
        <v>26.43598208239512</v>
      </c>
      <c r="G18" s="7">
        <f t="shared" si="1"/>
        <v>750.0</v>
      </c>
      <c r="H18" s="13">
        <f t="shared" si="10"/>
        <v>2.1088</v>
      </c>
      <c r="I18" s="14">
        <f t="shared" si="2"/>
        <v>3.793626707132018</v>
      </c>
      <c r="J18" s="14">
        <f t="shared" si="3"/>
        <v>22.64235537526308</v>
      </c>
      <c r="K18" s="14">
        <f t="shared" si="6"/>
        <v>50.0</v>
      </c>
      <c r="L18" s="16">
        <f t="shared" si="7"/>
        <v>0.06666666666666667</v>
      </c>
    </row>
    <row r="19" spans="8:8">
      <c r="B19" s="12">
        <v>0.7</v>
      </c>
      <c r="C19" s="13">
        <f>H4*B19</f>
        <v>1.8452</v>
      </c>
      <c r="D19" s="7">
        <f>D12*2</f>
        <v>1000.0</v>
      </c>
      <c r="E19" s="14">
        <f t="shared" si="0"/>
        <v>5.4194667244743115</v>
      </c>
      <c r="F19" s="14">
        <f t="shared" si="11"/>
        <v>31.85544880686941</v>
      </c>
      <c r="G19" s="7">
        <f t="shared" si="1"/>
        <v>1000.0</v>
      </c>
      <c r="H19" s="13">
        <f t="shared" si="10"/>
        <v>1.977</v>
      </c>
      <c r="I19" s="14">
        <f t="shared" si="2"/>
        <v>5.4194667244743115</v>
      </c>
      <c r="J19" s="14">
        <f t="shared" si="3"/>
        <v>26.435982082395093</v>
      </c>
      <c r="K19" s="14">
        <f t="shared" si="6"/>
        <v>71.42857142856997</v>
      </c>
      <c r="L19" s="16">
        <f t="shared" si="7"/>
        <v>0.07142857142856997</v>
      </c>
    </row>
    <row r="20" spans="8:8">
      <c r="A20" s="23" t="s">
        <v>21</v>
      </c>
      <c r="B20" s="24">
        <v>0.7</v>
      </c>
      <c r="C20" s="25">
        <f t="shared" si="8"/>
        <v>1.8452</v>
      </c>
      <c r="D20" s="26">
        <f t="shared" si="9"/>
        <v>1000.0</v>
      </c>
      <c r="E20" s="27">
        <f t="shared" si="0"/>
        <v>5.4194667244743115</v>
      </c>
      <c r="F20" s="27">
        <f t="shared" si="11"/>
        <v>37.27491553134371</v>
      </c>
      <c r="G20" s="26">
        <f t="shared" si="1"/>
        <v>1000.0</v>
      </c>
      <c r="H20" s="26">
        <f>C16</f>
        <v>2.2406</v>
      </c>
      <c r="I20" s="27">
        <f t="shared" si="2"/>
        <v>5.4194667244743115</v>
      </c>
      <c r="J20" s="27">
        <f t="shared" si="3"/>
        <v>31.85544880686939</v>
      </c>
      <c r="K20" s="27">
        <f t="shared" si="6"/>
        <v>214.2857142857099</v>
      </c>
      <c r="L20" s="28">
        <f t="shared" si="7"/>
        <v>0.2142857142857099</v>
      </c>
    </row>
    <row r="21" spans="8:8">
      <c r="A21" s="29" t="s">
        <v>22</v>
      </c>
      <c r="B21" s="30">
        <v>0.7</v>
      </c>
      <c r="C21" s="31">
        <f t="shared" si="8"/>
        <v>1.8452</v>
      </c>
      <c r="D21" s="32">
        <f t="shared" si="9"/>
        <v>1000.0</v>
      </c>
      <c r="E21" s="33">
        <f t="shared" si="0"/>
        <v>5.4194667244743115</v>
      </c>
      <c r="F21" s="33">
        <f t="shared" si="11"/>
        <v>42.69438225581801</v>
      </c>
      <c r="G21" s="32">
        <f t="shared" si="1"/>
        <v>1000.0</v>
      </c>
      <c r="H21" s="32">
        <f>C12</f>
        <v>2.636</v>
      </c>
      <c r="I21" s="33">
        <f t="shared" si="2"/>
        <v>5.4194667244743115</v>
      </c>
      <c r="J21" s="33">
        <f t="shared" si="3"/>
        <v>37.27491553134369</v>
      </c>
      <c r="K21" s="33">
        <f t="shared" si="6"/>
        <v>428.57142857143003</v>
      </c>
      <c r="L21" s="34">
        <f t="shared" si="7"/>
        <v>0.42857142857143005</v>
      </c>
    </row>
    <row r="22" spans="8:8">
      <c r="B22" s="12">
        <v>0.65</v>
      </c>
      <c r="C22" s="13">
        <f>H4*B22</f>
        <v>1.7134</v>
      </c>
      <c r="D22" s="7">
        <f>D19</f>
        <v>1000.0</v>
      </c>
      <c r="E22" s="14">
        <f t="shared" si="0"/>
        <v>5.836348780203105</v>
      </c>
      <c r="F22" s="14">
        <f>F19+E22</f>
        <v>37.691797587072514</v>
      </c>
      <c r="G22" s="7">
        <f t="shared" si="1"/>
        <v>1000.0</v>
      </c>
      <c r="H22" s="13">
        <f t="shared" si="12" ref="H22:H24">C21</f>
        <v>1.8452</v>
      </c>
      <c r="I22" s="14">
        <f t="shared" si="2"/>
        <v>5.836348780203105</v>
      </c>
      <c r="J22" s="14">
        <f t="shared" si="3"/>
        <v>31.85544880686939</v>
      </c>
      <c r="K22" s="14">
        <f t="shared" si="6"/>
        <v>76.92307692308009</v>
      </c>
      <c r="L22" s="16">
        <f t="shared" si="7"/>
        <v>0.07692307692308009</v>
      </c>
    </row>
    <row r="23" spans="8:8">
      <c r="B23" s="12">
        <v>0.6</v>
      </c>
      <c r="C23" s="13">
        <f>H4*B23</f>
        <v>1.5816000000000001</v>
      </c>
      <c r="D23" s="7">
        <f>D19</f>
        <v>1000.0</v>
      </c>
      <c r="E23" s="14">
        <f t="shared" si="0"/>
        <v>6.322711178553363</v>
      </c>
      <c r="F23" s="14">
        <f t="shared" si="13" ref="F23:F27">F22+E23</f>
        <v>44.01450876562586</v>
      </c>
      <c r="G23" s="7">
        <f t="shared" si="1"/>
        <v>1000.0</v>
      </c>
      <c r="H23" s="13">
        <f t="shared" si="12"/>
        <v>1.7134</v>
      </c>
      <c r="I23" s="14">
        <f t="shared" si="2"/>
        <v>6.322711178553363</v>
      </c>
      <c r="J23" s="14">
        <f t="shared" si="3"/>
        <v>37.691797587072536</v>
      </c>
      <c r="K23" s="14">
        <f t="shared" si="6"/>
        <v>83.33333333333007</v>
      </c>
      <c r="L23" s="16">
        <f t="shared" si="7"/>
        <v>0.08333333333333007</v>
      </c>
    </row>
    <row r="24" spans="8:8">
      <c r="B24" s="12">
        <v>0.55</v>
      </c>
      <c r="C24" s="13">
        <f>H4*B24</f>
        <v>1.4498000000000002</v>
      </c>
      <c r="D24" s="7">
        <f>D12*2.5</f>
        <v>1250.0</v>
      </c>
      <c r="E24" s="14">
        <f t="shared" si="0"/>
        <v>8.621878879845495</v>
      </c>
      <c r="F24" s="14">
        <f t="shared" si="13"/>
        <v>52.6363876454714</v>
      </c>
      <c r="G24" s="7">
        <f t="shared" si="1"/>
        <v>1250.0</v>
      </c>
      <c r="H24" s="13">
        <f t="shared" si="12"/>
        <v>1.5816000000000001</v>
      </c>
      <c r="I24" s="14">
        <f t="shared" si="2"/>
        <v>8.621878879845495</v>
      </c>
      <c r="J24" s="14">
        <f t="shared" si="3"/>
        <v>44.014508765625905</v>
      </c>
      <c r="K24" s="14">
        <f t="shared" si="6"/>
        <v>113.6363636363601</v>
      </c>
      <c r="L24" s="16">
        <f t="shared" si="7"/>
        <v>0.09090909090908808</v>
      </c>
    </row>
    <row r="25" spans="8:8">
      <c r="A25" s="23" t="s">
        <v>21</v>
      </c>
      <c r="B25" s="35">
        <v>0.55</v>
      </c>
      <c r="C25" s="25">
        <f>C24</f>
        <v>1.4498000000000002</v>
      </c>
      <c r="D25" s="26">
        <f>D24</f>
        <v>1250.0</v>
      </c>
      <c r="E25" s="27">
        <f t="shared" si="0"/>
        <v>8.621878879845495</v>
      </c>
      <c r="F25" s="27">
        <f t="shared" si="14" ref="F25:F29">F23+E25</f>
        <v>52.6363876454714</v>
      </c>
      <c r="G25" s="26">
        <f t="shared" si="1"/>
        <v>1250.0</v>
      </c>
      <c r="H25" s="26">
        <f>C20</f>
        <v>1.8452</v>
      </c>
      <c r="I25" s="27">
        <f t="shared" si="2"/>
        <v>8.621878879845495</v>
      </c>
      <c r="J25" s="27">
        <f t="shared" si="3"/>
        <v>44.014508765625905</v>
      </c>
      <c r="K25" s="27">
        <f t="shared" si="6"/>
        <v>340.9090909090901</v>
      </c>
      <c r="L25" s="28">
        <f t="shared" si="7"/>
        <v>0.27272727272727204</v>
      </c>
    </row>
    <row r="26" spans="8:8">
      <c r="B26" s="36">
        <v>0.500000000000001</v>
      </c>
      <c r="C26" s="37">
        <f>H4*B26</f>
        <v>1.3180000000000027</v>
      </c>
      <c r="D26" s="38">
        <f>D24</f>
        <v>1250.0</v>
      </c>
      <c r="E26" s="39">
        <f t="shared" si="0"/>
        <v>9.484066767830026</v>
      </c>
      <c r="F26" s="39">
        <f t="shared" si="14"/>
        <v>62.12045441330143</v>
      </c>
      <c r="G26" s="38">
        <f t="shared" si="1"/>
        <v>1250.0</v>
      </c>
      <c r="H26" s="13">
        <f>C25</f>
        <v>1.4498000000000002</v>
      </c>
      <c r="I26" s="39">
        <f t="shared" si="2"/>
        <v>9.484066767830026</v>
      </c>
      <c r="J26" s="39">
        <f t="shared" si="3"/>
        <v>52.63638764547137</v>
      </c>
      <c r="K26" s="14">
        <f t="shared" si="6"/>
        <v>125.0</v>
      </c>
      <c r="L26" s="16">
        <f t="shared" si="7"/>
        <v>0.1</v>
      </c>
    </row>
    <row r="27" spans="8:8">
      <c r="B27" s="12">
        <v>0.450000000000001</v>
      </c>
      <c r="C27" s="13">
        <f>H4*B27</f>
        <v>1.1862000000000028</v>
      </c>
      <c r="D27" s="7">
        <f>D24</f>
        <v>1250.0</v>
      </c>
      <c r="E27" s="14">
        <f t="shared" si="0"/>
        <v>10.53785196425558</v>
      </c>
      <c r="F27" s="14">
        <f t="shared" si="13"/>
        <v>72.658306377557</v>
      </c>
      <c r="G27" s="7">
        <f t="shared" si="1"/>
        <v>1249.9999999999998</v>
      </c>
      <c r="H27" s="13">
        <f>C26</f>
        <v>1.3180000000000027</v>
      </c>
      <c r="I27" s="14">
        <f t="shared" si="2"/>
        <v>10.53785196425558</v>
      </c>
      <c r="J27" s="14">
        <f t="shared" si="3"/>
        <v>62.120454413301395</v>
      </c>
      <c r="K27" s="14">
        <f t="shared" si="6"/>
        <v>138.88888888889005</v>
      </c>
      <c r="L27" s="16">
        <f t="shared" si="7"/>
        <v>0.11111111111111206</v>
      </c>
    </row>
    <row r="28" spans="8:8">
      <c r="B28" s="12">
        <v>0.400000000000001</v>
      </c>
      <c r="C28" s="13">
        <f>C29</f>
        <v>1.0544000000000027</v>
      </c>
      <c r="D28" s="7">
        <f>D11*3</f>
        <v>1500.0</v>
      </c>
      <c r="E28" s="14">
        <f t="shared" si="0"/>
        <v>14.226100151745031</v>
      </c>
      <c r="F28" s="14">
        <f t="shared" si="14"/>
        <v>76.3465545650464</v>
      </c>
      <c r="G28" s="7">
        <f t="shared" si="1"/>
        <v>1499.9999999999998</v>
      </c>
      <c r="H28" s="13">
        <f>C26</f>
        <v>1.3180000000000027</v>
      </c>
      <c r="I28" s="14">
        <f t="shared" si="2"/>
        <v>14.226100151745031</v>
      </c>
      <c r="J28" s="14">
        <f t="shared" si="3"/>
        <v>62.1204544133014</v>
      </c>
      <c r="K28" s="14">
        <f t="shared" si="6"/>
        <v>375.0</v>
      </c>
      <c r="L28" s="16">
        <f t="shared" si="7"/>
        <v>0.25000000000000006</v>
      </c>
    </row>
    <row r="29" spans="8:8">
      <c r="A29" s="23" t="s">
        <v>21</v>
      </c>
      <c r="B29" s="24">
        <v>0.400000000000001</v>
      </c>
      <c r="C29" s="25">
        <f>H4*B29</f>
        <v>1.0544000000000027</v>
      </c>
      <c r="D29" s="26">
        <f>D12*3</f>
        <v>1500.0</v>
      </c>
      <c r="E29" s="27">
        <f t="shared" si="0"/>
        <v>14.226100151745031</v>
      </c>
      <c r="F29" s="27">
        <f t="shared" si="14"/>
        <v>86.884406529302</v>
      </c>
      <c r="G29" s="26">
        <f t="shared" si="1"/>
        <v>1499.9999999999998</v>
      </c>
      <c r="H29" s="25">
        <f>C25</f>
        <v>1.4498000000000002</v>
      </c>
      <c r="I29" s="27">
        <f t="shared" si="2"/>
        <v>14.226100151745031</v>
      </c>
      <c r="J29" s="27">
        <f t="shared" si="3"/>
        <v>72.658306377557</v>
      </c>
      <c r="K29" s="27">
        <f t="shared" si="6"/>
        <v>562.5</v>
      </c>
      <c r="L29" s="28">
        <f t="shared" si="7"/>
        <v>0.37500000000000006</v>
      </c>
    </row>
    <row r="30" spans="8:8">
      <c r="A30" s="29" t="s">
        <v>22</v>
      </c>
      <c r="B30" s="30">
        <v>0.400000000000001</v>
      </c>
      <c r="C30" s="31">
        <f>C29</f>
        <v>1.0544000000000027</v>
      </c>
      <c r="D30" s="32">
        <f>D29</f>
        <v>1500.0</v>
      </c>
      <c r="E30" s="33">
        <f t="shared" si="0"/>
        <v>14.226100151745031</v>
      </c>
      <c r="F30" s="33">
        <f>F29+E30</f>
        <v>101.110506681047</v>
      </c>
      <c r="G30" s="32">
        <f t="shared" si="1"/>
        <v>1499.9999999999998</v>
      </c>
      <c r="H30" s="32">
        <f>C21</f>
        <v>1.8452</v>
      </c>
      <c r="I30" s="33">
        <f t="shared" si="2"/>
        <v>14.226100151745031</v>
      </c>
      <c r="J30" s="33">
        <f t="shared" si="3"/>
        <v>86.884406529302</v>
      </c>
      <c r="K30" s="33">
        <f t="shared" si="6"/>
        <v>1124.99999999999</v>
      </c>
      <c r="L30" s="34">
        <f t="shared" si="7"/>
        <v>0.7499999999999934</v>
      </c>
    </row>
    <row r="31" spans="8:8">
      <c r="B31" s="7" t="s">
        <v>23</v>
      </c>
      <c r="C31" s="7"/>
      <c r="D31" s="14">
        <f t="shared" si="15" ref="D31:G31">SUM(D12:D30)</f>
        <v>19000.0</v>
      </c>
      <c r="E31" s="14">
        <f t="shared" si="15"/>
        <v>128.40725357153624</v>
      </c>
      <c r="F31" s="14">
        <f>SUM(F7:F17)</f>
        <v>136.57393505193573</v>
      </c>
      <c r="G31" s="14">
        <f t="shared" si="15"/>
        <v>19000.0</v>
      </c>
      <c r="H31" s="9"/>
      <c r="I31" s="9"/>
      <c r="J31" s="9"/>
      <c r="K31" s="9"/>
      <c r="L31" s="9"/>
    </row>
    <row r="34" spans="8:8" ht="14.25">
      <c r="C34" t="s">
        <v>2</v>
      </c>
    </row>
    <row r="35" spans="8:8" ht="14.25">
      <c r="B35" s="4"/>
      <c r="C35" s="5"/>
      <c r="D35" s="5"/>
      <c r="E35" s="5"/>
      <c r="F35" s="5"/>
      <c r="G35" s="5"/>
      <c r="H35" s="5"/>
      <c r="I35" s="5"/>
      <c r="J35" s="6"/>
    </row>
    <row r="36" spans="8:8">
      <c r="B36" s="7" t="s">
        <v>35</v>
      </c>
      <c r="C36" s="7">
        <v>512980.0</v>
      </c>
      <c r="D36" s="7"/>
      <c r="E36" s="7" t="s">
        <v>5</v>
      </c>
      <c r="F36" s="8">
        <v>44222.0</v>
      </c>
      <c r="H36" s="9" t="s">
        <v>6</v>
      </c>
    </row>
    <row r="37" spans="8:8">
      <c r="B37" s="7" t="s">
        <v>7</v>
      </c>
      <c r="C37" s="10">
        <v>0.05</v>
      </c>
      <c r="D37" s="7" t="s">
        <v>8</v>
      </c>
      <c r="E37" s="11">
        <v>500.0</v>
      </c>
      <c r="F37" s="7"/>
      <c r="G37" s="9" t="s">
        <v>9</v>
      </c>
      <c r="H37" s="11">
        <v>0.914</v>
      </c>
    </row>
    <row r="38" spans="8:8">
      <c r="B38" s="7" t="s">
        <v>10</v>
      </c>
      <c r="C38" s="7" t="s">
        <v>11</v>
      </c>
      <c r="D38" s="7" t="s">
        <v>8</v>
      </c>
      <c r="E38" s="7" t="s">
        <v>12</v>
      </c>
      <c r="F38" s="7" t="s">
        <v>13</v>
      </c>
      <c r="G38" s="9" t="s">
        <v>14</v>
      </c>
      <c r="H38" s="9" t="s">
        <v>15</v>
      </c>
      <c r="I38" s="9" t="s">
        <v>16</v>
      </c>
      <c r="J38" s="9" t="s">
        <v>17</v>
      </c>
      <c r="K38" s="7" t="s">
        <v>18</v>
      </c>
      <c r="L38" s="9" t="s">
        <v>19</v>
      </c>
    </row>
    <row r="39" spans="8:8">
      <c r="B39" s="12">
        <v>1.3</v>
      </c>
      <c r="C39" s="42">
        <f>H37*B39</f>
        <v>1.1882000000000001</v>
      </c>
      <c r="D39" s="7">
        <f>E37</f>
        <v>500.0</v>
      </c>
      <c r="E39" s="14">
        <f t="shared" si="16" ref="E39:E63">D39/C39/100</f>
        <v>4.208045783538124</v>
      </c>
      <c r="F39" s="14">
        <f>E39</f>
        <v>4.208045783538124</v>
      </c>
      <c r="G39" s="7">
        <f t="shared" si="17" ref="G39:G63">E39*C39*100</f>
        <v>500.0</v>
      </c>
      <c r="H39" s="15" t="s">
        <v>20</v>
      </c>
      <c r="I39" s="14">
        <f t="shared" si="18" ref="I39:I63">E39</f>
        <v>4.208045783538124</v>
      </c>
      <c r="J39" s="14">
        <f t="shared" si="19" ref="J39:J63">F39-E39</f>
        <v>0.0</v>
      </c>
      <c r="K39" s="9"/>
      <c r="L39" s="9"/>
    </row>
    <row r="40" spans="8:8">
      <c r="B40" s="12">
        <v>1.25</v>
      </c>
      <c r="C40" s="42">
        <f>H37*B40</f>
        <v>1.1425</v>
      </c>
      <c r="D40" s="7">
        <f>E37</f>
        <v>500.0</v>
      </c>
      <c r="E40" s="14">
        <f t="shared" si="16"/>
        <v>4.3763676148796495</v>
      </c>
      <c r="F40" s="14">
        <f t="shared" si="20" ref="F40:F49">F39+E40</f>
        <v>8.58441339841777</v>
      </c>
      <c r="G40" s="7">
        <f t="shared" si="17"/>
        <v>500.0</v>
      </c>
      <c r="H40" s="13">
        <f t="shared" si="21" ref="H40:H48">C39</f>
        <v>1.1882000000000001</v>
      </c>
      <c r="I40" s="14">
        <f t="shared" si="18"/>
        <v>4.3763676148796495</v>
      </c>
      <c r="J40" s="14">
        <f t="shared" si="19"/>
        <v>4.208045783538119</v>
      </c>
      <c r="K40" s="14">
        <f t="shared" si="22" ref="K40:K63">(I40*H40)*100-(E40*C40)*100</f>
        <v>20.0</v>
      </c>
      <c r="L40" s="16">
        <f t="shared" si="23" ref="L40:L63">K40/(E40*C40*100)</f>
        <v>0.04</v>
      </c>
    </row>
    <row r="41" spans="8:8">
      <c r="B41" s="12">
        <v>1.2</v>
      </c>
      <c r="C41" s="42">
        <f>H37*B41</f>
        <v>1.0968</v>
      </c>
      <c r="D41" s="7">
        <f>E37</f>
        <v>500.0</v>
      </c>
      <c r="E41" s="14">
        <f t="shared" si="16"/>
        <v>4.558716265499635</v>
      </c>
      <c r="F41" s="14">
        <f t="shared" si="20"/>
        <v>13.14312966391741</v>
      </c>
      <c r="G41" s="7">
        <f t="shared" si="17"/>
        <v>500.0</v>
      </c>
      <c r="H41" s="13">
        <f t="shared" si="21"/>
        <v>1.1425</v>
      </c>
      <c r="I41" s="14">
        <f t="shared" si="18"/>
        <v>4.558716265499635</v>
      </c>
      <c r="J41" s="14">
        <f t="shared" si="19"/>
        <v>8.584413398417759</v>
      </c>
      <c r="K41" s="14">
        <f t="shared" si="22"/>
        <v>20.83333333333303</v>
      </c>
      <c r="L41" s="16">
        <f t="shared" si="23"/>
        <v>0.04166666666666606</v>
      </c>
    </row>
    <row r="42" spans="8:8">
      <c r="B42" s="12">
        <v>1.15</v>
      </c>
      <c r="C42" s="42">
        <f>H37*B42</f>
        <v>1.0511</v>
      </c>
      <c r="D42" s="7">
        <f>E37</f>
        <v>500.0</v>
      </c>
      <c r="E42" s="14">
        <f t="shared" si="16"/>
        <v>4.756921320521359</v>
      </c>
      <c r="F42" s="14">
        <f t="shared" si="20"/>
        <v>17.90005098443876</v>
      </c>
      <c r="G42" s="7">
        <f t="shared" si="17"/>
        <v>500.0</v>
      </c>
      <c r="H42" s="13">
        <f t="shared" si="21"/>
        <v>1.0968</v>
      </c>
      <c r="I42" s="14">
        <f t="shared" si="18"/>
        <v>4.756921320521359</v>
      </c>
      <c r="J42" s="14">
        <f t="shared" si="19"/>
        <v>13.143129663917438</v>
      </c>
      <c r="K42" s="14">
        <f t="shared" si="22"/>
        <v>21.739130434782965</v>
      </c>
      <c r="L42" s="16">
        <f t="shared" si="23"/>
        <v>0.04347826086956593</v>
      </c>
    </row>
    <row r="43" spans="8:8">
      <c r="B43" s="12">
        <v>1.1</v>
      </c>
      <c r="C43" s="42">
        <f>H37*B43</f>
        <v>1.0054</v>
      </c>
      <c r="D43" s="7">
        <f>E37</f>
        <v>500.0</v>
      </c>
      <c r="E43" s="14">
        <f t="shared" si="16"/>
        <v>4.973145016908693</v>
      </c>
      <c r="F43" s="14">
        <f t="shared" si="20"/>
        <v>22.873196001347488</v>
      </c>
      <c r="G43" s="7">
        <f t="shared" si="17"/>
        <v>500.0</v>
      </c>
      <c r="H43" s="13">
        <f t="shared" si="21"/>
        <v>1.0511</v>
      </c>
      <c r="I43" s="14">
        <f t="shared" si="18"/>
        <v>4.973145016908693</v>
      </c>
      <c r="J43" s="14">
        <f t="shared" si="19"/>
        <v>17.900050984438813</v>
      </c>
      <c r="K43" s="14">
        <f t="shared" si="22"/>
        <v>22.727272727272975</v>
      </c>
      <c r="L43" s="16">
        <f t="shared" si="23"/>
        <v>0.04545454545454595</v>
      </c>
    </row>
    <row r="44" spans="8:8">
      <c r="B44" s="12">
        <v>1.05</v>
      </c>
      <c r="C44" s="42">
        <f>H37*B44</f>
        <v>0.9597000000000001</v>
      </c>
      <c r="D44" s="7">
        <f>E37</f>
        <v>500.0</v>
      </c>
      <c r="E44" s="14">
        <f t="shared" si="16"/>
        <v>5.209961446285297</v>
      </c>
      <c r="F44" s="14">
        <f t="shared" si="20"/>
        <v>28.0831574476328</v>
      </c>
      <c r="G44" s="7">
        <f t="shared" si="17"/>
        <v>500.0</v>
      </c>
      <c r="H44" s="13">
        <f t="shared" si="21"/>
        <v>1.0054</v>
      </c>
      <c r="I44" s="14">
        <f t="shared" si="18"/>
        <v>5.209961446285297</v>
      </c>
      <c r="J44" s="14">
        <f t="shared" si="19"/>
        <v>22.8731960013475</v>
      </c>
      <c r="K44" s="14">
        <f t="shared" si="22"/>
        <v>23.809523809523967</v>
      </c>
      <c r="L44" s="16">
        <f t="shared" si="23"/>
        <v>0.047619047619047936</v>
      </c>
    </row>
    <row r="45" spans="8:8">
      <c r="A45" s="17"/>
      <c r="B45" s="18">
        <v>1.0</v>
      </c>
      <c r="C45" s="43">
        <f>H37*B45</f>
        <v>0.914</v>
      </c>
      <c r="D45" s="20">
        <f>E37</f>
        <v>500.0</v>
      </c>
      <c r="E45" s="21">
        <f t="shared" si="16"/>
        <v>5.4704595185995615</v>
      </c>
      <c r="F45" s="21">
        <f t="shared" si="20"/>
        <v>33.55361696623236</v>
      </c>
      <c r="G45" s="20">
        <f t="shared" si="17"/>
        <v>499.9999999999999</v>
      </c>
      <c r="H45" s="19">
        <f t="shared" si="21"/>
        <v>0.9597000000000001</v>
      </c>
      <c r="I45" s="21">
        <f t="shared" si="18"/>
        <v>5.4704595185995615</v>
      </c>
      <c r="J45" s="21">
        <f t="shared" si="19"/>
        <v>28.083157447632836</v>
      </c>
      <c r="K45" s="21">
        <f t="shared" si="22"/>
        <v>25.0</v>
      </c>
      <c r="L45" s="22">
        <f t="shared" si="23"/>
        <v>0.05000000000000001</v>
      </c>
    </row>
    <row r="46" spans="8:8">
      <c r="B46" s="12">
        <v>0.95</v>
      </c>
      <c r="C46" s="42">
        <f>H37*B46</f>
        <v>0.8683</v>
      </c>
      <c r="D46" s="7">
        <f>E37</f>
        <v>500.0</v>
      </c>
      <c r="E46" s="14">
        <f t="shared" si="16"/>
        <v>5.758378440631119</v>
      </c>
      <c r="F46" s="14">
        <f t="shared" si="20"/>
        <v>39.31199540686352</v>
      </c>
      <c r="G46" s="7">
        <f t="shared" si="17"/>
        <v>500.0</v>
      </c>
      <c r="H46" s="13">
        <f t="shared" si="21"/>
        <v>0.914</v>
      </c>
      <c r="I46" s="14">
        <f t="shared" si="18"/>
        <v>5.758378440631119</v>
      </c>
      <c r="J46" s="14">
        <f t="shared" si="19"/>
        <v>33.55361696623238</v>
      </c>
      <c r="K46" s="14">
        <f t="shared" si="22"/>
        <v>26.31578947368405</v>
      </c>
      <c r="L46" s="16">
        <f t="shared" si="23"/>
        <v>0.0526315789473681</v>
      </c>
    </row>
    <row r="47" spans="8:8">
      <c r="B47" s="12">
        <v>0.9</v>
      </c>
      <c r="C47" s="42">
        <f>H37*B47</f>
        <v>0.8226</v>
      </c>
      <c r="D47" s="7">
        <f>E37</f>
        <v>500.0</v>
      </c>
      <c r="E47" s="14">
        <f t="shared" si="16"/>
        <v>6.078288353999514</v>
      </c>
      <c r="F47" s="14">
        <f t="shared" si="20"/>
        <v>45.390283760863014</v>
      </c>
      <c r="G47" s="7">
        <f t="shared" si="17"/>
        <v>500.0</v>
      </c>
      <c r="H47" s="13">
        <f t="shared" si="21"/>
        <v>0.8683</v>
      </c>
      <c r="I47" s="14">
        <f t="shared" si="18"/>
        <v>6.078288353999514</v>
      </c>
      <c r="J47" s="14">
        <f t="shared" si="19"/>
        <v>39.31199540686349</v>
      </c>
      <c r="K47" s="14">
        <f t="shared" si="22"/>
        <v>27.777777777778056</v>
      </c>
      <c r="L47" s="16">
        <f t="shared" si="23"/>
        <v>0.055555555555556115</v>
      </c>
    </row>
    <row r="48" spans="8:8">
      <c r="B48" s="12">
        <v>0.85</v>
      </c>
      <c r="C48" s="42">
        <f>H37*B48</f>
        <v>0.7769</v>
      </c>
      <c r="D48" s="7">
        <f>D45*1.5</f>
        <v>750.0</v>
      </c>
      <c r="E48" s="14">
        <f t="shared" si="16"/>
        <v>9.653752091646286</v>
      </c>
      <c r="F48" s="14">
        <f t="shared" si="20"/>
        <v>55.04403585250929</v>
      </c>
      <c r="G48" s="7">
        <f t="shared" si="17"/>
        <v>750.0</v>
      </c>
      <c r="H48" s="13">
        <f t="shared" si="21"/>
        <v>0.8226</v>
      </c>
      <c r="I48" s="14">
        <f t="shared" si="18"/>
        <v>9.653752091646286</v>
      </c>
      <c r="J48" s="14">
        <f t="shared" si="19"/>
        <v>45.390283760863014</v>
      </c>
      <c r="K48" s="14">
        <f t="shared" si="22"/>
        <v>44.11764705882297</v>
      </c>
      <c r="L48" s="16">
        <f t="shared" si="23"/>
        <v>0.058823529411763956</v>
      </c>
    </row>
    <row r="49" spans="8:8">
      <c r="A49" s="23" t="s">
        <v>21</v>
      </c>
      <c r="B49" s="24">
        <v>0.85</v>
      </c>
      <c r="C49" s="44">
        <f t="shared" si="24" ref="C49:C54">C48</f>
        <v>0.7769</v>
      </c>
      <c r="D49" s="26">
        <f t="shared" si="25" ref="D49:D54">D48</f>
        <v>750.0</v>
      </c>
      <c r="E49" s="27">
        <f t="shared" si="16"/>
        <v>9.653752091646286</v>
      </c>
      <c r="F49" s="27">
        <f t="shared" si="20"/>
        <v>64.69778794415559</v>
      </c>
      <c r="G49" s="26">
        <f t="shared" si="17"/>
        <v>750.0</v>
      </c>
      <c r="H49" s="26">
        <f>C45</f>
        <v>0.914</v>
      </c>
      <c r="I49" s="27">
        <f t="shared" si="18"/>
        <v>9.653752091646286</v>
      </c>
      <c r="J49" s="27">
        <f t="shared" si="19"/>
        <v>55.04403585250932</v>
      </c>
      <c r="K49" s="27">
        <f t="shared" si="22"/>
        <v>132.35294117647095</v>
      </c>
      <c r="L49" s="28">
        <f t="shared" si="23"/>
        <v>0.1764705882352946</v>
      </c>
    </row>
    <row r="50" spans="8:8">
      <c r="B50" s="12">
        <v>0.8</v>
      </c>
      <c r="C50" s="42">
        <f>H37*B50</f>
        <v>0.7312000000000001</v>
      </c>
      <c r="D50" s="7">
        <f>D48</f>
        <v>750.0</v>
      </c>
      <c r="E50" s="14">
        <f t="shared" si="16"/>
        <v>10.257111597374179</v>
      </c>
      <c r="F50" s="14">
        <f>F48+E50</f>
        <v>65.3011474498835</v>
      </c>
      <c r="G50" s="7">
        <f t="shared" si="17"/>
        <v>750.0</v>
      </c>
      <c r="H50" s="13">
        <f t="shared" si="26" ref="H50:H52">C49</f>
        <v>0.7769</v>
      </c>
      <c r="I50" s="14">
        <f t="shared" si="18"/>
        <v>10.257111597374179</v>
      </c>
      <c r="J50" s="14">
        <f t="shared" si="19"/>
        <v>55.0440358525093</v>
      </c>
      <c r="K50" s="14">
        <f t="shared" si="22"/>
        <v>46.875</v>
      </c>
      <c r="L50" s="16">
        <f t="shared" si="23"/>
        <v>0.0625</v>
      </c>
    </row>
    <row r="51" spans="8:8">
      <c r="B51" s="12">
        <v>0.75</v>
      </c>
      <c r="C51" s="42">
        <f>H37*B51</f>
        <v>0.6855</v>
      </c>
      <c r="D51" s="7">
        <f>D48</f>
        <v>750.0</v>
      </c>
      <c r="E51" s="14">
        <f t="shared" si="16"/>
        <v>10.940919037199127</v>
      </c>
      <c r="F51" s="14">
        <f t="shared" si="27" ref="F51:F54">F50+E51</f>
        <v>76.2420664870826</v>
      </c>
      <c r="G51" s="7">
        <f t="shared" si="17"/>
        <v>750.0000000000001</v>
      </c>
      <c r="H51" s="13">
        <f t="shared" si="26"/>
        <v>0.7312000000000001</v>
      </c>
      <c r="I51" s="14">
        <f t="shared" si="18"/>
        <v>10.940919037199127</v>
      </c>
      <c r="J51" s="14">
        <f t="shared" si="19"/>
        <v>65.3011474498835</v>
      </c>
      <c r="K51" s="14">
        <f t="shared" si="22"/>
        <v>50.0</v>
      </c>
      <c r="L51" s="16">
        <f t="shared" si="23"/>
        <v>0.06666666666666665</v>
      </c>
    </row>
    <row r="52" spans="8:8">
      <c r="B52" s="12">
        <v>0.7</v>
      </c>
      <c r="C52" s="42">
        <f>H37*B52</f>
        <v>0.6398</v>
      </c>
      <c r="D52" s="7">
        <f>D45*2</f>
        <v>1000.0</v>
      </c>
      <c r="E52" s="14">
        <f t="shared" si="16"/>
        <v>15.629884338855891</v>
      </c>
      <c r="F52" s="14">
        <f t="shared" si="27"/>
        <v>91.8719508259385</v>
      </c>
      <c r="G52" s="7">
        <f t="shared" si="17"/>
        <v>1000.0</v>
      </c>
      <c r="H52" s="13">
        <f t="shared" si="26"/>
        <v>0.6855</v>
      </c>
      <c r="I52" s="14">
        <f t="shared" si="18"/>
        <v>15.629884338855891</v>
      </c>
      <c r="J52" s="14">
        <f t="shared" si="19"/>
        <v>76.2420664870826</v>
      </c>
      <c r="K52" s="14">
        <f t="shared" si="22"/>
        <v>71.42857142856997</v>
      </c>
      <c r="L52" s="16">
        <f t="shared" si="23"/>
        <v>0.07142857142856997</v>
      </c>
    </row>
    <row r="53" spans="8:8">
      <c r="A53" s="23" t="s">
        <v>21</v>
      </c>
      <c r="B53" s="24">
        <v>0.7</v>
      </c>
      <c r="C53" s="44">
        <f t="shared" si="24"/>
        <v>0.6398</v>
      </c>
      <c r="D53" s="26">
        <f t="shared" si="25"/>
        <v>1000.0</v>
      </c>
      <c r="E53" s="27">
        <f t="shared" si="16"/>
        <v>15.629884338855891</v>
      </c>
      <c r="F53" s="27">
        <f t="shared" si="27"/>
        <v>107.5018351647944</v>
      </c>
      <c r="G53" s="26">
        <f t="shared" si="17"/>
        <v>1000.0</v>
      </c>
      <c r="H53" s="26">
        <f>C49</f>
        <v>0.7769</v>
      </c>
      <c r="I53" s="27">
        <f t="shared" si="18"/>
        <v>15.629884338855891</v>
      </c>
      <c r="J53" s="27">
        <f t="shared" si="19"/>
        <v>91.8719508259381</v>
      </c>
      <c r="K53" s="27">
        <f t="shared" si="22"/>
        <v>214.2857142857099</v>
      </c>
      <c r="L53" s="28">
        <f t="shared" si="23"/>
        <v>0.2142857142857099</v>
      </c>
    </row>
    <row r="54" spans="8:8">
      <c r="A54" s="29" t="s">
        <v>22</v>
      </c>
      <c r="B54" s="30">
        <v>0.7</v>
      </c>
      <c r="C54" s="45">
        <f t="shared" si="24"/>
        <v>0.6398</v>
      </c>
      <c r="D54" s="32">
        <f t="shared" si="25"/>
        <v>1000.0</v>
      </c>
      <c r="E54" s="33">
        <f t="shared" si="16"/>
        <v>15.629884338855891</v>
      </c>
      <c r="F54" s="33">
        <f t="shared" si="27"/>
        <v>123.1317195036499</v>
      </c>
      <c r="G54" s="32">
        <f t="shared" si="17"/>
        <v>1000.0</v>
      </c>
      <c r="H54" s="32">
        <f>C45</f>
        <v>0.914</v>
      </c>
      <c r="I54" s="33">
        <f t="shared" si="18"/>
        <v>15.629884338855891</v>
      </c>
      <c r="J54" s="33">
        <f t="shared" si="19"/>
        <v>107.5018351647941</v>
      </c>
      <c r="K54" s="33">
        <f t="shared" si="22"/>
        <v>428.57142857143003</v>
      </c>
      <c r="L54" s="34">
        <f t="shared" si="23"/>
        <v>0.42857142857143005</v>
      </c>
    </row>
    <row r="55" spans="8:8">
      <c r="B55" s="12">
        <v>0.65</v>
      </c>
      <c r="C55" s="42">
        <f>H37*B55</f>
        <v>0.5941000000000001</v>
      </c>
      <c r="D55" s="7">
        <f>D52</f>
        <v>1000.0</v>
      </c>
      <c r="E55" s="14">
        <f t="shared" si="16"/>
        <v>16.832183134152498</v>
      </c>
      <c r="F55" s="14">
        <f>F52+E55</f>
        <v>108.704133960091</v>
      </c>
      <c r="G55" s="7">
        <f t="shared" si="17"/>
        <v>1000.0</v>
      </c>
      <c r="H55" s="13">
        <f t="shared" si="28" ref="H55:H57">C54</f>
        <v>0.6398</v>
      </c>
      <c r="I55" s="14">
        <f t="shared" si="18"/>
        <v>16.832183134152498</v>
      </c>
      <c r="J55" s="14">
        <f t="shared" si="19"/>
        <v>91.8719508259385</v>
      </c>
      <c r="K55" s="14">
        <f t="shared" si="22"/>
        <v>76.92307692308009</v>
      </c>
      <c r="L55" s="16">
        <f t="shared" si="23"/>
        <v>0.07692307692308009</v>
      </c>
    </row>
    <row r="56" spans="8:8">
      <c r="B56" s="12">
        <v>0.6</v>
      </c>
      <c r="C56" s="42">
        <f>H37*B56</f>
        <v>0.5484</v>
      </c>
      <c r="D56" s="7">
        <f>D52</f>
        <v>1000.0</v>
      </c>
      <c r="E56" s="14">
        <f t="shared" si="16"/>
        <v>18.23486506199854</v>
      </c>
      <c r="F56" s="14">
        <f t="shared" si="29" ref="F56:F60">F55+E56</f>
        <v>126.9389990220895</v>
      </c>
      <c r="G56" s="7">
        <f t="shared" si="17"/>
        <v>1000.0</v>
      </c>
      <c r="H56" s="13">
        <f t="shared" si="28"/>
        <v>0.5941000000000001</v>
      </c>
      <c r="I56" s="14">
        <f t="shared" si="18"/>
        <v>18.23486506199854</v>
      </c>
      <c r="J56" s="14">
        <f t="shared" si="19"/>
        <v>108.7041339600915</v>
      </c>
      <c r="K56" s="14">
        <f t="shared" si="22"/>
        <v>83.33333333333007</v>
      </c>
      <c r="L56" s="16">
        <f t="shared" si="23"/>
        <v>0.08333333333333007</v>
      </c>
    </row>
    <row r="57" spans="8:8">
      <c r="B57" s="12">
        <v>0.55</v>
      </c>
      <c r="C57" s="42">
        <f>H37*B57</f>
        <v>0.5027</v>
      </c>
      <c r="D57" s="7">
        <f>D45*2.5</f>
        <v>1250.0</v>
      </c>
      <c r="E57" s="14">
        <f t="shared" si="16"/>
        <v>24.865725084543463</v>
      </c>
      <c r="F57" s="14">
        <f t="shared" si="29"/>
        <v>151.8047241066335</v>
      </c>
      <c r="G57" s="7">
        <f t="shared" si="17"/>
        <v>1250.0</v>
      </c>
      <c r="H57" s="13">
        <f t="shared" si="28"/>
        <v>0.5484</v>
      </c>
      <c r="I57" s="14">
        <f t="shared" si="18"/>
        <v>24.865725084543463</v>
      </c>
      <c r="J57" s="14">
        <f t="shared" si="19"/>
        <v>126.93899902209051</v>
      </c>
      <c r="K57" s="14">
        <f t="shared" si="22"/>
        <v>113.6363636363601</v>
      </c>
      <c r="L57" s="16">
        <f t="shared" si="23"/>
        <v>0.09090909090908808</v>
      </c>
    </row>
    <row r="58" spans="8:8">
      <c r="A58" s="23" t="s">
        <v>21</v>
      </c>
      <c r="B58" s="35">
        <v>0.55</v>
      </c>
      <c r="C58" s="44">
        <f>C57</f>
        <v>0.5027</v>
      </c>
      <c r="D58" s="26">
        <f>D57</f>
        <v>1250.0</v>
      </c>
      <c r="E58" s="27">
        <f t="shared" si="16"/>
        <v>24.865725084543463</v>
      </c>
      <c r="F58" s="27">
        <f t="shared" si="30" ref="F58:F62">F56+E58</f>
        <v>151.8047241066335</v>
      </c>
      <c r="G58" s="26">
        <f t="shared" si="17"/>
        <v>1250.0</v>
      </c>
      <c r="H58" s="26">
        <f>C53</f>
        <v>0.6398</v>
      </c>
      <c r="I58" s="27">
        <f t="shared" si="18"/>
        <v>24.865725084543463</v>
      </c>
      <c r="J58" s="27">
        <f t="shared" si="19"/>
        <v>126.93899902209051</v>
      </c>
      <c r="K58" s="27">
        <f t="shared" si="22"/>
        <v>340.9090909090901</v>
      </c>
      <c r="L58" s="28">
        <f t="shared" si="23"/>
        <v>0.27272727272727204</v>
      </c>
    </row>
    <row r="59" spans="8:8">
      <c r="B59" s="36">
        <v>0.500000000000001</v>
      </c>
      <c r="C59" s="46">
        <f>H37*B59</f>
        <v>0.4570000000000009</v>
      </c>
      <c r="D59" s="38">
        <f>D57</f>
        <v>1250.0</v>
      </c>
      <c r="E59" s="39">
        <f t="shared" si="16"/>
        <v>27.352297592997758</v>
      </c>
      <c r="F59" s="39">
        <f t="shared" si="30"/>
        <v>179.1570216996318</v>
      </c>
      <c r="G59" s="38">
        <f t="shared" si="17"/>
        <v>1250.0</v>
      </c>
      <c r="H59" s="13">
        <f>C58</f>
        <v>0.5027</v>
      </c>
      <c r="I59" s="39">
        <f t="shared" si="18"/>
        <v>27.352297592997758</v>
      </c>
      <c r="J59" s="39">
        <f t="shared" si="19"/>
        <v>151.80472410663418</v>
      </c>
      <c r="K59" s="14">
        <f t="shared" si="22"/>
        <v>125.0</v>
      </c>
      <c r="L59" s="16">
        <f t="shared" si="23"/>
        <v>0.1</v>
      </c>
    </row>
    <row r="60" spans="8:8">
      <c r="B60" s="12">
        <v>0.450000000000001</v>
      </c>
      <c r="C60" s="42">
        <f>H37*B60</f>
        <v>0.41130000000000094</v>
      </c>
      <c r="D60" s="7">
        <f>D57</f>
        <v>1250.0</v>
      </c>
      <c r="E60" s="14">
        <f t="shared" si="16"/>
        <v>30.3914417699975</v>
      </c>
      <c r="F60" s="14">
        <f t="shared" si="29"/>
        <v>209.5484634696295</v>
      </c>
      <c r="G60" s="7">
        <f t="shared" si="17"/>
        <v>1250.0</v>
      </c>
      <c r="H60" s="13">
        <f>C59</f>
        <v>0.4570000000000009</v>
      </c>
      <c r="I60" s="14">
        <f t="shared" si="18"/>
        <v>30.3914417699975</v>
      </c>
      <c r="J60" s="14">
        <f t="shared" si="19"/>
        <v>179.1570216996325</v>
      </c>
      <c r="K60" s="14">
        <f t="shared" si="22"/>
        <v>138.88888888889005</v>
      </c>
      <c r="L60" s="16">
        <f t="shared" si="23"/>
        <v>0.11111111111111203</v>
      </c>
    </row>
    <row r="61" spans="8:8">
      <c r="B61" s="12">
        <v>0.400000000000001</v>
      </c>
      <c r="C61" s="42">
        <f>C62</f>
        <v>0.3656000000000009</v>
      </c>
      <c r="D61" s="7">
        <f>D44*3</f>
        <v>1500.0</v>
      </c>
      <c r="E61" s="14">
        <f t="shared" si="16"/>
        <v>41.028446389496615</v>
      </c>
      <c r="F61" s="14">
        <f t="shared" si="30"/>
        <v>220.1854680891286</v>
      </c>
      <c r="G61" s="7">
        <f t="shared" si="17"/>
        <v>1500.0</v>
      </c>
      <c r="H61" s="13">
        <f>C59</f>
        <v>0.4570000000000009</v>
      </c>
      <c r="I61" s="14">
        <f t="shared" si="18"/>
        <v>41.028446389496615</v>
      </c>
      <c r="J61" s="14">
        <f t="shared" si="19"/>
        <v>179.1570216996324</v>
      </c>
      <c r="K61" s="14">
        <f t="shared" si="22"/>
        <v>375.0</v>
      </c>
      <c r="L61" s="16">
        <f t="shared" si="23"/>
        <v>0.25</v>
      </c>
    </row>
    <row r="62" spans="8:8">
      <c r="A62" s="23" t="s">
        <v>21</v>
      </c>
      <c r="B62" s="24">
        <v>0.400000000000001</v>
      </c>
      <c r="C62" s="44">
        <f>H37*B62</f>
        <v>0.3656000000000009</v>
      </c>
      <c r="D62" s="26">
        <f>D45*3</f>
        <v>1500.0</v>
      </c>
      <c r="E62" s="27">
        <f t="shared" si="16"/>
        <v>41.028446389496615</v>
      </c>
      <c r="F62" s="27">
        <f t="shared" si="30"/>
        <v>250.5769098591266</v>
      </c>
      <c r="G62" s="26">
        <f t="shared" si="17"/>
        <v>1500.0</v>
      </c>
      <c r="H62" s="25">
        <f>C58</f>
        <v>0.5027</v>
      </c>
      <c r="I62" s="27">
        <f t="shared" si="18"/>
        <v>41.028446389496615</v>
      </c>
      <c r="J62" s="27">
        <f t="shared" si="19"/>
        <v>209.5484634696304</v>
      </c>
      <c r="K62" s="27">
        <f t="shared" si="22"/>
        <v>562.5</v>
      </c>
      <c r="L62" s="28">
        <f t="shared" si="23"/>
        <v>0.375</v>
      </c>
    </row>
    <row r="63" spans="8:8">
      <c r="A63" s="29" t="s">
        <v>22</v>
      </c>
      <c r="B63" s="30">
        <v>0.400000000000001</v>
      </c>
      <c r="C63" s="45">
        <f>C62</f>
        <v>0.3656000000000009</v>
      </c>
      <c r="D63" s="32">
        <f>D62</f>
        <v>1500.0</v>
      </c>
      <c r="E63" s="33">
        <f t="shared" si="16"/>
        <v>41.028446389496615</v>
      </c>
      <c r="F63" s="33">
        <f>F62+E63</f>
        <v>291.6053562486236</v>
      </c>
      <c r="G63" s="32">
        <f t="shared" si="17"/>
        <v>1500.0</v>
      </c>
      <c r="H63" s="32">
        <f>C54</f>
        <v>0.6398</v>
      </c>
      <c r="I63" s="33">
        <f t="shared" si="18"/>
        <v>41.028446389496615</v>
      </c>
      <c r="J63" s="33">
        <f t="shared" si="19"/>
        <v>250.5769098591274</v>
      </c>
      <c r="K63" s="33">
        <f t="shared" si="22"/>
        <v>1124.99999999999</v>
      </c>
      <c r="L63" s="34">
        <f t="shared" si="23"/>
        <v>0.7499999999999933</v>
      </c>
    </row>
    <row r="64" spans="8:8">
      <c r="B64" s="7" t="s">
        <v>23</v>
      </c>
      <c r="C64" s="7"/>
      <c r="D64" s="14">
        <f t="shared" si="31" ref="D64:G64">SUM(D45:D63)</f>
        <v>19000.0</v>
      </c>
      <c r="E64" s="14">
        <f t="shared" si="31"/>
        <v>370.3298910443868</v>
      </c>
      <c r="F64" s="14">
        <f>SUM(F40:F50)</f>
        <v>393.8828148762615</v>
      </c>
      <c r="G64" s="14">
        <f t="shared" si="31"/>
        <v>19000.0</v>
      </c>
      <c r="H64" s="9"/>
      <c r="I64" s="9"/>
      <c r="J64" s="9"/>
      <c r="K64" s="9"/>
      <c r="L64" s="9"/>
    </row>
  </sheetData>
  <mergeCells count="2">
    <mergeCell ref="B2:J2"/>
    <mergeCell ref="B35:J35"/>
  </mergeCells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 6</dc:creator>
  <cp:lastModifiedBy>王佳佳</cp:lastModifiedBy>
  <dcterms:created xsi:type="dcterms:W3CDTF">2021-01-26T04:50:00Z</dcterms:created>
  <dcterms:modified xsi:type="dcterms:W3CDTF">2021-03-04T02:18:12Z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