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infrawarePen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 autoCompressPictures="1"/>
  <bookViews>
    <workbookView xWindow="360" yWindow="30" windowWidth="25755" windowHeight="11595" tabRatio="230"/>
  </bookViews>
  <sheets>
    <sheet name="skill" sheetId="1" r:id="rId1"/>
    <sheet name="monster" sheetId="5" r:id="rId2"/>
    <sheet name="enproj" sheetId="6" r:id="rId3"/>
    <sheet name="status" sheetId="2" r:id="rId4"/>
    <sheet name="boss" sheetId="3" r:id="rId5"/>
    <sheet name="stage" sheetId="4" r:id="rId6"/>
  </sheets>
  <calcPr calcId="152511" calcMode="auto" fullCalcOnLoad="0" refMode="A1" iterate="1" fullPrecision="1" calcCompleted="0" calcOnSave="0" concurrentCalc="0" forceFullCalc="0"/>
</workbook>
</file>

<file path=xl/sharedStrings.xml><?xml version="1.0" encoding="utf-8"?>
<sst xmlns="http://schemas.openxmlformats.org/spreadsheetml/2006/main" count="743" uniqueCount="381">
  <si>
    <t xml:space="preserve">_id</t>
  </si>
  <si>
    <t xml:space="preserve">skill</t>
  </si>
  <si>
    <t xml:space="preserve">눈덩이</t>
  </si>
  <si>
    <t xml:space="preserve">고드름</t>
  </si>
  <si>
    <t xml:space="preserve">반달고드름</t>
  </si>
  <si>
    <t xml:space="preserve">빙벽</t>
  </si>
  <si>
    <t xml:space="preserve">우박</t>
  </si>
  <si>
    <t xml:space="preserve">얼음회오리</t>
  </si>
  <si>
    <t xml:space="preserve">아이스에이지</t>
  </si>
  <si>
    <t xml:space="preserve">블리자드</t>
  </si>
  <si>
    <t xml:space="preserve">delay</t>
  </si>
  <si>
    <t xml:space="preserve">count</t>
  </si>
  <si>
    <t xml:space="preserve">att_increase</t>
  </si>
  <si>
    <t xml:space="preserve">delay_reduce</t>
  </si>
  <si>
    <t xml:space="preserve">size_increase</t>
  </si>
  <si>
    <t xml:space="preserve">count_increase</t>
  </si>
  <si>
    <t xml:space="preserve">sprite</t>
  </si>
  <si>
    <t xml:space="preserve">att</t>
  </si>
  <si>
    <t xml:space="preserve">_id</t>
  </si>
  <si>
    <t xml:space="preserve">작은불씨</t>
  </si>
  <si>
    <t xml:space="preserve">불씨</t>
  </si>
  <si>
    <t xml:space="preserve">거대한불씨</t>
  </si>
  <si>
    <t xml:space="preserve">불정령</t>
  </si>
  <si>
    <t xml:space="preserve">강한불정령</t>
  </si>
  <si>
    <t xml:space="preserve">name</t>
  </si>
  <si>
    <t xml:space="preserve">monster</t>
  </si>
  <si>
    <t xml:space="preserve">hp</t>
  </si>
  <si>
    <t xml:space="preserve">size</t>
  </si>
  <si>
    <t xml:space="preserve">sprite/snowball</t>
  </si>
  <si>
    <t xml:space="preserve">sprite/icicle</t>
  </si>
  <si>
    <t xml:space="preserve">sprite/halficicle</t>
  </si>
  <si>
    <t xml:space="preserve">sprite/icewall</t>
  </si>
  <si>
    <t xml:space="preserve">sprite/hail</t>
  </si>
  <si>
    <t xml:space="preserve">sprite/iceage</t>
  </si>
  <si>
    <t xml:space="preserve">sprite/blizzard</t>
  </si>
  <si>
    <t xml:space="preserve">sprite/icetornado</t>
  </si>
  <si>
    <t xml:space="preserve">1YI39qlEIkehcQKXsHTyUg</t>
  </si>
  <si>
    <t xml:space="preserve">NWTscmjKlESMcPHMRe0hXg</t>
  </si>
  <si>
    <t xml:space="preserve">BAdmjT6HC0y8LOsa1qMZvg</t>
  </si>
  <si>
    <t xml:space="preserve">x0MEnXpXpkSAeJdx9u1dxA</t>
  </si>
  <si>
    <t xml:space="preserve">Nv7SgpakukyznybxDxXzKg</t>
  </si>
  <si>
    <t xml:space="preserve">rrTgjWmPmE6tye/yifLCyQ</t>
  </si>
  <si>
    <t xml:space="preserve">8z2pJ9jvp0qxuwrUhRrmyQ</t>
  </si>
  <si>
    <t xml:space="preserve">Txp9XKcq6kSTovn/H/3gjw</t>
  </si>
  <si>
    <t xml:space="preserve">jZ9q6LkxFkil8RL3lc0PPg</t>
  </si>
  <si>
    <t xml:space="preserve">FkSB7SxxhE+q+XE4G8ZT4w</t>
  </si>
  <si>
    <t xml:space="preserve">EPruJLqK1ESOVRcE3QyTlw</t>
  </si>
  <si>
    <t xml:space="preserve">2WySlC4shUOPDHA9oxYaKw</t>
  </si>
  <si>
    <t xml:space="preserve">iW548VF8UEGD+vAuXhtSAQ</t>
  </si>
  <si>
    <t xml:space="preserve">name</t>
  </si>
  <si>
    <t xml:space="preserve">hpgen</t>
  </si>
  <si>
    <t xml:space="preserve">def</t>
  </si>
  <si>
    <t xml:space="preserve">attspeed</t>
  </si>
  <si>
    <t xml:space="preserve">exp</t>
  </si>
  <si>
    <t xml:space="preserve">coin</t>
  </si>
  <si>
    <t xml:space="preserve">skillrange</t>
  </si>
  <si>
    <t xml:space="preserve">killamount</t>
  </si>
  <si>
    <t xml:space="preserve">status</t>
  </si>
  <si/>
  <si>
    <t xml:space="preserve">e7AXSZh+E0eaC78EFNa29g</t>
  </si>
  <si>
    <t xml:space="preserve">addition</t>
  </si>
  <si>
    <t xml:space="preserve">default</t>
  </si>
  <si/>
  <si>
    <t xml:space="preserve">eHf0vPp+wk2aU5E4yd7/Yg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</si>
  <si>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</si>
  <si>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</si>
  <si>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</si>
  <si>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</si>
  <si>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</si>
  <si>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</si>
  <si>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</si>
  <si>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</si>
  <si>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mop_fire</t>
  </si>
  <si>
    <t xml:space="preserve">mop_bok</t>
  </si>
  <si>
    <t xml:space="preserve">mop_stick</t>
  </si>
  <si>
    <t xml:space="preserve">mop_turtle</t>
  </si>
  <si>
    <t xml:space="preserve">mop_bluefire</t>
  </si>
  <si>
    <t xml:space="preserve">appear</t>
  </si>
  <si>
    <t xml:space="preserve">stage_appear</t>
  </si>
  <si>
    <t xml:space="preserve">round_appear</t>
  </si>
  <si>
    <t xml:space="preserve">hp_increase</t>
  </si>
  <si>
    <t xml:space="preserve">exp_increase</t>
  </si>
  <si/>
  <si>
    <t xml:space="preserve">l84s0jqeJ0+ShvpHGehKgA</t>
  </si>
  <si>
    <t xml:space="preserve">1xmfc5j9REe0ZHIX8rDf8w</t>
  </si>
  <si>
    <t xml:space="preserve">kTDzILh6IE+jkW2qF+KXAw</t>
  </si>
  <si>
    <t xml:space="preserve">9VCtUFsTA0WcVNS71DsQNA</t>
  </si>
  <si>
    <t xml:space="preserve">uALCIjfaEky3G92iAmHJ9w</t>
  </si>
  <si>
    <t xml:space="preserve">mop_bird</t>
  </si>
  <si/>
  <si>
    <t xml:space="preserve">8gAo9LyP60OMAwTdoY8wrw</t>
  </si>
  <si>
    <t xml:space="preserve">priceamount</t>
  </si>
  <si>
    <t xml:space="preserve">boss_bird</t>
  </si>
  <si>
    <t xml:space="preserve">boss_</t>
  </si>
  <si>
    <t xml:space="preserve">boss_golem</t>
  </si>
  <si>
    <t xml:space="preserve">boss_rock</t>
  </si>
  <si>
    <t xml:space="preserve">boss_cow</t>
  </si>
  <si>
    <t xml:space="preserve">boss_bear</t>
  </si>
  <si>
    <t xml:space="preserve">increase</t>
  </si>
  <si/>
  <si>
    <t xml:space="preserve">4WVxc3VSx0O0tna/lL5NCA</t>
  </si>
  <si>
    <t xml:space="preserve">7LLesioQ0kSNXqcpCaDbeg</t>
  </si>
  <si>
    <t xml:space="preserve">JtRPf/ABQkK6YzgnTjqc1Q</t>
  </si>
  <si>
    <t xml:space="preserve">mL8Q/tFX90CNwPiHYkk0GA</t>
  </si>
  <si>
    <t xml:space="preserve">tEcjfw23XkCu//y+zqlQJQ</t>
  </si>
  <si>
    <t xml:space="preserve">얼음뭉치</t>
  </si>
  <si>
    <t xml:space="preserve">눈뭉치</t>
  </si>
  <si>
    <t xml:space="preserve">sprite/ictone</t>
  </si>
  <si/>
  <si>
    <t xml:space="preserve">zIrXoinId0iFNhZHl1++bA</t>
  </si>
  <si/>
  <si>
    <t xml:space="preserve">xL0ZSRTaC0mmTc44mg8IMw</t>
  </si>
  <si>
    <t xml:space="preserve">KVjVGRJbj0GkW3ghHwH8Tg</t>
  </si>
  <si>
    <t xml:space="preserve">ayHEKjsd8UqG8GU1Xt6tTw</t>
  </si>
  <si>
    <t xml:space="preserve">Q5y8+mUBukKyaU5ZN30mZg</t>
  </si>
  <si>
    <t xml:space="preserve">GR2VPmVTTUGofKgvmFjHVQ</t>
  </si>
  <si>
    <t xml:space="preserve">O7aBnzSfm0ariTzPxBExFw</t>
  </si>
  <si>
    <t xml:space="preserve">GlpgBelcX0qncpw9BzBXKQ</t>
  </si>
  <si>
    <t xml:space="preserve">Q3UfqJRRF0SPgkVBkbx3hw</t>
  </si>
  <si>
    <t xml:space="preserve">XCpjVMj5JUqt9ziS5P3awQ</t>
  </si>
  <si>
    <t xml:space="preserve">mop_ant</t>
  </si>
  <si>
    <t xml:space="preserve">mop_jack</t>
  </si>
  <si>
    <t xml:space="preserve">speed</t>
  </si>
  <si/>
  <si>
    <t xml:space="preserve">jebfgtgwy0aCi3wyFmHn7A</t>
  </si>
  <si>
    <t xml:space="preserve">E37YclCUk0atKge3NbdvOQ</t>
  </si>
  <si>
    <t xml:space="preserve">8</t>
  </si>
  <si>
    <t xml:space="preserve">얼음주먹</t>
  </si>
  <si>
    <t xml:space="preserve">눈폭탄</t>
  </si>
  <si/>
  <si>
    <t xml:space="preserve">sAlSjuwkNkmox3HyjOQPlQ</t>
  </si>
  <si>
    <t xml:space="preserve">patt</t>
  </si>
  <si>
    <t xml:space="preserve">pspeed</t>
  </si>
  <si>
    <t xml:space="preserve">c</t>
  </si>
  <si>
    <t xml:space="preserve">얼음방어막</t>
  </si>
  <si>
    <t xml:space="preserve">얼음빠따</t>
  </si>
  <si>
    <t xml:space="preserve">소용돌이</t>
  </si>
  <si>
    <t xml:space="preserve">얼음파동</t>
  </si>
  <si>
    <t xml:space="preserve">무적</t>
  </si>
  <si>
    <t xml:space="preserve">산탄</t>
  </si>
  <si>
    <t xml:space="preserve">explain</t>
  </si>
  <si>
    <t xml:space="preserve">note</t>
  </si>
  <si>
    <t xml:space="preserve">pass</t>
  </si>
  <si>
    <t xml:space="preserve">keep</t>
  </si>
  <si>
    <t xml:space="preserve">keep_increase</t>
  </si>
  <si>
    <t xml:space="preserve">obstaacle</t>
  </si>
  <si>
    <t xml:space="preserve">obstacle</t>
  </si>
  <si>
    <t xml:space="preserve">continue</t>
  </si>
  <si>
    <t xml:space="preserve">none</t>
  </si>
  <si>
    <t xml:space="preserve">continuee</t>
  </si>
  <si/>
  <si>
    <t xml:space="preserve">u9VGjry1BESzo46bAmXOQg</t>
  </si>
  <si>
    <t xml:space="preserve">HJCxWuQGLEyzxZkpf/s7+Q</t>
  </si>
  <si>
    <t xml:space="preserve">dejPA7ZZvkKW83lA1QUQCQ</t>
  </si>
  <si>
    <t xml:space="preserve">K1BTnZfB2kWbObm+5JLgSQ</t>
  </si>
  <si>
    <t xml:space="preserve">iYqYA2TFhU6d36X/SwpGHA</t>
  </si>
  <si>
    <t xml:space="preserve">wXhpxA4yqEW1NBNV40y6rA</t>
  </si>
  <si>
    <t xml:space="preserve">Lnrq0Qp3nEu1QeUh1ApxEA</t>
  </si>
  <si>
    <t xml:space="preserve">FEnZnNX24kWluYtm4cqJfg</t>
  </si>
  <si>
    <t xml:space="preserve">UwutR9kZ3EixiomFUKMhTg</t>
  </si>
  <si>
    <t xml:space="preserve">tnqtLH8SiUq5SfVK11iPqA</t>
  </si>
  <si>
    <t xml:space="preserve">SA5d+nQZzEWyxoNuhU+Naw</t>
  </si>
  <si>
    <t xml:space="preserve">Tq+CR0pBE0CX5vqWS90PAw</t>
  </si>
  <si>
    <t xml:space="preserve">TAJG8FHa00aP7U66nf0Aqw</t>
  </si>
  <si>
    <t xml:space="preserve">4K+N6+YPVECfus1pPsfuXQ</t>
  </si>
  <si>
    <t xml:space="preserve">be8bZ1lxC0+P00Vb0G3asQ</t>
  </si>
  <si>
    <t xml:space="preserve">hQT4FoA9pke18i999uPtaw</t>
  </si>
  <si>
    <t xml:space="preserve">stage</t>
  </si>
  <si>
    <t xml:space="preserve">condition</t>
  </si>
  <si>
    <t xml:space="preserve">conditionA</t>
  </si>
  <si>
    <t xml:space="preserve">conditionB</t>
  </si>
  <si>
    <t xml:space="preserve">conditionT</t>
  </si>
  <si>
    <t xml:space="preserve">reward</t>
  </si>
  <si>
    <t xml:space="preserve">appear_time</t>
  </si>
  <si>
    <t xml:space="preserve">s</t>
  </si>
  <si/>
  <si>
    <t xml:space="preserve">S4cO+7g73kSC//RCNr49Eg</t>
  </si>
  <si>
    <t xml:space="preserve">5Eog+fJivU2oDVll81v+QQ</t>
  </si>
  <si>
    <t xml:space="preserve">zNS43tSa4kmhOggLqnp2/A</t>
  </si>
  <si>
    <t xml:space="preserve">M0io+FmkfESkyDRr3Lsivg</t>
  </si>
  <si>
    <t xml:space="preserve">mob_fire</t>
  </si>
  <si>
    <t xml:space="preserve">mob_bok</t>
  </si>
  <si>
    <t xml:space="preserve">mob_stick</t>
  </si>
  <si>
    <t xml:space="preserve">mob_turtle</t>
  </si>
  <si>
    <t xml:space="preserve">mob_ant</t>
  </si>
  <si>
    <t xml:space="preserve">mob_jack</t>
  </si>
  <si>
    <t xml:space="preserve">mob_bluefire</t>
  </si>
  <si>
    <t xml:space="preserve">mob_mam</t>
  </si>
  <si>
    <t xml:space="preserve">mob_carb</t>
  </si>
  <si>
    <t xml:space="preserve">mob_deer</t>
  </si>
  <si>
    <t xml:space="preserve">map</t>
  </si>
  <si/>
  <si>
    <t xml:space="preserve">UqOBjr+LakW9OE61quvEOQ</t>
  </si>
  <si>
    <t xml:space="preserve">7oP5n9ovXEK+bbIC8iuZMA</t>
  </si>
  <si>
    <t xml:space="preserve">QEm467P+ck6FXvY1BWI/QA</t>
  </si>
  <si>
    <t xml:space="preserve">oN7gigvYvkCP1gYaQUFzpg</t>
  </si>
  <si>
    <t xml:space="preserve">xiaNlJj0D02QBXqMTggxXA</t>
  </si>
  <si>
    <t xml:space="preserve">sizex</t>
  </si>
  <si>
    <t xml:space="preserve">sizey</t>
  </si>
  <si>
    <t xml:space="preserve">snowrock0</t>
  </si>
  <si>
    <t xml:space="preserve">snowrock1</t>
  </si>
  <si>
    <t xml:space="preserve">snowrock2</t>
  </si>
  <si>
    <t xml:space="preserve">snowrock3</t>
  </si>
  <si>
    <t xml:space="preserve">rock0</t>
  </si>
  <si>
    <t xml:space="preserve">rock1</t>
  </si>
  <si>
    <t xml:space="preserve">tree</t>
  </si>
  <si>
    <t xml:space="preserve">skull</t>
  </si>
  <si>
    <t xml:space="preserve">rib</t>
  </si>
  <si>
    <t xml:space="preserve">mob_crab</t>
  </si>
  <si>
    <t xml:space="preserve">15</t>
  </si>
  <si/>
  <si>
    <t xml:space="preserve">utfj/KusT0q9e9ADgg8p9g</t>
  </si>
  <si>
    <t xml:space="preserve">f3YdoHHnJEmHPLOHPk8tHA</t>
  </si>
  <si>
    <t xml:space="preserve">lLIxSPJ5jk6H8IhzXjd5Ag</t>
  </si>
  <si>
    <t xml:space="preserve">+r0e9D3k7kuvrrcjW7rTWA</t>
  </si>
  <si>
    <t xml:space="preserve">N6Ah1yXV/0mnzDRZhUhoew</t>
  </si>
  <si>
    <t xml:space="preserve">7q1A0hzTv0e0ZkrUDizxDQ</t>
  </si>
  <si>
    <t xml:space="preserve">JiEy726Vn0i6qgPI9aQTRQ</t>
  </si>
  <si>
    <t xml:space="preserve">OXygPyEDNESF1Uo4kpU9UA</t>
  </si>
  <si>
    <t xml:space="preserve">D/jPgeJpjkiT0hqDPsmOZw</t>
  </si>
  <si>
    <t xml:space="preserve">boss_owl</t>
  </si>
  <si>
    <t xml:space="preserve">skill0</t>
  </si>
  <si>
    <t xml:space="preserve">skill1</t>
  </si>
  <si/>
  <si>
    <t xml:space="preserve">W3z0ATuqbkKttkboCpXzTg</t>
  </si>
  <si>
    <t xml:space="preserve">9oZ4bAUw3EaaXJyde7jotg</t>
  </si>
  <si>
    <t xml:space="preserve">p7Lei6NHm0mU6A3yoCYsjQ</t>
  </si>
  <si>
    <t xml:space="preserve">w8cURakZekSSKtD9r+3WnA</t>
  </si>
  <si>
    <t xml:space="preserve">m4KGirv16U+HZ1CPc/XEAQ</t>
  </si>
  <si/>
  <si>
    <t xml:space="preserve">j6havu18FkO2GTlo+CyQyg</t>
  </si>
  <si>
    <t xml:space="preserve">N5N6gU+ysEqOQbdz1hczog</t>
  </si>
  <si>
    <t xml:space="preserve">552Me0Rk506ghDFAyrQSwA</t>
  </si>
  <si>
    <t xml:space="preserve">jsxP8eNXM0mKlWitTcpTGA</t>
  </si>
  <si>
    <t xml:space="preserve">osCjoq/EX0WhMYuWNZYtkg</t>
  </si>
  <si>
    <t xml:space="preserve">=</t>
  </si>
  <si>
    <t xml:space="preserve">max</t>
  </si>
  <si>
    <t xml:space="preserve">maxlvl</t>
  </si>
  <si>
    <t xml:space="preserve">max_level</t>
  </si>
  <si>
    <t xml:space="preserve">체력</t>
  </si>
  <si>
    <t xml:space="preserve">공격력</t>
  </si>
  <si>
    <t xml:space="preserve">방어력</t>
  </si>
  <si>
    <t xml:space="preserve">체력재생</t>
  </si>
  <si>
    <t xml:space="preserve">쿨타임감소</t>
  </si>
  <si>
    <t xml:space="preserve">스킬크기</t>
  </si>
  <si>
    <t xml:space="preserve">시전속도</t>
  </si>
  <si>
    <t xml:space="preserve">경험치</t>
  </si>
  <si>
    <t xml:space="preserve">경험치획득량</t>
  </si>
  <si>
    <t xml:space="preserve">회복량</t>
  </si>
  <si>
    <t xml:space="preserve">이동속도</t>
  </si>
  <si>
    <t xml:space="preserve">infomation</t>
  </si>
  <si>
    <t xml:space="preserve">최대체력을 증가시킨다.</t>
  </si>
  <si>
    <t xml:space="preserve">공격력을 증가시킨다.</t>
  </si>
  <si>
    <t xml:space="preserve">방어력을 얻는다.</t>
  </si>
  <si>
    <t xml:space="preserve">매초 소량의 체력을 회복시킨다.</t>
  </si>
  <si>
    <t xml:space="preserve">스킬의 속도</t>
  </si>
  <si>
    <t xml:space="preserve">스킬의 시전속도를 단축시킨다.</t>
  </si>
  <si>
    <t xml:space="preserve">경험치 획득량이 증가한다.</t>
  </si>
  <si>
    <t xml:space="preserve">스킬크기가 증가한다.</t>
  </si>
  <si>
    <t xml:space="preserve">모든 회복량이 증가한다.</t>
  </si>
  <si>
    <t xml:space="preserve">이동속도가 증가한다.</t>
  </si>
  <si>
    <t xml:space="preserve">최대체력을 증가한다.</t>
  </si>
  <si>
    <t xml:space="preserve">공격력을 증가한다.</t>
  </si>
  <si>
    <t xml:space="preserve">매초 소량의 체력을 회복한다.</t>
  </si>
  <si>
    <t xml:space="preserve">잘뭉친 눈덩이</t>
  </si>
  <si>
    <t xml:space="preserve">잘 뭉친 눈덩이</t>
  </si>
  <si>
    <t xml:space="preserve">얼음주먹으로 강력한 데미지를 준다.</t>
  </si>
  <si>
    <t xml:space="preserve">단단한 얼음으로 강력한 데미지를 준다.</t>
  </si>
  <si>
    <t xml:space="preserve">뾰족한 얼음이 적을 관통한다.</t>
  </si>
  <si>
    <t xml:space="preserve">반달얼음을 여러갈래로 발사한다.</t>
  </si>
  <si>
    <t xml:space="preserve">하늘에서 우박이!</t>
  </si>
  <si>
    <t xml:space="preserve">빙벽을 생성해 길을 막는다.</t>
  </si>
  <si>
    <t xml:space="preserve">일정 체력이 있는 빙벽을 생성한다.</t>
  </si>
  <si>
    <t xml:space="preserve">눈사람주변에 회오리를 만들어 근접한 적에게 지속피해를 준다.</t>
  </si>
  <si>
    <t xml:space="preserve">순간적으로 맵을 얼리며 주변의 몬스터에게 강력한 피해를 준다.</t>
  </si>
  <si>
    <t xml:space="preserve">블리자드를 몰아쳐</t>
  </si>
  <si>
    <t xml:space="preserve">블리자드를 불러와 적의 속도를 늦추고 데미지를 준다.</t>
  </si>
  <si>
    <t xml:space="preserve">순간적으로 맵을 얼리며 주변의 적에게 강력한 피해를 준다.</t>
  </si>
  <si>
    <t xml:space="preserve">대상에게 닿는 순간 범위피해를 준다.</t>
  </si>
  <si>
    <t xml:space="preserve">적에게 닿는 순간 범위피해를 준다.</t>
  </si>
  <si>
    <t xml:space="preserve">방어막을</t>
  </si>
  <si>
    <t xml:space="preserve">일정 체력의 방어막을 생성한다.</t>
  </si>
  <si>
    <t xml:space="preserve">근접한 적을 빠따로 떨쳐낸다.</t>
  </si>
  <si>
    <t xml:space="preserve">?</t>
  </si>
  <si>
    <t xml:space="preserve">주기적으로 파동을 발산해 적을 밀쳐내고 데미지를 준다.</t>
  </si>
  <si>
    <t xml:space="preserve">일정 시간동안 무적이 된다.</t>
  </si>
  <si>
    <t xml:space="preserve">얼음 산탄을 발사한다.</t>
  </si>
  <si>
    <t xml:space="preserve">체력 50% 증가</t>
  </si>
  <si>
    <t xml:space="preserve">공격력 10% 증가</t>
  </si>
  <si>
    <t xml:space="preserve">val</t>
  </si>
  <si/>
  <si>
    <t xml:space="preserve">7G/uy/d+XUq+hb1idKgcKw</t>
  </si>
  <si>
    <t xml:space="preserve">nhBbNsmDpUOy343k+irhhw</t>
  </si>
  <si>
    <t xml:space="preserve">2qdwH+Eqq0qi76gM+HEpSg</t>
  </si>
  <si>
    <t xml:space="preserve">dGD2J/13Ak60ubtLOTmU7A</t>
  </si>
  <si>
    <t xml:space="preserve">hluuyb8xDkq3igjPq3UZrQ</t>
  </si>
  <si>
    <t xml:space="preserve">lZ58eF6zQEqU7UxPZqxY5g</t>
  </si>
  <si>
    <t xml:space="preserve">+fNq81zBhk2AJPDimVASnQ</t>
  </si>
  <si>
    <t xml:space="preserve">GGgTfHjnFUu5Yx8sijXu/Q</t>
  </si>
  <si>
    <t xml:space="preserve">Wfu556tlIkGpgHS1/b8wRQ</t>
  </si>
  <si>
    <t xml:space="preserve">information</t>
  </si>
  <si>
    <t xml:space="preserve">price</t>
  </si>
  <si>
    <t xml:space="preserve">cool</t>
  </si>
  <si>
    <t xml:space="preserve">appear_term</t>
  </si>
  <si/>
  <si>
    <t xml:space="preserve">e3ywpdo+tkG3rGFzadDOZQ</t>
  </si>
  <si/>
  <si>
    <t xml:space="preserve">ou4jSwVOP0WiG5CBsppWRA</t>
  </si>
  <si>
    <t xml:space="preserve">독병</t>
  </si>
  <si>
    <t xml:space="preserve">천둥망치</t>
  </si>
  <si>
    <t xml:space="preserve">독병을 던저 광역 지속 피해를 입힌다.</t>
  </si>
  <si>
    <t xml:space="preserve">강력한 데미지를 주는 망치를 적들에게 다단히트!</t>
  </si>
  <si/>
  <si>
    <t xml:space="preserve">BIr97MzFFEqSkH79ajRcIQ</t>
  </si>
  <si>
    <t xml:space="preserve">80jHuiqyGkmbPMFYa7j/WA</t>
  </si>
  <si>
    <t xml:space="preserve">SmqeNM7xnEiwpUgalIDKuQ</t>
  </si>
  <si>
    <t xml:space="preserve">7Zq+FZr4EU2JUSJGYb5l3w</t>
  </si>
  <si>
    <t xml:space="preserve">nyGjwUuGSU28kZnltbYfyg</t>
  </si>
  <si>
    <t xml:space="preserve">8EUv2r2Q3Umy56rbAoz3YA</t>
  </si>
  <si>
    <t xml:space="preserve">VeBdIaS8+kW7pD5h7TjldA</t>
  </si>
  <si>
    <t xml:space="preserve">range</t>
  </si>
  <si>
    <t xml:space="preserve">fireball</t>
  </si>
  <si>
    <t xml:space="preserve">lightning</t>
  </si>
  <si>
    <t xml:space="preserve">owl_shot</t>
  </si>
  <si>
    <t xml:space="preserve">bear_shot</t>
  </si>
  <si/>
  <si>
    <t xml:space="preserve">z65T2Hcot0+fcRJxc1V4ZA</t>
  </si>
  <si>
    <t xml:space="preserve">6q3skcv+nUCSzHwhTFtnVw</t>
  </si>
  <si>
    <t xml:space="preserve">jrRaKBXFPkmy/QSsvp6HtQ</t>
  </si>
  <si>
    <t xml:space="preserve">hc1sZU2dREyQjNX69/i7XQ</t>
  </si>
  <si>
    <t xml:space="preserve">번개</t>
  </si>
  <si>
    <t xml:space="preserve">지뢰</t>
  </si>
  <si>
    <t xml:space="preserve">중력장</t>
  </si>
  <si>
    <t xml:space="preserve">친구</t>
  </si>
  <si>
    <t xml:space="preserve">적을 얼려버리는 쫄따구 펫과 함께 싸운다.</t>
  </si>
  <si>
    <t xml:space="preserve">아돈빠가돈!</t>
  </si>
  <si>
    <t xml:space="preserve">쌌드라욘마인~</t>
  </si>
  <si>
    <t xml:space="preserve">쌋드라요마인~</t>
  </si>
  <si>
    <t xml:space="preserve">하늘에서 주기적으로 번개가 친다.</t>
  </si>
  <si>
    <t xml:space="preserve">mob_snail</t>
  </si>
  <si>
    <t xml:space="preserve">mob_beetle</t>
  </si>
  <si>
    <t xml:space="preserve">mob_monkey</t>
  </si>
  <si>
    <t xml:space="preserve">mob_flamingo</t>
  </si>
  <si>
    <t xml:space="preserve">mob_dragonfly</t>
  </si>
  <si>
    <t xml:space="preserve">mob_candle</t>
  </si>
  <si>
    <t xml:space="preserve">mob_rino</t>
  </si>
  <si/>
  <si>
    <t xml:space="preserve">ovShOG9vz0qBynU3N7A27A</t>
  </si>
  <si>
    <t xml:space="preserve">xL7qVxJe9kysLVTIKmzuuA</t>
  </si>
  <si>
    <t xml:space="preserve">TUdRpRMhK0G1XmYAGm6uEw</t>
  </si>
  <si>
    <t xml:space="preserve">cMp9+kAl8UGgcTM+7tuyXA</t>
  </si>
  <si>
    <t xml:space="preserve">JP9AY1x9sUa2WAweqi0Hyg</t>
  </si>
  <si>
    <t xml:space="preserve">z72/TXkgfEOAI1RcEnbf9w</t>
  </si>
  <si>
    <t xml:space="preserve">6ZQSDtiDc0+ujLraF9ULlw</t>
  </si>
  <si>
    <t xml:space="preserve">zBnDreY2EUyIgqqT0I1oCg</t>
  </si>
  <si>
    <t xml:space="preserve">Zwv52fG5a0uz2w+Mw1X1EA</t>
  </si>
  <si>
    <t xml:space="preserve">80qA8yn0HkK7i+4isj1VAA</t>
  </si>
  <si>
    <t xml:space="preserve">MO77fenG+EGDXqDfjx0GwQ</t>
  </si>
  <si>
    <t xml:space="preserve">bwGMcqR0B0uFKpIP/arGGw</t>
  </si>
  <si>
    <t xml:space="preserve">XXMW6jdsDkqbQDiagvTvAA</t>
  </si>
  <si>
    <t xml:space="preserve">boss_scarecrow</t>
  </si>
  <si>
    <t xml:space="preserve">scarecrow_shot</t>
  </si>
  <si/>
  <si>
    <t xml:space="preserve">Og45GfRUM0CqJQUz3H+9AA</t>
  </si>
  <si>
    <t xml:space="preserve">vVPBgEN7WUi/lGlzyJ5/Qg</t>
  </si>
  <si>
    <t xml:space="preserve">skin</t>
  </si>
  <si>
    <t xml:space="preserve">슬롯</t>
  </si>
  <si>
    <t xml:space="preserve">슬롯증가</t>
  </si>
  <si>
    <t xml:space="preserve">유물 장착 슬롯 증가</t>
  </si>
  <si>
    <t xml:space="preserve"/>
  </si>
  <si>
    <t xml:space="preserve">DUqi+8ckB0qblBzm6KlcNg</t>
  </si>
  <si>
    <t xml:space="preserve">OP592CHEkEqaCW4o+WCZNw</t>
  </si>
  <si>
    <t xml:space="preserve">boss_flower</t>
  </si>
  <si>
    <t xml:space="preserve">1Ym7RLkBgUCA9I+gVXisAQ</t>
  </si>
  <si>
    <t xml:space="preserve">boss_bigbettle</t>
  </si>
  <si>
    <t xml:space="preserve">kdsl2jzhtU6rPAELOI8Tbw</t>
  </si>
  <si>
    <t xml:space="preserve">flower_thorn</t>
  </si>
  <si>
    <t xml:space="preserve">PtYsPmNIh06wyUfSH4KX0w</t>
  </si>
  <si>
    <t xml:space="preserve">flower_mine</t>
  </si>
  <si>
    <t xml:space="preserve">1EG4vgTgYUO8MktQYh1lag</t>
  </si>
  <si>
    <t xml:space="preserve">banana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</si>
</sst>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0.0_ "/>
    <numFmt numFmtId="66" formatCode="0.00_ "/>
  </numFmts>
  <fonts count="23">
    <font>
      <sz val="11"/>
      <color theme="1"/>
      <name val="맑은 고딕"/>
    </font>
    <font>
      <sz val="8"/>
      <color rgb="FF000000"/>
      <name val="맑은 고딕"/>
    </font>
    <font>
      <sz val="11"/>
      <color theme="10"/>
      <name val="맑은 고딕"/>
    </font>
    <font>
      <sz val="11"/>
      <color theme="11"/>
      <name val="맑은 고딕"/>
    </font>
    <font>
      <sz val="8"/>
      <color rgb="FF000000"/>
      <name val="돋움"/>
    </font>
    <font>
      <sz val="8"/>
      <color rgb="FF000000"/>
      <name val="맑은 고딕"/>
      <scheme val="minor"/>
    </font>
    <font>
      <sz val="11"/>
      <color rgb="FFFF0000"/>
      <name val="맑은 고딕"/>
    </font>
    <font>
      <sz val="18"/>
      <color theme="3"/>
      <name val="맑은 고딕"/>
    </font>
    <font>
      <b/>
      <sz val="15"/>
      <color theme="3"/>
      <name val="맑은 고딕"/>
    </font>
    <font>
      <b/>
      <sz val="13"/>
      <color theme="3"/>
      <name val="맑은 고딕"/>
    </font>
    <font>
      <b/>
      <sz val="11"/>
      <color theme="3"/>
      <name val="맑은 고딕"/>
    </font>
    <font>
      <sz val="11"/>
      <color rgb="FF3F3F76"/>
      <name val="맑은 고딕"/>
    </font>
    <font>
      <b/>
      <sz val="11"/>
      <color rgb="FF3F3F3F"/>
      <name val="맑은 고딕"/>
    </font>
    <font>
      <b/>
      <sz val="11"/>
      <color rgb="FFFA7D00"/>
      <name val="맑은 고딕"/>
    </font>
    <font>
      <b/>
      <sz val="11"/>
      <color rgb="FFFFFFFF"/>
      <name val="맑은 고딕"/>
    </font>
    <font>
      <sz val="11"/>
      <color rgb="FFFA7D00"/>
      <name val="맑은 고딕"/>
    </font>
    <font>
      <b/>
      <sz val="11"/>
      <color theme="1"/>
      <name val="맑은 고딕"/>
    </font>
    <font>
      <sz val="11"/>
      <color rgb="FF006100"/>
      <name val="맑은 고딕"/>
    </font>
    <font>
      <sz val="11"/>
      <color rgb="FF9C0006"/>
      <name val="맑은 고딕"/>
    </font>
    <font>
      <sz val="11"/>
      <color rgb="FF9C6500"/>
      <name val="맑은 고딕"/>
    </font>
    <font>
      <sz val="11"/>
      <color theme="0"/>
      <name val="맑은 고딕"/>
    </font>
    <font>
      <i/>
      <sz val="11"/>
      <color rgb="FF7F7F7F"/>
      <name val="맑은 고딕"/>
    </font>
    <font>
      <sz val="11"/>
      <color theme="7" tint="0.79998"/>
      <name val="맑은 고딕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7070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9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43" fontId="0" fillId="0" borderId="0" xfId="0" applyAlignment="0">
      <alignment vertical="center"/>
    </xf>
    <xf numFmtId="7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64" fontId="0" fillId="0" borderId="0" xfId="0" applyAlignment="0">
      <alignment vertical="center"/>
    </xf>
    <xf numFmtId="0" fontId="0" fillId="2" borderId="4" xfId="0" applyAlignment="0">
      <alignment vertical="center"/>
    </xf>
    <xf numFmtId="0" fontId="6" fillId="0" borderId="0" xfId="0" applyAlignment="0">
      <alignment vertical="center"/>
    </xf>
    <xf numFmtId="0" fontId="7" fillId="0" borderId="0" xfId="0" applyAlignment="0">
      <alignment vertical="center"/>
    </xf>
    <xf numFmtId="0" fontId="8" fillId="0" borderId="5" xfId="0" applyAlignment="0">
      <alignment vertical="center"/>
    </xf>
    <xf numFmtId="0" fontId="9" fillId="0" borderId="6" xfId="0" applyAlignment="0">
      <alignment vertical="center"/>
    </xf>
    <xf numFmtId="0" fontId="10" fillId="0" borderId="7" xfId="0" applyAlignment="0">
      <alignment vertical="center"/>
    </xf>
    <xf numFmtId="0" fontId="10" fillId="0" borderId="0" xfId="0" applyAlignment="0">
      <alignment vertical="center"/>
    </xf>
    <xf numFmtId="0" fontId="11" fillId="3" borderId="8" xfId="0" applyAlignment="0">
      <alignment vertical="center"/>
    </xf>
    <xf numFmtId="0" fontId="12" fillId="4" borderId="9" xfId="0" applyAlignment="0">
      <alignment vertical="center"/>
    </xf>
    <xf numFmtId="0" fontId="13" fillId="4" borderId="8" xfId="0" applyAlignment="0">
      <alignment vertical="center"/>
    </xf>
    <xf numFmtId="0" fontId="14" fillId="5" borderId="10" xfId="0" applyAlignment="0">
      <alignment vertical="center"/>
    </xf>
    <xf numFmtId="0" fontId="15" fillId="0" borderId="11" xfId="0" applyAlignment="0">
      <alignment vertical="center"/>
    </xf>
    <xf numFmtId="0" fontId="16" fillId="0" borderId="12" xfId="0" applyAlignment="0">
      <alignment vertical="center"/>
    </xf>
    <xf numFmtId="0" fontId="17" fillId="6" borderId="0" xfId="0" applyAlignment="0">
      <alignment vertical="center"/>
    </xf>
    <xf numFmtId="0" fontId="18" fillId="7" borderId="0" xfId="0" applyAlignment="0">
      <alignment vertical="center"/>
    </xf>
    <xf numFmtId="0" fontId="19" fillId="8" borderId="0" xfId="0" applyAlignment="0">
      <alignment vertical="center"/>
    </xf>
    <xf numFmtId="0" fontId="20" fillId="9" borderId="0" xfId="0" applyAlignment="0">
      <alignment vertical="center"/>
    </xf>
    <xf numFmtId="0" fontId="0" fillId="10" borderId="0" xfId="0" applyAlignment="0">
      <alignment vertical="center"/>
    </xf>
    <xf numFmtId="0" fontId="0" fillId="11" borderId="0" xfId="0" applyAlignment="0">
      <alignment vertical="center"/>
    </xf>
    <xf numFmtId="0" fontId="20" fillId="12" borderId="0" xfId="0" applyAlignment="0">
      <alignment vertical="center"/>
    </xf>
    <xf numFmtId="0" fontId="20" fillId="13" borderId="0" xfId="0" applyAlignment="0">
      <alignment vertical="center"/>
    </xf>
    <xf numFmtId="0" fontId="0" fillId="14" borderId="0" xfId="0" applyAlignment="0">
      <alignment vertical="center"/>
    </xf>
    <xf numFmtId="0" fontId="0" fillId="15" borderId="0" xfId="0" applyAlignment="0">
      <alignment vertical="center"/>
    </xf>
    <xf numFmtId="0" fontId="20" fillId="16" borderId="0" xfId="0" applyAlignment="0">
      <alignment vertical="center"/>
    </xf>
    <xf numFmtId="0" fontId="20" fillId="17" borderId="0" xfId="0" applyAlignment="0">
      <alignment vertical="center"/>
    </xf>
    <xf numFmtId="0" fontId="0" fillId="18" borderId="0" xfId="0" applyAlignment="0">
      <alignment vertical="center"/>
    </xf>
    <xf numFmtId="0" fontId="0" fillId="19" borderId="0" xfId="0" applyAlignment="0">
      <alignment vertical="center"/>
    </xf>
    <xf numFmtId="0" fontId="20" fillId="20" borderId="0" xfId="0" applyAlignment="0">
      <alignment vertical="center"/>
    </xf>
    <xf numFmtId="0" fontId="20" fillId="21" borderId="0" xfId="0" applyAlignment="0">
      <alignment vertical="center"/>
    </xf>
    <xf numFmtId="0" fontId="0" fillId="22" borderId="0" xfId="0" applyAlignment="0">
      <alignment vertical="center"/>
    </xf>
    <xf numFmtId="0" fontId="0" fillId="23" borderId="0" xfId="0" applyAlignment="0">
      <alignment vertical="center"/>
    </xf>
    <xf numFmtId="0" fontId="20" fillId="24" borderId="0" xfId="0" applyAlignment="0">
      <alignment vertical="center"/>
    </xf>
    <xf numFmtId="0" fontId="20" fillId="25" borderId="0" xfId="0" applyAlignment="0">
      <alignment vertical="center"/>
    </xf>
    <xf numFmtId="0" fontId="0" fillId="26" borderId="0" xfId="0" applyAlignment="0">
      <alignment vertical="center"/>
    </xf>
    <xf numFmtId="0" fontId="0" fillId="27" borderId="0" xfId="0" applyAlignment="0">
      <alignment vertical="center"/>
    </xf>
    <xf numFmtId="0" fontId="20" fillId="28" borderId="0" xfId="0" applyAlignment="0">
      <alignment vertical="center"/>
    </xf>
    <xf numFmtId="0" fontId="20" fillId="29" borderId="0" xfId="0" applyAlignment="0">
      <alignment vertical="center"/>
    </xf>
    <xf numFmtId="0" fontId="0" fillId="30" borderId="0" xfId="0" applyAlignment="0">
      <alignment vertical="center"/>
    </xf>
    <xf numFmtId="0" fontId="0" fillId="31" borderId="0" xfId="0" applyAlignment="0">
      <alignment vertical="center"/>
    </xf>
    <xf numFmtId="0" fontId="20" fillId="32" borderId="0" xfId="0" applyAlignment="0">
      <alignment vertical="center"/>
    </xf>
    <xf numFmtId="0" fontId="21" fillId="0" borderId="0" xfId="0" applyAlignment="0">
      <alignment vertical="center"/>
    </xf>
  </cellStyleXfs>
  <cellXfs count="28">
    <xf numFmtId="0" fontId="0" fillId="0" borderId="0" xfId="0" applyAlignment="0">
      <alignment vertical="center"/>
    </xf>
    <xf numFmtId="0" fontId="0" fillId="0" borderId="1" xfId="0" applyBorder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0">
      <alignment vertical="center"/>
    </xf>
    <xf numFmtId="0" fontId="0" fillId="0" borderId="13" xfId="0" applyBorder="1" applyAlignment="0">
      <alignment vertical="center"/>
    </xf>
    <xf numFmtId="0" fontId="0" fillId="0" borderId="2" xfId="0" applyBorder="1" applyFill="1" applyAlignment="1">
      <alignment horizontal="right" vertical="center"/>
    </xf>
    <xf numFmtId="0" fontId="0" fillId="22" borderId="2" xfId="0" applyBorder="1" applyFill="1" applyAlignment="1">
      <alignment horizontal="center" vertical="center"/>
    </xf>
    <xf numFmtId="0" fontId="0" fillId="33" borderId="2" xfId="0" applyBorder="1" applyFill="1" applyAlignment="1">
      <alignment horizontal="center" vertical="center"/>
    </xf>
    <xf numFmtId="0" fontId="22" fillId="22" borderId="2" xfId="0" applyBorder="1" applyFill="1" applyAlignment="1">
      <alignment horizontal="center" vertical="center"/>
    </xf>
    <xf numFmtId="0" fontId="22" fillId="33" borderId="2" xfId="0" applyBorder="1" applyFill="1" applyAlignment="1">
      <alignment horizontal="center" vertical="center"/>
    </xf>
    <xf numFmtId="0" fontId="22" fillId="0" borderId="2" xfId="0" applyBorder="1" applyAlignment="1">
      <alignment horizontal="center" vertical="center"/>
    </xf>
    <xf numFmtId="0" fontId="22" fillId="0" borderId="2" xfId="0" applyBorder="1" applyFill="1" applyAlignment="1">
      <alignment horizontal="center" vertical="center"/>
    </xf>
    <xf numFmtId="65" fontId="0" fillId="22" borderId="2" xfId="0" applyNumberFormat="1" applyBorder="1" applyFill="1" applyAlignment="1">
      <alignment horizontal="center" vertical="center"/>
    </xf>
    <xf numFmtId="66" fontId="0" fillId="22" borderId="2" xfId="0" applyNumberFormat="1" applyBorder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6" borderId="2" xfId="0" applyBorder="1" applyFill="1" applyAlignment="1">
      <alignment horizontal="center" vertical="center"/>
    </xf>
    <xf numFmtId="0" fontId="0" fillId="30" borderId="2" xfId="0" applyBorder="1" applyFill="1" applyAlignment="1">
      <alignment horizontal="center" vertical="center"/>
    </xf>
    <xf numFmtId="0" fontId="0" fillId="26" borderId="2" xfId="0" applyBorder="1" applyFill="1" applyAlignment="0">
      <alignment vertical="center"/>
    </xf>
    <xf numFmtId="0" fontId="0" fillId="34" borderId="2" xfId="0" applyBorder="1" applyFill="1" applyAlignment="1">
      <alignment horizontal="center" vertical="center"/>
    </xf>
    <xf numFmtId="0" fontId="0" fillId="35" borderId="2" xfId="0" applyBorder="1" applyFill="1" applyAlignment="0">
      <alignment vertical="center"/>
    </xf>
    <xf numFmtId="0" fontId="0" fillId="35" borderId="2" xfId="0" applyBorder="1" applyFill="1" applyAlignment="1">
      <alignment horizontal="center" vertical="center"/>
    </xf>
    <xf numFmtId="0" fontId="0" fillId="36" borderId="2" xfId="0" applyBorder="1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selection activeCell="R28" sqref="R28"/>
    </sheetView>
  </sheetViews>
  <sheetFormatPr defaultRowHeight="16.5"/>
  <cols>
    <col min="1" max="1" width="27.62999916" customWidth="1"/>
    <col min="2" max="2" width="6.25500011" customWidth="1"/>
    <col min="3" max="3" width="13.00500011" customWidth="1"/>
    <col min="4" max="4" width="10.63000011" customWidth="1"/>
    <col min="5" max="5" width="56.50500107" customWidth="1"/>
    <col min="6" max="6" width="70.50499725" customWidth="1"/>
    <col min="7" max="7" width="7.88000011" customWidth="1"/>
    <col min="8" max="8" width="6.38000011" customWidth="1"/>
    <col min="9" max="9" width="11.50500011" customWidth="1"/>
    <col min="10" max="10" width="6.00500011" customWidth="1"/>
    <col min="11" max="11" width="12.75500011" customWidth="1"/>
    <col min="12" max="12" width="5.63000011" customWidth="1"/>
    <col min="13" max="13" width="13.75500011" customWidth="1"/>
    <col min="14" max="14" width="12.50500011" customWidth="1"/>
    <col min="15" max="15" width="6.38000011" customWidth="1"/>
    <col min="16" max="18" width="14.38000011" customWidth="1"/>
  </cols>
  <sheetData>
    <row r="1" spans="1:18">
      <c r="A1" s="3" t="s">
        <v>0</v>
      </c>
      <c r="B1" s="3" t="s">
        <v>49</v>
      </c>
      <c r="C1" s="3" t="s">
        <v>1</v>
      </c>
      <c r="D1" s="3" t="s">
        <v>238</v>
      </c>
      <c r="E1" s="3" t="s">
        <v>140</v>
      </c>
      <c r="F1" s="3" t="s">
        <v>300</v>
      </c>
      <c r="G1" s="3" t="s">
        <v>289</v>
      </c>
      <c r="H1" s="3" t="s">
        <v>17</v>
      </c>
      <c r="I1" s="3" t="s">
        <v>12</v>
      </c>
      <c r="J1" s="3" t="s">
        <v>10</v>
      </c>
      <c r="K1" s="3" t="s">
        <v>13</v>
      </c>
      <c r="L1" s="3" t="s">
        <v>143</v>
      </c>
      <c r="M1" s="3" t="s">
        <v>144</v>
      </c>
      <c r="N1" s="3" t="s">
        <v>14</v>
      </c>
      <c r="O1" s="3" t="s">
        <v>11</v>
      </c>
      <c r="P1" s="4" t="s">
        <v>15</v>
      </c>
      <c r="Q1" s="4" t="s">
        <v>320</v>
      </c>
      <c r="R1" s="4" t="s">
        <v>141</v>
      </c>
    </row>
    <row r="2" spans="1:18">
      <c r="A2" s="22" t="s">
        <v>291</v>
      </c>
      <c r="B2" s="22" t="s">
        <v>64</v>
      </c>
      <c r="C2" s="22" t="s">
        <v>239</v>
      </c>
      <c r="D2" s="22">
        <v>5</v>
      </c>
      <c r="E2" s="22" t="s">
        <v>261</v>
      </c>
      <c r="F2" s="22" t="str">
        <f>"체력 "&amp;INT((G2-1)*100)&amp;"% 증가"</f>
        <v>체력 50% 증가</v>
      </c>
      <c r="G2" s="22">
        <v>1.5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 t="s">
        <v>148</v>
      </c>
    </row>
    <row r="3" spans="1:18">
      <c r="A3" s="22" t="s">
        <v>292</v>
      </c>
      <c r="B3" s="22" t="str">
        <f>B2+1</f>
        <v>1</v>
      </c>
      <c r="C3" s="22" t="s">
        <v>240</v>
      </c>
      <c r="D3" s="22">
        <v>5</v>
      </c>
      <c r="E3" s="22" t="s">
        <v>262</v>
      </c>
      <c r="F3" s="22" t="str">
        <f>"공격력 "&amp;INT((G3-1)*100)&amp;"% 증가"</f>
        <v>공격력 10% 증가</v>
      </c>
      <c r="G3" s="22">
        <v>1.10000002384186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 t="s">
        <v>148</v>
      </c>
    </row>
    <row r="4" spans="1:18">
      <c r="A4" s="22" t="s">
        <v>293</v>
      </c>
      <c r="B4" s="22" t="str">
        <f>B3+1</f>
        <v>2</v>
      </c>
      <c r="C4" s="22" t="s">
        <v>241</v>
      </c>
      <c r="D4" s="22">
        <v>5</v>
      </c>
      <c r="E4" s="22" t="s">
        <v>253</v>
      </c>
      <c r="F4" s="22" t="str">
        <f>"방어력 "&amp;G4&amp;"증가"</f>
        <v>방어력 5증가</v>
      </c>
      <c r="G4" s="22">
        <v>5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 t="s">
        <v>148</v>
      </c>
    </row>
    <row r="5" spans="1:18">
      <c r="A5" s="22" t="s">
        <v>294</v>
      </c>
      <c r="B5" s="22" t="str">
        <f>B4+1</f>
        <v>3</v>
      </c>
      <c r="C5" s="22" t="s">
        <v>242</v>
      </c>
      <c r="D5" s="22">
        <v>3</v>
      </c>
      <c r="E5" s="22" t="s">
        <v>263</v>
      </c>
      <c r="F5" s="22" t="str">
        <f>"1초당 체력 "&amp;G5&amp;"% 추가회복"</f>
        <v>1초당 체력 0.1% 추가회복</v>
      </c>
      <c r="G5" s="22">
        <v>0.100000001490116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 t="s">
        <v>148</v>
      </c>
    </row>
    <row r="6" spans="1:18">
      <c r="A6" s="22" t="s">
        <v>295</v>
      </c>
      <c r="B6" s="22" t="str">
        <f>B5+1</f>
        <v>4</v>
      </c>
      <c r="C6" s="22" t="s">
        <v>245</v>
      </c>
      <c r="D6" s="22">
        <v>3</v>
      </c>
      <c r="E6" s="22" t="s">
        <v>256</v>
      </c>
      <c r="F6" s="22" t="str">
        <f>"스킬시전시간 "&amp;INT((1-G6)*100)&amp;"% 감소"</f>
        <v>스킬시전시간 5% 감소</v>
      </c>
      <c r="G6" s="22">
        <v>0.949999988079071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 t="s">
        <v>148</v>
      </c>
    </row>
    <row r="7" spans="1:18">
      <c r="A7" s="22" t="s">
        <v>296</v>
      </c>
      <c r="B7" s="22" t="str">
        <f>B6+1</f>
        <v>5</v>
      </c>
      <c r="C7" s="22" t="s">
        <v>247</v>
      </c>
      <c r="D7" s="22">
        <v>5</v>
      </c>
      <c r="E7" s="22" t="s">
        <v>257</v>
      </c>
      <c r="F7" s="22" t="str">
        <f>"경험치 습득량 "&amp;INT((G7-1)*100)&amp;"% 증가"</f>
        <v>경험치 습득량 30% 증가</v>
      </c>
      <c r="G7" s="22">
        <v>1.29999995231628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 t="s">
        <v>148</v>
      </c>
    </row>
    <row r="8" spans="1:18">
      <c r="A8" s="22" t="s">
        <v>297</v>
      </c>
      <c r="B8" s="22" t="str">
        <f>B7+1</f>
        <v>6</v>
      </c>
      <c r="C8" s="22" t="s">
        <v>244</v>
      </c>
      <c r="D8" s="22">
        <v>3</v>
      </c>
      <c r="E8" s="22" t="s">
        <v>258</v>
      </c>
      <c r="F8" s="22" t="str">
        <f>"스킬크기 "&amp;INT((G8-1)*100)&amp;"% 증가"</f>
        <v>스킬크기 19% 증가</v>
      </c>
      <c r="G8" s="22">
        <v>1.20000004768372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 t="s">
        <v>148</v>
      </c>
    </row>
    <row r="9" spans="1:18">
      <c r="A9" s="22" t="s">
        <v>298</v>
      </c>
      <c r="B9" s="22" t="str">
        <f>B8+1</f>
        <v>7</v>
      </c>
      <c r="C9" s="22" t="s">
        <v>248</v>
      </c>
      <c r="D9" s="22">
        <v>3</v>
      </c>
      <c r="E9" s="22" t="s">
        <v>259</v>
      </c>
      <c r="F9" s="22" t="str">
        <f>"모든 회복량 "&amp;INT((G9-1)*100)&amp;"% 증가"</f>
        <v>모든 회복량 30% 증가</v>
      </c>
      <c r="G9" s="22">
        <v>1.29999995231628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 t="s">
        <v>148</v>
      </c>
    </row>
    <row r="10" spans="1:18">
      <c r="A10" s="22" t="s">
        <v>299</v>
      </c>
      <c r="B10" s="22" t="str">
        <f>B9+1</f>
        <v>8</v>
      </c>
      <c r="C10" s="22" t="s">
        <v>249</v>
      </c>
      <c r="D10" s="22">
        <v>3</v>
      </c>
      <c r="E10" s="22" t="s">
        <v>260</v>
      </c>
      <c r="F10" s="22" t="str">
        <f>"이동속도 "&amp;INT((G10-1)*100)&amp;"% 증가"</f>
        <v>이동속도 4% 증가</v>
      </c>
      <c r="G10" s="22">
        <v>1.04999995231628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 t="s">
        <v>148</v>
      </c>
    </row>
    <row r="11" spans="1:18">
      <c r="A11" s="11" t="s">
        <v>151</v>
      </c>
      <c r="B11" s="11" t="str">
        <f>B10+1</f>
        <v>9</v>
      </c>
      <c r="C11" s="11" t="s">
        <v>2</v>
      </c>
      <c r="D11" s="11">
        <v>5</v>
      </c>
      <c r="E11" s="11" t="s">
        <v>265</v>
      </c>
      <c r="F11" s="11" t="str">
        <f>"공격력 "&amp;I11&amp;"% 증가\\n공격속도 "&amp;K11&amp;"% 증가\\n크기 "&amp;N11&amp;"% 증가"</f>
        <v>공격력 10% 증가\\n공격속도 10% 증가\\n크기 10% 증가</v>
      </c>
      <c r="G11" s="11">
        <v>0</v>
      </c>
      <c r="H11" s="11">
        <v>1</v>
      </c>
      <c r="I11" s="11">
        <v>10</v>
      </c>
      <c r="J11" s="11">
        <v>0.5</v>
      </c>
      <c r="K11" s="11">
        <v>10</v>
      </c>
      <c r="L11" s="11">
        <v>1</v>
      </c>
      <c r="M11" s="11">
        <v>0</v>
      </c>
      <c r="N11" s="11">
        <v>10</v>
      </c>
      <c r="O11" s="11">
        <v>1</v>
      </c>
      <c r="P11" s="11">
        <v>0</v>
      </c>
      <c r="Q11" s="11">
        <v>5</v>
      </c>
      <c r="R11" s="11" t="s">
        <v>148</v>
      </c>
    </row>
    <row r="12" spans="1:18">
      <c r="A12" s="11" t="s">
        <v>152</v>
      </c>
      <c r="B12" s="11" t="str">
        <f>B11+1</f>
        <v>10</v>
      </c>
      <c r="C12" s="11" t="s">
        <v>127</v>
      </c>
      <c r="D12" s="11">
        <v>5</v>
      </c>
      <c r="E12" s="11" t="s">
        <v>267</v>
      </c>
      <c r="F12" s="11" t="str">
        <f>"공격력 "&amp;I12&amp;"% 증가\\n공격속도 "&amp;K12&amp;"% 증가"</f>
        <v>공격력 50% 증가\\n공격속도 10% 증가</v>
      </c>
      <c r="G12" s="11">
        <v>0</v>
      </c>
      <c r="H12" s="11">
        <v>3</v>
      </c>
      <c r="I12" s="11">
        <v>50</v>
      </c>
      <c r="J12" s="11">
        <v>2</v>
      </c>
      <c r="K12" s="11">
        <v>10</v>
      </c>
      <c r="L12" s="11">
        <v>1</v>
      </c>
      <c r="M12" s="11">
        <v>0</v>
      </c>
      <c r="N12" s="11">
        <v>0</v>
      </c>
      <c r="O12" s="11">
        <v>1</v>
      </c>
      <c r="P12" s="11">
        <v>0</v>
      </c>
      <c r="Q12" s="11">
        <v>5</v>
      </c>
      <c r="R12" s="11" t="s">
        <v>148</v>
      </c>
    </row>
    <row r="13" spans="1:18">
      <c r="A13" s="11" t="s">
        <v>153</v>
      </c>
      <c r="B13" s="11" t="str">
        <f>B12+1</f>
        <v>11</v>
      </c>
      <c r="C13" s="11" t="s">
        <v>3</v>
      </c>
      <c r="D13" s="11">
        <v>5</v>
      </c>
      <c r="E13" s="11" t="s">
        <v>268</v>
      </c>
      <c r="F13" s="11" t="str">
        <f>"공격력 "&amp;I13&amp;"% 증가\\n공격속도 "&amp;K13&amp;"% 증가"</f>
        <v>공격력 15% 증가\\n공격속도 13% 증가</v>
      </c>
      <c r="G13" s="11">
        <v>0</v>
      </c>
      <c r="H13" s="11">
        <v>0.699999988079071</v>
      </c>
      <c r="I13" s="11">
        <v>15</v>
      </c>
      <c r="J13" s="11">
        <v>1.5</v>
      </c>
      <c r="K13" s="11">
        <v>13</v>
      </c>
      <c r="L13" s="11">
        <v>1</v>
      </c>
      <c r="M13" s="11">
        <v>0</v>
      </c>
      <c r="N13" s="11">
        <v>0</v>
      </c>
      <c r="O13" s="11">
        <v>1</v>
      </c>
      <c r="P13" s="11">
        <v>0</v>
      </c>
      <c r="Q13" s="11">
        <v>5</v>
      </c>
      <c r="R13" s="11" t="s">
        <v>142</v>
      </c>
    </row>
    <row r="14" spans="1:18">
      <c r="A14" s="11" t="s">
        <v>154</v>
      </c>
      <c r="B14" s="11" t="str">
        <f>B13+1</f>
        <v>12</v>
      </c>
      <c r="C14" s="11" t="s">
        <v>4</v>
      </c>
      <c r="D14" s="11">
        <v>5</v>
      </c>
      <c r="E14" s="11" t="s">
        <v>269</v>
      </c>
      <c r="F14" s="11" t="str">
        <f>"공격력 "&amp;I14&amp;"% 증가\\n공격속도 "&amp;K14&amp;"% 증가\\n 발사개수 +"&amp;P14</f>
        <v>공격력 10% 증가\\n공격속도 13% 증가\\n 발사개수 +1</v>
      </c>
      <c r="G14" s="11">
        <v>0</v>
      </c>
      <c r="H14" s="11">
        <v>0.5</v>
      </c>
      <c r="I14" s="11">
        <v>10</v>
      </c>
      <c r="J14" s="11">
        <v>0.800000011920929</v>
      </c>
      <c r="K14" s="11">
        <v>13</v>
      </c>
      <c r="L14" s="11">
        <v>1</v>
      </c>
      <c r="M14" s="11">
        <v>0</v>
      </c>
      <c r="N14" s="11">
        <v>0</v>
      </c>
      <c r="O14" s="11">
        <v>1</v>
      </c>
      <c r="P14" s="11">
        <v>1</v>
      </c>
      <c r="Q14" s="11">
        <v>5</v>
      </c>
      <c r="R14" s="11" t="s">
        <v>148</v>
      </c>
    </row>
    <row r="15" spans="1:18">
      <c r="A15" s="11" t="s">
        <v>155</v>
      </c>
      <c r="B15" s="11" t="str">
        <f>B14+1</f>
        <v>13</v>
      </c>
      <c r="C15" s="11" t="s">
        <v>6</v>
      </c>
      <c r="D15" s="11">
        <v>5</v>
      </c>
      <c r="E15" s="11" t="s">
        <v>270</v>
      </c>
      <c r="F15" s="11" t="str">
        <f>"공격력 "&amp;I15&amp;"% 증가\\n시전속도 "&amp;K15&amp;"% 감소\\n우박개수 +"&amp;P15</f>
        <v>공격력 50% 증가\\n시전속도 10% 감소\\n우박개수 +2</v>
      </c>
      <c r="G15" s="11">
        <v>0</v>
      </c>
      <c r="H15" s="11">
        <v>2</v>
      </c>
      <c r="I15" s="11">
        <v>50</v>
      </c>
      <c r="J15" s="11">
        <v>15</v>
      </c>
      <c r="K15" s="11">
        <v>10</v>
      </c>
      <c r="L15" s="11">
        <v>0.100000001490116</v>
      </c>
      <c r="M15" s="11">
        <v>0</v>
      </c>
      <c r="N15" s="11">
        <v>0</v>
      </c>
      <c r="O15" s="11">
        <v>10</v>
      </c>
      <c r="P15" s="11">
        <v>2</v>
      </c>
      <c r="Q15" s="11">
        <v>5</v>
      </c>
      <c r="R15" s="11" t="s">
        <v>148</v>
      </c>
    </row>
    <row r="16" spans="1:18">
      <c r="A16" s="11" t="s">
        <v>156</v>
      </c>
      <c r="B16" s="11" t="str">
        <f>B15+1</f>
        <v>14</v>
      </c>
      <c r="C16" s="11" t="s">
        <v>5</v>
      </c>
      <c r="D16" s="11">
        <v>5</v>
      </c>
      <c r="E16" s="11" t="s">
        <v>272</v>
      </c>
      <c r="F16" s="11" t="str">
        <f>"빙벽체력 "&amp;I16&amp;"% 증가\\n지속시간 "&amp;M16&amp;"% 증가\\n크기 "&amp;N16&amp;"% 증가"</f>
        <v>빙벽체력 100% 증가\\n지속시간 20% 증가\\n크기 15% 증가</v>
      </c>
      <c r="G16" s="11">
        <v>0</v>
      </c>
      <c r="H16" s="11">
        <v>100</v>
      </c>
      <c r="I16" s="11">
        <v>100</v>
      </c>
      <c r="J16" s="11">
        <v>8</v>
      </c>
      <c r="K16" s="11">
        <v>0</v>
      </c>
      <c r="L16" s="11">
        <v>2</v>
      </c>
      <c r="M16" s="11">
        <v>20</v>
      </c>
      <c r="N16" s="11">
        <v>15</v>
      </c>
      <c r="O16" s="11">
        <v>1</v>
      </c>
      <c r="P16" s="11">
        <v>0</v>
      </c>
      <c r="Q16" s="11">
        <v>5</v>
      </c>
      <c r="R16" s="11" t="s">
        <v>146</v>
      </c>
    </row>
    <row r="17" spans="1:18">
      <c r="A17" s="11" t="s">
        <v>157</v>
      </c>
      <c r="B17" s="11" t="str">
        <f>B16+1</f>
        <v>15</v>
      </c>
      <c r="C17" s="11" t="s">
        <v>7</v>
      </c>
      <c r="D17" s="11">
        <v>5</v>
      </c>
      <c r="E17" s="11" t="s">
        <v>273</v>
      </c>
      <c r="F17" s="11" t="str">
        <f>"공격력 "&amp;I17&amp;"% 증가\\n크기 "&amp;N17&amp;"% 증가"</f>
        <v>공격력 10% 증가\\n크기 10% 증가</v>
      </c>
      <c r="G17" s="11">
        <v>0</v>
      </c>
      <c r="H17" s="11">
        <v>0.300000011920929</v>
      </c>
      <c r="I17" s="11">
        <v>10</v>
      </c>
      <c r="J17" s="11">
        <v>0.25</v>
      </c>
      <c r="K17" s="11">
        <v>0</v>
      </c>
      <c r="L17" s="11">
        <v>-1</v>
      </c>
      <c r="M17" s="11">
        <v>0</v>
      </c>
      <c r="N17" s="11">
        <v>10</v>
      </c>
      <c r="O17" s="11">
        <v>0</v>
      </c>
      <c r="P17" s="11">
        <v>0</v>
      </c>
      <c r="Q17" s="11">
        <v>5</v>
      </c>
      <c r="R17" s="11" t="s">
        <v>149</v>
      </c>
    </row>
    <row r="18" spans="1:18">
      <c r="A18" s="11" t="s">
        <v>158</v>
      </c>
      <c r="B18" s="11" t="str">
        <f>B17+1</f>
        <v>16</v>
      </c>
      <c r="C18" s="11" t="s">
        <v>8</v>
      </c>
      <c r="D18" s="11">
        <v>5</v>
      </c>
      <c r="E18" s="11" t="s">
        <v>277</v>
      </c>
      <c r="F18" s="11" t="str">
        <f>"공격력 "&amp;I18&amp;"% 증가\\n쿨타임 "&amp;K18&amp;"% 감소"</f>
        <v>공격력 30% 증가\\n쿨타임 5% 감소</v>
      </c>
      <c r="G18" s="11">
        <v>0</v>
      </c>
      <c r="H18" s="11">
        <v>20</v>
      </c>
      <c r="I18" s="11">
        <v>30</v>
      </c>
      <c r="J18" s="11">
        <v>60</v>
      </c>
      <c r="K18" s="11">
        <v>5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5</v>
      </c>
      <c r="R18" s="11" t="s">
        <v>148</v>
      </c>
    </row>
    <row r="19" spans="1:18">
      <c r="A19" s="11" t="s">
        <v>159</v>
      </c>
      <c r="B19" s="11" t="str">
        <f>B18+1</f>
        <v>17</v>
      </c>
      <c r="C19" s="11" t="s">
        <v>9</v>
      </c>
      <c r="D19" s="11">
        <v>5</v>
      </c>
      <c r="E19" s="11" t="s">
        <v>276</v>
      </c>
      <c r="F19" s="11" t="str">
        <f>"공격력 "&amp;I19&amp;"% 증가\\n쿨타임 "&amp;K19&amp;"% 감소\\n지속시간 "&amp;M19&amp;"% 증가"</f>
        <v>공격력 20% 증가\\n쿨타임 10% 감소\\n지속시간 10% 증가</v>
      </c>
      <c r="G19" s="11">
        <v>0</v>
      </c>
      <c r="H19" s="11">
        <v>0.5</v>
      </c>
      <c r="I19" s="11">
        <v>20</v>
      </c>
      <c r="J19" s="11">
        <v>15</v>
      </c>
      <c r="K19" s="11">
        <v>10</v>
      </c>
      <c r="L19" s="11">
        <v>3</v>
      </c>
      <c r="M19" s="11">
        <v>10</v>
      </c>
      <c r="N19" s="11">
        <v>0</v>
      </c>
      <c r="O19" s="11">
        <v>0</v>
      </c>
      <c r="P19" s="11">
        <v>0</v>
      </c>
      <c r="Q19" s="11">
        <v>5</v>
      </c>
      <c r="R19" s="11" t="s">
        <v>148</v>
      </c>
    </row>
    <row r="20" spans="1:18">
      <c r="A20" s="11" t="s">
        <v>160</v>
      </c>
      <c r="B20" s="11" t="str">
        <f>B19+1</f>
        <v>18</v>
      </c>
      <c r="C20" s="11" t="s">
        <v>128</v>
      </c>
      <c r="D20" s="11">
        <v>5</v>
      </c>
      <c r="E20" s="11" t="s">
        <v>279</v>
      </c>
      <c r="F20" s="11" t="str">
        <f>"공격력 "&amp;I20&amp;"% 증가\\n쿨타임 "&amp;K20&amp;"% 감소\\n크기 "&amp;N20&amp;"% 증가"</f>
        <v>공격력 15% 증가\\n쿨타임 10% 감소\\n크기 15% 증가</v>
      </c>
      <c r="G20" s="11">
        <v>0</v>
      </c>
      <c r="H20" s="11">
        <v>0.5</v>
      </c>
      <c r="I20" s="11">
        <v>15</v>
      </c>
      <c r="J20" s="11">
        <v>1</v>
      </c>
      <c r="K20" s="11">
        <v>10</v>
      </c>
      <c r="L20" s="11">
        <v>1</v>
      </c>
      <c r="M20" s="11">
        <v>0</v>
      </c>
      <c r="N20" s="11">
        <v>15</v>
      </c>
      <c r="O20" s="11">
        <v>1</v>
      </c>
      <c r="P20" s="11">
        <v>0</v>
      </c>
      <c r="Q20" s="11">
        <v>2</v>
      </c>
      <c r="R20" s="11" t="s">
        <v>148</v>
      </c>
    </row>
    <row r="21" spans="1:18">
      <c r="A21" s="11" t="s">
        <v>161</v>
      </c>
      <c r="B21" s="11" t="str">
        <f>B20+1</f>
        <v>19</v>
      </c>
      <c r="C21" s="11" t="s">
        <v>134</v>
      </c>
      <c r="D21" s="11">
        <v>5</v>
      </c>
      <c r="E21" s="11" t="s">
        <v>281</v>
      </c>
      <c r="F21" s="11" t="str">
        <f>"방어막 "&amp;I21&amp;"% 증가\\n재사용 대기시간 "&amp;K21&amp;"% 감소"</f>
        <v>방어막 100% 증가\\n재사용 대기시간 10% 감소</v>
      </c>
      <c r="G21" s="11">
        <v>0</v>
      </c>
      <c r="H21" s="11">
        <v>2</v>
      </c>
      <c r="I21" s="11">
        <v>100</v>
      </c>
      <c r="J21" s="11">
        <v>15</v>
      </c>
      <c r="K21" s="11">
        <v>10</v>
      </c>
      <c r="L21" s="11">
        <v>-1</v>
      </c>
      <c r="M21" s="11">
        <v>0</v>
      </c>
      <c r="N21" s="11">
        <v>0</v>
      </c>
      <c r="O21" s="11">
        <v>1</v>
      </c>
      <c r="P21" s="11">
        <v>0</v>
      </c>
      <c r="Q21" s="11">
        <v>5</v>
      </c>
      <c r="R21" s="11" t="s">
        <v>149</v>
      </c>
    </row>
    <row r="22" spans="1:18">
      <c r="A22" s="21" t="s">
        <v>313</v>
      </c>
      <c r="B22" s="21" t="str">
        <f>B21+1</f>
        <v>20</v>
      </c>
      <c r="C22" s="21" t="s">
        <v>308</v>
      </c>
      <c r="D22" s="21">
        <v>3</v>
      </c>
      <c r="E22" s="21" t="s">
        <v>310</v>
      </c>
      <c r="F22" s="21" t="str">
        <f>"공격력 "&amp;I22&amp;"% 증가\\n지속시간 "&amp;M22&amp;"% 증가\\n크기 "&amp;N22&amp;"% 증가"</f>
        <v>공격력 30% 증가\\n지속시간 25% 증가\\n크기 15% 증가</v>
      </c>
      <c r="G22" s="21">
        <v>0</v>
      </c>
      <c r="H22" s="21">
        <v>0.5</v>
      </c>
      <c r="I22" s="21">
        <v>30</v>
      </c>
      <c r="J22" s="21">
        <v>4</v>
      </c>
      <c r="K22" s="21">
        <v>0</v>
      </c>
      <c r="L22" s="21">
        <v>2</v>
      </c>
      <c r="M22" s="21">
        <v>25</v>
      </c>
      <c r="N22" s="21">
        <v>15</v>
      </c>
      <c r="O22" s="21">
        <v>1</v>
      </c>
      <c r="P22" s="21">
        <v>0</v>
      </c>
      <c r="Q22" s="21">
        <v>2</v>
      </c>
      <c r="R22" s="21" t="s">
        <v>148</v>
      </c>
    </row>
    <row r="23" spans="1:18">
      <c r="A23" s="21" t="s">
        <v>314</v>
      </c>
      <c r="B23" s="21" t="str">
        <f>B22+1</f>
        <v>21</v>
      </c>
      <c r="C23" s="21" t="s">
        <v>309</v>
      </c>
      <c r="D23" s="21">
        <v>3</v>
      </c>
      <c r="E23" s="21" t="s">
        <v>311</v>
      </c>
      <c r="F23" s="21" t="str">
        <f>"공격력 "&amp;I23&amp;"% 증가\\n공격속도 "&amp;K23&amp;"% 증가"</f>
        <v>공격력 35% 증가\\n공격속도 5% 증가</v>
      </c>
      <c r="G23" s="21">
        <v>0</v>
      </c>
      <c r="H23" s="21">
        <v>2.5</v>
      </c>
      <c r="I23" s="21">
        <v>35</v>
      </c>
      <c r="J23" s="21">
        <v>1</v>
      </c>
      <c r="K23" s="21">
        <v>5</v>
      </c>
      <c r="L23" s="21">
        <v>2</v>
      </c>
      <c r="M23" s="21">
        <v>0</v>
      </c>
      <c r="N23" s="21">
        <v>0</v>
      </c>
      <c r="O23" s="21">
        <v>1</v>
      </c>
      <c r="P23" s="21">
        <v>0</v>
      </c>
      <c r="Q23" s="21">
        <v>5</v>
      </c>
      <c r="R23" s="21" t="s">
        <v>148</v>
      </c>
    </row>
    <row r="24" spans="1:18">
      <c r="A24" s="21" t="s">
        <v>315</v>
      </c>
      <c r="B24" s="21" t="str">
        <f>B23+1</f>
        <v>22</v>
      </c>
      <c r="C24" s="21" t="s">
        <v>330</v>
      </c>
      <c r="D24" s="21">
        <v>3</v>
      </c>
      <c r="E24" s="21" t="s">
        <v>338</v>
      </c>
      <c r="F24" s="21" t="str">
        <f>"공격력 "&amp;I24&amp;"% 증가\\n쿨타임 "&amp;K24&amp;"% 감소"</f>
        <v>공격력 20% 증가\\n쿨타임 10% 감소</v>
      </c>
      <c r="G24" s="21">
        <v>0</v>
      </c>
      <c r="H24" s="21">
        <v>2</v>
      </c>
      <c r="I24" s="21">
        <v>20</v>
      </c>
      <c r="J24" s="21">
        <v>5</v>
      </c>
      <c r="K24" s="21">
        <v>10</v>
      </c>
      <c r="L24" s="21">
        <v>0</v>
      </c>
      <c r="M24" s="21">
        <v>0</v>
      </c>
      <c r="N24" s="21">
        <v>0</v>
      </c>
      <c r="O24" s="21">
        <v>1</v>
      </c>
      <c r="P24" s="21">
        <v>0</v>
      </c>
      <c r="Q24" s="21">
        <v>5</v>
      </c>
      <c r="R24" s="21" t="s">
        <v>148</v>
      </c>
    </row>
    <row r="25" spans="1:18">
      <c r="A25" s="23" t="s">
        <v>316</v>
      </c>
      <c r="B25" s="21" t="str">
        <f>B24+1</f>
        <v>23</v>
      </c>
      <c r="C25" s="21" t="s">
        <v>331</v>
      </c>
      <c r="D25" s="21">
        <v>3</v>
      </c>
      <c r="E25" s="21" t="s">
        <v>337</v>
      </c>
      <c r="F25" s="21" t="str">
        <f>"공격력 "&amp;I25&amp;"% 증가\\n쿨타임 "&amp;K25&amp;"% 감소\\n지속시간 "&amp;M25&amp;"% 증가\\n크기 "&amp;N25&amp;"% 증가"</f>
        <v>공격력 15% 증가\\n쿨타임 10% 감소\\n지속시간 0% 증가\\n크기 0% 증가</v>
      </c>
      <c r="G25" s="21">
        <v>0</v>
      </c>
      <c r="H25" s="21">
        <v>2</v>
      </c>
      <c r="I25" s="21">
        <v>15</v>
      </c>
      <c r="J25" s="21">
        <v>5</v>
      </c>
      <c r="K25" s="21">
        <v>10</v>
      </c>
      <c r="L25" s="21">
        <v>10</v>
      </c>
      <c r="M25" s="21">
        <v>0</v>
      </c>
      <c r="N25" s="21">
        <v>0</v>
      </c>
      <c r="O25" s="21">
        <v>2</v>
      </c>
      <c r="P25" s="21">
        <v>1</v>
      </c>
      <c r="Q25" s="21">
        <v>5</v>
      </c>
      <c r="R25" s="21" t="s">
        <v>148</v>
      </c>
    </row>
    <row r="26" spans="1:18">
      <c r="A26" s="23" t="s">
        <v>317</v>
      </c>
      <c r="B26" s="21" t="str">
        <f>B25+1</f>
        <v>24</v>
      </c>
      <c r="C26" s="21" t="s">
        <v>332</v>
      </c>
      <c r="D26" s="21">
        <v>3</v>
      </c>
      <c r="E26" s="21" t="s">
        <v>335</v>
      </c>
      <c r="F26" s="21" t="str">
        <f>"쿨타임 "&amp;K26&amp;"% 감소\\n크기 "&amp;N26&amp;"% 증가"</f>
        <v>쿨타임 10% 감소\\n크기 15% 증가</v>
      </c>
      <c r="G26" s="21">
        <v>0</v>
      </c>
      <c r="H26" s="21">
        <v>0.800000011920929</v>
      </c>
      <c r="I26" s="21">
        <v>10</v>
      </c>
      <c r="J26" s="21">
        <v>9</v>
      </c>
      <c r="K26" s="21">
        <v>10</v>
      </c>
      <c r="L26" s="21">
        <v>1</v>
      </c>
      <c r="M26" s="21">
        <v>0</v>
      </c>
      <c r="N26" s="21">
        <v>15</v>
      </c>
      <c r="O26" s="21">
        <v>0</v>
      </c>
      <c r="P26" s="21">
        <v>0</v>
      </c>
      <c r="Q26" s="21">
        <v>2</v>
      </c>
      <c r="R26" s="21" t="s">
        <v>148</v>
      </c>
    </row>
    <row r="27" spans="1:18">
      <c r="A27" s="23" t="s">
        <v>318</v>
      </c>
      <c r="B27" s="21" t="str">
        <f>B26+1</f>
        <v>25</v>
      </c>
      <c r="C27" s="21" t="s">
        <v>333</v>
      </c>
      <c r="D27" s="21">
        <v>3</v>
      </c>
      <c r="E27" s="21" t="s">
        <v>334</v>
      </c>
      <c r="F27" s="21" t="str">
        <f>"쿨타임 "&amp;K27&amp;"% 감소\\n지속시간 "&amp;M27&amp;"% 증가"</f>
        <v>쿨타임 0% 감소\\n지속시간 10% 증가</v>
      </c>
      <c r="G27" s="21">
        <v>0</v>
      </c>
      <c r="H27" s="21">
        <v>0.5</v>
      </c>
      <c r="I27" s="21">
        <v>30</v>
      </c>
      <c r="J27" s="21">
        <v>0.600000023841858</v>
      </c>
      <c r="K27" s="21">
        <v>0</v>
      </c>
      <c r="L27" s="21">
        <v>2</v>
      </c>
      <c r="M27" s="21">
        <v>10</v>
      </c>
      <c r="N27" s="21">
        <v>0</v>
      </c>
      <c r="O27" s="21">
        <v>0</v>
      </c>
      <c r="P27" s="21">
        <v>0</v>
      </c>
      <c r="Q27" s="21">
        <v>5</v>
      </c>
      <c r="R27" s="21" t="s">
        <v>148</v>
      </c>
    </row>
    <row r="28" spans="1:18">
      <c r="A28" s="25" t="s">
        <v>370</v>
      </c>
      <c r="B28" s="26" t="str">
        <f>B27+1</f>
        <v>26</v>
      </c>
      <c r="C28" s="26" t="s">
        <v>366</v>
      </c>
      <c r="D28" s="26">
        <v>1</v>
      </c>
      <c r="E28" s="26" t="s">
        <v>367</v>
      </c>
      <c r="F28" s="26" t="s">
        <v>368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 t="s">
        <v>148</v>
      </c>
    </row>
    <row r="29" spans="1:18">
      <c r="A29" s="8" t="s">
        <v>319</v>
      </c>
      <c r="B29" s="27" t="str">
        <f>B28+1</f>
        <v>27</v>
      </c>
      <c r="C29" s="3" t="s">
        <v>139</v>
      </c>
      <c r="D29" s="3">
        <v>5</v>
      </c>
      <c r="E29" s="3" t="s">
        <v>286</v>
      </c>
      <c r="F29" s="12" t="str">
        <f>"공격력 "&amp;I29&amp;"% 증가\\n공격속도 "&amp;K29&amp;"% 증가\\n크기 "&amp;N29&amp;"% 증가"</f>
        <v>공격력 10% 증가\\n공격속도 10% 증가\\n크기 10% 증가</v>
      </c>
      <c r="G29" s="12">
        <v>0</v>
      </c>
      <c r="H29" s="3">
        <v>0.5</v>
      </c>
      <c r="I29" s="3">
        <v>10</v>
      </c>
      <c r="J29" s="3">
        <v>0.5</v>
      </c>
      <c r="K29" s="3">
        <v>10</v>
      </c>
      <c r="L29" s="3">
        <v>1</v>
      </c>
      <c r="M29" s="3">
        <v>0</v>
      </c>
      <c r="N29" s="3">
        <v>10</v>
      </c>
      <c r="O29" s="3">
        <v>1</v>
      </c>
      <c r="P29" s="3">
        <v>0</v>
      </c>
      <c r="Q29" s="3">
        <v>5</v>
      </c>
      <c r="R29" s="3" t="s">
        <v>148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2" sqref="A2:A14"/>
    </sheetView>
  </sheetViews>
  <sheetFormatPr defaultRowHeight="16.5"/>
  <cols>
    <col min="1" max="1" width="27.87999916" customWidth="1"/>
    <col min="2" max="2" width="14.88000011" customWidth="1"/>
    <col min="4" max="9" width="9.00500011" customWidth="1"/>
    <col min="11" max="11" width="13.88000011" customWidth="1"/>
  </cols>
  <sheetData>
    <row r="1" spans="1:12">
      <c r="A1" s="3" t="s">
        <v>0</v>
      </c>
      <c r="B1" s="3" t="s">
        <v>24</v>
      </c>
      <c r="C1" s="3" t="s">
        <v>26</v>
      </c>
      <c r="D1" s="3" t="s">
        <v>17</v>
      </c>
      <c r="E1" s="3" t="s">
        <v>51</v>
      </c>
      <c r="F1" s="3" t="s">
        <v>52</v>
      </c>
      <c r="G1" s="3" t="s">
        <v>122</v>
      </c>
      <c r="H1" s="3" t="s">
        <v>131</v>
      </c>
      <c r="I1" s="3" t="s">
        <v>132</v>
      </c>
      <c r="J1" s="3" t="s">
        <v>53</v>
      </c>
      <c r="K1" s="3" t="s">
        <v>303</v>
      </c>
      <c r="L1" s="3" t="s">
        <v>190</v>
      </c>
    </row>
    <row r="2" spans="1:12">
      <c r="A2" s="3" t="s">
        <v>347</v>
      </c>
      <c r="B2" s="3" t="s">
        <v>180</v>
      </c>
      <c r="C2" s="3">
        <v>20</v>
      </c>
      <c r="D2" s="3">
        <v>10</v>
      </c>
      <c r="E2" s="3">
        <v>0</v>
      </c>
      <c r="F2" s="3">
        <v>0</v>
      </c>
      <c r="G2" s="3">
        <v>0.600000023841858</v>
      </c>
      <c r="H2" s="3">
        <v>0</v>
      </c>
      <c r="I2" s="3">
        <v>0</v>
      </c>
      <c r="J2" s="3">
        <v>1</v>
      </c>
      <c r="K2" s="3">
        <v>0.400000005960464</v>
      </c>
      <c r="L2" s="3">
        <v>-1</v>
      </c>
    </row>
    <row r="3" spans="1:12">
      <c r="A3" s="22" t="s">
        <v>348</v>
      </c>
      <c r="B3" s="22" t="s">
        <v>184</v>
      </c>
      <c r="C3" s="22">
        <v>30</v>
      </c>
      <c r="D3" s="22">
        <v>15</v>
      </c>
      <c r="E3" s="22">
        <v>0</v>
      </c>
      <c r="F3" s="22">
        <v>0</v>
      </c>
      <c r="G3" s="22">
        <v>0.600000023841858</v>
      </c>
      <c r="H3" s="22">
        <v>0</v>
      </c>
      <c r="I3" s="22">
        <v>0</v>
      </c>
      <c r="J3" s="22">
        <v>1</v>
      </c>
      <c r="K3" s="22">
        <v>0.899999976158142</v>
      </c>
      <c r="L3" s="22">
        <v>0</v>
      </c>
    </row>
    <row r="4" spans="1:12">
      <c r="A4" s="22" t="s">
        <v>349</v>
      </c>
      <c r="B4" s="22" t="s">
        <v>340</v>
      </c>
      <c r="C4" s="22">
        <v>40</v>
      </c>
      <c r="D4" s="22">
        <v>10</v>
      </c>
      <c r="E4" s="22">
        <v>0</v>
      </c>
      <c r="F4" s="22">
        <v>3</v>
      </c>
      <c r="G4" s="22">
        <v>0.600000023841858</v>
      </c>
      <c r="H4" s="22">
        <v>3</v>
      </c>
      <c r="I4" s="22">
        <v>0</v>
      </c>
      <c r="J4" s="22">
        <v>1</v>
      </c>
      <c r="K4" s="22">
        <v>1</v>
      </c>
      <c r="L4" s="22">
        <v>0</v>
      </c>
    </row>
    <row r="5" spans="1:12">
      <c r="A5" s="22" t="s">
        <v>350</v>
      </c>
      <c r="B5" s="22" t="s">
        <v>339</v>
      </c>
      <c r="C5" s="22">
        <v>50</v>
      </c>
      <c r="D5" s="22">
        <v>20</v>
      </c>
      <c r="E5" s="22">
        <v>2</v>
      </c>
      <c r="F5" s="22">
        <v>0</v>
      </c>
      <c r="G5" s="22">
        <v>0.600000023841858</v>
      </c>
      <c r="H5" s="22">
        <v>0</v>
      </c>
      <c r="I5" s="22">
        <v>0</v>
      </c>
      <c r="J5" s="22">
        <v>1</v>
      </c>
      <c r="K5" s="22">
        <v>1.10000002384186</v>
      </c>
      <c r="L5" s="22">
        <v>0</v>
      </c>
    </row>
    <row r="6" spans="1:12">
      <c r="A6" s="24" t="s">
        <v>351</v>
      </c>
      <c r="B6" s="24" t="s">
        <v>342</v>
      </c>
      <c r="C6" s="24">
        <v>60</v>
      </c>
      <c r="D6" s="24">
        <v>20</v>
      </c>
      <c r="E6" s="24">
        <v>0</v>
      </c>
      <c r="F6" s="24">
        <v>0</v>
      </c>
      <c r="G6" s="24">
        <v>0.699999988079071</v>
      </c>
      <c r="H6" s="24">
        <v>0</v>
      </c>
      <c r="I6" s="24">
        <v>0</v>
      </c>
      <c r="J6" s="24">
        <v>2</v>
      </c>
      <c r="K6" s="24">
        <v>0.899999976158142</v>
      </c>
      <c r="L6" s="24">
        <v>1</v>
      </c>
    </row>
    <row r="7" spans="1:12">
      <c r="A7" s="24" t="s">
        <v>352</v>
      </c>
      <c r="B7" s="24" t="s">
        <v>341</v>
      </c>
      <c r="C7" s="24">
        <v>70</v>
      </c>
      <c r="D7" s="24">
        <v>15</v>
      </c>
      <c r="E7" s="24">
        <v>0</v>
      </c>
      <c r="F7" s="24">
        <v>3</v>
      </c>
      <c r="G7" s="24">
        <v>0.600000023841858</v>
      </c>
      <c r="H7" s="24">
        <v>6</v>
      </c>
      <c r="I7" s="24">
        <v>0</v>
      </c>
      <c r="J7" s="24">
        <v>2</v>
      </c>
      <c r="K7" s="24">
        <v>1</v>
      </c>
      <c r="L7" s="24">
        <v>1</v>
      </c>
    </row>
    <row r="8" spans="1:12">
      <c r="A8" s="24" t="s">
        <v>353</v>
      </c>
      <c r="B8" s="24" t="s">
        <v>208</v>
      </c>
      <c r="C8" s="24">
        <v>80</v>
      </c>
      <c r="D8" s="24">
        <v>25</v>
      </c>
      <c r="E8" s="24">
        <v>4</v>
      </c>
      <c r="F8" s="24">
        <v>0</v>
      </c>
      <c r="G8" s="24">
        <v>0.600000023841858</v>
      </c>
      <c r="H8" s="24">
        <v>0</v>
      </c>
      <c r="I8" s="24">
        <v>0</v>
      </c>
      <c r="J8" s="24">
        <v>2</v>
      </c>
      <c r="K8" s="24">
        <v>1.10000002384186</v>
      </c>
      <c r="L8" s="24">
        <v>1</v>
      </c>
    </row>
    <row r="9" spans="1:12">
      <c r="A9" s="11" t="s">
        <v>354</v>
      </c>
      <c r="B9" s="11" t="s">
        <v>343</v>
      </c>
      <c r="C9" s="11">
        <v>90</v>
      </c>
      <c r="D9" s="11">
        <v>25</v>
      </c>
      <c r="E9" s="11">
        <v>0</v>
      </c>
      <c r="F9" s="11">
        <v>0</v>
      </c>
      <c r="G9" s="11">
        <v>0.600000023841858</v>
      </c>
      <c r="H9" s="11">
        <v>0</v>
      </c>
      <c r="I9" s="11">
        <v>0</v>
      </c>
      <c r="J9" s="11">
        <v>3</v>
      </c>
      <c r="K9" s="11">
        <v>0.899999976158142</v>
      </c>
      <c r="L9" s="11">
        <v>2</v>
      </c>
    </row>
    <row r="10" spans="1:12">
      <c r="A10" s="11" t="s">
        <v>355</v>
      </c>
      <c r="B10" s="11" t="s">
        <v>344</v>
      </c>
      <c r="C10" s="11">
        <v>100</v>
      </c>
      <c r="D10" s="11">
        <v>20</v>
      </c>
      <c r="E10" s="11">
        <v>0</v>
      </c>
      <c r="F10" s="11">
        <v>3</v>
      </c>
      <c r="G10" s="11">
        <v>0.600000023841858</v>
      </c>
      <c r="H10" s="11">
        <v>9</v>
      </c>
      <c r="I10" s="11">
        <v>0</v>
      </c>
      <c r="J10" s="11">
        <v>3</v>
      </c>
      <c r="K10" s="11">
        <v>1</v>
      </c>
      <c r="L10" s="11">
        <v>2</v>
      </c>
    </row>
    <row r="11" spans="1:12">
      <c r="A11" s="11" t="s">
        <v>356</v>
      </c>
      <c r="B11" s="11" t="s">
        <v>345</v>
      </c>
      <c r="C11" s="11">
        <v>110</v>
      </c>
      <c r="D11" s="11">
        <v>30</v>
      </c>
      <c r="E11" s="11">
        <v>6</v>
      </c>
      <c r="F11" s="11">
        <v>0</v>
      </c>
      <c r="G11" s="11">
        <v>0.600000023841858</v>
      </c>
      <c r="H11" s="11">
        <v>0</v>
      </c>
      <c r="I11" s="11">
        <v>0</v>
      </c>
      <c r="J11" s="11">
        <v>3</v>
      </c>
      <c r="K11" s="11">
        <v>1.10000002384186</v>
      </c>
      <c r="L11" s="11">
        <v>2</v>
      </c>
    </row>
    <row r="12" spans="1:12">
      <c r="A12" s="21" t="s">
        <v>357</v>
      </c>
      <c r="B12" s="21" t="s">
        <v>189</v>
      </c>
      <c r="C12" s="21">
        <v>120</v>
      </c>
      <c r="D12" s="21">
        <v>30</v>
      </c>
      <c r="E12" s="21">
        <v>0</v>
      </c>
      <c r="F12" s="21">
        <v>0</v>
      </c>
      <c r="G12" s="21">
        <v>0.649999976158142</v>
      </c>
      <c r="H12" s="21">
        <v>0</v>
      </c>
      <c r="I12" s="21">
        <v>0</v>
      </c>
      <c r="J12" s="21">
        <v>4</v>
      </c>
      <c r="K12" s="21">
        <v>0.899999976158142</v>
      </c>
      <c r="L12" s="21">
        <v>3</v>
      </c>
    </row>
    <row r="13" spans="1:12">
      <c r="A13" s="21" t="s">
        <v>358</v>
      </c>
      <c r="B13" s="21" t="s">
        <v>182</v>
      </c>
      <c r="C13" s="21">
        <v>130</v>
      </c>
      <c r="D13" s="21">
        <v>25</v>
      </c>
      <c r="E13" s="21">
        <v>0</v>
      </c>
      <c r="F13" s="21">
        <v>3</v>
      </c>
      <c r="G13" s="21">
        <v>0.600000023841858</v>
      </c>
      <c r="H13" s="21">
        <v>12</v>
      </c>
      <c r="I13" s="21">
        <v>0</v>
      </c>
      <c r="J13" s="21">
        <v>4</v>
      </c>
      <c r="K13" s="21">
        <v>1</v>
      </c>
      <c r="L13" s="21">
        <v>3</v>
      </c>
    </row>
    <row r="14" spans="1:12">
      <c r="A14" s="21" t="s">
        <v>359</v>
      </c>
      <c r="B14" s="21" t="s">
        <v>187</v>
      </c>
      <c r="C14" s="21">
        <v>140</v>
      </c>
      <c r="D14" s="21">
        <v>35</v>
      </c>
      <c r="E14" s="21">
        <v>8</v>
      </c>
      <c r="F14" s="21">
        <v>0</v>
      </c>
      <c r="G14" s="21">
        <v>0.600000023841858</v>
      </c>
      <c r="H14" s="21">
        <v>0</v>
      </c>
      <c r="I14" s="21">
        <v>0</v>
      </c>
      <c r="J14" s="21">
        <v>4</v>
      </c>
      <c r="K14" s="21">
        <v>1.10000002384186</v>
      </c>
      <c r="L14" s="21">
        <v>3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6" sqref="A5:D6"/>
    </sheetView>
  </sheetViews>
  <sheetFormatPr defaultRowHeight="16.5"/>
  <cols>
    <col min="1" max="1" width="26.37999916" customWidth="1"/>
    <col min="2" max="2" width="14.88000011" customWidth="1"/>
  </cols>
  <sheetData>
    <row r="1" spans="1:4">
      <c r="A1" s="3" t="s">
        <v>0</v>
      </c>
      <c r="B1" s="3" t="s">
        <v>49</v>
      </c>
      <c r="C1" s="3" t="s">
        <v>122</v>
      </c>
      <c r="D1" s="3" t="s">
        <v>17</v>
      </c>
    </row>
    <row r="2" spans="1:4">
      <c r="A2" s="3" t="s">
        <v>326</v>
      </c>
      <c r="B2" s="3" t="s">
        <v>321</v>
      </c>
      <c r="C2" s="3">
        <v>1</v>
      </c>
      <c r="D2" s="3">
        <v>3</v>
      </c>
    </row>
    <row r="3" spans="1:4">
      <c r="A3" s="3" t="s">
        <v>327</v>
      </c>
      <c r="B3" s="3" t="s">
        <v>322</v>
      </c>
      <c r="C3" s="3">
        <v>1</v>
      </c>
      <c r="D3" s="3">
        <v>5</v>
      </c>
    </row>
    <row r="4" spans="1:4">
      <c r="A4" s="3" t="s">
        <v>328</v>
      </c>
      <c r="B4" s="3" t="s">
        <v>323</v>
      </c>
      <c r="C4" s="3">
        <v>1</v>
      </c>
      <c r="D4" s="3">
        <f>boss!G2</f>
        <v>30</v>
      </c>
    </row>
    <row r="5" spans="1:4">
      <c r="A5" s="3" t="s">
        <v>329</v>
      </c>
      <c r="B5" s="3" t="s">
        <v>324</v>
      </c>
      <c r="C5" s="3">
        <v>1</v>
      </c>
      <c r="D5" s="3">
        <f>boss!G3</f>
        <v>30</v>
      </c>
    </row>
    <row r="6" spans="1:4">
      <c r="A6" s="3" t="s">
        <v>363</v>
      </c>
      <c r="B6" s="3" t="s">
        <v>361</v>
      </c>
      <c r="C6" s="3">
        <v>1</v>
      </c>
      <c r="D6" s="3">
        <f>boss!G4</f>
        <v>30</v>
      </c>
    </row>
    <row r="7">
      <c r="A7" t="s">
        <v>375</v>
      </c>
      <c r="B7" t="s">
        <v>376</v>
      </c>
      <c r="C7">
        <v>1</v>
      </c>
      <c r="D7">
        <v>30</v>
      </c>
    </row>
    <row r="8">
      <c r="A8" t="s">
        <v>377</v>
      </c>
      <c r="B8" t="s">
        <v>378</v>
      </c>
      <c r="C8">
        <v>1</v>
      </c>
      <c r="D8">
        <v>35</v>
      </c>
    </row>
    <row r="9">
      <c r="A9" t="s">
        <v>379</v>
      </c>
      <c r="B9" t="s">
        <v>380</v>
      </c>
      <c r="C9">
        <v>1</v>
      </c>
      <c r="D9">
        <v>5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J3" sqref="J1:J3"/>
    </sheetView>
  </sheetViews>
  <sheetFormatPr defaultRowHeight="16.5"/>
  <cols>
    <col min="1" max="1" width="26.37999916" customWidth="1"/>
    <col min="4" max="4" width="12.63000011" customWidth="1"/>
    <col min="7" max="7" width="11.50500011" customWidth="1"/>
    <col min="8" max="9" width="12.63000011" customWidth="1"/>
  </cols>
  <sheetData>
    <row r="1" spans="1:10">
      <c r="A1" s="3" t="s">
        <v>0</v>
      </c>
      <c r="B1" s="3" t="s">
        <v>49</v>
      </c>
      <c r="C1" s="3" t="s">
        <v>26</v>
      </c>
      <c r="D1" s="3" t="s">
        <v>50</v>
      </c>
      <c r="E1" s="3" t="s">
        <v>51</v>
      </c>
      <c r="F1" s="3" t="s">
        <v>17</v>
      </c>
      <c r="G1" s="3" t="s">
        <v>302</v>
      </c>
      <c r="H1" s="3" t="s">
        <v>53</v>
      </c>
      <c r="I1" s="3" t="s">
        <v>54</v>
      </c>
      <c r="J1" s="3" t="s">
        <v>365</v>
      </c>
    </row>
    <row r="2" spans="1:10">
      <c r="A2" s="3" t="s">
        <v>63</v>
      </c>
      <c r="B2" s="3" t="s">
        <v>61</v>
      </c>
      <c r="C2" s="3">
        <v>100</v>
      </c>
      <c r="D2" s="3">
        <v>0</v>
      </c>
      <c r="E2" s="3">
        <v>0</v>
      </c>
      <c r="F2" s="3">
        <v>10</v>
      </c>
      <c r="G2" s="3">
        <v>1</v>
      </c>
      <c r="H2" s="3">
        <v>1</v>
      </c>
      <c r="I2" s="3">
        <v>1</v>
      </c>
      <c r="J2" s="3">
        <v>0</v>
      </c>
    </row>
    <row r="3" spans="1:10">
      <c r="A3" s="3" t="s">
        <v>59</v>
      </c>
      <c r="B3" s="3" t="s">
        <v>60</v>
      </c>
      <c r="C3" s="3">
        <v>10</v>
      </c>
      <c r="D3" s="3">
        <v>0.0399999991059303</v>
      </c>
      <c r="E3" s="3">
        <v>1</v>
      </c>
      <c r="F3" s="3">
        <v>1</v>
      </c>
      <c r="G3" s="3">
        <v>0.990000009536743</v>
      </c>
      <c r="H3" s="3">
        <v>1.04999995231628</v>
      </c>
      <c r="I3" s="3">
        <v>1.07000005245209</v>
      </c>
      <c r="J3" s="3">
        <v>1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K4" sqref="K4"/>
    </sheetView>
  </sheetViews>
  <sheetFormatPr defaultRowHeight="16.5"/>
  <cols>
    <col min="1" max="1" width="26.62999916" customWidth="1"/>
    <col min="2" max="2" width="15.13000011" customWidth="1"/>
    <col min="5" max="8" width="9.00500011" customWidth="1"/>
  </cols>
  <sheetData>
    <row r="1" spans="1:11">
      <c r="A1" s="3" t="s">
        <v>0</v>
      </c>
      <c r="B1" s="3" t="s">
        <v>49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221</v>
      </c>
      <c r="H1" s="3" t="s">
        <v>222</v>
      </c>
      <c r="I1" s="3" t="s">
        <v>190</v>
      </c>
      <c r="J1" s="3" t="s">
        <v>172</v>
      </c>
      <c r="K1" s="3" t="s">
        <v>54</v>
      </c>
    </row>
    <row r="2" spans="1:11">
      <c r="A2" s="8" t="s">
        <v>230</v>
      </c>
      <c r="B2" s="3" t="s">
        <v>220</v>
      </c>
      <c r="C2" s="3">
        <v>600</v>
      </c>
      <c r="D2" s="3">
        <v>30</v>
      </c>
      <c r="E2" s="3">
        <v>0</v>
      </c>
      <c r="F2" s="3">
        <v>0.800000011920929</v>
      </c>
      <c r="G2" s="3">
        <v>30</v>
      </c>
      <c r="H2" s="3">
        <v>30</v>
      </c>
      <c r="I2" s="3">
        <v>0</v>
      </c>
      <c r="J2" s="3" t="s">
        <v>174</v>
      </c>
      <c r="K2" s="3">
        <v>100</v>
      </c>
    </row>
    <row r="3" spans="1:11">
      <c r="A3" s="8" t="s">
        <v>307</v>
      </c>
      <c r="B3" s="3" t="s">
        <v>97</v>
      </c>
      <c r="C3" s="3">
        <v>800</v>
      </c>
      <c r="D3" s="3">
        <v>20</v>
      </c>
      <c r="E3" s="3">
        <v>5</v>
      </c>
      <c r="F3" s="3">
        <v>0.800000011920929</v>
      </c>
      <c r="G3" s="3">
        <v>30</v>
      </c>
      <c r="H3" s="3">
        <v>30</v>
      </c>
      <c r="I3" s="3">
        <v>0</v>
      </c>
      <c r="J3" s="3" t="s">
        <v>174</v>
      </c>
      <c r="K3" s="3">
        <v>100</v>
      </c>
    </row>
    <row r="4" spans="1:11">
      <c r="A4" s="8" t="s">
        <v>364</v>
      </c>
      <c r="B4" s="3" t="s">
        <v>360</v>
      </c>
      <c r="C4" s="3">
        <v>700</v>
      </c>
      <c r="D4" s="3">
        <v>25</v>
      </c>
      <c r="E4" s="3">
        <v>0</v>
      </c>
      <c r="F4" s="3">
        <v>0.850000023841858</v>
      </c>
      <c r="G4" s="3">
        <v>30</v>
      </c>
      <c r="H4" s="3">
        <v>30</v>
      </c>
      <c r="I4" s="3">
        <v>0</v>
      </c>
      <c r="J4" s="3" t="s">
        <v>174</v>
      </c>
      <c r="K4" s="3">
        <v>100</v>
      </c>
    </row>
    <row r="5">
      <c r="A5" t="s">
        <v>371</v>
      </c>
      <c r="B5" t="s">
        <v>372</v>
      </c>
      <c r="C5">
        <v>550</v>
      </c>
      <c r="D5">
        <v>30</v>
      </c>
      <c r="E5">
        <v>0</v>
      </c>
      <c r="F5">
        <v>0</v>
      </c>
      <c r="G5">
        <v>35</v>
      </c>
      <c r="H5">
        <v>35</v>
      </c>
      <c r="I5">
        <v>0</v>
      </c>
      <c r="J5" t="s">
        <v>174</v>
      </c>
      <c r="K5">
        <v>100</v>
      </c>
    </row>
    <row r="6">
      <c r="A6" t="s">
        <v>373</v>
      </c>
      <c r="B6" t="s">
        <v>374</v>
      </c>
      <c r="C6">
        <v>750</v>
      </c>
      <c r="D6">
        <v>15</v>
      </c>
      <c r="E6">
        <v>10</v>
      </c>
      <c r="F6">
        <v>0.800000011920929</v>
      </c>
      <c r="G6">
        <v>30</v>
      </c>
      <c r="H6">
        <v>30</v>
      </c>
      <c r="I6">
        <v>0</v>
      </c>
      <c r="J6" t="s">
        <v>174</v>
      </c>
      <c r="K6">
        <v>100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A1:E5"/>
    </sheetView>
  </sheetViews>
  <sheetFormatPr defaultRowHeight="16.5"/>
  <cols>
    <col min="3" max="3" width="9.00500011" customWidth="1"/>
    <col min="4" max="4" width="12.88000011" customWidth="1"/>
    <col min="5" max="5" width="11.00500011" customWidth="1"/>
  </cols>
  <sheetData>
    <row r="1" spans="1:5">
      <c r="A1" s="3" t="s">
        <v>0</v>
      </c>
      <c r="B1" s="3" t="s">
        <v>49</v>
      </c>
      <c r="C1" s="3" t="s">
        <v>54</v>
      </c>
      <c r="D1" s="3" t="s">
        <v>171</v>
      </c>
      <c r="E1" s="3" t="s">
        <v>170</v>
      </c>
    </row>
    <row r="2" spans="1:5">
      <c r="A2" s="3" t="s">
        <v>176</v>
      </c>
      <c r="B2" s="3" t="s">
        <v>64</v>
      </c>
      <c r="C2" s="3">
        <v>1</v>
      </c>
      <c r="D2" s="3">
        <v>0</v>
      </c>
      <c r="E2" s="3">
        <v>0</v>
      </c>
    </row>
    <row r="3" spans="1:5">
      <c r="A3" s="3" t="s">
        <v>177</v>
      </c>
      <c r="B3" s="3" t="s">
        <v>65</v>
      </c>
      <c r="C3" s="3">
        <v>2</v>
      </c>
      <c r="D3" s="3">
        <v>10</v>
      </c>
      <c r="E3" s="3">
        <v>10</v>
      </c>
    </row>
    <row r="4" spans="1:5">
      <c r="A4" s="3" t="s">
        <v>178</v>
      </c>
      <c r="B4" s="3" t="s">
        <v>66</v>
      </c>
      <c r="C4" s="3">
        <v>3</v>
      </c>
      <c r="D4" s="3">
        <v>15</v>
      </c>
      <c r="E4" s="3">
        <v>15</v>
      </c>
    </row>
    <row r="5" spans="1:5">
      <c r="A5" s="3" t="s">
        <v>179</v>
      </c>
      <c r="B5" s="3" t="s">
        <v>67</v>
      </c>
      <c r="C5" s="3">
        <v>4</v>
      </c>
      <c r="D5" s="3">
        <v>20</v>
      </c>
      <c r="E5" s="3">
        <v>20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Pages>6</Pages>
  <Words>0</Words>
  <Characters>0</Characters>
  <Lines>0</Lines>
  <Paragraphs>0</Paragraph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LinksUpToDate>false</LinksUpToDate>
  <CharactersWithSpaces>0</CharactersWithSpaces>
  <SharedDoc>false</SharedDoc>
  <HyperlinksChanged>false</HyperlinksChanged>
  <Application>Polaris Office Sheet</Application>
  <AppVersion>12.000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:creator>나 웅</dc:creator>
  <cp:lastModifiedBy>나 웅</cp:lastModifiedBy>
  <dcterms:modified xsi:type="dcterms:W3CDTF">2020-06-27T11:04:45Z</dcterms:modified>
  <cp:revision>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