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8.1.852.35783"/>
  <workbookPr/>
  <bookViews>
    <workbookView xWindow="360" yWindow="30" windowWidth="25755" windowHeight="11595" tabRatio="270" activeTab="1"/>
  </bookViews>
  <sheets>
    <sheet name="skill" sheetId="1" r:id="rId1"/>
    <sheet name="skin" sheetId="7" r:id="rId2"/>
    <sheet name="product" sheetId="8" r:id="rId3"/>
    <sheet name="monster" sheetId="5" r:id="rId4"/>
    <sheet name="enproj" sheetId="6" r:id="rId5"/>
    <sheet name="status" sheetId="2" r:id="rId6"/>
    <sheet name="boss" sheetId="3" r:id="rId7"/>
    <sheet name="quest" sheetId="4" r:id="rId8"/>
  </sheets>
  <definedNames/>
  <calcPr calcId="152511" calcOnSave="0" iterate="1"/>
</workbook>
</file>

<file path=xl/sharedStrings.xml><?xml version="1.0" encoding="utf-8"?>
<sst xmlns="http://schemas.openxmlformats.org/spreadsheetml/2006/main" count="677" uniqueCount="677">
  <si>
    <t>_id</t>
  </si>
  <si>
    <t>skill</t>
  </si>
  <si>
    <t>눈덩이</t>
  </si>
  <si>
    <t>고드름</t>
  </si>
  <si>
    <t>반달고드름</t>
  </si>
  <si>
    <t>빙벽</t>
  </si>
  <si>
    <t>우박</t>
  </si>
  <si>
    <t>얼음회오리</t>
  </si>
  <si>
    <t>아이스에이지</t>
  </si>
  <si>
    <t>블리자드</t>
  </si>
  <si>
    <t>delay</t>
  </si>
  <si>
    <t>count</t>
  </si>
  <si>
    <t>att_increase</t>
  </si>
  <si>
    <t>delay_reduce</t>
  </si>
  <si>
    <t>size_increase</t>
  </si>
  <si>
    <t>count_increase</t>
  </si>
  <si>
    <t>sprite</t>
  </si>
  <si>
    <t>att</t>
  </si>
  <si>
    <t>_id</t>
  </si>
  <si>
    <t>작은불씨</t>
  </si>
  <si>
    <t>불씨</t>
  </si>
  <si>
    <t>거대한불씨</t>
  </si>
  <si>
    <t>불정령</t>
  </si>
  <si>
    <t>강한불정령</t>
  </si>
  <si>
    <t>name</t>
  </si>
  <si>
    <t>monster</t>
  </si>
  <si>
    <t>hp</t>
  </si>
  <si>
    <t>size</t>
  </si>
  <si>
    <t>sprite/snowball</t>
  </si>
  <si>
    <t>sprite/icicle</t>
  </si>
  <si>
    <t>sprite/halficicle</t>
  </si>
  <si>
    <t>sprite/icewall</t>
  </si>
  <si>
    <t>sprite/hail</t>
  </si>
  <si>
    <t>sprite/iceage</t>
  </si>
  <si>
    <t>sprite/blizzard</t>
  </si>
  <si>
    <t>sprite/icetornado</t>
  </si>
  <si>
    <t>1YI39qlEIkehcQKXsHTyUg</t>
  </si>
  <si>
    <t>NWTscmjKlESMcPHMRe0hXg</t>
  </si>
  <si>
    <t>BAdmjT6HC0y8LOsa1qMZvg</t>
  </si>
  <si>
    <t>x0MEnXpXpkSAeJdx9u1dxA</t>
  </si>
  <si>
    <t>Nv7SgpakukyznybxDxXzKg</t>
  </si>
  <si>
    <t>rrTgjWmPmE6tye/yifLCyQ</t>
  </si>
  <si>
    <t>8z2pJ9jvp0qxuwrUhRrmyQ</t>
  </si>
  <si>
    <t>Txp9XKcq6kSTovn/H/3gjw</t>
  </si>
  <si>
    <t>jZ9q6LkxFkil8RL3lc0PPg</t>
  </si>
  <si>
    <t>FkSB7SxxhE+q+XE4G8ZT4w</t>
  </si>
  <si>
    <t>EPruJLqK1ESOVRcE3QyTlw</t>
  </si>
  <si>
    <t>2WySlC4shUOPDHA9oxYaKw</t>
  </si>
  <si>
    <t>iW548VF8UEGD+vAuXhtSAQ</t>
  </si>
  <si>
    <t>name</t>
  </si>
  <si>
    <t>hpgen</t>
  </si>
  <si>
    <t>def</t>
  </si>
  <si>
    <t>attspeed</t>
  </si>
  <si>
    <t>exp</t>
  </si>
  <si>
    <t>coin</t>
  </si>
  <si>
    <t>skillrange</t>
  </si>
  <si>
    <t>killamount</t>
  </si>
  <si>
    <t>status</t>
  </si>
  <si/>
  <si>
    <t>e7AXSZh+E0eaC78EFNa29g</t>
  </si>
  <si>
    <t>addition</t>
  </si>
  <si>
    <t>default</t>
  </si>
  <si/>
  <si>
    <t>eHf0vPp+wk2aU5E4yd7/Yg</t>
  </si>
  <si>
    <t>0</t>
  </si>
  <si>
    <t>1</t>
  </si>
  <si>
    <t>2</t>
  </si>
  <si>
    <t>3</t>
  </si>
  <si>
    <t>4</t>
  </si>
  <si>
    <t>5</t>
  </si>
  <si>
    <t>6</t>
  </si>
  <si>
    <t>7</t>
  </si>
  <si>
    <t>mop_fire</t>
  </si>
  <si>
    <t>mop_bok</t>
  </si>
  <si>
    <t>mop_stick</t>
  </si>
  <si>
    <t>mop_turtle</t>
  </si>
  <si>
    <t>mop_bluefire</t>
  </si>
  <si>
    <t>appear</t>
  </si>
  <si>
    <t>stage_appear</t>
  </si>
  <si>
    <t>round_appear</t>
  </si>
  <si>
    <t>hp_increase</t>
  </si>
  <si>
    <t>exp_increase</t>
  </si>
  <si/>
  <si>
    <t>l84s0jqeJ0+ShvpHGehKgA</t>
  </si>
  <si>
    <t>1xmfc5j9REe0ZHIX8rDf8w</t>
  </si>
  <si>
    <t>kTDzILh6IE+jkW2qF+KXAw</t>
  </si>
  <si>
    <t>9VCtUFsTA0WcVNS71DsQNA</t>
  </si>
  <si>
    <t>uALCIjfaEky3G92iAmHJ9w</t>
  </si>
  <si>
    <t>mop_bird</t>
  </si>
  <si/>
  <si>
    <t>8gAo9LyP60OMAwTdoY8wrw</t>
  </si>
  <si>
    <t>priceamount</t>
  </si>
  <si>
    <t>boss_bird</t>
  </si>
  <si>
    <t>boss_</t>
  </si>
  <si>
    <t>boss_golem</t>
  </si>
  <si>
    <t>boss_rock</t>
  </si>
  <si>
    <t>boss_cow</t>
  </si>
  <si>
    <t>boss_bear</t>
  </si>
  <si>
    <t>increase</t>
  </si>
  <si/>
  <si>
    <t>4WVxc3VSx0O0tna/lL5NCA</t>
  </si>
  <si>
    <t>7LLesioQ0kSNXqcpCaDbeg</t>
  </si>
  <si>
    <t>JtRPf/ABQkK6YzgnTjqc1Q</t>
  </si>
  <si>
    <t>mL8Q/tFX90CNwPiHYkk0GA</t>
  </si>
  <si>
    <t>tEcjfw23XkCu//y+zqlQJQ</t>
  </si>
  <si>
    <t>얼음뭉치</t>
  </si>
  <si>
    <t>눈뭉치</t>
  </si>
  <si>
    <t>sprite/ictone</t>
  </si>
  <si/>
  <si>
    <t>zIrXoinId0iFNhZHl1++bA</t>
  </si>
  <si/>
  <si>
    <t>xL0ZSRTaC0mmTc44mg8IMw</t>
  </si>
  <si>
    <t>KVjVGRJbj0GkW3ghHwH8Tg</t>
  </si>
  <si>
    <t>ayHEKjsd8UqG8GU1Xt6tTw</t>
  </si>
  <si>
    <t>Q5y8+mUBukKyaU5ZN30mZg</t>
  </si>
  <si>
    <t>GR2VPmVTTUGofKgvmFjHVQ</t>
  </si>
  <si>
    <t>O7aBnzSfm0ariTzPxBExFw</t>
  </si>
  <si>
    <t>GlpgBelcX0qncpw9BzBXKQ</t>
  </si>
  <si>
    <t>Q3UfqJRRF0SPgkVBkbx3hw</t>
  </si>
  <si>
    <t>XCpjVMj5JUqt9ziS5P3awQ</t>
  </si>
  <si>
    <t>mop_ant</t>
  </si>
  <si>
    <t>mop_jack</t>
  </si>
  <si>
    <t>speed</t>
  </si>
  <si/>
  <si>
    <t>jebfgtgwy0aCi3wyFmHn7A</t>
  </si>
  <si>
    <t>E37YclCUk0atKge3NbdvOQ</t>
  </si>
  <si>
    <t>8</t>
  </si>
  <si>
    <t>얼음주먹</t>
  </si>
  <si>
    <t>눈폭탄</t>
  </si>
  <si/>
  <si>
    <t>sAlSjuwkNkmox3HyjOQPlQ</t>
  </si>
  <si>
    <t>patt</t>
  </si>
  <si>
    <t>pspeed</t>
  </si>
  <si>
    <t>c</t>
  </si>
  <si>
    <t>얼음방어막</t>
  </si>
  <si>
    <t>얼음빠따</t>
  </si>
  <si>
    <t>소용돌이</t>
  </si>
  <si>
    <t>얼음파동</t>
  </si>
  <si>
    <t>무적</t>
  </si>
  <si>
    <t>산탄</t>
  </si>
  <si>
    <t>explain</t>
  </si>
  <si>
    <t>note</t>
  </si>
  <si>
    <t>pass</t>
  </si>
  <si>
    <t>keep</t>
  </si>
  <si>
    <t>keep_increase</t>
  </si>
  <si>
    <t>obstaacle</t>
  </si>
  <si>
    <t>obstacle</t>
  </si>
  <si>
    <t>continue</t>
  </si>
  <si>
    <t>none</t>
  </si>
  <si>
    <t>continuee</t>
  </si>
  <si/>
  <si>
    <t>u9VGjry1BESzo46bAmXOQg</t>
  </si>
  <si>
    <t>HJCxWuQGLEyzxZkpf/s7+Q</t>
  </si>
  <si>
    <t>dejPA7ZZvkKW83lA1QUQCQ</t>
  </si>
  <si>
    <t>K1BTnZfB2kWbObm+5JLgSQ</t>
  </si>
  <si>
    <t>iYqYA2TFhU6d36X/SwpGHA</t>
  </si>
  <si>
    <t>wXhpxA4yqEW1NBNV40y6rA</t>
  </si>
  <si>
    <t>Lnrq0Qp3nEu1QeUh1ApxEA</t>
  </si>
  <si>
    <t>FEnZnNX24kWluYtm4cqJfg</t>
  </si>
  <si>
    <t>UwutR9kZ3EixiomFUKMhTg</t>
  </si>
  <si>
    <t>tnqtLH8SiUq5SfVK11iPqA</t>
  </si>
  <si>
    <t>SA5d+nQZzEWyxoNuhU+Naw</t>
  </si>
  <si>
    <t>Tq+CR0pBE0CX5vqWS90PAw</t>
  </si>
  <si>
    <t>TAJG8FHa00aP7U66nf0Aqw</t>
  </si>
  <si>
    <t>4K+N6+YPVECfus1pPsfuXQ</t>
  </si>
  <si>
    <t>be8bZ1lxC0+P00Vb0G3asQ</t>
  </si>
  <si>
    <t>hQT4FoA9pke18i999uPtaw</t>
  </si>
  <si>
    <t>stage</t>
  </si>
  <si>
    <t>condition</t>
  </si>
  <si>
    <t>conditionA</t>
  </si>
  <si>
    <t>conditionB</t>
  </si>
  <si>
    <t>conditionT</t>
  </si>
  <si>
    <t>reward</t>
  </si>
  <si>
    <t>appear_time</t>
  </si>
  <si>
    <t>s</t>
  </si>
  <si/>
  <si>
    <t>S4cO+7g73kSC//RCNr49Eg</t>
  </si>
  <si>
    <t>5Eog+fJivU2oDVll81v+QQ</t>
  </si>
  <si>
    <t>zNS43tSa4kmhOggLqnp2/A</t>
  </si>
  <si>
    <t>M0io+FmkfESkyDRr3Lsivg</t>
  </si>
  <si>
    <t>mob_fire</t>
  </si>
  <si>
    <t>mob_bok</t>
  </si>
  <si>
    <t>mob_stick</t>
  </si>
  <si>
    <t>mob_turtle</t>
  </si>
  <si>
    <t>mob_ant</t>
  </si>
  <si>
    <t>mob_jack</t>
  </si>
  <si>
    <t>mob_bluefire</t>
  </si>
  <si>
    <t>mob_mam</t>
  </si>
  <si>
    <t>mob_carb</t>
  </si>
  <si>
    <t>mob_deer</t>
  </si>
  <si>
    <t>map</t>
  </si>
  <si/>
  <si>
    <t>UqOBjr+LakW9OE61quvEOQ</t>
  </si>
  <si>
    <t>7oP5n9ovXEK+bbIC8iuZMA</t>
  </si>
  <si>
    <t>QEm467P+ck6FXvY1BWI/QA</t>
  </si>
  <si>
    <t>oN7gigvYvkCP1gYaQUFzpg</t>
  </si>
  <si>
    <t>xiaNlJj0D02QBXqMTggxXA</t>
  </si>
  <si>
    <t>sizex</t>
  </si>
  <si>
    <t>sizey</t>
  </si>
  <si>
    <t>snowrock0</t>
  </si>
  <si>
    <t>snowrock1</t>
  </si>
  <si>
    <t>snowrock2</t>
  </si>
  <si>
    <t>snowrock3</t>
  </si>
  <si>
    <t>rock0</t>
  </si>
  <si>
    <t>rock1</t>
  </si>
  <si>
    <t>tree</t>
  </si>
  <si>
    <t>skull</t>
  </si>
  <si>
    <t>rib</t>
  </si>
  <si>
    <t>mob_crab</t>
  </si>
  <si>
    <t>15</t>
  </si>
  <si/>
  <si>
    <t>utfj/KusT0q9e9ADgg8p9g</t>
  </si>
  <si>
    <t>f3YdoHHnJEmHPLOHPk8tHA</t>
  </si>
  <si>
    <t>lLIxSPJ5jk6H8IhzXjd5Ag</t>
  </si>
  <si>
    <t>+r0e9D3k7kuvrrcjW7rTWA</t>
  </si>
  <si>
    <t>N6Ah1yXV/0mnzDRZhUhoew</t>
  </si>
  <si>
    <t>7q1A0hzTv0e0ZkrUDizxDQ</t>
  </si>
  <si>
    <t>JiEy726Vn0i6qgPI9aQTRQ</t>
  </si>
  <si>
    <t>OXygPyEDNESF1Uo4kpU9UA</t>
  </si>
  <si>
    <t>D/jPgeJpjkiT0hqDPsmOZw</t>
  </si>
  <si>
    <t>boss_owl</t>
  </si>
  <si>
    <t>skill0</t>
  </si>
  <si>
    <t>skill1</t>
  </si>
  <si/>
  <si>
    <t>W3z0ATuqbkKttkboCpXzTg</t>
  </si>
  <si>
    <t>9oZ4bAUw3EaaXJyde7jotg</t>
  </si>
  <si>
    <t>p7Lei6NHm0mU6A3yoCYsjQ</t>
  </si>
  <si>
    <t>w8cURakZekSSKtD9r+3WnA</t>
  </si>
  <si>
    <t>m4KGirv16U+HZ1CPc/XEAQ</t>
  </si>
  <si/>
  <si>
    <t>j6havu18FkO2GTlo+CyQyg</t>
  </si>
  <si>
    <t>N5N6gU+ysEqOQbdz1hczog</t>
  </si>
  <si>
    <t>552Me0Rk506ghDFAyrQSwA</t>
  </si>
  <si>
    <t>jsxP8eNXM0mKlWitTcpTGA</t>
  </si>
  <si>
    <t>osCjoq/EX0WhMYuWNZYtkg</t>
  </si>
  <si>
    <t>=</t>
  </si>
  <si>
    <t>max</t>
  </si>
  <si>
    <t>maxlvl</t>
  </si>
  <si>
    <t>max_level</t>
  </si>
  <si>
    <t>체력</t>
  </si>
  <si>
    <t>공격력</t>
  </si>
  <si>
    <t>방어력</t>
  </si>
  <si>
    <t>체력재생</t>
  </si>
  <si>
    <t>쿨타임감소</t>
  </si>
  <si>
    <t>스킬크기</t>
  </si>
  <si>
    <t>시전속도</t>
  </si>
  <si>
    <t>경험치</t>
  </si>
  <si>
    <t>경험치획득량</t>
  </si>
  <si>
    <t>회복량</t>
  </si>
  <si>
    <t>이동속도</t>
  </si>
  <si>
    <t>infomation</t>
  </si>
  <si>
    <t>최대체력을 증가시킨다.</t>
  </si>
  <si>
    <t>공격력을 증가시킨다.</t>
  </si>
  <si>
    <t>방어력을 얻는다.</t>
  </si>
  <si>
    <t>매초 소량의 체력을 회복시킨다.</t>
  </si>
  <si>
    <t>스킬의 속도</t>
  </si>
  <si>
    <t>스킬의 시전속도를 단축시킨다.</t>
  </si>
  <si>
    <t>경험치 획득량이 증가한다.</t>
  </si>
  <si>
    <t>스킬크기가 증가한다.</t>
  </si>
  <si>
    <t>모든 회복량이 증가한다.</t>
  </si>
  <si>
    <t>이동속도가 증가한다.</t>
  </si>
  <si>
    <t>최대체력을 증가한다.</t>
  </si>
  <si>
    <t>공격력을 증가한다.</t>
  </si>
  <si>
    <t>매초 소량의 체력을 회복한다.</t>
  </si>
  <si>
    <t>잘뭉친 눈덩이</t>
  </si>
  <si>
    <t>잘 뭉친 눈덩이</t>
  </si>
  <si>
    <t>얼음주먹으로 강력한 데미지를 준다.</t>
  </si>
  <si>
    <t>단단한 얼음으로 강력한 데미지를 준다.</t>
  </si>
  <si>
    <t>뾰족한 얼음이 적을 관통한다.</t>
  </si>
  <si>
    <t>반달얼음을 여러갈래로 발사한다.</t>
  </si>
  <si>
    <t>하늘에서 우박이!</t>
  </si>
  <si>
    <t>빙벽을 생성해 길을 막는다.</t>
  </si>
  <si>
    <t>일정 체력이 있는 빙벽을 생성한다.</t>
  </si>
  <si>
    <t>눈사람주변에 회오리를 만들어 근접한 적에게 지속피해를 준다.</t>
  </si>
  <si>
    <t>순간적으로 맵을 얼리며 주변의 몬스터에게 강력한 피해를 준다.</t>
  </si>
  <si>
    <t>블리자드를 몰아쳐</t>
  </si>
  <si>
    <t>블리자드를 불러와 적의 속도를 늦추고 데미지를 준다.</t>
  </si>
  <si>
    <t>순간적으로 맵을 얼리며 주변의 적에게 강력한 피해를 준다.</t>
  </si>
  <si>
    <t>대상에게 닿는 순간 범위피해를 준다.</t>
  </si>
  <si>
    <t>적에게 닿는 순간 범위피해를 준다.</t>
  </si>
  <si>
    <t>방어막을</t>
  </si>
  <si>
    <t>일정 체력의 방어막을 생성한다.</t>
  </si>
  <si>
    <t>근접한 적을 빠따로 떨쳐낸다.</t>
  </si>
  <si>
    <t>?</t>
  </si>
  <si>
    <t>주기적으로 파동을 발산해 적을 밀쳐내고 데미지를 준다.</t>
  </si>
  <si>
    <t>일정 시간동안 무적이 된다.</t>
  </si>
  <si>
    <t>얼음 산탄을 발사한다.</t>
  </si>
  <si>
    <t>체력 50% 증가</t>
  </si>
  <si>
    <t>공격력 10% 증가</t>
  </si>
  <si>
    <t>val</t>
  </si>
  <si/>
  <si>
    <t>7G/uy/d+XUq+hb1idKgcKw</t>
  </si>
  <si>
    <t>nhBbNsmDpUOy343k+irhhw</t>
  </si>
  <si>
    <t>2qdwH+Eqq0qi76gM+HEpSg</t>
  </si>
  <si>
    <t>dGD2J/13Ak60ubtLOTmU7A</t>
  </si>
  <si>
    <t>hluuyb8xDkq3igjPq3UZrQ</t>
  </si>
  <si>
    <t>lZ58eF6zQEqU7UxPZqxY5g</t>
  </si>
  <si>
    <t>+fNq81zBhk2AJPDimVASnQ</t>
  </si>
  <si>
    <t>GGgTfHjnFUu5Yx8sijXu/Q</t>
  </si>
  <si>
    <t>Wfu556tlIkGpgHS1/b8wRQ</t>
  </si>
  <si>
    <t>information</t>
  </si>
  <si>
    <t>price</t>
  </si>
  <si>
    <t>cool</t>
  </si>
  <si>
    <t>appear_term</t>
  </si>
  <si/>
  <si>
    <t>e3ywpdo+tkG3rGFzadDOZQ</t>
  </si>
  <si/>
  <si>
    <t>ou4jSwVOP0WiG5CBsppWRA</t>
  </si>
  <si>
    <t>독병</t>
  </si>
  <si>
    <t>천둥망치</t>
  </si>
  <si>
    <t>독병을 던저 광역 지속 피해를 입힌다.</t>
  </si>
  <si>
    <t>강력한 데미지를 주는 망치를 적들에게 다단히트!</t>
  </si>
  <si/>
  <si>
    <t>BIr97MzFFEqSkH79ajRcIQ</t>
  </si>
  <si>
    <t>80jHuiqyGkmbPMFYa7j/WA</t>
  </si>
  <si>
    <t>SmqeNM7xnEiwpUgalIDKuQ</t>
  </si>
  <si>
    <t>7Zq+FZr4EU2JUSJGYb5l3w</t>
  </si>
  <si>
    <t>nyGjwUuGSU28kZnltbYfyg</t>
  </si>
  <si>
    <t>8EUv2r2Q3Umy56rbAoz3YA</t>
  </si>
  <si>
    <t>VeBdIaS8+kW7pD5h7TjldA</t>
  </si>
  <si>
    <t>range</t>
  </si>
  <si>
    <t>fireball</t>
  </si>
  <si>
    <t>lightning</t>
  </si>
  <si>
    <t>owl_shot</t>
  </si>
  <si>
    <t>bear_shot</t>
  </si>
  <si/>
  <si>
    <t>z65T2Hcot0+fcRJxc1V4ZA</t>
  </si>
  <si>
    <t>6q3skcv+nUCSzHwhTFtnVw</t>
  </si>
  <si>
    <t>jrRaKBXFPkmy/QSsvp6HtQ</t>
  </si>
  <si>
    <t>hc1sZU2dREyQjNX69/i7XQ</t>
  </si>
  <si>
    <t>번개</t>
  </si>
  <si>
    <t>지뢰</t>
  </si>
  <si>
    <t>중력장</t>
  </si>
  <si>
    <t>친구</t>
  </si>
  <si>
    <t>적을 얼려버리는 쫄따구 펫과 함께 싸운다.</t>
  </si>
  <si>
    <t>아돈빠가돈!</t>
  </si>
  <si>
    <t>쌌드라욘마인~</t>
  </si>
  <si>
    <t>쌋드라요마인~</t>
  </si>
  <si>
    <t>하늘에서 주기적으로 번개가 친다.</t>
  </si>
  <si>
    <t>mob_snail</t>
  </si>
  <si>
    <t>mob_beetle</t>
  </si>
  <si>
    <t>mob_monkey</t>
  </si>
  <si>
    <t>mob_flamingo</t>
  </si>
  <si>
    <t>mob_dragonfly</t>
  </si>
  <si>
    <t>mob_candle</t>
  </si>
  <si>
    <t>mob_rino</t>
  </si>
  <si/>
  <si>
    <t>ovShOG9vz0qBynU3N7A27A</t>
  </si>
  <si>
    <t>xL7qVxJe9kysLVTIKmzuuA</t>
  </si>
  <si>
    <t>TUdRpRMhK0G1XmYAGm6uEw</t>
  </si>
  <si>
    <t>cMp9+kAl8UGgcTM+7tuyXA</t>
  </si>
  <si>
    <t>JP9AY1x9sUa2WAweqi0Hyg</t>
  </si>
  <si>
    <t>z72/TXkgfEOAI1RcEnbf9w</t>
  </si>
  <si>
    <t>6ZQSDtiDc0+ujLraF9ULlw</t>
  </si>
  <si>
    <t>zBnDreY2EUyIgqqT0I1oCg</t>
  </si>
  <si>
    <t>Zwv52fG5a0uz2w+Mw1X1EA</t>
  </si>
  <si>
    <t>80qA8yn0HkK7i+4isj1VAA</t>
  </si>
  <si>
    <t>MO77fenG+EGDXqDfjx0GwQ</t>
  </si>
  <si>
    <t>bwGMcqR0B0uFKpIP/arGGw</t>
  </si>
  <si>
    <t>XXMW6jdsDkqbQDiagvTvAA</t>
  </si>
  <si>
    <t>boss_scarecrow</t>
  </si>
  <si>
    <t>scarecrow_shot</t>
  </si>
  <si/>
  <si>
    <t>Og45GfRUM0CqJQUz3H+9AA</t>
  </si>
  <si>
    <t>vVPBgEN7WUi/lGlzyJ5/Qg</t>
  </si>
  <si>
    <t>skin</t>
  </si>
  <si>
    <t>슬롯</t>
  </si>
  <si>
    <t>슬롯증가</t>
  </si>
  <si>
    <t>유물 장착 슬롯 증가</t>
  </si>
  <si/>
  <si>
    <t>DUqi+8ckB0qblBzm6KlcNg</t>
  </si>
  <si>
    <t>OP592CHEkEqaCW4o+WCZNw</t>
  </si>
  <si>
    <t>boss_flower</t>
  </si>
  <si>
    <t>1Ym7RLkBgUCA9I+gVXisAQ</t>
  </si>
  <si>
    <t>boss_bigbettle</t>
  </si>
  <si>
    <t>kdsl2jzhtU6rPAELOI8Tbw</t>
  </si>
  <si>
    <t>flower_thorn</t>
  </si>
  <si>
    <t>PtYsPmNIh06wyUfSH4KX0w</t>
  </si>
  <si>
    <t>flower_mine</t>
  </si>
  <si>
    <t>1EG4vgTgYUO8MktQYh1lag</t>
  </si>
  <si>
    <t>banana</t>
  </si>
  <si>
    <t>skinname</t>
  </si>
  <si>
    <t>눈사람</t>
  </si>
  <si>
    <t>불사람</t>
  </si>
  <si>
    <t>풀사람</t>
  </si>
  <si>
    <t>돌사람</t>
  </si>
  <si>
    <t>귤사람</t>
  </si>
  <si>
    <t>전구사람</t>
  </si>
  <si>
    <t>currency</t>
  </si>
  <si>
    <t>야수사람</t>
  </si>
  <si>
    <t>로봇사람</t>
  </si>
  <si>
    <t>뱀파이어사람</t>
  </si>
  <si>
    <t>아이스크림사람</t>
  </si>
  <si>
    <t>천사사람</t>
  </si>
  <si>
    <t>황금갑옷사람</t>
  </si>
  <si>
    <t>네모사람</t>
  </si>
  <si>
    <t>지뢰사람</t>
  </si>
  <si>
    <t>거미사람</t>
  </si>
  <si>
    <t>용사사람</t>
  </si>
  <si>
    <t>quest</t>
  </si>
  <si>
    <t>gold</t>
  </si>
  <si>
    <t>gem</t>
  </si>
  <si>
    <t>standard</t>
  </si>
  <si>
    <t>type0</t>
  </si>
  <si>
    <t>val0</t>
  </si>
  <si>
    <t>type1</t>
  </si>
  <si>
    <t>val1</t>
  </si>
  <si>
    <t>a</t>
  </si>
  <si/>
  <si>
    <t>gLnjGlJPQUGceqv9MtI+jg</t>
  </si>
  <si>
    <t>bDmF5v4opUOLjBB580DUog</t>
  </si>
  <si>
    <t>j4aRpfkhWUCwpugwL7yhOw</t>
  </si>
  <si>
    <t>v6FaRzn/yUS4jftoTtNfsw</t>
  </si>
  <si>
    <t>nMhXnyt3XUWslXDy/Eccmw</t>
  </si>
  <si>
    <t>5CW4lEGYZEqJ8sFOtlJVVw</t>
  </si>
  <si>
    <t>a+XFhtKj2Em7xW1tms05Zw</t>
  </si>
  <si>
    <t>oJlQTylhPUGaWX/Zndg2HQ</t>
  </si>
  <si>
    <t>ZDD/hjzPHU+kTQf39Dvtnw</t>
  </si>
  <si>
    <t>tY/x47zy/U+9d/dQf4L+Xg</t>
  </si>
  <si>
    <t>kUpxVrSyPke7VlIQ+ty+ng</t>
  </si>
  <si>
    <t>e+gqMj+a0kePNLaic882PA</t>
  </si>
  <si>
    <t>PVpFmf14gE+JTvE5tq+oTw</t>
  </si>
  <si>
    <t>bBCBYzcq5kaQf7V57bsU5Q</t>
  </si>
  <si>
    <t>NV8CtlguXEufFOcfSPnFWw</t>
  </si>
  <si>
    <t>LmBUHti4IU6ufw+5njPwTQ</t>
  </si>
  <si>
    <t>typeB</t>
  </si>
  <si>
    <t>typeF</t>
  </si>
  <si>
    <t>Fval</t>
  </si>
  <si>
    <t>typeI</t>
  </si>
  <si>
    <t>Ival</t>
  </si>
  <si>
    <t>snowball</t>
  </si>
  <si>
    <t>n</t>
  </si>
  <si>
    <t>-</t>
  </si>
  <si>
    <t>season</t>
  </si>
  <si>
    <t>Fval1</t>
  </si>
  <si>
    <t>Fval0</t>
  </si>
  <si>
    <t>summer</t>
  </si>
  <si>
    <t>spring</t>
  </si>
  <si>
    <t>d_hp</t>
  </si>
  <si>
    <t>d_hpgen</t>
  </si>
  <si>
    <t>d_def</t>
  </si>
  <si>
    <t>d_att</t>
  </si>
  <si>
    <t>d_cool</t>
  </si>
  <si>
    <t>d_exp</t>
  </si>
  <si>
    <t>d_coin</t>
  </si>
  <si>
    <t>a_hp</t>
  </si>
  <si>
    <t>ex_hp</t>
  </si>
  <si>
    <t>ex_hpgen</t>
  </si>
  <si>
    <t>ex_def</t>
  </si>
  <si>
    <t>ex_att</t>
  </si>
  <si>
    <t>ex_cool</t>
  </si>
  <si>
    <t>ex_exp</t>
  </si>
  <si>
    <t>ex_coin</t>
  </si>
  <si>
    <t>light</t>
  </si>
  <si>
    <t>invSwamp</t>
  </si>
  <si>
    <t>wild</t>
  </si>
  <si>
    <t>blood</t>
  </si>
  <si>
    <t>rebirth</t>
  </si>
  <si>
    <t>winter</t>
  </si>
  <si>
    <t>citrus</t>
  </si>
  <si>
    <t>rock</t>
  </si>
  <si>
    <t>mine</t>
  </si>
  <si>
    <t>iceHeal</t>
  </si>
  <si>
    <t>frozen</t>
  </si>
  <si>
    <t>invincible</t>
  </si>
  <si>
    <t>d_speed</t>
  </si>
  <si>
    <t>critical</t>
  </si>
  <si>
    <t>criticDmg</t>
  </si>
  <si>
    <t>square</t>
  </si>
  <si>
    <t>hero</t>
  </si>
  <si>
    <t>ch_explain</t>
  </si>
  <si>
    <t>unch_explain</t>
  </si>
  <si>
    <t>겨울에 만들어진 눈사람</t>
  </si>
  <si>
    <t>여름한정</t>
  </si>
  <si>
    <t>눈대신</t>
  </si>
  <si>
    <t>눈 대신 돌을 던진다.</t>
  </si>
  <si>
    <t>눈 대신 귤을 던진다.</t>
  </si>
  <si>
    <t>네모난 눈을 던진다.</t>
  </si>
  <si>
    <t>머리의 전구로 어둠을 밝힌다.</t>
  </si>
  <si>
    <t>잃은 체력 1%당 공격력 n% 증가</t>
  </si>
  <si>
    <t>지뢰 개수 4개증가</t>
  </si>
  <si>
    <t>지뢰 개수 +4\\n지뢰 공격력 n% 증가</t>
  </si>
  <si>
    <t>늪지 무효\\n방어력 n%증가</t>
  </si>
  <si>
    <t>눈덩이가 빙결 적용\\n블리자드,아이스에이지 발동시 체력 n% 회복</t>
  </si>
  <si>
    <t>여름한정 공격력 n% 증가</t>
  </si>
  <si>
    <t>봄한정 체력재생량 n%증가</t>
  </si>
  <si>
    <t>봄한정 체력재생량 n% 증가</t>
  </si>
  <si>
    <t>눈 대신 돌을 던진다.\\n체력 n% 증가</t>
  </si>
  <si>
    <t>눈 대신 귤을 던진다.\\n겨울한정 코인획득량 n% 증</t>
  </si>
  <si>
    <t>무적 발동</t>
  </si>
  <si>
    <t>용사의 검을 찾으면 공격력과 방어력이 2배가 된다.</t>
  </si>
  <si>
    <t>용사의 검을 찾으면 일시적으로 공격력과 방어력이 2배가 된다.\\n체력 n%증가\\n공격력 n%증가\\n방어력 n%증가</t>
  </si>
  <si>
    <t>눈덩이로 준 피해의 n%만큼 체력을 회복한다. 공격력 10% 증가</t>
  </si>
  <si>
    <t>추가로 달린 다리로 눈덩이를 더 많이 던진다.\\n눈덩이 공격력 n%증가</t>
  </si>
  <si>
    <t>네모난 눈을 던진다.\\n30%의 확률로 n%의 추가데미지를 준다.</t>
  </si>
  <si>
    <t>눈사람이 죽을때 최대체력의 n%로 부활한다.\\n()</t>
  </si>
  <si>
    <t>눈사람이 죽을때 최대체력의 n%로 부활한다.\\n(유적과 버프는 사라진다.)\\n이동속도 n% 증가</t>
  </si>
  <si>
    <t>30초에 한번씩 n초간 무적상태가 된다.\\n방어력 n% 증가</t>
  </si>
  <si>
    <t>봄한정 체력재생량 a% 증가</t>
  </si>
  <si>
    <t>눈 대신 돌을 던진다.\\n체력 a% 증가</t>
  </si>
  <si>
    <t>눈 대신 귤을 던진다.\\n겨울한정 코인획득량 a% 증</t>
  </si>
  <si>
    <t>잃은 체력 1%당 공격력 a% 증가</t>
  </si>
  <si>
    <t>지뢰 개수 +4\\n지뢰 공격력 a% 증가</t>
  </si>
  <si>
    <t>늪지 무효\\n방어력 a%증가</t>
  </si>
  <si>
    <t>눈덩이가 빙결 적용\\n블리자드,아이스에이지 발동시 체력 a% 회복</t>
  </si>
  <si>
    <t>30초에 한번씩 n초간 무적상태가 된다.\\n방어력 a% 증가</t>
  </si>
  <si>
    <t>눈사람이 죽을때 최대체력의 a%로 부활한다.\\n(유적과 버프는 사라진다.)\\n이동속도 a% 증가</t>
  </si>
  <si>
    <t>네모난 눈을 던진다.\\n30%의 확률로 a%의 추가데미지를 준다.</t>
  </si>
  <si>
    <t>추가로 달린 다리로 눈덩이를 더 많이 던진다.\\n눈덩이 공격력 a%증가</t>
  </si>
  <si>
    <t>눈덩이로 준 피해의 a%만큼 체력을 회복한다. 공격력 10% 증가</t>
  </si>
  <si>
    <t>용사의 검을 찾으면 일시적으로 공격력과 방어력이 2배가 된다.\\n체력 a%증가\\n공격력 a%증가\\n방어력 a%증가</t>
  </si>
  <si>
    <t>여름한정 공격력 a% 증가</t>
  </si>
  <si>
    <t>30초에 한번씩 a초간 무적상태가 된다.\\n방어력 b% 증가</t>
  </si>
  <si>
    <t>눈사람이 죽을때 최대체력의 a%로 부활한다.\\n(유적과 버프는 사라진다.)\\n이동속도 b% 증가</t>
  </si>
  <si>
    <t>용사의 검을 찾으면 일시적으로 공격력과 방어력이 2배가 된다.\\n체력 a%증가\\n공격력 b%증가\\n방어력 c%증가</t>
  </si>
  <si/>
  <si>
    <t>ERzaZOy2RkmFqdq+1HEN0w</t>
  </si>
  <si>
    <t>invSlow</t>
  </si>
  <si>
    <t>9</t>
  </si>
  <si>
    <t>10</t>
  </si>
  <si>
    <t>11</t>
  </si>
  <si>
    <t>12</t>
  </si>
  <si>
    <t>13</t>
  </si>
  <si>
    <t>14</t>
  </si>
  <si>
    <t>scare_fire</t>
  </si>
  <si>
    <t>boss_butterfly</t>
  </si>
  <si/>
  <si>
    <t>WfxNB+MGn06c0Mxh9qi6TQ</t>
  </si>
  <si>
    <t>bfly_bgPoison</t>
  </si>
  <si>
    <t>bfly_smPoison</t>
  </si>
  <si>
    <t>=boss!G6</t>
  </si>
  <si/>
  <si>
    <t>H2iGbbqnQ0OIrx3EtElI8g</t>
  </si>
  <si>
    <t>D2lgjDXLyUStHASDlJTf+Q</t>
  </si>
  <si>
    <t>questName</t>
  </si>
  <si>
    <t>time</t>
  </si>
  <si>
    <t>go</t>
  </si>
  <si>
    <t>봄까지 버티기</t>
  </si>
  <si>
    <t>여름까지 버티기</t>
  </si>
  <si>
    <t>가을까지 버티기</t>
  </si>
  <si>
    <t>1년 버티기</t>
  </si>
  <si>
    <t>버티기</t>
  </si>
  <si>
    <t>boss</t>
  </si>
  <si>
    <t>artifact</t>
  </si>
  <si>
    <t>ad</t>
  </si>
  <si>
    <t>reinforce</t>
  </si>
  <si>
    <t>하루</t>
  </si>
  <si>
    <t>1마리</t>
  </si>
  <si>
    <t>1개</t>
  </si>
  <si>
    <t>10번</t>
  </si>
  <si>
    <t>questType</t>
  </si>
  <si>
    <t>강화1회</t>
  </si>
  <si>
    <t>특정스킨으로 1회</t>
  </si>
  <si>
    <t>광고 1회</t>
  </si>
  <si/>
  <si>
    <t>oMhQHIWj/EC8ngg9JcK0OA</t>
  </si>
  <si>
    <t>tn3M8GN9A0S40ubcMn7hgA</t>
  </si>
  <si>
    <t>FYLWhSg54UWwAGA4uBn3KA</t>
  </si>
  <si>
    <t>2vw6eVoubE2FX4RhcWa2Gw</t>
  </si>
  <si>
    <t>I2hLdUHeKEOMFjkn8uKZ1Q</t>
  </si>
  <si>
    <t>YnmthZe2OUS0F2IvwXzx/w</t>
  </si>
  <si>
    <t>0aZgm2DJLU6UAd3Lphp+qw</t>
  </si>
  <si>
    <t>Jc5TTOZymkyTL+nsgg7Cww</t>
  </si>
  <si/>
  <si>
    <t>hZ5zXDn9pEau0jHAGnXPSw</t>
  </si>
  <si>
    <t>WPQJ3pXzQ0+JXwy8wQ4dIg</t>
  </si>
  <si>
    <t>Gh9WTIDO102/V9jEpX7Hug</t>
  </si>
  <si>
    <t>47GYdDEOAUSm0AH87BJJjg</t>
  </si>
  <si>
    <t>ObWi0F4A6U2Tf76nPoOcfg</t>
  </si>
  <si>
    <t>hq6MdF1mHECN16RcyqBTtw</t>
  </si>
  <si>
    <t>kSYQdp7c7UGfSpse9ezboQ</t>
  </si>
  <si>
    <t>ApPa6gHqNEGEi/VRoSCArg</t>
  </si>
  <si>
    <t>2iQCymteB02RoDlUQLkYjw</t>
  </si>
  <si>
    <t>Bh+K4BC8KESXkMcgOi2iSA</t>
  </si>
  <si>
    <t>0f0mQNjS7ESDJEecRxc4ig</t>
  </si>
  <si>
    <t>gQ8tV6Qyo0i87zD5bsPQMw</t>
  </si>
  <si>
    <t>vf2Vz4Dykk2UAywywrIc7g</t>
  </si>
  <si>
    <t>1ByLRWNnYUe3Sy+PYVgV2g</t>
  </si>
  <si>
    <t>vTygID9He0yuztzCQ6n+rQ</t>
  </si>
  <si>
    <t>DL/xgk/tTU+/YwFGlDT1Jg</t>
  </si>
  <si>
    <t>login</t>
  </si>
  <si>
    <t>day_rein</t>
  </si>
  <si>
    <t>day_skin</t>
  </si>
  <si>
    <t>day_ad</t>
  </si>
  <si>
    <t>rein</t>
  </si>
  <si>
    <t>enable</t>
  </si>
  <si>
    <t>snowman</t>
  </si>
  <si>
    <t>fireman</t>
  </si>
  <si>
    <t>grassman</t>
  </si>
  <si>
    <t>rockman</t>
  </si>
  <si>
    <t>citrusman</t>
  </si>
  <si>
    <t>bulbman</t>
  </si>
  <si>
    <t>sildman</t>
  </si>
  <si>
    <t>minman</t>
  </si>
  <si>
    <t>mineman</t>
  </si>
  <si>
    <t>robotman</t>
  </si>
  <si>
    <t>icecreamman</t>
  </si>
  <si>
    <t>goldenarmorman</t>
  </si>
  <si>
    <t>angelman</t>
  </si>
  <si>
    <t>squareman</t>
  </si>
  <si>
    <t>spiderman</t>
  </si>
  <si>
    <t>vampireman</t>
  </si>
  <si>
    <t>heroman</t>
  </si>
  <si>
    <t>wildman</t>
  </si>
  <si>
    <t>removead</t>
  </si>
  <si>
    <t>bonus</t>
  </si>
  <si>
    <t>start</t>
  </si>
  <si>
    <t>startpack</t>
  </si>
  <si>
    <t>skinpack</t>
  </si>
  <si>
    <t>s_gem</t>
  </si>
  <si>
    <t>m_gem</t>
  </si>
  <si>
    <t>l_gem</t>
  </si>
  <si>
    <t>s_ap</t>
  </si>
  <si>
    <t>m_ap</t>
  </si>
  <si>
    <t>l_ap</t>
  </si>
  <si>
    <t>s_coin</t>
  </si>
  <si>
    <t>m_coin</t>
  </si>
  <si>
    <t>l_coin</t>
  </si>
  <si>
    <t>type</t>
  </si>
  <si>
    <t>special</t>
  </si>
  <si>
    <t>common</t>
  </si>
  <si>
    <t>pricetype</t>
  </si>
  <si>
    <t>money</t>
  </si>
  <si>
    <t>ap</t>
  </si>
  <si>
    <t>"TRUE"</t>
  </si>
  <si>
    <t>addgem</t>
  </si>
  <si>
    <t>addap</t>
  </si>
  <si>
    <t>addcoin</t>
  </si>
  <si>
    <t>rate</t>
  </si>
  <si>
    <t>disposable</t>
  </si>
  <si>
    <t>Image</t>
  </si>
  <si>
    <t>image</t>
  </si>
  <si>
    <t>week.SkinKeyList.snowman</t>
  </si>
  <si>
    <t>week.SkinKeyList.wildman</t>
  </si>
  <si/>
  <si>
    <t>AhU2MfudO0CGPbfKA54soA</t>
  </si>
  <si>
    <t>tH4X0ump3kSX06VVmzjtXQ</t>
  </si>
  <si>
    <t>jmkaGTYqRk+2dh4mPkWulQ</t>
  </si>
  <si>
    <t>WwogyFh130C5mFAy8k6MHQ</t>
  </si>
  <si>
    <t>IaJPrmZ45kuWH9lQrH8p6Q</t>
  </si>
  <si>
    <t>yED9p/FikECrm65TUyi/EA</t>
  </si>
  <si>
    <t>t5tSnH8OgUSB2kns/WaF+g</t>
  </si>
  <si>
    <t>EfyDxZLgWE+1haiTVUlDdw</t>
  </si>
  <si>
    <t>nM0KYyjX7kuBMBq+PAXWug</t>
  </si>
  <si>
    <t>50BoMynjRU+ipwyssM0S9Q</t>
  </si>
  <si>
    <t>ba5dgtxUQEaALH9CV4fuyA</t>
  </si>
  <si>
    <t>gIGbxsQTUU+Vm9130mXL8g</t>
  </si>
  <si>
    <t>B1IMHKQ0hUeFsw2XyxQiZw</t>
  </si>
  <si>
    <t>\sprite\store</t>
  </si>
  <si>
    <t>\sprite\store\adRemove</t>
  </si>
  <si>
    <t>/sprite/store/adRemove.png</t>
  </si>
  <si>
    <t>sprite/store/adRemove.png</t>
  </si>
  <si>
    <t>sprite/store/adRemove</t>
  </si>
  <si>
    <t>sprite/store/</t>
  </si>
  <si>
    <t>sprite/store/10perCoin</t>
  </si>
  <si>
    <t>sprite/store/startPack</t>
  </si>
  <si>
    <t>sprite/store/skinPack</t>
  </si>
  <si>
    <t>sprite/store/gem_</t>
  </si>
  <si>
    <t>sprite/store/ap_</t>
  </si>
  <si>
    <t>sprite/store/coin_</t>
  </si>
  <si>
    <t>sprite/store/gem_s</t>
  </si>
  <si>
    <t>sprite/store/ap_s</t>
  </si>
  <si>
    <t>sprite/store/coin_s</t>
  </si>
  <si>
    <t>sprite/store/coin_m</t>
  </si>
  <si>
    <t>sprite/store/ap_m</t>
  </si>
  <si>
    <t>sprite/store/gem_m</t>
  </si>
  <si>
    <t>sprite/store/gem_l</t>
  </si>
  <si>
    <t>sprite/store/ap_l</t>
  </si>
  <si>
    <t>sprite/store/coin_l</t>
  </si>
  <si>
    <t>cost</t>
  </si>
  <si>
    <t>costTerm</t>
  </si>
  <si>
    <t>additrate</t>
  </si>
  <si/>
  <si>
    <t>uc2VpP69vUe9OToar7DB6A</t>
  </si>
  <si>
    <t>BJXO0HWdZECTA1Z9YVIlJA</t>
  </si>
  <si>
    <t>J03Iq+Jll0Srpx/p60dHlg</t>
  </si>
  <si>
    <t>origin</t>
  </si>
</sst>
</file>

<file path=xl/styles.xml><?xml version="1.0" encoding="utf-8"?>
<styleSheet xmlns="http://schemas.openxmlformats.org/spreadsheetml/2006/main">
  <numFmts count="3">
    <numFmt numFmtId="64" formatCode="&quot;₩&quot;#,##0;\\\-&quot;₩&quot;#,##0"/>
    <numFmt numFmtId="65" formatCode="0.0_ "/>
    <numFmt numFmtId="66" formatCode="0.00_ "/>
  </numFmts>
  <fonts count="27">
    <font>
      <sz val="11.0"/>
      <name val="맑은 고딕"/>
      <color theme="1"/>
    </font>
    <font>
      <sz val="8.0"/>
      <name val="맑은 고딕"/>
      <color rgb="FF000000"/>
    </font>
    <font>
      <sz val="11.0"/>
      <name val="맑은 고딕"/>
      <color theme="10"/>
    </font>
    <font>
      <sz val="11.0"/>
      <name val="맑은 고딕"/>
      <color theme="11"/>
    </font>
    <font>
      <sz val="8.0"/>
      <name val="돋움"/>
      <color rgb="FF000000"/>
    </font>
    <font>
      <sz val="8.0"/>
      <name val="맑은 고딕"/>
      <scheme val="minor"/>
      <color rgb="FF00000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sz val="11.0"/>
      <name val="맑은 고딕"/>
      <color theme="7" tint="0.799980"/>
    </font>
    <font>
      <sz val="10.0"/>
      <name val="맑은 고딕"/>
      <color theme="1"/>
    </font>
    <font>
      <sz val="11.0"/>
      <name val="맑은 고딕"/>
      <color rgb="FF000000"/>
    </font>
    <font>
      <sz val="1.0"/>
      <name val="맑은 고딕"/>
      <color rgb="FF000000"/>
    </font>
    <font>
      <sz val="11.0"/>
      <name val="맑은 고딕"/>
      <color rgb="FFFF8080"/>
    </font>
  </fonts>
  <fills count="3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7070"/>
        <bgColor rgb="FF000000"/>
      </patternFill>
    </fill>
    <fill>
      <patternFill patternType="solid">
        <fgColor theme="2" tint="-0.0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rgb="FF73E5A7"/>
        <bgColor rgb="FF000000"/>
      </patternFill>
    </fill>
    <fill>
      <patternFill patternType="solid">
        <fgColor rgb="FFFFE080"/>
        <bgColor rgb="FF000000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49">
    <xf numFmtId="0" fontId="0" fillId="0" borderId="0" applyAlignment="0">
      <alignment vertical="center"/>
    </xf>
    <xf numFmtId="0" fontId="2" fillId="0" borderId="0" applyAlignment="0">
      <alignment vertical="center"/>
    </xf>
    <xf numFmtId="0" fontId="3" fillId="0" borderId="0" applyAlignment="0">
      <alignment vertical="center"/>
    </xf>
    <xf numFmtId="43" fontId="0" fillId="0" borderId="0" applyAlignment="0">
      <alignment vertical="center"/>
    </xf>
    <xf numFmtId="7" fontId="0" fillId="0" borderId="0" applyAlignment="0">
      <alignment vertical="center"/>
    </xf>
    <xf numFmtId="9" fontId="0" fillId="0" borderId="0" applyAlignment="0">
      <alignment vertical="center"/>
    </xf>
    <xf numFmtId="41" fontId="0" fillId="0" borderId="0" applyAlignment="0">
      <alignment vertical="center"/>
    </xf>
    <xf numFmtId="64" fontId="0" fillId="0" borderId="0" applyAlignment="0">
      <alignment vertical="center"/>
    </xf>
    <xf numFmtId="0" fontId="0" fillId="2" borderId="4" applyAlignment="0">
      <alignment vertical="center"/>
    </xf>
    <xf numFmtId="0" fontId="6" fillId="0" borderId="0" applyAlignment="0">
      <alignment vertical="center"/>
    </xf>
    <xf numFmtId="0" fontId="7" fillId="0" borderId="0" applyAlignment="0">
      <alignment vertical="center"/>
    </xf>
    <xf numFmtId="0" fontId="8" fillId="0" borderId="5" applyAlignment="0">
      <alignment vertical="center"/>
    </xf>
    <xf numFmtId="0" fontId="9" fillId="0" borderId="6" applyAlignment="0">
      <alignment vertical="center"/>
    </xf>
    <xf numFmtId="0" fontId="10" fillId="0" borderId="7" applyAlignment="0">
      <alignment vertical="center"/>
    </xf>
    <xf numFmtId="0" fontId="10" fillId="0" borderId="0" applyAlignment="0">
      <alignment vertical="center"/>
    </xf>
    <xf numFmtId="0" fontId="11" fillId="3" borderId="8" applyAlignment="0">
      <alignment vertical="center"/>
    </xf>
    <xf numFmtId="0" fontId="12" fillId="4" borderId="9" applyAlignment="0">
      <alignment vertical="center"/>
    </xf>
    <xf numFmtId="0" fontId="13" fillId="4" borderId="8" applyAlignment="0">
      <alignment vertical="center"/>
    </xf>
    <xf numFmtId="0" fontId="14" fillId="5" borderId="10" applyAlignment="0">
      <alignment vertical="center"/>
    </xf>
    <xf numFmtId="0" fontId="15" fillId="0" borderId="11" applyAlignment="0">
      <alignment vertical="center"/>
    </xf>
    <xf numFmtId="0" fontId="16" fillId="0" borderId="12" applyAlignment="0">
      <alignment vertical="center"/>
    </xf>
    <xf numFmtId="0" fontId="17" fillId="6" borderId="0" applyAlignment="0">
      <alignment vertical="center"/>
    </xf>
    <xf numFmtId="0" fontId="18" fillId="7" borderId="0" applyAlignment="0">
      <alignment vertical="center"/>
    </xf>
    <xf numFmtId="0" fontId="19" fillId="8" borderId="0" applyAlignment="0">
      <alignment vertical="center"/>
    </xf>
    <xf numFmtId="0" fontId="20" fillId="9" borderId="0" applyAlignment="0">
      <alignment vertical="center"/>
    </xf>
    <xf numFmtId="0" fontId="0" fillId="10" borderId="0" applyAlignment="0">
      <alignment vertical="center"/>
    </xf>
    <xf numFmtId="0" fontId="0" fillId="11" borderId="0" applyAlignment="0">
      <alignment vertical="center"/>
    </xf>
    <xf numFmtId="0" fontId="20" fillId="12" borderId="0" applyAlignment="0">
      <alignment vertical="center"/>
    </xf>
    <xf numFmtId="0" fontId="20" fillId="13" borderId="0" applyAlignment="0">
      <alignment vertical="center"/>
    </xf>
    <xf numFmtId="0" fontId="0" fillId="14" borderId="0" applyAlignment="0">
      <alignment vertical="center"/>
    </xf>
    <xf numFmtId="0" fontId="0" fillId="15" borderId="0" applyAlignment="0">
      <alignment vertical="center"/>
    </xf>
    <xf numFmtId="0" fontId="20" fillId="16" borderId="0" applyAlignment="0">
      <alignment vertical="center"/>
    </xf>
    <xf numFmtId="0" fontId="20" fillId="17" borderId="0" applyAlignment="0">
      <alignment vertical="center"/>
    </xf>
    <xf numFmtId="0" fontId="0" fillId="18" borderId="0" applyAlignment="0">
      <alignment vertical="center"/>
    </xf>
    <xf numFmtId="0" fontId="0" fillId="19" borderId="0" applyAlignment="0">
      <alignment vertical="center"/>
    </xf>
    <xf numFmtId="0" fontId="20" fillId="20" borderId="0" applyAlignment="0">
      <alignment vertical="center"/>
    </xf>
    <xf numFmtId="0" fontId="20" fillId="21" borderId="0" applyAlignment="0">
      <alignment vertical="center"/>
    </xf>
    <xf numFmtId="0" fontId="0" fillId="22" borderId="0" applyAlignment="0">
      <alignment vertical="center"/>
    </xf>
    <xf numFmtId="0" fontId="0" fillId="23" borderId="0" applyAlignment="0">
      <alignment vertical="center"/>
    </xf>
    <xf numFmtId="0" fontId="20" fillId="24" borderId="0" applyAlignment="0">
      <alignment vertical="center"/>
    </xf>
    <xf numFmtId="0" fontId="20" fillId="25" borderId="0" applyAlignment="0">
      <alignment vertical="center"/>
    </xf>
    <xf numFmtId="0" fontId="0" fillId="26" borderId="0" applyAlignment="0">
      <alignment vertical="center"/>
    </xf>
    <xf numFmtId="0" fontId="0" fillId="27" borderId="0" applyAlignment="0">
      <alignment vertical="center"/>
    </xf>
    <xf numFmtId="0" fontId="20" fillId="28" borderId="0" applyAlignment="0">
      <alignment vertical="center"/>
    </xf>
    <xf numFmtId="0" fontId="20" fillId="29" borderId="0" applyAlignment="0">
      <alignment vertical="center"/>
    </xf>
    <xf numFmtId="0" fontId="0" fillId="30" borderId="0" applyAlignment="0">
      <alignment vertical="center"/>
    </xf>
    <xf numFmtId="0" fontId="0" fillId="31" borderId="0" applyAlignment="0">
      <alignment vertical="center"/>
    </xf>
    <xf numFmtId="0" fontId="20" fillId="32" borderId="0" applyAlignment="0">
      <alignment vertical="center"/>
    </xf>
    <xf numFmtId="0" fontId="21" fillId="0" borderId="0" applyAlignment="0">
      <alignment vertical="center"/>
    </xf>
  </cellStyleXfs>
  <cellXfs count="211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0" borderId="13" xfId="0" applyBorder="1">
      <alignment vertical="center"/>
    </xf>
    <xf numFmtId="0" fontId="0" fillId="0" borderId="2" xfId="0" applyFill="1" applyBorder="1" applyAlignment="1">
      <alignment horizontal="right" vertical="center"/>
    </xf>
    <xf numFmtId="0" fontId="0" fillId="22" borderId="2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22" fillId="22" borderId="2" xfId="0" applyFill="1" applyBorder="1" applyAlignment="1">
      <alignment horizontal="center" vertical="center"/>
    </xf>
    <xf numFmtId="0" fontId="22" fillId="33" borderId="2" xfId="0" applyFill="1" applyBorder="1" applyAlignment="1">
      <alignment horizontal="center" vertical="center"/>
    </xf>
    <xf numFmtId="0" fontId="22" fillId="0" borderId="2" xfId="0" applyBorder="1" applyAlignment="1">
      <alignment horizontal="center" vertical="center"/>
    </xf>
    <xf numFmtId="0" fontId="22" fillId="0" borderId="2" xfId="0" applyFill="1" applyBorder="1" applyAlignment="1">
      <alignment horizontal="center" vertical="center"/>
    </xf>
    <xf numFmtId="65" fontId="0" fillId="22" borderId="2" xfId="0" applyNumberFormat="1" applyFill="1" applyBorder="1" applyAlignment="1">
      <alignment horizontal="center" vertical="center"/>
    </xf>
    <xf numFmtId="66" fontId="0" fillId="22" borderId="2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26" borderId="2" xfId="0" applyFill="1" applyBorder="1" applyAlignment="1">
      <alignment horizontal="center" vertical="center"/>
    </xf>
    <xf numFmtId="0" fontId="0" fillId="30" borderId="2" xfId="0" applyFill="1" applyBorder="1" applyAlignment="1">
      <alignment horizontal="center" vertical="center"/>
    </xf>
    <xf numFmtId="0" fontId="0" fillId="26" borderId="2" xfId="0" applyFill="1" applyBorder="1">
      <alignment vertical="center"/>
    </xf>
    <xf numFmtId="0" fontId="0" fillId="34" borderId="2" xfId="0" applyFill="1" applyBorder="1" applyAlignment="1">
      <alignment horizontal="center" vertical="center"/>
    </xf>
    <xf numFmtId="0" fontId="0" fillId="14" borderId="2" xfId="0" applyFill="1" applyBorder="1">
      <alignment vertical="center"/>
    </xf>
    <xf numFmtId="0" fontId="0" fillId="14" borderId="2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0" borderId="2" xfId="0" applyFill="1" applyBorder="1" applyAlignment="1">
      <alignment vertical="center"/>
    </xf>
    <xf numFmtId="0" fontId="0" fillId="26" borderId="2" xfId="0" applyFill="1" applyBorder="1" applyAlignment="1">
      <alignment vertical="center"/>
    </xf>
    <xf numFmtId="0" fontId="0" fillId="22" borderId="2" xfId="0" applyFill="1" applyBorder="1" applyAlignment="1">
      <alignment vertical="center"/>
    </xf>
    <xf numFmtId="0" fontId="0" fillId="14" borderId="2" xfId="0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0" borderId="17" xfId="0" applyFill="1" applyBorder="1" applyAlignment="1">
      <alignment horizontal="center" vertical="center"/>
    </xf>
    <xf numFmtId="0" fontId="0" fillId="30" borderId="18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2" borderId="17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30" borderId="14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30" borderId="16" xfId="0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0" fillId="22" borderId="20" xfId="0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0" fillId="14" borderId="26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0" fillId="26" borderId="20" xfId="0" applyFill="1" applyBorder="1" applyAlignment="1">
      <alignment horizontal="center" vertical="center"/>
    </xf>
    <xf numFmtId="0" fontId="0" fillId="26" borderId="21" xfId="0" applyFill="1" applyBorder="1" applyAlignment="1">
      <alignment horizontal="center" vertical="center"/>
    </xf>
    <xf numFmtId="0" fontId="0" fillId="30" borderId="22" xfId="0" applyFill="1" applyBorder="1" applyAlignment="1">
      <alignment horizontal="center" vertical="center"/>
    </xf>
    <xf numFmtId="0" fontId="0" fillId="30" borderId="23" xfId="0" applyFill="1" applyBorder="1" applyAlignment="1">
      <alignment horizontal="center" vertical="center"/>
    </xf>
    <xf numFmtId="0" fontId="0" fillId="30" borderId="24" xfId="0" applyFill="1" applyBorder="1" applyAlignment="1">
      <alignment horizontal="center" vertical="center"/>
    </xf>
    <xf numFmtId="0" fontId="0" fillId="22" borderId="25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 vertical="center"/>
    </xf>
    <xf numFmtId="0" fontId="0" fillId="22" borderId="27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 vertical="center"/>
    </xf>
    <xf numFmtId="0" fontId="0" fillId="26" borderId="29" xfId="0" applyFill="1" applyBorder="1" applyAlignment="1">
      <alignment horizontal="center" vertical="center"/>
    </xf>
    <xf numFmtId="0" fontId="0" fillId="26" borderId="30" xfId="0" applyFill="1" applyBorder="1" applyAlignment="1">
      <alignment horizontal="center" vertical="center"/>
    </xf>
    <xf numFmtId="0" fontId="0" fillId="22" borderId="31" xfId="0" applyFill="1" applyBorder="1" applyAlignment="1">
      <alignment horizontal="center" vertical="center"/>
    </xf>
    <xf numFmtId="0" fontId="0" fillId="22" borderId="32" xfId="0" applyFill="1" applyBorder="1" applyAlignment="1">
      <alignment horizontal="center" vertical="center"/>
    </xf>
    <xf numFmtId="0" fontId="0" fillId="22" borderId="30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0" borderId="33" xfId="0" applyFill="1" applyBorder="1" applyAlignment="1">
      <alignment horizontal="center" vertical="center"/>
    </xf>
    <xf numFmtId="0" fontId="0" fillId="26" borderId="34" xfId="0" applyFill="1" applyBorder="1" applyAlignment="1">
      <alignment horizontal="center" vertical="center"/>
    </xf>
    <xf numFmtId="0" fontId="0" fillId="26" borderId="35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2" borderId="37" xfId="0" applyFill="1" applyBorder="1" applyAlignment="1">
      <alignment horizontal="center" vertical="center"/>
    </xf>
    <xf numFmtId="0" fontId="0" fillId="22" borderId="35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37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33" xfId="0" applyFill="1" applyBorder="1" applyAlignment="1">
      <alignment horizontal="center" vertical="center"/>
    </xf>
    <xf numFmtId="0" fontId="0" fillId="33" borderId="23" xfId="0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3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35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36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33" borderId="32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3" borderId="37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30" borderId="38" xfId="0" applyFill="1" applyBorder="1" applyAlignment="1">
      <alignment horizontal="center" vertical="center"/>
    </xf>
    <xf numFmtId="0" fontId="0" fillId="26" borderId="39" xfId="0" applyFill="1" applyBorder="1" applyAlignment="1">
      <alignment horizontal="center" vertical="center"/>
    </xf>
    <xf numFmtId="0" fontId="0" fillId="26" borderId="40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2" borderId="41" xfId="0" applyFill="1" applyBorder="1" applyAlignment="1">
      <alignment horizontal="center" vertical="center"/>
    </xf>
    <xf numFmtId="0" fontId="0" fillId="22" borderId="40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0" fillId="14" borderId="40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0" borderId="42" xfId="0" applyFill="1" applyBorder="1" applyAlignment="1">
      <alignment horizontal="center" vertical="center"/>
    </xf>
    <xf numFmtId="0" fontId="0" fillId="30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0" fillId="26" borderId="46" xfId="0" applyFill="1" applyBorder="1" applyAlignment="1">
      <alignment horizontal="center" vertical="center"/>
    </xf>
    <xf numFmtId="0" fontId="0" fillId="26" borderId="47" xfId="0" applyFill="1" applyBorder="1" applyAlignment="1">
      <alignment horizontal="center" vertical="center"/>
    </xf>
    <xf numFmtId="0" fontId="0" fillId="22" borderId="48" xfId="0" applyFill="1" applyBorder="1" applyAlignment="1">
      <alignment horizontal="center" vertical="center"/>
    </xf>
    <xf numFmtId="0" fontId="0" fillId="22" borderId="49" xfId="0" applyFill="1" applyBorder="1" applyAlignment="1">
      <alignment horizontal="center" vertical="center"/>
    </xf>
    <xf numFmtId="0" fontId="0" fillId="22" borderId="50" xfId="0" applyFill="1" applyBorder="1" applyAlignment="1">
      <alignment horizontal="center" vertical="center"/>
    </xf>
    <xf numFmtId="0" fontId="0" fillId="22" borderId="51" xfId="0" applyFill="1" applyBorder="1" applyAlignment="1">
      <alignment horizontal="center" vertical="center"/>
    </xf>
    <xf numFmtId="0" fontId="0" fillId="22" borderId="46" xfId="0" applyFill="1" applyBorder="1" applyAlignment="1">
      <alignment horizontal="center" vertical="center"/>
    </xf>
    <xf numFmtId="0" fontId="0" fillId="22" borderId="47" xfId="0" applyFill="1" applyBorder="1" applyAlignment="1">
      <alignment horizontal="center" vertical="center"/>
    </xf>
    <xf numFmtId="0" fontId="0" fillId="14" borderId="48" xfId="0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0" fontId="0" fillId="14" borderId="47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30" borderId="53" xfId="0" applyFill="1" applyBorder="1" applyAlignment="1">
      <alignment horizontal="center" vertical="center"/>
    </xf>
    <xf numFmtId="0" fontId="0" fillId="26" borderId="53" xfId="0" applyFill="1" applyBorder="1" applyAlignment="1">
      <alignment horizontal="center" vertical="center"/>
    </xf>
    <xf numFmtId="0" fontId="0" fillId="22" borderId="53" xfId="0" applyFill="1" applyBorder="1" applyAlignment="1">
      <alignment horizontal="center" vertical="center"/>
    </xf>
    <xf numFmtId="0" fontId="0" fillId="14" borderId="53" xfId="0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0" borderId="55" xfId="0" applyFill="1" applyBorder="1" applyAlignment="1">
      <alignment horizontal="center" vertical="center"/>
    </xf>
    <xf numFmtId="0" fontId="0" fillId="26" borderId="52" xfId="0" applyFill="1" applyBorder="1" applyAlignment="1">
      <alignment horizontal="center" vertical="center"/>
    </xf>
    <xf numFmtId="0" fontId="0" fillId="26" borderId="54" xfId="0" applyFill="1" applyBorder="1" applyAlignment="1">
      <alignment horizontal="center" vertical="center"/>
    </xf>
    <xf numFmtId="0" fontId="0" fillId="22" borderId="52" xfId="0" applyFill="1" applyBorder="1" applyAlignment="1">
      <alignment horizontal="center" vertical="center"/>
    </xf>
    <xf numFmtId="0" fontId="0" fillId="22" borderId="54" xfId="0" applyFill="1" applyBorder="1" applyAlignment="1">
      <alignment horizontal="center" vertical="center"/>
    </xf>
    <xf numFmtId="0" fontId="0" fillId="14" borderId="56" xfId="0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30" borderId="57" xfId="0" applyBorder="1" applyAlignment="1">
      <alignment horizontal="center" vertical="center"/>
    </xf>
    <xf numFmtId="0" fontId="0" fillId="26" borderId="58" xfId="0" applyBorder="1" applyAlignment="1">
      <alignment horizontal="center" vertical="center"/>
    </xf>
    <xf numFmtId="0" fontId="0" fillId="26" borderId="59" xfId="0" applyBorder="1" applyAlignment="1">
      <alignment horizontal="center" vertical="center"/>
    </xf>
    <xf numFmtId="0" fontId="0" fillId="22" borderId="60" xfId="0" applyBorder="1" applyAlignment="1">
      <alignment horizontal="center" vertical="center"/>
    </xf>
    <xf numFmtId="0" fontId="0" fillId="22" borderId="61" xfId="0" applyBorder="1" applyAlignment="1">
      <alignment horizontal="center" vertical="center"/>
    </xf>
    <xf numFmtId="0" fontId="0" fillId="22" borderId="59" xfId="0" applyBorder="1" applyAlignment="1">
      <alignment horizontal="center" vertical="center"/>
    </xf>
    <xf numFmtId="0" fontId="0" fillId="14" borderId="60" xfId="0" applyBorder="1" applyAlignment="1">
      <alignment horizontal="center" vertical="center"/>
    </xf>
    <xf numFmtId="0" fontId="0" fillId="14" borderId="61" xfId="0" applyBorder="1" applyAlignment="1">
      <alignment horizontal="center" vertical="center"/>
    </xf>
    <xf numFmtId="0" fontId="0" fillId="14" borderId="59" xfId="0" applyBorder="1" applyAlignment="1">
      <alignment horizontal="center" vertical="center"/>
    </xf>
    <xf numFmtId="0" fontId="0" fillId="36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>
      <alignment vertical="center"/>
    </xf>
    <xf numFmtId="0" fontId="0" fillId="10" borderId="0" xfId="0" applyFill="1">
      <alignment vertical="center"/>
    </xf>
    <xf numFmtId="0" fontId="0" fillId="15" borderId="2" xfId="0" applyFill="1" applyBorder="1" applyAlignment="1">
      <alignment horizontal="center" vertical="center"/>
    </xf>
    <xf numFmtId="0" fontId="23" fillId="0" borderId="0" xfId="0" applyNumberFormat="1" applyFill="1" applyBorder="1" applyAlignment="1">
      <alignment vertical="center"/>
    </xf>
    <xf numFmtId="0" fontId="24" fillId="0" borderId="0" xfId="0" applyNumberFormat="1" applyFill="1" applyBorder="1" applyAlignment="1">
      <alignment horizontal="center" vertical="center"/>
    </xf>
    <xf numFmtId="0" fontId="26" fillId="0" borderId="0" xfId="0" applyNumberFormat="1" applyFill="1" applyBorder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0" fontId="0" fillId="33" borderId="62" xfId="0" applyFill="1" applyBorder="1" applyAlignment="1">
      <alignment horizontal="center" vertical="center"/>
    </xf>
    <xf numFmtId="0" fontId="0" fillId="0" borderId="62" xfId="0" applyBorder="1">
      <alignment vertical="center"/>
    </xf>
    <xf numFmtId="0" fontId="0" fillId="10" borderId="62" xfId="0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16" borderId="64" xfId="0" applyFill="1" applyBorder="1" applyAlignment="1">
      <alignment horizontal="center" vertical="center"/>
    </xf>
    <xf numFmtId="0" fontId="0" fillId="33" borderId="63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6" borderId="67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  <dxfs count="97"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006FBE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theme" Target="theme/theme1.xml"></Relationship><Relationship Id="rId10" Type="http://schemas.openxmlformats.org/officeDocument/2006/relationships/styles" Target="styles.xml"></Relationship><Relationship Id="rId11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_rels/sheet7.xml.rels><?xml version="1.0" encoding="UTF-8"?>
<Relationships xmlns="http://schemas.openxmlformats.org/package/2006/relationships"></Relationships>
</file>

<file path=xl/worksheets/_rels/sheet8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A1" sqref="A1:C1"/>
    </sheetView>
  </sheetViews>
  <sheetFormatPr defaultRowHeight="16.500000"/>
  <cols>
    <col min="1" max="1" width="27.62999916" customWidth="1" outlineLevel="0"/>
    <col min="2" max="2" width="6.25500011" customWidth="1" outlineLevel="0"/>
    <col min="3" max="3" width="13.00500011" customWidth="1" outlineLevel="0"/>
    <col min="4" max="4" width="10.63000011" customWidth="1" outlineLevel="0"/>
    <col min="5" max="5" width="56.50500107" customWidth="1" outlineLevel="0"/>
    <col min="6" max="6" width="70.50499725" customWidth="1" outlineLevel="0"/>
    <col min="7" max="7" width="7.88000011" customWidth="1" outlineLevel="0"/>
    <col min="8" max="8" width="6.38000011" customWidth="1" outlineLevel="0"/>
    <col min="9" max="9" width="11.50500011" customWidth="1" outlineLevel="0"/>
    <col min="10" max="10" width="6.00500011" customWidth="1" outlineLevel="0"/>
    <col min="11" max="11" width="12.75500011" customWidth="1" outlineLevel="0"/>
    <col min="12" max="12" width="5.63000011" customWidth="1" outlineLevel="0"/>
    <col min="13" max="13" width="13.75500011" customWidth="1" outlineLevel="0"/>
    <col min="14" max="14" width="12.50500011" customWidth="1" outlineLevel="0"/>
    <col min="15" max="15" width="6.38000011" customWidth="1" outlineLevel="0"/>
    <col min="16" max="18" width="14.38000011" customWidth="1" outlineLevel="0"/>
  </cols>
  <sheetData>
    <row r="1" spans="1:18">
      <c r="A1" s="3" t="s">
        <v>0</v>
      </c>
      <c r="B1" s="3" t="s">
        <v>49</v>
      </c>
      <c r="C1" s="3" t="s">
        <v>1</v>
      </c>
      <c r="D1" s="3" t="s">
        <v>238</v>
      </c>
      <c r="E1" s="3" t="s">
        <v>140</v>
      </c>
      <c r="F1" s="3" t="s">
        <v>300</v>
      </c>
      <c r="G1" s="3" t="s">
        <v>289</v>
      </c>
      <c r="H1" s="3" t="s">
        <v>17</v>
      </c>
      <c r="I1" s="3" t="s">
        <v>12</v>
      </c>
      <c r="J1" s="3" t="s">
        <v>10</v>
      </c>
      <c r="K1" s="3" t="s">
        <v>13</v>
      </c>
      <c r="L1" s="3" t="s">
        <v>143</v>
      </c>
      <c r="M1" s="3" t="s">
        <v>144</v>
      </c>
      <c r="N1" s="3" t="s">
        <v>14</v>
      </c>
      <c r="O1" s="3" t="s">
        <v>11</v>
      </c>
      <c r="P1" s="4" t="s">
        <v>15</v>
      </c>
      <c r="Q1" s="4" t="s">
        <v>320</v>
      </c>
      <c r="R1" s="4" t="s">
        <v>141</v>
      </c>
    </row>
    <row r="2" spans="1:18">
      <c r="A2" s="22" t="s">
        <v>291</v>
      </c>
      <c r="B2" s="22" t="s">
        <v>64</v>
      </c>
      <c r="C2" s="22" t="s">
        <v>239</v>
      </c>
      <c r="D2" s="22">
        <v>5</v>
      </c>
      <c r="E2" s="22" t="s">
        <v>261</v>
      </c>
      <c r="F2" s="22" t="str">
        <f>"체력 "&amp;INT((G2-1)*100)&amp;"% 증가"</f>
        <v>체력 50% 증가</v>
      </c>
      <c r="G2" s="22">
        <v>1.5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 t="s">
        <v>148</v>
      </c>
    </row>
    <row r="3" spans="1:18">
      <c r="A3" s="22" t="s">
        <v>292</v>
      </c>
      <c r="B3" s="22" t="str">
        <f>B2+1</f>
        <v>1</v>
      </c>
      <c r="C3" s="22" t="s">
        <v>240</v>
      </c>
      <c r="D3" s="22">
        <v>5</v>
      </c>
      <c r="E3" s="22" t="s">
        <v>262</v>
      </c>
      <c r="F3" s="22" t="str">
        <f>"공격력 "&amp;INT((G3-1)*100)&amp;"% 증가"</f>
        <v>공격력 10% 증가</v>
      </c>
      <c r="G3" s="22">
        <v>1.10000002384186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 t="s">
        <v>148</v>
      </c>
    </row>
    <row r="4" spans="1:18">
      <c r="A4" s="22" t="s">
        <v>293</v>
      </c>
      <c r="B4" s="22" t="str">
        <f>B3+1</f>
        <v>2</v>
      </c>
      <c r="C4" s="22" t="s">
        <v>241</v>
      </c>
      <c r="D4" s="22">
        <v>5</v>
      </c>
      <c r="E4" s="22" t="s">
        <v>253</v>
      </c>
      <c r="F4" s="22" t="str">
        <f>"방어력 "&amp;G4&amp;"증가"</f>
        <v>방어력 5증가</v>
      </c>
      <c r="G4" s="22">
        <v>5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 t="s">
        <v>148</v>
      </c>
    </row>
    <row r="5" spans="1:18">
      <c r="A5" s="22" t="s">
        <v>294</v>
      </c>
      <c r="B5" s="22" t="str">
        <f>B4+1</f>
        <v>3</v>
      </c>
      <c r="C5" s="22" t="s">
        <v>242</v>
      </c>
      <c r="D5" s="22">
        <v>3</v>
      </c>
      <c r="E5" s="22" t="s">
        <v>263</v>
      </c>
      <c r="F5" s="22" t="str">
        <f>"1초당 체력 "&amp;G5&amp;"% 추가회복"</f>
        <v>1초당 체력 0.1% 추가회복</v>
      </c>
      <c r="G5" s="22">
        <v>0.100000001490116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 t="s">
        <v>148</v>
      </c>
    </row>
    <row r="6" spans="1:18">
      <c r="A6" s="22" t="s">
        <v>295</v>
      </c>
      <c r="B6" s="22" t="str">
        <f>B5+1</f>
        <v>4</v>
      </c>
      <c r="C6" s="22" t="s">
        <v>245</v>
      </c>
      <c r="D6" s="22">
        <v>3</v>
      </c>
      <c r="E6" s="22" t="s">
        <v>256</v>
      </c>
      <c r="F6" s="22" t="str">
        <f>"스킬시전시간 "&amp;INT((1-G6)*100)&amp;"% 감소"</f>
        <v>스킬시전시간 5% 감소</v>
      </c>
      <c r="G6" s="22">
        <v>0.949999988079071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 t="s">
        <v>148</v>
      </c>
    </row>
    <row r="7" spans="1:18">
      <c r="A7" s="22" t="s">
        <v>296</v>
      </c>
      <c r="B7" s="22" t="str">
        <f>B6+1</f>
        <v>5</v>
      </c>
      <c r="C7" s="22" t="s">
        <v>247</v>
      </c>
      <c r="D7" s="22">
        <v>5</v>
      </c>
      <c r="E7" s="22" t="s">
        <v>257</v>
      </c>
      <c r="F7" s="22" t="str">
        <f>"경험치 습득량 "&amp;INT((G7-1)*100)&amp;"% 증가"</f>
        <v>경험치 습득량 30% 증가</v>
      </c>
      <c r="G7" s="22">
        <v>1.29999995231628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 t="s">
        <v>148</v>
      </c>
    </row>
    <row r="8" spans="1:18">
      <c r="A8" s="22" t="s">
        <v>297</v>
      </c>
      <c r="B8" s="22" t="str">
        <f>B7+1</f>
        <v>6</v>
      </c>
      <c r="C8" s="22" t="s">
        <v>244</v>
      </c>
      <c r="D8" s="22">
        <v>3</v>
      </c>
      <c r="E8" s="22" t="s">
        <v>258</v>
      </c>
      <c r="F8" s="22" t="str">
        <f>"스킬크기 "&amp;INT((G8-1)*100)&amp;"% 증가"</f>
        <v>스킬크기 19% 증가</v>
      </c>
      <c r="G8" s="22">
        <v>1.20000004768372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 t="s">
        <v>148</v>
      </c>
    </row>
    <row r="9" spans="1:18">
      <c r="A9" s="22" t="s">
        <v>298</v>
      </c>
      <c r="B9" s="22" t="str">
        <f>B8+1</f>
        <v>7</v>
      </c>
      <c r="C9" s="22" t="s">
        <v>248</v>
      </c>
      <c r="D9" s="22">
        <v>3</v>
      </c>
      <c r="E9" s="22" t="s">
        <v>259</v>
      </c>
      <c r="F9" s="22" t="str">
        <f>"모든 회복량 "&amp;INT((G9-1)*100)&amp;"% 증가"</f>
        <v>모든 회복량 30% 증가</v>
      </c>
      <c r="G9" s="22">
        <v>1.29999995231628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 t="s">
        <v>148</v>
      </c>
    </row>
    <row r="10" spans="1:18">
      <c r="A10" s="22" t="s">
        <v>299</v>
      </c>
      <c r="B10" s="22" t="str">
        <f>B9+1</f>
        <v>8</v>
      </c>
      <c r="C10" s="22" t="s">
        <v>249</v>
      </c>
      <c r="D10" s="22">
        <v>3</v>
      </c>
      <c r="E10" s="22" t="s">
        <v>260</v>
      </c>
      <c r="F10" s="22" t="str">
        <f>"이동속도 "&amp;INT((G10-1)*100)&amp;"% 증가"</f>
        <v>이동속도 4% 증가</v>
      </c>
      <c r="G10" s="22">
        <v>1.04999995231628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 t="s">
        <v>148</v>
      </c>
    </row>
    <row r="11" spans="1:18">
      <c r="A11" s="11" t="s">
        <v>151</v>
      </c>
      <c r="B11" s="11" t="str">
        <f>B10+1</f>
        <v>9</v>
      </c>
      <c r="C11" s="11" t="s">
        <v>2</v>
      </c>
      <c r="D11" s="11">
        <v>5</v>
      </c>
      <c r="E11" s="11" t="s">
        <v>265</v>
      </c>
      <c r="F11" s="11" t="str">
        <f>"공격력 "&amp;I11&amp;"% 증가\\n공격속도 "&amp;K11&amp;"% 증가\\n크기 "&amp;N11&amp;"% 증가"</f>
        <v>공격력 10% 증가\\n공격속도 10% 증가\\n크기 10% 증가</v>
      </c>
      <c r="G11" s="11">
        <v>0</v>
      </c>
      <c r="H11" s="11">
        <v>1</v>
      </c>
      <c r="I11" s="11">
        <v>10</v>
      </c>
      <c r="J11" s="11">
        <v>0.5</v>
      </c>
      <c r="K11" s="11">
        <v>10</v>
      </c>
      <c r="L11" s="11">
        <v>1</v>
      </c>
      <c r="M11" s="11">
        <v>0</v>
      </c>
      <c r="N11" s="11">
        <v>10</v>
      </c>
      <c r="O11" s="11">
        <v>1</v>
      </c>
      <c r="P11" s="11">
        <v>0</v>
      </c>
      <c r="Q11" s="11">
        <v>5</v>
      </c>
      <c r="R11" s="11" t="s">
        <v>148</v>
      </c>
    </row>
    <row r="12" spans="1:18">
      <c r="A12" s="11" t="s">
        <v>152</v>
      </c>
      <c r="B12" s="11" t="str">
        <f>B11+1</f>
        <v>10</v>
      </c>
      <c r="C12" s="11" t="s">
        <v>127</v>
      </c>
      <c r="D12" s="11">
        <v>5</v>
      </c>
      <c r="E12" s="11" t="s">
        <v>267</v>
      </c>
      <c r="F12" s="11" t="str">
        <f>"공격력 "&amp;I12&amp;"% 증가\\n공격속도 "&amp;K12&amp;"% 증가"</f>
        <v>공격력 50% 증가\\n공격속도 10% 증가</v>
      </c>
      <c r="G12" s="11">
        <v>0</v>
      </c>
      <c r="H12" s="11">
        <v>3</v>
      </c>
      <c r="I12" s="11">
        <v>50</v>
      </c>
      <c r="J12" s="11">
        <v>2</v>
      </c>
      <c r="K12" s="11">
        <v>10</v>
      </c>
      <c r="L12" s="11">
        <v>1</v>
      </c>
      <c r="M12" s="11">
        <v>0</v>
      </c>
      <c r="N12" s="11">
        <v>0</v>
      </c>
      <c r="O12" s="11">
        <v>1</v>
      </c>
      <c r="P12" s="11">
        <v>0</v>
      </c>
      <c r="Q12" s="11">
        <v>5</v>
      </c>
      <c r="R12" s="11" t="s">
        <v>148</v>
      </c>
    </row>
    <row r="13" spans="1:18">
      <c r="A13" s="11" t="s">
        <v>153</v>
      </c>
      <c r="B13" s="11" t="str">
        <f>B12+1</f>
        <v>11</v>
      </c>
      <c r="C13" s="11" t="s">
        <v>3</v>
      </c>
      <c r="D13" s="11">
        <v>5</v>
      </c>
      <c r="E13" s="11" t="s">
        <v>268</v>
      </c>
      <c r="F13" s="11" t="str">
        <f>"공격력 "&amp;I13&amp;"% 증가\\n공격속도 "&amp;K13&amp;"% 증가"</f>
        <v>공격력 15% 증가\\n공격속도 13% 증가</v>
      </c>
      <c r="G13" s="11">
        <v>0</v>
      </c>
      <c r="H13" s="11">
        <v>0.699999988079071</v>
      </c>
      <c r="I13" s="11">
        <v>15</v>
      </c>
      <c r="J13" s="11">
        <v>1.5</v>
      </c>
      <c r="K13" s="11">
        <v>13</v>
      </c>
      <c r="L13" s="11">
        <v>1</v>
      </c>
      <c r="M13" s="11">
        <v>0</v>
      </c>
      <c r="N13" s="11">
        <v>0</v>
      </c>
      <c r="O13" s="11">
        <v>1</v>
      </c>
      <c r="P13" s="11">
        <v>0</v>
      </c>
      <c r="Q13" s="11">
        <v>5</v>
      </c>
      <c r="R13" s="11" t="s">
        <v>142</v>
      </c>
    </row>
    <row r="14" spans="1:18">
      <c r="A14" s="11" t="s">
        <v>154</v>
      </c>
      <c r="B14" s="11" t="str">
        <f>B13+1</f>
        <v>12</v>
      </c>
      <c r="C14" s="11" t="s">
        <v>4</v>
      </c>
      <c r="D14" s="11">
        <v>5</v>
      </c>
      <c r="E14" s="11" t="s">
        <v>269</v>
      </c>
      <c r="F14" s="11" t="str">
        <f>"공격력 "&amp;I14&amp;"% 증가\\n공격속도 "&amp;K14&amp;"% 증가\\n 발사개수 +"&amp;P14</f>
        <v>공격력 10% 증가\\n공격속도 13% 증가\\n 발사개수 +1</v>
      </c>
      <c r="G14" s="11">
        <v>0</v>
      </c>
      <c r="H14" s="11">
        <v>0.5</v>
      </c>
      <c r="I14" s="11">
        <v>10</v>
      </c>
      <c r="J14" s="11">
        <v>0.800000011920929</v>
      </c>
      <c r="K14" s="11">
        <v>13</v>
      </c>
      <c r="L14" s="11">
        <v>1</v>
      </c>
      <c r="M14" s="11">
        <v>0</v>
      </c>
      <c r="N14" s="11">
        <v>0</v>
      </c>
      <c r="O14" s="11">
        <v>1</v>
      </c>
      <c r="P14" s="11">
        <v>1</v>
      </c>
      <c r="Q14" s="11">
        <v>5</v>
      </c>
      <c r="R14" s="11" t="s">
        <v>148</v>
      </c>
    </row>
    <row r="15" spans="1:18">
      <c r="A15" s="11" t="s">
        <v>155</v>
      </c>
      <c r="B15" s="11" t="str">
        <f>B14+1</f>
        <v>13</v>
      </c>
      <c r="C15" s="11" t="s">
        <v>6</v>
      </c>
      <c r="D15" s="11">
        <v>5</v>
      </c>
      <c r="E15" s="11" t="s">
        <v>270</v>
      </c>
      <c r="F15" s="11" t="str">
        <f>"공격력 "&amp;I15&amp;"% 증가\\n시전속도 "&amp;K15&amp;"% 감소\\n우박개수 +"&amp;P15</f>
        <v>공격력 50% 증가\\n시전속도 10% 감소\\n우박개수 +2</v>
      </c>
      <c r="G15" s="11">
        <v>0</v>
      </c>
      <c r="H15" s="11">
        <v>2</v>
      </c>
      <c r="I15" s="11">
        <v>50</v>
      </c>
      <c r="J15" s="11">
        <v>15</v>
      </c>
      <c r="K15" s="11">
        <v>10</v>
      </c>
      <c r="L15" s="11">
        <v>0.100000001490116</v>
      </c>
      <c r="M15" s="11">
        <v>0</v>
      </c>
      <c r="N15" s="11">
        <v>0</v>
      </c>
      <c r="O15" s="11">
        <v>10</v>
      </c>
      <c r="P15" s="11">
        <v>2</v>
      </c>
      <c r="Q15" s="11">
        <v>5</v>
      </c>
      <c r="R15" s="11" t="s">
        <v>148</v>
      </c>
    </row>
    <row r="16" spans="1:18">
      <c r="A16" s="11" t="s">
        <v>156</v>
      </c>
      <c r="B16" s="11" t="str">
        <f>B15+1</f>
        <v>14</v>
      </c>
      <c r="C16" s="11" t="s">
        <v>5</v>
      </c>
      <c r="D16" s="11">
        <v>5</v>
      </c>
      <c r="E16" s="11" t="s">
        <v>272</v>
      </c>
      <c r="F16" s="11" t="str">
        <f>"빙벽체력 "&amp;I16&amp;"% 증가\\n지속시간 "&amp;M16&amp;"% 증가\\n크기 "&amp;N16&amp;"% 증가"</f>
        <v>빙벽체력 100% 증가\\n지속시간 20% 증가\\n크기 15% 증가</v>
      </c>
      <c r="G16" s="11">
        <v>0</v>
      </c>
      <c r="H16" s="11">
        <v>100</v>
      </c>
      <c r="I16" s="11">
        <v>100</v>
      </c>
      <c r="J16" s="11">
        <v>8</v>
      </c>
      <c r="K16" s="11">
        <v>0</v>
      </c>
      <c r="L16" s="11">
        <v>2</v>
      </c>
      <c r="M16" s="11">
        <v>20</v>
      </c>
      <c r="N16" s="11">
        <v>15</v>
      </c>
      <c r="O16" s="11">
        <v>1</v>
      </c>
      <c r="P16" s="11">
        <v>0</v>
      </c>
      <c r="Q16" s="11">
        <v>5</v>
      </c>
      <c r="R16" s="11" t="s">
        <v>146</v>
      </c>
    </row>
    <row r="17" spans="1:18">
      <c r="A17" s="11" t="s">
        <v>157</v>
      </c>
      <c r="B17" s="11" t="str">
        <f>B16+1</f>
        <v>15</v>
      </c>
      <c r="C17" s="11" t="s">
        <v>7</v>
      </c>
      <c r="D17" s="11">
        <v>5</v>
      </c>
      <c r="E17" s="11" t="s">
        <v>273</v>
      </c>
      <c r="F17" s="11" t="str">
        <f>"공격력 "&amp;I17&amp;"% 증가\\n크기 "&amp;N17&amp;"% 증가"</f>
        <v>공격력 10% 증가\\n크기 10% 증가</v>
      </c>
      <c r="G17" s="11">
        <v>0</v>
      </c>
      <c r="H17" s="11">
        <v>0.300000011920929</v>
      </c>
      <c r="I17" s="11">
        <v>10</v>
      </c>
      <c r="J17" s="11">
        <v>0.25</v>
      </c>
      <c r="K17" s="11">
        <v>0</v>
      </c>
      <c r="L17" s="11">
        <v>-1</v>
      </c>
      <c r="M17" s="11">
        <v>0</v>
      </c>
      <c r="N17" s="11">
        <v>10</v>
      </c>
      <c r="O17" s="11">
        <v>0</v>
      </c>
      <c r="P17" s="11">
        <v>0</v>
      </c>
      <c r="Q17" s="11">
        <v>5</v>
      </c>
      <c r="R17" s="11" t="s">
        <v>149</v>
      </c>
    </row>
    <row r="18" spans="1:18">
      <c r="A18" s="11" t="s">
        <v>158</v>
      </c>
      <c r="B18" s="11" t="str">
        <f>B17+1</f>
        <v>16</v>
      </c>
      <c r="C18" s="11" t="s">
        <v>8</v>
      </c>
      <c r="D18" s="11">
        <v>5</v>
      </c>
      <c r="E18" s="11" t="s">
        <v>277</v>
      </c>
      <c r="F18" s="11" t="str">
        <f>"공격력 "&amp;I18&amp;"% 증가\\n쿨타임 "&amp;K18&amp;"% 감소"</f>
        <v>공격력 30% 증가\\n쿨타임 5% 감소</v>
      </c>
      <c r="G18" s="11">
        <v>0</v>
      </c>
      <c r="H18" s="11">
        <v>20</v>
      </c>
      <c r="I18" s="11">
        <v>30</v>
      </c>
      <c r="J18" s="11">
        <v>60</v>
      </c>
      <c r="K18" s="11">
        <v>5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5</v>
      </c>
      <c r="R18" s="11" t="s">
        <v>148</v>
      </c>
    </row>
    <row r="19" spans="1:18">
      <c r="A19" s="11" t="s">
        <v>159</v>
      </c>
      <c r="B19" s="11" t="str">
        <f>B18+1</f>
        <v>17</v>
      </c>
      <c r="C19" s="11" t="s">
        <v>9</v>
      </c>
      <c r="D19" s="11">
        <v>5</v>
      </c>
      <c r="E19" s="11" t="s">
        <v>276</v>
      </c>
      <c r="F19" s="11" t="str">
        <f>"공격력 "&amp;I19&amp;"% 증가\\n쿨타임 "&amp;K19&amp;"% 감소\\n지속시간 "&amp;M19&amp;"% 증가"</f>
        <v>공격력 20% 증가\\n쿨타임 10% 감소\\n지속시간 10% 증가</v>
      </c>
      <c r="G19" s="11">
        <v>0</v>
      </c>
      <c r="H19" s="11">
        <v>0.5</v>
      </c>
      <c r="I19" s="11">
        <v>20</v>
      </c>
      <c r="J19" s="11">
        <v>15</v>
      </c>
      <c r="K19" s="11">
        <v>10</v>
      </c>
      <c r="L19" s="11">
        <v>3</v>
      </c>
      <c r="M19" s="11">
        <v>10</v>
      </c>
      <c r="N19" s="11">
        <v>0</v>
      </c>
      <c r="O19" s="11">
        <v>0</v>
      </c>
      <c r="P19" s="11">
        <v>0</v>
      </c>
      <c r="Q19" s="11">
        <v>5</v>
      </c>
      <c r="R19" s="11" t="s">
        <v>148</v>
      </c>
    </row>
    <row r="20" spans="1:18">
      <c r="A20" s="11" t="s">
        <v>160</v>
      </c>
      <c r="B20" s="11" t="str">
        <f>B19+1</f>
        <v>18</v>
      </c>
      <c r="C20" s="11" t="s">
        <v>128</v>
      </c>
      <c r="D20" s="11">
        <v>5</v>
      </c>
      <c r="E20" s="11" t="s">
        <v>279</v>
      </c>
      <c r="F20" s="11" t="str">
        <f>"공격력 "&amp;I20&amp;"% 증가\\n쿨타임 "&amp;K20&amp;"% 감소\\n크기 "&amp;N20&amp;"% 증가"</f>
        <v>공격력 15% 증가\\n쿨타임 10% 감소\\n크기 15% 증가</v>
      </c>
      <c r="G20" s="11">
        <v>0</v>
      </c>
      <c r="H20" s="11">
        <v>0.5</v>
      </c>
      <c r="I20" s="11">
        <v>15</v>
      </c>
      <c r="J20" s="11">
        <v>1</v>
      </c>
      <c r="K20" s="11">
        <v>10</v>
      </c>
      <c r="L20" s="11">
        <v>1</v>
      </c>
      <c r="M20" s="11">
        <v>0</v>
      </c>
      <c r="N20" s="11">
        <v>15</v>
      </c>
      <c r="O20" s="11">
        <v>1</v>
      </c>
      <c r="P20" s="11">
        <v>0</v>
      </c>
      <c r="Q20" s="11">
        <v>2</v>
      </c>
      <c r="R20" s="11" t="s">
        <v>148</v>
      </c>
    </row>
    <row r="21" spans="1:18">
      <c r="A21" s="11" t="s">
        <v>161</v>
      </c>
      <c r="B21" s="11" t="str">
        <f>B20+1</f>
        <v>19</v>
      </c>
      <c r="C21" s="11" t="s">
        <v>134</v>
      </c>
      <c r="D21" s="11">
        <v>5</v>
      </c>
      <c r="E21" s="11" t="s">
        <v>281</v>
      </c>
      <c r="F21" s="11" t="str">
        <f>"방어막 "&amp;I21&amp;"% 증가\\n재사용 대기시간 "&amp;K21&amp;"% 감소"</f>
        <v>방어막 100% 증가\\n재사용 대기시간 10% 감소</v>
      </c>
      <c r="G21" s="11">
        <v>0</v>
      </c>
      <c r="H21" s="11">
        <v>2</v>
      </c>
      <c r="I21" s="11">
        <v>100</v>
      </c>
      <c r="J21" s="11">
        <v>15</v>
      </c>
      <c r="K21" s="11">
        <v>10</v>
      </c>
      <c r="L21" s="11">
        <v>-1</v>
      </c>
      <c r="M21" s="11">
        <v>0</v>
      </c>
      <c r="N21" s="11">
        <v>0</v>
      </c>
      <c r="O21" s="11">
        <v>1</v>
      </c>
      <c r="P21" s="11">
        <v>0</v>
      </c>
      <c r="Q21" s="11">
        <v>5</v>
      </c>
      <c r="R21" s="11" t="s">
        <v>149</v>
      </c>
    </row>
    <row r="22" spans="1:18">
      <c r="A22" s="21" t="s">
        <v>313</v>
      </c>
      <c r="B22" s="21" t="str">
        <f>B21+1</f>
        <v>20</v>
      </c>
      <c r="C22" s="21" t="s">
        <v>308</v>
      </c>
      <c r="D22" s="21">
        <v>3</v>
      </c>
      <c r="E22" s="21" t="s">
        <v>310</v>
      </c>
      <c r="F22" s="21" t="str">
        <f>"공격력 "&amp;I22&amp;"% 증가\\n지속시간 "&amp;M22&amp;"% 증가\\n크기 "&amp;N22&amp;"% 증가"</f>
        <v>공격력 30% 증가\\n지속시간 25% 증가\\n크기 15% 증가</v>
      </c>
      <c r="G22" s="21">
        <v>0</v>
      </c>
      <c r="H22" s="21">
        <v>0.5</v>
      </c>
      <c r="I22" s="21">
        <v>75</v>
      </c>
      <c r="J22" s="21">
        <v>4</v>
      </c>
      <c r="K22" s="21">
        <v>0</v>
      </c>
      <c r="L22" s="21">
        <v>2</v>
      </c>
      <c r="M22" s="21">
        <v>25</v>
      </c>
      <c r="N22" s="21">
        <v>15</v>
      </c>
      <c r="O22" s="21">
        <v>1</v>
      </c>
      <c r="P22" s="21">
        <v>0</v>
      </c>
      <c r="Q22" s="21">
        <v>2</v>
      </c>
      <c r="R22" s="21" t="s">
        <v>148</v>
      </c>
    </row>
    <row r="23" spans="1:18">
      <c r="A23" s="21" t="s">
        <v>314</v>
      </c>
      <c r="B23" s="21" t="str">
        <f>B22+1</f>
        <v>21</v>
      </c>
      <c r="C23" s="21" t="s">
        <v>309</v>
      </c>
      <c r="D23" s="21">
        <v>3</v>
      </c>
      <c r="E23" s="21" t="s">
        <v>311</v>
      </c>
      <c r="F23" s="21" t="str">
        <f>"공격력 "&amp;I23&amp;"% 증가\\n공격속도 "&amp;K23&amp;"% 증가"</f>
        <v>공격력 35% 증가\\n공격속도 5% 증가</v>
      </c>
      <c r="G23" s="21">
        <v>0</v>
      </c>
      <c r="H23" s="21">
        <v>2.5</v>
      </c>
      <c r="I23" s="21">
        <v>35</v>
      </c>
      <c r="J23" s="21">
        <v>1</v>
      </c>
      <c r="K23" s="21">
        <v>5</v>
      </c>
      <c r="L23" s="21">
        <v>2</v>
      </c>
      <c r="M23" s="21">
        <v>0</v>
      </c>
      <c r="N23" s="21">
        <v>0</v>
      </c>
      <c r="O23" s="21">
        <v>1</v>
      </c>
      <c r="P23" s="21">
        <v>0</v>
      </c>
      <c r="Q23" s="21">
        <v>5</v>
      </c>
      <c r="R23" s="21" t="s">
        <v>148</v>
      </c>
    </row>
    <row r="24" spans="1:18">
      <c r="A24" s="21" t="s">
        <v>315</v>
      </c>
      <c r="B24" s="21" t="str">
        <f>B23+1</f>
        <v>22</v>
      </c>
      <c r="C24" s="21" t="s">
        <v>330</v>
      </c>
      <c r="D24" s="21">
        <v>3</v>
      </c>
      <c r="E24" s="21" t="s">
        <v>338</v>
      </c>
      <c r="F24" s="21" t="str">
        <f>"공격력 "&amp;I24&amp;"% 증가\\n쿨타임 "&amp;K24&amp;"% 감소"</f>
        <v>공격력 20% 증가\\n쿨타임 10% 감소</v>
      </c>
      <c r="G24" s="21">
        <v>0</v>
      </c>
      <c r="H24" s="21">
        <v>2</v>
      </c>
      <c r="I24" s="21">
        <v>20</v>
      </c>
      <c r="J24" s="21">
        <v>5</v>
      </c>
      <c r="K24" s="21">
        <v>10</v>
      </c>
      <c r="L24" s="21">
        <v>0</v>
      </c>
      <c r="M24" s="21">
        <v>0</v>
      </c>
      <c r="N24" s="21">
        <v>0</v>
      </c>
      <c r="O24" s="21">
        <v>1</v>
      </c>
      <c r="P24" s="21">
        <v>0</v>
      </c>
      <c r="Q24" s="21">
        <v>5</v>
      </c>
      <c r="R24" s="21" t="s">
        <v>148</v>
      </c>
    </row>
    <row r="25" spans="1:18">
      <c r="A25" s="23" t="s">
        <v>316</v>
      </c>
      <c r="B25" s="21" t="str">
        <f>B24+1</f>
        <v>23</v>
      </c>
      <c r="C25" s="21" t="s">
        <v>331</v>
      </c>
      <c r="D25" s="21">
        <v>3</v>
      </c>
      <c r="E25" s="21" t="s">
        <v>337</v>
      </c>
      <c r="F25" s="21" t="str">
        <f>"공격력 "&amp;I25&amp;"% 증가\\n쿨타임 "&amp;K25&amp;"% 감소\\n지속시간 "&amp;M25&amp;"% 증가\\n크기 "&amp;N25&amp;"% 증가"</f>
        <v>공격력 15% 증가\\n쿨타임 10% 감소\\n지속시간 0% 증가\\n크기 0% 증가</v>
      </c>
      <c r="G25" s="21">
        <v>0</v>
      </c>
      <c r="H25" s="21">
        <v>2</v>
      </c>
      <c r="I25" s="21">
        <v>15</v>
      </c>
      <c r="J25" s="21">
        <v>5</v>
      </c>
      <c r="K25" s="21">
        <v>10</v>
      </c>
      <c r="L25" s="21">
        <v>10</v>
      </c>
      <c r="M25" s="21">
        <v>0</v>
      </c>
      <c r="N25" s="21">
        <v>0</v>
      </c>
      <c r="O25" s="21">
        <v>2</v>
      </c>
      <c r="P25" s="21">
        <v>1</v>
      </c>
      <c r="Q25" s="21">
        <v>5</v>
      </c>
      <c r="R25" s="21" t="s">
        <v>148</v>
      </c>
    </row>
    <row r="26" spans="1:18">
      <c r="A26" s="23" t="s">
        <v>317</v>
      </c>
      <c r="B26" s="21" t="str">
        <f>B25+1</f>
        <v>24</v>
      </c>
      <c r="C26" s="21" t="s">
        <v>332</v>
      </c>
      <c r="D26" s="21">
        <v>3</v>
      </c>
      <c r="E26" s="21" t="s">
        <v>335</v>
      </c>
      <c r="F26" s="21" t="str">
        <f>"쿨타임 "&amp;K26&amp;"% 감소\\n크기 "&amp;N26&amp;"% 증가"</f>
        <v>쿨타임 10% 감소\\n크기 15% 증가</v>
      </c>
      <c r="G26" s="21">
        <v>0</v>
      </c>
      <c r="H26" s="21">
        <v>0.800000011920929</v>
      </c>
      <c r="I26" s="21">
        <v>10</v>
      </c>
      <c r="J26" s="21">
        <v>9</v>
      </c>
      <c r="K26" s="21">
        <v>10</v>
      </c>
      <c r="L26" s="21">
        <v>1</v>
      </c>
      <c r="M26" s="21">
        <v>0</v>
      </c>
      <c r="N26" s="21">
        <v>15</v>
      </c>
      <c r="O26" s="21">
        <v>0</v>
      </c>
      <c r="P26" s="21">
        <v>0</v>
      </c>
      <c r="Q26" s="21">
        <v>2</v>
      </c>
      <c r="R26" s="21" t="s">
        <v>148</v>
      </c>
    </row>
    <row r="27" spans="1:18">
      <c r="A27" s="23" t="s">
        <v>318</v>
      </c>
      <c r="B27" s="21" t="str">
        <f>B26+1</f>
        <v>25</v>
      </c>
      <c r="C27" s="21" t="s">
        <v>333</v>
      </c>
      <c r="D27" s="21">
        <v>3</v>
      </c>
      <c r="E27" s="21" t="s">
        <v>334</v>
      </c>
      <c r="F27" s="21" t="str">
        <f>"쿨타임 "&amp;K27&amp;"% 감소\\n지속시간 "&amp;M27&amp;"% 증가"</f>
        <v>쿨타임 0% 감소\\n지속시간 10% 증가</v>
      </c>
      <c r="G27" s="21">
        <v>0</v>
      </c>
      <c r="H27" s="21">
        <v>0.5</v>
      </c>
      <c r="I27" s="21">
        <v>30</v>
      </c>
      <c r="J27" s="21">
        <v>0.600000023841858</v>
      </c>
      <c r="K27" s="21">
        <v>0</v>
      </c>
      <c r="L27" s="21">
        <v>2</v>
      </c>
      <c r="M27" s="21">
        <v>10</v>
      </c>
      <c r="N27" s="21">
        <v>0</v>
      </c>
      <c r="O27" s="21">
        <v>0</v>
      </c>
      <c r="P27" s="21">
        <v>0</v>
      </c>
      <c r="Q27" s="21">
        <v>5</v>
      </c>
      <c r="R27" s="21" t="s">
        <v>148</v>
      </c>
    </row>
    <row r="28" spans="1:18">
      <c r="A28" s="25" t="s">
        <v>370</v>
      </c>
      <c r="B28" s="26" t="str">
        <f>B27+1</f>
        <v>26</v>
      </c>
      <c r="C28" s="26" t="s">
        <v>366</v>
      </c>
      <c r="D28" s="26">
        <v>1</v>
      </c>
      <c r="E28" s="26" t="s">
        <v>367</v>
      </c>
      <c r="F28" s="26" t="s">
        <v>368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 t="s">
        <v>148</v>
      </c>
    </row>
    <row r="29" spans="1:18">
      <c r="A29" s="8" t="s">
        <v>319</v>
      </c>
      <c r="B29" s="12" t="str">
        <f>B28+1</f>
        <v>27</v>
      </c>
      <c r="C29" s="3" t="s">
        <v>139</v>
      </c>
      <c r="D29" s="3">
        <v>5</v>
      </c>
      <c r="E29" s="3" t="s">
        <v>286</v>
      </c>
      <c r="F29" s="12" t="str">
        <f>"공격력 "&amp;I29&amp;"% 증가\\n공격속도 "&amp;K29&amp;"% 증가\\n크기 "&amp;N29&amp;"% 증가"</f>
        <v>공격력 10% 증가\\n공격속도 10% 증가\\n크기 10% 증가</v>
      </c>
      <c r="G29" s="12">
        <v>0</v>
      </c>
      <c r="H29" s="3">
        <v>0.5</v>
      </c>
      <c r="I29" s="3">
        <v>10</v>
      </c>
      <c r="J29" s="3">
        <v>0.5</v>
      </c>
      <c r="K29" s="3">
        <v>10</v>
      </c>
      <c r="L29" s="3">
        <v>1</v>
      </c>
      <c r="M29" s="3">
        <v>0</v>
      </c>
      <c r="N29" s="3">
        <v>10</v>
      </c>
      <c r="O29" s="3">
        <v>1</v>
      </c>
      <c r="P29" s="3">
        <v>0</v>
      </c>
      <c r="Q29" s="3">
        <v>5</v>
      </c>
      <c r="R29" s="3" t="s">
        <v>148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7"/>
  <sheetViews>
    <sheetView tabSelected="1" workbookViewId="0">
      <selection activeCell="K9" sqref="K9"/>
    </sheetView>
  </sheetViews>
  <sheetFormatPr defaultRowHeight="16.500000"/>
  <cols>
    <col min="1" max="1" width="27.37999916" customWidth="1" outlineLevel="0"/>
    <col min="2" max="2" width="16.75499916" customWidth="1" outlineLevel="0"/>
    <col min="3" max="3" width="15.13000011" customWidth="1" outlineLevel="0"/>
    <col min="4" max="4" width="7.38000011" customWidth="1" outlineLevel="0"/>
    <col min="7" max="7" width="9.00500011" customWidth="1" outlineLevel="0"/>
    <col min="11" max="11" width="9.00500011" customWidth="1" outlineLevel="0"/>
    <col min="14" max="14" style="5" width="9.00500011" customWidth="1" outlineLevel="0"/>
    <col min="21" max="21" width="9.00500011" customWidth="1" outlineLevel="0"/>
  </cols>
  <sheetData>
    <row r="1" spans="1:29">
      <c r="A1" s="52" t="s">
        <v>0</v>
      </c>
      <c r="B1" s="53" t="s">
        <v>49</v>
      </c>
      <c r="C1" s="79" t="s">
        <v>381</v>
      </c>
      <c r="D1" s="162" t="s">
        <v>585</v>
      </c>
      <c r="E1" s="80" t="s">
        <v>388</v>
      </c>
      <c r="F1" s="54" t="s">
        <v>301</v>
      </c>
      <c r="G1" s="80" t="s">
        <v>433</v>
      </c>
      <c r="H1" s="53" t="s">
        <v>425</v>
      </c>
      <c r="I1" s="53" t="s">
        <v>426</v>
      </c>
      <c r="J1" s="53" t="s">
        <v>435</v>
      </c>
      <c r="K1" s="53" t="s">
        <v>434</v>
      </c>
      <c r="L1" s="53" t="s">
        <v>428</v>
      </c>
      <c r="M1" s="53" t="s">
        <v>429</v>
      </c>
      <c r="N1" s="54" t="s">
        <v>430</v>
      </c>
      <c r="O1" s="32" t="s">
        <v>438</v>
      </c>
      <c r="P1" s="33" t="s">
        <v>441</v>
      </c>
      <c r="Q1" s="33" t="s">
        <v>440</v>
      </c>
      <c r="R1" s="33" t="s">
        <v>439</v>
      </c>
      <c r="S1" s="33" t="s">
        <v>442</v>
      </c>
      <c r="T1" s="33" t="s">
        <v>443</v>
      </c>
      <c r="U1" s="114" t="s">
        <v>444</v>
      </c>
      <c r="V1" s="34" t="s">
        <v>465</v>
      </c>
      <c r="W1" s="32" t="s">
        <v>446</v>
      </c>
      <c r="X1" s="33" t="s">
        <v>449</v>
      </c>
      <c r="Y1" s="33" t="s">
        <v>448</v>
      </c>
      <c r="Z1" s="33" t="s">
        <v>447</v>
      </c>
      <c r="AA1" s="33" t="s">
        <v>450</v>
      </c>
      <c r="AB1" s="33" t="s">
        <v>451</v>
      </c>
      <c r="AC1" s="34" t="s">
        <v>452</v>
      </c>
    </row>
    <row r="2" spans="1:29">
      <c r="A2" s="64" t="s">
        <v>409</v>
      </c>
      <c r="B2" s="65" t="s">
        <v>586</v>
      </c>
      <c r="C2" s="70" t="s">
        <v>382</v>
      </c>
      <c r="D2" s="163" t="b">
        <v>1</v>
      </c>
      <c r="E2" s="81" t="s">
        <v>402</v>
      </c>
      <c r="F2" s="66">
        <v>0</v>
      </c>
      <c r="G2" s="81" t="s">
        <v>431</v>
      </c>
      <c r="H2" s="65" t="s">
        <v>431</v>
      </c>
      <c r="I2" s="65" t="s">
        <v>431</v>
      </c>
      <c r="J2" s="65">
        <v>0</v>
      </c>
      <c r="K2" s="65">
        <v>0</v>
      </c>
      <c r="L2" s="65" t="s">
        <v>431</v>
      </c>
      <c r="M2" s="65">
        <v>0</v>
      </c>
      <c r="N2" s="70" t="s">
        <v>431</v>
      </c>
      <c r="O2" s="64">
        <v>1</v>
      </c>
      <c r="P2" s="65">
        <v>1</v>
      </c>
      <c r="Q2" s="65">
        <v>1</v>
      </c>
      <c r="R2" s="65">
        <v>1</v>
      </c>
      <c r="S2" s="65">
        <v>1</v>
      </c>
      <c r="T2" s="65">
        <v>1</v>
      </c>
      <c r="U2" s="70">
        <v>1</v>
      </c>
      <c r="V2" s="66">
        <v>1</v>
      </c>
      <c r="W2" s="64">
        <v>0</v>
      </c>
      <c r="X2" s="65">
        <v>0</v>
      </c>
      <c r="Y2" s="65">
        <v>0</v>
      </c>
      <c r="Z2" s="65">
        <v>0</v>
      </c>
      <c r="AA2" s="65">
        <v>0</v>
      </c>
      <c r="AB2" s="65">
        <v>0</v>
      </c>
      <c r="AC2" s="66">
        <v>0</v>
      </c>
    </row>
    <row r="3" spans="1:29">
      <c r="A3" s="58" t="s">
        <v>410</v>
      </c>
      <c r="B3" s="59" t="s">
        <v>587</v>
      </c>
      <c r="C3" s="71" t="s">
        <v>383</v>
      </c>
      <c r="D3" s="164" t="b">
        <v>0</v>
      </c>
      <c r="E3" s="82" t="s">
        <v>399</v>
      </c>
      <c r="F3" s="60">
        <v>0</v>
      </c>
      <c r="G3" s="82" t="s">
        <v>436</v>
      </c>
      <c r="H3" s="59" t="s">
        <v>431</v>
      </c>
      <c r="I3" s="59" t="s">
        <v>431</v>
      </c>
      <c r="J3" s="59">
        <v>0</v>
      </c>
      <c r="K3" s="59">
        <v>0</v>
      </c>
      <c r="L3" s="59" t="s">
        <v>431</v>
      </c>
      <c r="M3" s="59">
        <v>0</v>
      </c>
      <c r="N3" s="71" t="s">
        <v>431</v>
      </c>
      <c r="O3" s="58">
        <v>1</v>
      </c>
      <c r="P3" s="59">
        <v>1.20000004768372</v>
      </c>
      <c r="Q3" s="59">
        <v>1</v>
      </c>
      <c r="R3" s="59">
        <v>1</v>
      </c>
      <c r="S3" s="59">
        <v>1</v>
      </c>
      <c r="T3" s="59">
        <v>1</v>
      </c>
      <c r="U3" s="71">
        <v>1</v>
      </c>
      <c r="V3" s="60">
        <v>1</v>
      </c>
      <c r="W3" s="58">
        <v>0</v>
      </c>
      <c r="X3" s="59">
        <v>0.0099999997764826</v>
      </c>
      <c r="Y3" s="59">
        <v>0</v>
      </c>
      <c r="Z3" s="59">
        <v>0</v>
      </c>
      <c r="AA3" s="59">
        <v>0</v>
      </c>
      <c r="AB3" s="59">
        <v>0</v>
      </c>
      <c r="AC3" s="60">
        <v>0</v>
      </c>
    </row>
    <row r="4" spans="1:29" ht="17.250000">
      <c r="A4" s="61" t="s">
        <v>411</v>
      </c>
      <c r="B4" s="62" t="s">
        <v>588</v>
      </c>
      <c r="C4" s="72" t="s">
        <v>384</v>
      </c>
      <c r="D4" s="165" t="b">
        <v>0</v>
      </c>
      <c r="E4" s="83" t="s">
        <v>399</v>
      </c>
      <c r="F4" s="63">
        <v>0</v>
      </c>
      <c r="G4" s="83" t="s">
        <v>437</v>
      </c>
      <c r="H4" s="62" t="s">
        <v>431</v>
      </c>
      <c r="I4" s="62" t="s">
        <v>431</v>
      </c>
      <c r="J4" s="62">
        <v>0</v>
      </c>
      <c r="K4" s="62">
        <v>0</v>
      </c>
      <c r="L4" s="62" t="s">
        <v>431</v>
      </c>
      <c r="M4" s="62">
        <v>0</v>
      </c>
      <c r="N4" s="72" t="s">
        <v>431</v>
      </c>
      <c r="O4" s="61">
        <v>1</v>
      </c>
      <c r="P4" s="62">
        <v>1</v>
      </c>
      <c r="Q4" s="62">
        <v>1</v>
      </c>
      <c r="R4" s="62">
        <v>1.00999999046326</v>
      </c>
      <c r="S4" s="62">
        <v>1</v>
      </c>
      <c r="T4" s="62">
        <v>1</v>
      </c>
      <c r="U4" s="72">
        <v>1</v>
      </c>
      <c r="V4" s="63">
        <v>1</v>
      </c>
      <c r="W4" s="61">
        <v>0</v>
      </c>
      <c r="X4" s="62">
        <v>0</v>
      </c>
      <c r="Y4" s="62">
        <v>0</v>
      </c>
      <c r="Z4" s="62">
        <v>0.0099999997764826</v>
      </c>
      <c r="AA4" s="62">
        <v>0</v>
      </c>
      <c r="AB4" s="62">
        <v>0</v>
      </c>
      <c r="AC4" s="63">
        <v>0</v>
      </c>
    </row>
    <row r="5" spans="1:29">
      <c r="A5" s="67" t="s">
        <v>412</v>
      </c>
      <c r="B5" s="68" t="s">
        <v>589</v>
      </c>
      <c r="C5" s="73" t="s">
        <v>385</v>
      </c>
      <c r="D5" s="166" t="b">
        <v>1</v>
      </c>
      <c r="E5" s="84" t="s">
        <v>400</v>
      </c>
      <c r="F5" s="69">
        <v>50000</v>
      </c>
      <c r="G5" s="84" t="s">
        <v>431</v>
      </c>
      <c r="H5" s="68" t="s">
        <v>431</v>
      </c>
      <c r="I5" s="68" t="s">
        <v>431</v>
      </c>
      <c r="J5" s="68">
        <v>0</v>
      </c>
      <c r="K5" s="68">
        <v>0</v>
      </c>
      <c r="L5" s="68" t="s">
        <v>431</v>
      </c>
      <c r="M5" s="68">
        <v>0</v>
      </c>
      <c r="N5" s="73" t="s">
        <v>460</v>
      </c>
      <c r="O5" s="67">
        <v>1.29999995231628</v>
      </c>
      <c r="P5" s="68">
        <v>1</v>
      </c>
      <c r="Q5" s="68">
        <v>1</v>
      </c>
      <c r="R5" s="68">
        <v>1</v>
      </c>
      <c r="S5" s="68">
        <v>1</v>
      </c>
      <c r="T5" s="68">
        <v>1</v>
      </c>
      <c r="U5" s="73">
        <v>1</v>
      </c>
      <c r="V5" s="69">
        <v>1</v>
      </c>
      <c r="W5" s="67">
        <v>0.0099999997764826</v>
      </c>
      <c r="X5" s="68">
        <v>0</v>
      </c>
      <c r="Y5" s="68">
        <v>0</v>
      </c>
      <c r="Z5" s="68">
        <v>0</v>
      </c>
      <c r="AA5" s="68">
        <v>0</v>
      </c>
      <c r="AB5" s="68">
        <v>0</v>
      </c>
      <c r="AC5" s="69">
        <v>0</v>
      </c>
    </row>
    <row r="6" spans="1:29">
      <c r="A6" s="39" t="s">
        <v>413</v>
      </c>
      <c r="B6" s="11" t="s">
        <v>590</v>
      </c>
      <c r="C6" s="74" t="s">
        <v>386</v>
      </c>
      <c r="D6" s="167" t="b">
        <v>0</v>
      </c>
      <c r="E6" s="85" t="s">
        <v>400</v>
      </c>
      <c r="F6" s="40">
        <v>50000</v>
      </c>
      <c r="G6" s="85" t="s">
        <v>458</v>
      </c>
      <c r="H6" s="11" t="s">
        <v>431</v>
      </c>
      <c r="I6" s="11" t="s">
        <v>431</v>
      </c>
      <c r="J6" s="11">
        <v>0</v>
      </c>
      <c r="K6" s="11">
        <v>0</v>
      </c>
      <c r="L6" s="11" t="s">
        <v>431</v>
      </c>
      <c r="M6" s="11">
        <v>0</v>
      </c>
      <c r="N6" s="74" t="s">
        <v>459</v>
      </c>
      <c r="O6" s="39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74">
        <v>1.00999999046326</v>
      </c>
      <c r="V6" s="40">
        <v>1</v>
      </c>
      <c r="W6" s="39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40">
        <v>0.0099999997764826</v>
      </c>
    </row>
    <row r="7" spans="1:29" ht="17.250000">
      <c r="A7" s="49" t="s">
        <v>414</v>
      </c>
      <c r="B7" s="50" t="s">
        <v>591</v>
      </c>
      <c r="C7" s="75" t="s">
        <v>387</v>
      </c>
      <c r="D7" s="168" t="b">
        <v>1</v>
      </c>
      <c r="E7" s="86" t="s">
        <v>400</v>
      </c>
      <c r="F7" s="51">
        <v>50000</v>
      </c>
      <c r="G7" s="86" t="s">
        <v>431</v>
      </c>
      <c r="H7" s="50" t="s">
        <v>453</v>
      </c>
      <c r="I7" s="50" t="s">
        <v>431</v>
      </c>
      <c r="J7" s="50">
        <v>0</v>
      </c>
      <c r="K7" s="50">
        <v>0</v>
      </c>
      <c r="L7" s="50" t="s">
        <v>431</v>
      </c>
      <c r="M7" s="50">
        <v>0</v>
      </c>
      <c r="N7" s="75" t="s">
        <v>431</v>
      </c>
      <c r="O7" s="49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75">
        <v>1</v>
      </c>
      <c r="V7" s="51">
        <v>1</v>
      </c>
      <c r="W7" s="49">
        <v>0</v>
      </c>
      <c r="X7" s="50">
        <v>0</v>
      </c>
      <c r="Y7" s="50">
        <v>0</v>
      </c>
      <c r="Z7" s="50">
        <v>0</v>
      </c>
      <c r="AA7" s="50">
        <v>0</v>
      </c>
      <c r="AB7" s="50">
        <v>0</v>
      </c>
      <c r="AC7" s="51">
        <v>0</v>
      </c>
    </row>
    <row r="8" spans="1:29">
      <c r="A8" s="55" t="s">
        <v>415</v>
      </c>
      <c r="B8" s="56" t="s">
        <v>603</v>
      </c>
      <c r="C8" s="76" t="s">
        <v>389</v>
      </c>
      <c r="D8" s="169" t="b">
        <v>1</v>
      </c>
      <c r="E8" s="87" t="s">
        <v>401</v>
      </c>
      <c r="F8" s="57">
        <v>500</v>
      </c>
      <c r="G8" s="87" t="s">
        <v>431</v>
      </c>
      <c r="H8" s="56" t="s">
        <v>455</v>
      </c>
      <c r="I8" s="56" t="s">
        <v>455</v>
      </c>
      <c r="J8" s="56">
        <v>1</v>
      </c>
      <c r="K8" s="56">
        <v>0.05</v>
      </c>
      <c r="L8" s="56" t="s">
        <v>431</v>
      </c>
      <c r="M8" s="56">
        <v>0</v>
      </c>
      <c r="N8" s="76" t="s">
        <v>431</v>
      </c>
      <c r="O8" s="55">
        <v>1</v>
      </c>
      <c r="P8" s="56">
        <v>1</v>
      </c>
      <c r="Q8" s="56">
        <v>1</v>
      </c>
      <c r="R8" s="56">
        <v>1</v>
      </c>
      <c r="S8" s="56">
        <v>1</v>
      </c>
      <c r="T8" s="56">
        <v>1</v>
      </c>
      <c r="U8" s="76">
        <v>1</v>
      </c>
      <c r="V8" s="57">
        <v>1</v>
      </c>
      <c r="W8" s="55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7">
        <v>0</v>
      </c>
    </row>
    <row r="9" spans="1:29">
      <c r="A9" s="41" t="s">
        <v>416</v>
      </c>
      <c r="B9" s="26" t="s">
        <v>594</v>
      </c>
      <c r="C9" s="77" t="s">
        <v>396</v>
      </c>
      <c r="D9" s="170" t="b">
        <v>1</v>
      </c>
      <c r="E9" s="88" t="s">
        <v>401</v>
      </c>
      <c r="F9" s="42">
        <v>500</v>
      </c>
      <c r="G9" s="88" t="s">
        <v>431</v>
      </c>
      <c r="H9" s="26" t="s">
        <v>461</v>
      </c>
      <c r="I9" s="26" t="s">
        <v>461</v>
      </c>
      <c r="J9" s="26">
        <v>1</v>
      </c>
      <c r="K9" s="26">
        <v>1</v>
      </c>
      <c r="L9" s="26" t="s">
        <v>461</v>
      </c>
      <c r="M9" s="26">
        <v>4</v>
      </c>
      <c r="N9" s="77" t="s">
        <v>431</v>
      </c>
      <c r="O9" s="41">
        <v>1</v>
      </c>
      <c r="P9" s="26">
        <v>1</v>
      </c>
      <c r="Q9" s="26">
        <v>1</v>
      </c>
      <c r="R9" s="26">
        <v>1</v>
      </c>
      <c r="S9" s="26">
        <v>1</v>
      </c>
      <c r="T9" s="26">
        <v>1</v>
      </c>
      <c r="U9" s="77">
        <v>1</v>
      </c>
      <c r="V9" s="42">
        <v>1</v>
      </c>
      <c r="W9" s="41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42">
        <v>0</v>
      </c>
    </row>
    <row r="10" spans="1:29">
      <c r="A10" s="41" t="s">
        <v>417</v>
      </c>
      <c r="B10" s="26" t="s">
        <v>595</v>
      </c>
      <c r="C10" s="77" t="s">
        <v>390</v>
      </c>
      <c r="D10" s="170" t="b">
        <v>1</v>
      </c>
      <c r="E10" s="88" t="s">
        <v>401</v>
      </c>
      <c r="F10" s="42">
        <v>500</v>
      </c>
      <c r="G10" s="88" t="s">
        <v>431</v>
      </c>
      <c r="H10" s="26" t="s">
        <v>517</v>
      </c>
      <c r="I10" s="26" t="s">
        <v>431</v>
      </c>
      <c r="J10" s="26">
        <v>0</v>
      </c>
      <c r="K10" s="26">
        <v>0</v>
      </c>
      <c r="L10" s="26" t="s">
        <v>431</v>
      </c>
      <c r="M10" s="26">
        <v>0</v>
      </c>
      <c r="N10" s="77" t="s">
        <v>431</v>
      </c>
      <c r="O10" s="41">
        <v>1</v>
      </c>
      <c r="P10" s="26">
        <v>1</v>
      </c>
      <c r="Q10" s="26">
        <v>1.20000004768372</v>
      </c>
      <c r="R10" s="26">
        <v>1</v>
      </c>
      <c r="S10" s="26">
        <v>1</v>
      </c>
      <c r="T10" s="26">
        <v>1</v>
      </c>
      <c r="U10" s="77">
        <v>1</v>
      </c>
      <c r="V10" s="42">
        <v>1</v>
      </c>
      <c r="W10" s="41">
        <v>0</v>
      </c>
      <c r="X10" s="26">
        <v>0</v>
      </c>
      <c r="Y10" s="26">
        <v>0.0099999997764826</v>
      </c>
      <c r="Z10" s="26">
        <v>0</v>
      </c>
      <c r="AA10" s="26">
        <v>0</v>
      </c>
      <c r="AB10" s="26">
        <v>0</v>
      </c>
      <c r="AC10" s="42">
        <v>0</v>
      </c>
    </row>
    <row r="11" spans="1:29">
      <c r="A11" s="41" t="s">
        <v>418</v>
      </c>
      <c r="B11" s="26" t="s">
        <v>596</v>
      </c>
      <c r="C11" s="77" t="s">
        <v>392</v>
      </c>
      <c r="D11" s="170" t="b">
        <v>0</v>
      </c>
      <c r="E11" s="88" t="s">
        <v>401</v>
      </c>
      <c r="F11" s="42">
        <v>500</v>
      </c>
      <c r="G11" s="88" t="s">
        <v>431</v>
      </c>
      <c r="H11" s="26" t="s">
        <v>463</v>
      </c>
      <c r="I11" s="26" t="s">
        <v>462</v>
      </c>
      <c r="J11" s="26">
        <v>5</v>
      </c>
      <c r="K11" s="26">
        <v>0.150000005960464</v>
      </c>
      <c r="L11" s="26" t="s">
        <v>431</v>
      </c>
      <c r="M11" s="26">
        <v>0</v>
      </c>
      <c r="N11" s="77" t="s">
        <v>431</v>
      </c>
      <c r="O11" s="41">
        <v>1</v>
      </c>
      <c r="P11" s="26">
        <v>1</v>
      </c>
      <c r="Q11" s="26">
        <v>1</v>
      </c>
      <c r="R11" s="26">
        <v>1</v>
      </c>
      <c r="S11" s="26">
        <v>1</v>
      </c>
      <c r="T11" s="26">
        <v>1</v>
      </c>
      <c r="U11" s="77">
        <v>1</v>
      </c>
      <c r="V11" s="42">
        <v>1</v>
      </c>
      <c r="W11" s="41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42">
        <v>0</v>
      </c>
    </row>
    <row r="12" spans="1:29">
      <c r="A12" s="41" t="s">
        <v>419</v>
      </c>
      <c r="B12" s="26" t="s">
        <v>597</v>
      </c>
      <c r="C12" s="77" t="s">
        <v>394</v>
      </c>
      <c r="D12" s="170" t="b">
        <v>0</v>
      </c>
      <c r="E12" s="88" t="s">
        <v>401</v>
      </c>
      <c r="F12" s="42">
        <v>500</v>
      </c>
      <c r="G12" s="88" t="s">
        <v>431</v>
      </c>
      <c r="H12" s="26" t="s">
        <v>464</v>
      </c>
      <c r="I12" s="26" t="s">
        <v>464</v>
      </c>
      <c r="J12" s="26">
        <v>1.5</v>
      </c>
      <c r="K12" s="26">
        <v>0.0500000007450581</v>
      </c>
      <c r="L12" s="26" t="s">
        <v>431</v>
      </c>
      <c r="M12" s="26">
        <v>0</v>
      </c>
      <c r="N12" s="77" t="s">
        <v>431</v>
      </c>
      <c r="O12" s="41">
        <v>1</v>
      </c>
      <c r="P12" s="26">
        <v>1</v>
      </c>
      <c r="Q12" s="26">
        <v>1.10000002384186</v>
      </c>
      <c r="R12" s="26">
        <v>1</v>
      </c>
      <c r="S12" s="26">
        <v>1</v>
      </c>
      <c r="T12" s="26">
        <v>1</v>
      </c>
      <c r="U12" s="77">
        <v>1</v>
      </c>
      <c r="V12" s="42">
        <v>1</v>
      </c>
      <c r="W12" s="41">
        <v>0</v>
      </c>
      <c r="X12" s="26">
        <v>0</v>
      </c>
      <c r="Y12" s="26">
        <v>0.0099999997764826</v>
      </c>
      <c r="Z12" s="26">
        <v>0</v>
      </c>
      <c r="AA12" s="26">
        <v>0</v>
      </c>
      <c r="AB12" s="26">
        <v>0</v>
      </c>
      <c r="AC12" s="42">
        <v>0</v>
      </c>
    </row>
    <row r="13" spans="1:29">
      <c r="A13" s="41" t="s">
        <v>420</v>
      </c>
      <c r="B13" s="26" t="s">
        <v>598</v>
      </c>
      <c r="C13" s="77" t="s">
        <v>393</v>
      </c>
      <c r="D13" s="170" t="b">
        <v>1</v>
      </c>
      <c r="E13" s="88" t="s">
        <v>401</v>
      </c>
      <c r="F13" s="42">
        <v>500</v>
      </c>
      <c r="G13" s="88" t="s">
        <v>431</v>
      </c>
      <c r="H13" s="26" t="s">
        <v>457</v>
      </c>
      <c r="I13" s="26" t="s">
        <v>457</v>
      </c>
      <c r="J13" s="26">
        <v>1</v>
      </c>
      <c r="K13" s="26">
        <v>1</v>
      </c>
      <c r="L13" s="26" t="s">
        <v>431</v>
      </c>
      <c r="M13" s="26">
        <v>0</v>
      </c>
      <c r="N13" s="77" t="s">
        <v>431</v>
      </c>
      <c r="O13" s="41">
        <v>1</v>
      </c>
      <c r="P13" s="26">
        <v>1</v>
      </c>
      <c r="Q13" s="26">
        <v>1</v>
      </c>
      <c r="R13" s="26">
        <v>1</v>
      </c>
      <c r="S13" s="26">
        <v>1</v>
      </c>
      <c r="T13" s="26">
        <v>1</v>
      </c>
      <c r="U13" s="77">
        <v>1</v>
      </c>
      <c r="V13" s="42">
        <v>1.04999995231628</v>
      </c>
      <c r="W13" s="41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42">
        <v>0</v>
      </c>
    </row>
    <row r="14" spans="1:29">
      <c r="A14" s="41" t="s">
        <v>421</v>
      </c>
      <c r="B14" s="26" t="s">
        <v>599</v>
      </c>
      <c r="C14" s="77" t="s">
        <v>395</v>
      </c>
      <c r="D14" s="170" t="b">
        <v>0</v>
      </c>
      <c r="E14" s="88" t="s">
        <v>401</v>
      </c>
      <c r="F14" s="42">
        <v>500</v>
      </c>
      <c r="G14" s="88" t="s">
        <v>431</v>
      </c>
      <c r="H14" s="26" t="s">
        <v>466</v>
      </c>
      <c r="I14" s="26" t="s">
        <v>467</v>
      </c>
      <c r="J14" s="26">
        <v>30</v>
      </c>
      <c r="K14" s="26">
        <v>1</v>
      </c>
      <c r="L14" s="26" t="s">
        <v>431</v>
      </c>
      <c r="M14" s="26">
        <v>0</v>
      </c>
      <c r="N14" s="77" t="s">
        <v>468</v>
      </c>
      <c r="O14" s="41">
        <v>1</v>
      </c>
      <c r="P14" s="26">
        <v>1</v>
      </c>
      <c r="Q14" s="26">
        <v>1</v>
      </c>
      <c r="R14" s="26">
        <v>1</v>
      </c>
      <c r="S14" s="26">
        <v>1</v>
      </c>
      <c r="T14" s="26">
        <v>1</v>
      </c>
      <c r="U14" s="77">
        <v>1</v>
      </c>
      <c r="V14" s="42">
        <v>1</v>
      </c>
      <c r="W14" s="41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42">
        <v>0</v>
      </c>
    </row>
    <row r="15" spans="1:29">
      <c r="A15" s="41" t="s">
        <v>422</v>
      </c>
      <c r="B15" s="26" t="s">
        <v>600</v>
      </c>
      <c r="C15" s="77" t="s">
        <v>397</v>
      </c>
      <c r="D15" s="170" t="b">
        <v>0</v>
      </c>
      <c r="E15" s="88" t="s">
        <v>401</v>
      </c>
      <c r="F15" s="42">
        <v>500</v>
      </c>
      <c r="G15" s="88" t="s">
        <v>431</v>
      </c>
      <c r="H15" s="26" t="s">
        <v>431</v>
      </c>
      <c r="I15" s="26" t="s">
        <v>430</v>
      </c>
      <c r="J15" s="26">
        <v>10</v>
      </c>
      <c r="K15" s="26">
        <v>1</v>
      </c>
      <c r="L15" s="26" t="s">
        <v>430</v>
      </c>
      <c r="M15" s="26">
        <v>3</v>
      </c>
      <c r="N15" s="77" t="s">
        <v>431</v>
      </c>
      <c r="O15" s="41">
        <v>1</v>
      </c>
      <c r="P15" s="26">
        <v>1</v>
      </c>
      <c r="Q15" s="26">
        <v>1</v>
      </c>
      <c r="R15" s="26">
        <v>1</v>
      </c>
      <c r="S15" s="26">
        <v>1</v>
      </c>
      <c r="T15" s="26">
        <v>1</v>
      </c>
      <c r="U15" s="77">
        <v>1</v>
      </c>
      <c r="V15" s="42">
        <v>1</v>
      </c>
      <c r="W15" s="41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42">
        <v>0</v>
      </c>
    </row>
    <row r="16" spans="1:29">
      <c r="A16" s="41" t="s">
        <v>423</v>
      </c>
      <c r="B16" s="26" t="s">
        <v>601</v>
      </c>
      <c r="C16" s="77" t="s">
        <v>391</v>
      </c>
      <c r="D16" s="170" t="b">
        <v>0</v>
      </c>
      <c r="E16" s="88" t="s">
        <v>401</v>
      </c>
      <c r="F16" s="42">
        <v>500</v>
      </c>
      <c r="G16" s="88" t="s">
        <v>431</v>
      </c>
      <c r="H16" s="26" t="s">
        <v>456</v>
      </c>
      <c r="I16" s="26" t="s">
        <v>456</v>
      </c>
      <c r="J16" s="26">
        <v>0.100000001490116</v>
      </c>
      <c r="K16" s="26">
        <v>0.100000001490116</v>
      </c>
      <c r="L16" s="26" t="s">
        <v>431</v>
      </c>
      <c r="M16" s="26">
        <v>0</v>
      </c>
      <c r="N16" s="77" t="s">
        <v>431</v>
      </c>
      <c r="O16" s="41">
        <v>1</v>
      </c>
      <c r="P16" s="26">
        <v>1.10000002384186</v>
      </c>
      <c r="Q16" s="26">
        <v>1</v>
      </c>
      <c r="R16" s="26">
        <v>1</v>
      </c>
      <c r="S16" s="26">
        <v>1</v>
      </c>
      <c r="T16" s="26">
        <v>1</v>
      </c>
      <c r="U16" s="77">
        <v>1</v>
      </c>
      <c r="V16" s="42">
        <v>1</v>
      </c>
      <c r="W16" s="41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42">
        <v>0</v>
      </c>
    </row>
    <row r="17" spans="1:29" ht="17.250000">
      <c r="A17" s="43" t="s">
        <v>424</v>
      </c>
      <c r="B17" s="44" t="s">
        <v>602</v>
      </c>
      <c r="C17" s="78" t="s">
        <v>398</v>
      </c>
      <c r="D17" s="171" t="b">
        <v>0</v>
      </c>
      <c r="E17" s="89" t="s">
        <v>401</v>
      </c>
      <c r="F17" s="45">
        <v>500</v>
      </c>
      <c r="G17" s="89" t="s">
        <v>431</v>
      </c>
      <c r="H17" s="44" t="s">
        <v>469</v>
      </c>
      <c r="I17" s="44" t="s">
        <v>431</v>
      </c>
      <c r="J17" s="44">
        <v>0</v>
      </c>
      <c r="K17" s="44">
        <v>0</v>
      </c>
      <c r="L17" s="44" t="s">
        <v>431</v>
      </c>
      <c r="M17" s="44">
        <v>0</v>
      </c>
      <c r="N17" s="78" t="s">
        <v>431</v>
      </c>
      <c r="O17" s="43">
        <v>1.10000002384186</v>
      </c>
      <c r="P17" s="44">
        <v>1.10000002384186</v>
      </c>
      <c r="Q17" s="44">
        <v>1.10000002384186</v>
      </c>
      <c r="R17" s="44">
        <v>1</v>
      </c>
      <c r="S17" s="44">
        <v>1</v>
      </c>
      <c r="T17" s="44">
        <v>1</v>
      </c>
      <c r="U17" s="78">
        <v>1</v>
      </c>
      <c r="V17" s="45">
        <v>1</v>
      </c>
      <c r="W17" s="43">
        <v>0.0099999997764826</v>
      </c>
      <c r="X17" s="44">
        <v>0.0099999997764826</v>
      </c>
      <c r="Y17" s="44">
        <v>0.0099999997764826</v>
      </c>
      <c r="Z17" s="44">
        <v>0</v>
      </c>
      <c r="AA17" s="44">
        <v>0</v>
      </c>
      <c r="AB17" s="44">
        <v>0</v>
      </c>
      <c r="AC17" s="45">
        <v>0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"/>
  <sheetViews>
    <sheetView workbookViewId="0">
      <selection activeCell="P14" sqref="P14"/>
    </sheetView>
  </sheetViews>
  <sheetFormatPr defaultRowHeight="16.500000"/>
  <cols>
    <col min="1" max="1" width="28.75499916" customWidth="1" outlineLevel="0"/>
    <col min="2" max="5" width="12.50500011" customWidth="1" outlineLevel="0"/>
    <col min="8" max="8" width="9.00500011" customWidth="1" outlineLevel="0"/>
    <col min="15" max="15" width="9.88000011" customWidth="1" outlineLevel="0"/>
    <col min="16" max="16" width="24.87999916" customWidth="1" outlineLevel="0"/>
  </cols>
  <sheetData>
    <row r="1" spans="1:16">
      <c r="A1" s="191" t="s">
        <v>18</v>
      </c>
      <c r="B1" s="192" t="s">
        <v>49</v>
      </c>
      <c r="C1" s="192" t="s">
        <v>629</v>
      </c>
      <c r="D1" s="192" t="s">
        <v>621</v>
      </c>
      <c r="E1" s="198" t="s">
        <v>301</v>
      </c>
      <c r="F1" s="191" t="s">
        <v>604</v>
      </c>
      <c r="G1" s="192" t="s">
        <v>605</v>
      </c>
      <c r="H1" s="193" t="s">
        <v>628</v>
      </c>
      <c r="I1" s="191" t="s">
        <v>401</v>
      </c>
      <c r="J1" s="192" t="s">
        <v>623</v>
      </c>
      <c r="K1" s="192" t="s">
        <v>54</v>
      </c>
      <c r="L1" s="192" t="s">
        <v>625</v>
      </c>
      <c r="M1" s="192" t="s">
        <v>626</v>
      </c>
      <c r="N1" s="192" t="s">
        <v>627</v>
      </c>
      <c r="O1" s="193" t="s">
        <v>365</v>
      </c>
      <c r="P1" s="206" t="s">
        <v>631</v>
      </c>
    </row>
    <row r="2" spans="1:16">
      <c r="A2" s="185" t="s">
        <v>635</v>
      </c>
      <c r="B2" s="184" t="s">
        <v>604</v>
      </c>
      <c r="C2" s="184" t="b">
        <v>1</v>
      </c>
      <c r="D2" s="184" t="s">
        <v>622</v>
      </c>
      <c r="E2" s="199">
        <v>4900</v>
      </c>
      <c r="F2" s="111" t="b">
        <v>1</v>
      </c>
      <c r="G2" s="181" t="b">
        <v>0</v>
      </c>
      <c r="H2" s="186">
        <v>0</v>
      </c>
      <c r="I2" s="185">
        <v>0</v>
      </c>
      <c r="J2" s="184">
        <v>0</v>
      </c>
      <c r="K2" s="184">
        <v>0</v>
      </c>
      <c r="L2" s="184">
        <v>0</v>
      </c>
      <c r="M2" s="184">
        <v>0</v>
      </c>
      <c r="N2" s="184">
        <v>0</v>
      </c>
      <c r="O2" s="186" t="s">
        <v>586</v>
      </c>
      <c r="P2" s="207" t="s">
        <v>652</v>
      </c>
    </row>
    <row r="3" spans="1:16">
      <c r="A3" s="185" t="s">
        <v>636</v>
      </c>
      <c r="B3" s="184" t="s">
        <v>605</v>
      </c>
      <c r="C3" s="184" t="b">
        <v>1</v>
      </c>
      <c r="D3" s="184" t="s">
        <v>622</v>
      </c>
      <c r="E3" s="199">
        <v>3900</v>
      </c>
      <c r="F3" s="111" t="b">
        <v>0</v>
      </c>
      <c r="G3" s="181" t="b">
        <v>1</v>
      </c>
      <c r="H3" s="112">
        <v>10</v>
      </c>
      <c r="I3" s="185">
        <v>0</v>
      </c>
      <c r="J3" s="184">
        <v>0</v>
      </c>
      <c r="K3" s="184">
        <v>0</v>
      </c>
      <c r="L3" s="184">
        <v>0</v>
      </c>
      <c r="M3" s="184">
        <v>0</v>
      </c>
      <c r="N3" s="184">
        <v>0</v>
      </c>
      <c r="O3" s="186" t="s">
        <v>586</v>
      </c>
      <c r="P3" s="207" t="s">
        <v>654</v>
      </c>
    </row>
    <row r="4" spans="1:16">
      <c r="A4" s="185" t="s">
        <v>637</v>
      </c>
      <c r="B4" s="184" t="s">
        <v>607</v>
      </c>
      <c r="C4" s="184" t="b">
        <v>1</v>
      </c>
      <c r="D4" s="184" t="s">
        <v>622</v>
      </c>
      <c r="E4" s="199">
        <v>5900</v>
      </c>
      <c r="F4" s="111" t="b">
        <v>1</v>
      </c>
      <c r="G4" s="181" t="b">
        <v>0</v>
      </c>
      <c r="H4" s="186">
        <v>0</v>
      </c>
      <c r="I4" s="185">
        <v>100</v>
      </c>
      <c r="J4" s="184">
        <v>10</v>
      </c>
      <c r="K4" s="184">
        <v>10000</v>
      </c>
      <c r="L4" s="184">
        <v>90</v>
      </c>
      <c r="M4" s="184">
        <v>9</v>
      </c>
      <c r="N4" s="184">
        <v>9000</v>
      </c>
      <c r="O4" s="186" t="s">
        <v>586</v>
      </c>
      <c r="P4" s="207" t="s">
        <v>655</v>
      </c>
    </row>
    <row r="5" spans="1:16">
      <c r="A5" s="194" t="s">
        <v>638</v>
      </c>
      <c r="B5" s="2" t="s">
        <v>608</v>
      </c>
      <c r="C5" s="2" t="b">
        <v>1</v>
      </c>
      <c r="D5" s="2" t="s">
        <v>622</v>
      </c>
      <c r="E5" s="200">
        <v>9900</v>
      </c>
      <c r="F5" s="197" t="b">
        <v>0</v>
      </c>
      <c r="G5" s="190" t="b">
        <v>0</v>
      </c>
      <c r="H5" s="195">
        <v>0</v>
      </c>
      <c r="I5" s="194">
        <v>300</v>
      </c>
      <c r="J5" s="2">
        <v>0</v>
      </c>
      <c r="K5" s="2">
        <v>30000</v>
      </c>
      <c r="L5" s="2">
        <v>250</v>
      </c>
      <c r="M5" s="2">
        <v>0</v>
      </c>
      <c r="N5" s="2">
        <v>25000</v>
      </c>
      <c r="O5" s="196" t="s">
        <v>603</v>
      </c>
      <c r="P5" s="208" t="s">
        <v>656</v>
      </c>
    </row>
    <row r="6" spans="1:16">
      <c r="A6" s="32" t="s">
        <v>639</v>
      </c>
      <c r="B6" s="33" t="s">
        <v>609</v>
      </c>
      <c r="C6" s="33" t="b">
        <v>0</v>
      </c>
      <c r="D6" s="33" t="s">
        <v>622</v>
      </c>
      <c r="E6" s="114">
        <v>1200</v>
      </c>
      <c r="F6" s="96" t="b">
        <v>0</v>
      </c>
      <c r="G6" s="99" t="b">
        <v>0</v>
      </c>
      <c r="H6" s="34">
        <v>0</v>
      </c>
      <c r="I6" s="32">
        <v>40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186" t="s">
        <v>586</v>
      </c>
      <c r="P6" s="209" t="s">
        <v>660</v>
      </c>
    </row>
    <row r="7" spans="1:16">
      <c r="A7" s="185" t="s">
        <v>640</v>
      </c>
      <c r="B7" s="184" t="s">
        <v>610</v>
      </c>
      <c r="C7" s="184" t="b">
        <v>0</v>
      </c>
      <c r="D7" s="184" t="s">
        <v>622</v>
      </c>
      <c r="E7" s="199">
        <v>5900</v>
      </c>
      <c r="F7" s="111" t="b">
        <v>0</v>
      </c>
      <c r="G7" s="181" t="b">
        <v>0</v>
      </c>
      <c r="H7" s="186">
        <v>0</v>
      </c>
      <c r="I7" s="185">
        <v>250</v>
      </c>
      <c r="J7" s="184">
        <v>0</v>
      </c>
      <c r="K7" s="184">
        <v>0</v>
      </c>
      <c r="L7" s="184">
        <v>0</v>
      </c>
      <c r="M7" s="184">
        <v>0</v>
      </c>
      <c r="N7" s="184">
        <v>0</v>
      </c>
      <c r="O7" s="186" t="s">
        <v>586</v>
      </c>
      <c r="P7" s="207" t="s">
        <v>665</v>
      </c>
    </row>
    <row r="8" spans="1:16">
      <c r="A8" s="185" t="s">
        <v>641</v>
      </c>
      <c r="B8" s="184" t="s">
        <v>611</v>
      </c>
      <c r="C8" s="184" t="b">
        <v>0</v>
      </c>
      <c r="D8" s="184" t="s">
        <v>622</v>
      </c>
      <c r="E8" s="199">
        <v>11900</v>
      </c>
      <c r="F8" s="111" t="b">
        <v>0</v>
      </c>
      <c r="G8" s="181" t="b">
        <v>0</v>
      </c>
      <c r="H8" s="186">
        <v>0</v>
      </c>
      <c r="I8" s="185">
        <v>600</v>
      </c>
      <c r="J8" s="184">
        <v>0</v>
      </c>
      <c r="K8" s="184">
        <v>0</v>
      </c>
      <c r="L8" s="184">
        <v>0</v>
      </c>
      <c r="M8" s="184">
        <v>0</v>
      </c>
      <c r="N8" s="184">
        <v>0</v>
      </c>
      <c r="O8" s="186" t="s">
        <v>586</v>
      </c>
      <c r="P8" s="207" t="s">
        <v>666</v>
      </c>
    </row>
    <row r="9" spans="1:16">
      <c r="A9" s="185" t="s">
        <v>642</v>
      </c>
      <c r="B9" s="184" t="s">
        <v>612</v>
      </c>
      <c r="C9" s="184" t="b">
        <v>0</v>
      </c>
      <c r="D9" s="184" t="s">
        <v>622</v>
      </c>
      <c r="E9" s="199">
        <v>3900</v>
      </c>
      <c r="F9" s="111" t="b">
        <v>0</v>
      </c>
      <c r="G9" s="181" t="b">
        <v>0</v>
      </c>
      <c r="H9" s="186">
        <v>0</v>
      </c>
      <c r="I9" s="185">
        <v>0</v>
      </c>
      <c r="J9" s="184">
        <v>15</v>
      </c>
      <c r="K9" s="184">
        <v>0</v>
      </c>
      <c r="L9" s="184">
        <v>0</v>
      </c>
      <c r="M9" s="184">
        <v>0</v>
      </c>
      <c r="N9" s="184">
        <v>0</v>
      </c>
      <c r="O9" s="186" t="s">
        <v>586</v>
      </c>
      <c r="P9" s="207" t="s">
        <v>661</v>
      </c>
    </row>
    <row r="10" spans="1:16">
      <c r="A10" s="185" t="s">
        <v>643</v>
      </c>
      <c r="B10" s="184" t="s">
        <v>613</v>
      </c>
      <c r="C10" s="184" t="b">
        <v>0</v>
      </c>
      <c r="D10" s="184" t="s">
        <v>622</v>
      </c>
      <c r="E10" s="199">
        <v>11900</v>
      </c>
      <c r="F10" s="111" t="b">
        <v>0</v>
      </c>
      <c r="G10" s="181" t="b">
        <v>0</v>
      </c>
      <c r="H10" s="186">
        <v>0</v>
      </c>
      <c r="I10" s="185">
        <v>0</v>
      </c>
      <c r="J10" s="184">
        <v>60</v>
      </c>
      <c r="K10" s="184">
        <v>0</v>
      </c>
      <c r="L10" s="184">
        <v>0</v>
      </c>
      <c r="M10" s="184">
        <v>0</v>
      </c>
      <c r="N10" s="184">
        <v>0</v>
      </c>
      <c r="O10" s="186" t="s">
        <v>586</v>
      </c>
      <c r="P10" s="207" t="s">
        <v>664</v>
      </c>
    </row>
    <row r="11" spans="1:16">
      <c r="A11" s="185" t="s">
        <v>644</v>
      </c>
      <c r="B11" s="184" t="s">
        <v>614</v>
      </c>
      <c r="C11" s="184" t="b">
        <v>0</v>
      </c>
      <c r="D11" s="184" t="s">
        <v>622</v>
      </c>
      <c r="E11" s="199">
        <v>19900</v>
      </c>
      <c r="F11" s="111" t="b">
        <v>0</v>
      </c>
      <c r="G11" s="181" t="b">
        <v>0</v>
      </c>
      <c r="H11" s="186">
        <v>0</v>
      </c>
      <c r="I11" s="185">
        <v>0</v>
      </c>
      <c r="J11" s="184">
        <v>135</v>
      </c>
      <c r="K11" s="184">
        <v>0</v>
      </c>
      <c r="L11" s="184">
        <v>0</v>
      </c>
      <c r="M11" s="184">
        <v>0</v>
      </c>
      <c r="N11" s="184">
        <v>0</v>
      </c>
      <c r="O11" s="186" t="s">
        <v>586</v>
      </c>
      <c r="P11" s="207" t="s">
        <v>667</v>
      </c>
    </row>
    <row r="12" spans="1:16">
      <c r="A12" s="185" t="s">
        <v>645</v>
      </c>
      <c r="B12" s="184" t="s">
        <v>615</v>
      </c>
      <c r="C12" s="184" t="b">
        <v>0</v>
      </c>
      <c r="D12" s="184" t="s">
        <v>401</v>
      </c>
      <c r="E12" s="199">
        <v>50</v>
      </c>
      <c r="F12" s="111" t="b">
        <v>0</v>
      </c>
      <c r="G12" s="181" t="b">
        <v>0</v>
      </c>
      <c r="H12" s="186">
        <v>0</v>
      </c>
      <c r="I12" s="185">
        <v>0</v>
      </c>
      <c r="J12" s="184">
        <v>0</v>
      </c>
      <c r="K12" s="184">
        <v>5000</v>
      </c>
      <c r="L12" s="184">
        <v>0</v>
      </c>
      <c r="M12" s="184">
        <v>0</v>
      </c>
      <c r="N12" s="184">
        <v>0</v>
      </c>
      <c r="O12" s="186" t="s">
        <v>586</v>
      </c>
      <c r="P12" s="207" t="s">
        <v>662</v>
      </c>
    </row>
    <row r="13" spans="1:16">
      <c r="A13" s="185" t="s">
        <v>646</v>
      </c>
      <c r="B13" s="184" t="s">
        <v>616</v>
      </c>
      <c r="C13" s="184" t="b">
        <v>0</v>
      </c>
      <c r="D13" s="184" t="s">
        <v>401</v>
      </c>
      <c r="E13" s="199">
        <v>175</v>
      </c>
      <c r="F13" s="111" t="b">
        <v>0</v>
      </c>
      <c r="G13" s="181" t="b">
        <v>0</v>
      </c>
      <c r="H13" s="186">
        <v>0</v>
      </c>
      <c r="I13" s="185">
        <v>0</v>
      </c>
      <c r="J13" s="184">
        <v>0</v>
      </c>
      <c r="K13" s="184">
        <v>20000</v>
      </c>
      <c r="L13" s="184">
        <v>0</v>
      </c>
      <c r="M13" s="184">
        <v>0</v>
      </c>
      <c r="N13" s="184">
        <v>0</v>
      </c>
      <c r="O13" s="186" t="s">
        <v>586</v>
      </c>
      <c r="P13" s="207" t="s">
        <v>663</v>
      </c>
    </row>
    <row r="14" spans="1:16" ht="17.250000">
      <c r="A14" s="187" t="s">
        <v>647</v>
      </c>
      <c r="B14" s="188" t="s">
        <v>617</v>
      </c>
      <c r="C14" s="188" t="b">
        <v>0</v>
      </c>
      <c r="D14" s="188" t="s">
        <v>401</v>
      </c>
      <c r="E14" s="201">
        <v>400</v>
      </c>
      <c r="F14" s="101" t="b">
        <v>0</v>
      </c>
      <c r="G14" s="104" t="b">
        <v>0</v>
      </c>
      <c r="H14" s="189">
        <v>0</v>
      </c>
      <c r="I14" s="187">
        <v>0</v>
      </c>
      <c r="J14" s="188">
        <v>0</v>
      </c>
      <c r="K14" s="188">
        <v>50000</v>
      </c>
      <c r="L14" s="188">
        <v>0</v>
      </c>
      <c r="M14" s="188">
        <v>0</v>
      </c>
      <c r="N14" s="188">
        <v>0</v>
      </c>
      <c r="O14" s="189" t="s">
        <v>586</v>
      </c>
      <c r="P14" s="210" t="s">
        <v>668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F10" sqref="F10"/>
    </sheetView>
  </sheetViews>
  <sheetFormatPr defaultRowHeight="16.500000"/>
  <cols>
    <col min="1" max="1" width="27.87999916" customWidth="1" outlineLevel="0"/>
    <col min="2" max="2" width="14.88000011" customWidth="1" outlineLevel="0"/>
    <col min="4" max="8" width="9.00500011" customWidth="1" outlineLevel="0"/>
    <col min="9" max="9" width="13.88000011" customWidth="1" outlineLevel="0"/>
  </cols>
  <sheetData>
    <row r="1" spans="1:10">
      <c r="A1" s="3" t="s">
        <v>0</v>
      </c>
      <c r="B1" s="3" t="s">
        <v>24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131</v>
      </c>
      <c r="H1" s="3" t="s">
        <v>132</v>
      </c>
      <c r="I1" s="3" t="s">
        <v>303</v>
      </c>
      <c r="J1" s="3" t="s">
        <v>190</v>
      </c>
    </row>
    <row r="2" spans="1:10">
      <c r="A2" s="3" t="s">
        <v>347</v>
      </c>
      <c r="B2" s="3" t="s">
        <v>180</v>
      </c>
      <c r="C2" s="3">
        <v>20</v>
      </c>
      <c r="D2" s="3">
        <v>10</v>
      </c>
      <c r="E2" s="3">
        <v>0</v>
      </c>
      <c r="F2" s="3">
        <v>0.6</v>
      </c>
      <c r="G2" s="3">
        <v>0</v>
      </c>
      <c r="H2" s="3">
        <v>0</v>
      </c>
      <c r="I2" s="3">
        <v>0.400000005960464</v>
      </c>
      <c r="J2" s="3">
        <v>-1</v>
      </c>
    </row>
    <row r="3" spans="1:10">
      <c r="A3" s="22" t="s">
        <v>348</v>
      </c>
      <c r="B3" s="22" t="s">
        <v>184</v>
      </c>
      <c r="C3" s="22">
        <v>30</v>
      </c>
      <c r="D3" s="22">
        <v>15</v>
      </c>
      <c r="E3" s="22">
        <v>2</v>
      </c>
      <c r="F3" s="22">
        <v>0.6</v>
      </c>
      <c r="G3" s="22">
        <v>0</v>
      </c>
      <c r="H3" s="22">
        <v>0</v>
      </c>
      <c r="I3" s="22">
        <v>0.899999976158142</v>
      </c>
      <c r="J3" s="22">
        <v>0</v>
      </c>
    </row>
    <row r="4" spans="1:10">
      <c r="A4" s="22" t="s">
        <v>349</v>
      </c>
      <c r="B4" s="22" t="s">
        <v>340</v>
      </c>
      <c r="C4" s="22">
        <v>30</v>
      </c>
      <c r="D4" s="22">
        <v>10</v>
      </c>
      <c r="E4" s="22">
        <v>2</v>
      </c>
      <c r="F4" s="22">
        <v>0.65</v>
      </c>
      <c r="G4" s="22">
        <v>3</v>
      </c>
      <c r="H4" s="22">
        <v>3</v>
      </c>
      <c r="I4" s="22">
        <v>1</v>
      </c>
      <c r="J4" s="22">
        <v>0</v>
      </c>
    </row>
    <row r="5" spans="1:10">
      <c r="A5" s="22" t="s">
        <v>350</v>
      </c>
      <c r="B5" s="22" t="s">
        <v>339</v>
      </c>
      <c r="C5" s="22">
        <v>30</v>
      </c>
      <c r="D5" s="22">
        <v>15</v>
      </c>
      <c r="E5" s="22">
        <v>4</v>
      </c>
      <c r="F5" s="22">
        <v>0.6</v>
      </c>
      <c r="G5" s="22">
        <v>0</v>
      </c>
      <c r="H5" s="22">
        <v>0</v>
      </c>
      <c r="I5" s="22">
        <v>1.10000002384186</v>
      </c>
      <c r="J5" s="22">
        <v>0</v>
      </c>
    </row>
    <row r="6" spans="1:10">
      <c r="A6" s="24" t="s">
        <v>351</v>
      </c>
      <c r="B6" s="24" t="s">
        <v>342</v>
      </c>
      <c r="C6" s="24">
        <v>30</v>
      </c>
      <c r="D6" s="24">
        <v>20</v>
      </c>
      <c r="E6" s="24">
        <v>0</v>
      </c>
      <c r="F6" s="24">
        <v>0.6</v>
      </c>
      <c r="G6" s="24">
        <v>0</v>
      </c>
      <c r="H6" s="24">
        <v>0</v>
      </c>
      <c r="I6" s="24">
        <v>0.899999976158142</v>
      </c>
      <c r="J6" s="24">
        <v>1</v>
      </c>
    </row>
    <row r="7" spans="1:10">
      <c r="A7" s="24" t="s">
        <v>352</v>
      </c>
      <c r="B7" s="24" t="s">
        <v>341</v>
      </c>
      <c r="C7" s="24">
        <v>30</v>
      </c>
      <c r="D7" s="24">
        <v>15</v>
      </c>
      <c r="E7" s="24">
        <v>0</v>
      </c>
      <c r="F7" s="24">
        <v>0.65</v>
      </c>
      <c r="G7" s="24">
        <v>6</v>
      </c>
      <c r="H7" s="24">
        <v>3</v>
      </c>
      <c r="I7" s="24">
        <v>1</v>
      </c>
      <c r="J7" s="24">
        <v>1</v>
      </c>
    </row>
    <row r="8" spans="1:10">
      <c r="A8" s="24" t="s">
        <v>353</v>
      </c>
      <c r="B8" s="24" t="s">
        <v>208</v>
      </c>
      <c r="C8" s="24">
        <v>30</v>
      </c>
      <c r="D8" s="24">
        <v>20</v>
      </c>
      <c r="E8" s="24">
        <v>2</v>
      </c>
      <c r="F8" s="24">
        <v>0.6</v>
      </c>
      <c r="G8" s="24">
        <v>0</v>
      </c>
      <c r="H8" s="24">
        <v>0</v>
      </c>
      <c r="I8" s="24">
        <v>1.10000002384186</v>
      </c>
      <c r="J8" s="24">
        <v>1</v>
      </c>
    </row>
    <row r="9" spans="1:10">
      <c r="A9" s="11" t="s">
        <v>354</v>
      </c>
      <c r="B9" s="11" t="s">
        <v>343</v>
      </c>
      <c r="C9" s="11">
        <v>30</v>
      </c>
      <c r="D9" s="11">
        <v>15</v>
      </c>
      <c r="E9" s="11">
        <v>0</v>
      </c>
      <c r="F9" s="11">
        <v>0.7</v>
      </c>
      <c r="G9" s="11">
        <v>0</v>
      </c>
      <c r="H9" s="11">
        <v>0</v>
      </c>
      <c r="I9" s="11">
        <v>0.899999976158142</v>
      </c>
      <c r="J9" s="11">
        <v>2</v>
      </c>
    </row>
    <row r="10" spans="1:10">
      <c r="A10" s="11" t="s">
        <v>355</v>
      </c>
      <c r="B10" s="11" t="s">
        <v>344</v>
      </c>
      <c r="C10" s="11">
        <v>30</v>
      </c>
      <c r="D10" s="11">
        <v>10</v>
      </c>
      <c r="E10" s="11">
        <v>0</v>
      </c>
      <c r="F10" s="11">
        <v>0.72</v>
      </c>
      <c r="G10" s="11">
        <v>9</v>
      </c>
      <c r="H10" s="11">
        <v>3</v>
      </c>
      <c r="I10" s="11">
        <v>1</v>
      </c>
      <c r="J10" s="11">
        <v>2</v>
      </c>
    </row>
    <row r="11" spans="1:10">
      <c r="A11" s="11" t="s">
        <v>356</v>
      </c>
      <c r="B11" s="11" t="s">
        <v>345</v>
      </c>
      <c r="C11" s="11">
        <v>30</v>
      </c>
      <c r="D11" s="11">
        <v>15</v>
      </c>
      <c r="E11" s="11">
        <v>2</v>
      </c>
      <c r="F11" s="11">
        <v>0.7</v>
      </c>
      <c r="G11" s="11">
        <v>0</v>
      </c>
      <c r="H11" s="11">
        <v>0</v>
      </c>
      <c r="I11" s="11">
        <v>1.10000002384186</v>
      </c>
      <c r="J11" s="11">
        <v>2</v>
      </c>
    </row>
    <row r="12" spans="1:10">
      <c r="A12" s="21" t="s">
        <v>357</v>
      </c>
      <c r="B12" s="21" t="s">
        <v>189</v>
      </c>
      <c r="C12" s="21">
        <v>40</v>
      </c>
      <c r="D12" s="21">
        <v>15</v>
      </c>
      <c r="E12" s="21">
        <v>0</v>
      </c>
      <c r="F12" s="21">
        <v>0.6</v>
      </c>
      <c r="G12" s="21">
        <v>0</v>
      </c>
      <c r="H12" s="21">
        <v>0</v>
      </c>
      <c r="I12" s="21">
        <v>0.899999976158142</v>
      </c>
      <c r="J12" s="21">
        <v>3</v>
      </c>
    </row>
    <row r="13" spans="1:10">
      <c r="A13" s="21" t="s">
        <v>358</v>
      </c>
      <c r="B13" s="21" t="s">
        <v>182</v>
      </c>
      <c r="C13" s="21">
        <v>40</v>
      </c>
      <c r="D13" s="21">
        <v>10</v>
      </c>
      <c r="E13" s="21">
        <v>0</v>
      </c>
      <c r="F13" s="21">
        <v>0.65</v>
      </c>
      <c r="G13" s="21">
        <v>12</v>
      </c>
      <c r="H13" s="21">
        <v>3</v>
      </c>
      <c r="I13" s="21">
        <v>1</v>
      </c>
      <c r="J13" s="21">
        <v>3</v>
      </c>
    </row>
    <row r="14" spans="1:10">
      <c r="A14" s="21" t="s">
        <v>359</v>
      </c>
      <c r="B14" s="21" t="s">
        <v>187</v>
      </c>
      <c r="C14" s="21">
        <v>40</v>
      </c>
      <c r="D14" s="21">
        <v>15</v>
      </c>
      <c r="E14" s="21">
        <v>2</v>
      </c>
      <c r="F14" s="21">
        <v>0.6</v>
      </c>
      <c r="G14" s="21">
        <v>0</v>
      </c>
      <c r="H14" s="21">
        <v>0</v>
      </c>
      <c r="I14" s="21">
        <v>1.10000002384186</v>
      </c>
      <c r="J14" s="21">
        <v>3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A1" sqref="A1:D1"/>
    </sheetView>
  </sheetViews>
  <sheetFormatPr defaultRowHeight="16.500000"/>
  <cols>
    <col min="1" max="1" width="26.37999916" customWidth="1" outlineLevel="0"/>
    <col min="2" max="2" width="14.88000011" customWidth="1" outlineLevel="0"/>
  </cols>
  <sheetData>
    <row r="1" spans="1:4">
      <c r="A1" s="161" t="s">
        <v>0</v>
      </c>
      <c r="B1" s="161" t="s">
        <v>49</v>
      </c>
      <c r="C1" s="161" t="s">
        <v>122</v>
      </c>
      <c r="D1" s="161" t="s">
        <v>17</v>
      </c>
    </row>
    <row r="2" spans="1:4">
      <c r="A2" s="11" t="s">
        <v>564</v>
      </c>
      <c r="B2" s="11" t="s">
        <v>321</v>
      </c>
      <c r="C2" s="11">
        <v>1</v>
      </c>
      <c r="D2" s="11">
        <v>3</v>
      </c>
    </row>
    <row r="3" spans="1:4">
      <c r="A3" s="11" t="s">
        <v>565</v>
      </c>
      <c r="B3" s="11" t="s">
        <v>322</v>
      </c>
      <c r="C3" s="11">
        <v>1.5</v>
      </c>
      <c r="D3" s="11">
        <v>5</v>
      </c>
    </row>
    <row r="4" spans="1:4">
      <c r="A4" s="11" t="s">
        <v>566</v>
      </c>
      <c r="B4" s="11" t="s">
        <v>380</v>
      </c>
      <c r="C4" s="11">
        <v>1</v>
      </c>
      <c r="D4" s="11">
        <v>5</v>
      </c>
    </row>
    <row r="5" spans="1:4">
      <c r="A5" s="23" t="s">
        <v>567</v>
      </c>
      <c r="B5" s="21" t="s">
        <v>528</v>
      </c>
      <c r="C5" s="21">
        <v>0.75</v>
      </c>
      <c r="D5" s="21">
        <f>boss!D2*boss!G2</f>
        <v>30</v>
      </c>
    </row>
    <row r="6" spans="1:4">
      <c r="A6" s="23" t="s">
        <v>568</v>
      </c>
      <c r="B6" s="21" t="s">
        <v>529</v>
      </c>
      <c r="C6" s="21">
        <v>0.600000023841858</v>
      </c>
      <c r="D6" s="21">
        <f>boss!D2*boss!H2</f>
        <v>15</v>
      </c>
    </row>
    <row r="7" spans="1:4">
      <c r="A7" s="23" t="s">
        <v>569</v>
      </c>
      <c r="B7" s="21" t="s">
        <v>376</v>
      </c>
      <c r="C7" s="21">
        <v>1</v>
      </c>
      <c r="D7" s="21">
        <f>boss!D3*boss!G3</f>
        <v>32</v>
      </c>
    </row>
    <row r="8" spans="1:4">
      <c r="A8" s="23" t="s">
        <v>570</v>
      </c>
      <c r="B8" s="21" t="s">
        <v>378</v>
      </c>
      <c r="C8" s="21">
        <v>1</v>
      </c>
      <c r="D8" s="21">
        <f>boss!D3*boss!H3</f>
        <v>48</v>
      </c>
    </row>
    <row r="9" spans="1:4">
      <c r="A9" s="23" t="s">
        <v>571</v>
      </c>
      <c r="B9" s="21" t="s">
        <v>361</v>
      </c>
      <c r="C9" s="21">
        <v>1</v>
      </c>
      <c r="D9" s="21">
        <f>boss!D4*boss!G4</f>
        <v>33</v>
      </c>
    </row>
    <row r="10" spans="1:4">
      <c r="A10" s="23" t="s">
        <v>572</v>
      </c>
      <c r="B10" s="21" t="s">
        <v>524</v>
      </c>
      <c r="C10" s="21">
        <v>1</v>
      </c>
      <c r="D10" s="21">
        <f>boss!D4*boss!H4</f>
        <v>33</v>
      </c>
    </row>
    <row r="11" spans="1:4">
      <c r="A11" s="23" t="s">
        <v>573</v>
      </c>
      <c r="B11" s="21" t="s">
        <v>323</v>
      </c>
      <c r="C11" s="21">
        <v>1</v>
      </c>
      <c r="D11" s="21">
        <f>boss!D5*boss!G5</f>
        <v>37.5</v>
      </c>
    </row>
    <row r="12" spans="1:4">
      <c r="A12" s="23" t="s">
        <v>574</v>
      </c>
      <c r="B12" s="21" t="s">
        <v>324</v>
      </c>
      <c r="C12" s="21">
        <v>1</v>
      </c>
      <c r="D12" s="21">
        <f>boss!D6*boss!H6</f>
        <v>30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E4" sqref="E4"/>
    </sheetView>
  </sheetViews>
  <sheetFormatPr defaultRowHeight="16.500000"/>
  <cols>
    <col min="1" max="1" style="5" width="26.37999916" customWidth="1" outlineLevel="0"/>
    <col min="2" max="3" style="5" width="9.00500011" customWidth="1" outlineLevel="0"/>
    <col min="4" max="4" style="5" width="12.63000011" customWidth="1" outlineLevel="0"/>
    <col min="5" max="6" style="5" width="9.00500011" customWidth="1" outlineLevel="0"/>
    <col min="7" max="7" style="5" width="11.50500011" customWidth="1" outlineLevel="0"/>
    <col min="8" max="9" style="5" width="12.63000011" customWidth="1" outlineLevel="0"/>
    <col min="10" max="10" style="5" width="9.00500011" customWidth="1" outlineLevel="0"/>
  </cols>
  <sheetData>
    <row r="1" spans="1:10">
      <c r="A1" s="184" t="s">
        <v>0</v>
      </c>
      <c r="B1" s="184" t="s">
        <v>49</v>
      </c>
      <c r="C1" s="184" t="s">
        <v>26</v>
      </c>
      <c r="D1" s="184" t="s">
        <v>50</v>
      </c>
      <c r="E1" s="184" t="s">
        <v>51</v>
      </c>
      <c r="F1" s="184" t="s">
        <v>17</v>
      </c>
      <c r="G1" s="184" t="s">
        <v>302</v>
      </c>
      <c r="H1" s="184" t="s">
        <v>53</v>
      </c>
      <c r="I1" s="184" t="s">
        <v>54</v>
      </c>
      <c r="J1" s="184" t="s">
        <v>365</v>
      </c>
    </row>
    <row r="2" spans="1:10">
      <c r="A2" s="184" t="s">
        <v>63</v>
      </c>
      <c r="B2" s="184" t="s">
        <v>676</v>
      </c>
      <c r="C2" s="184">
        <v>100</v>
      </c>
      <c r="D2" s="184">
        <v>0</v>
      </c>
      <c r="E2" s="184">
        <v>0</v>
      </c>
      <c r="F2" s="184">
        <v>10</v>
      </c>
      <c r="G2" s="184">
        <v>1</v>
      </c>
      <c r="H2" s="184">
        <v>1</v>
      </c>
      <c r="I2" s="184">
        <v>1</v>
      </c>
      <c r="J2" s="184">
        <v>0</v>
      </c>
    </row>
    <row r="3" spans="1:10">
      <c r="A3" s="184" t="s">
        <v>59</v>
      </c>
      <c r="B3" s="184" t="s">
        <v>60</v>
      </c>
      <c r="C3" s="184">
        <v>10</v>
      </c>
      <c r="D3" s="184">
        <v>2</v>
      </c>
      <c r="E3" s="184">
        <v>5</v>
      </c>
      <c r="F3" s="184">
        <v>1</v>
      </c>
      <c r="G3" s="184">
        <v>9985</v>
      </c>
      <c r="H3" s="184">
        <v>101</v>
      </c>
      <c r="I3" s="184">
        <v>101</v>
      </c>
      <c r="J3" s="184">
        <v>1</v>
      </c>
    </row>
    <row r="4" spans="1:10">
      <c r="A4" s="184" t="s">
        <v>673</v>
      </c>
      <c r="B4" s="184" t="s">
        <v>671</v>
      </c>
      <c r="C4" s="184">
        <v>1</v>
      </c>
      <c r="D4" s="184">
        <v>100</v>
      </c>
      <c r="E4" s="184">
        <v>10</v>
      </c>
      <c r="F4" s="184">
        <v>1</v>
      </c>
      <c r="G4" s="184">
        <v>10000</v>
      </c>
      <c r="H4" s="184">
        <v>100</v>
      </c>
      <c r="I4" s="184">
        <v>100</v>
      </c>
      <c r="J4" s="184">
        <v>100</v>
      </c>
    </row>
    <row r="5" spans="1:10">
      <c r="A5" s="184" t="s">
        <v>674</v>
      </c>
      <c r="B5" s="184" t="s">
        <v>669</v>
      </c>
      <c r="C5" s="184">
        <v>1</v>
      </c>
      <c r="D5" s="184">
        <v>1</v>
      </c>
      <c r="E5" s="184">
        <v>1</v>
      </c>
      <c r="F5" s="184">
        <v>1</v>
      </c>
      <c r="G5" s="184">
        <v>1</v>
      </c>
      <c r="H5" s="184">
        <v>2</v>
      </c>
      <c r="I5" s="184">
        <v>2</v>
      </c>
      <c r="J5" s="184">
        <v>2</v>
      </c>
    </row>
    <row r="6" spans="1:10">
      <c r="A6" s="184" t="s">
        <v>675</v>
      </c>
      <c r="B6" s="184" t="s">
        <v>670</v>
      </c>
      <c r="C6" s="184">
        <v>5</v>
      </c>
      <c r="D6" s="184">
        <v>4</v>
      </c>
      <c r="E6" s="184">
        <v>4</v>
      </c>
      <c r="F6" s="184">
        <v>5</v>
      </c>
      <c r="G6" s="184">
        <v>3</v>
      </c>
      <c r="H6" s="184">
        <v>4</v>
      </c>
      <c r="I6" s="184">
        <v>4</v>
      </c>
      <c r="J6" s="184">
        <v>5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F5" sqref="F5"/>
    </sheetView>
  </sheetViews>
  <sheetFormatPr defaultRowHeight="16.500000"/>
  <cols>
    <col min="1" max="1" width="26.62999916" customWidth="1" outlineLevel="0"/>
    <col min="2" max="2" width="15.13000011" customWidth="1" outlineLevel="0"/>
    <col min="5" max="8" width="9.00500011" customWidth="1" outlineLevel="0"/>
  </cols>
  <sheetData>
    <row r="1" spans="1:11">
      <c r="A1" s="3" t="s">
        <v>0</v>
      </c>
      <c r="B1" s="3" t="s">
        <v>49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221</v>
      </c>
      <c r="H1" s="3" t="s">
        <v>222</v>
      </c>
      <c r="I1" s="3" t="s">
        <v>190</v>
      </c>
      <c r="J1" s="3" t="s">
        <v>172</v>
      </c>
      <c r="K1" s="3" t="s">
        <v>54</v>
      </c>
    </row>
    <row r="2" spans="1:11">
      <c r="A2" s="3" t="s">
        <v>575</v>
      </c>
      <c r="B2" s="3" t="s">
        <v>525</v>
      </c>
      <c r="C2" s="3">
        <v>1000</v>
      </c>
      <c r="D2" s="3">
        <v>30</v>
      </c>
      <c r="E2" s="3">
        <v>15</v>
      </c>
      <c r="F2" s="3">
        <v>0.8</v>
      </c>
      <c r="G2" s="3">
        <v>1</v>
      </c>
      <c r="H2" s="3">
        <v>0.5</v>
      </c>
      <c r="I2" s="3">
        <v>0</v>
      </c>
      <c r="J2" s="3" t="s">
        <v>174</v>
      </c>
      <c r="K2" s="3">
        <v>1</v>
      </c>
    </row>
    <row r="3" spans="1:11">
      <c r="A3" s="3" t="s">
        <v>576</v>
      </c>
      <c r="B3" s="3" t="s">
        <v>372</v>
      </c>
      <c r="C3" s="3">
        <v>1000</v>
      </c>
      <c r="D3" s="3">
        <v>40</v>
      </c>
      <c r="E3" s="3">
        <v>10</v>
      </c>
      <c r="F3" s="3">
        <v>0</v>
      </c>
      <c r="G3" s="3">
        <v>0.800000011920929</v>
      </c>
      <c r="H3" s="3">
        <v>1.20000004768372</v>
      </c>
      <c r="I3" s="3">
        <v>0</v>
      </c>
      <c r="J3" s="3" t="s">
        <v>174</v>
      </c>
      <c r="K3" s="3">
        <v>1</v>
      </c>
    </row>
    <row r="4" spans="1:11">
      <c r="A4" s="3" t="s">
        <v>577</v>
      </c>
      <c r="B4" s="3" t="s">
        <v>360</v>
      </c>
      <c r="C4" s="3">
        <v>1000</v>
      </c>
      <c r="D4" s="3">
        <v>30</v>
      </c>
      <c r="E4" s="3">
        <v>10</v>
      </c>
      <c r="F4" s="3">
        <v>0.85</v>
      </c>
      <c r="G4" s="3">
        <v>1.10000002384186</v>
      </c>
      <c r="H4" s="3">
        <v>1.10000002384186</v>
      </c>
      <c r="I4" s="3">
        <v>0</v>
      </c>
      <c r="J4" s="3" t="s">
        <v>174</v>
      </c>
      <c r="K4" s="3">
        <v>1.5</v>
      </c>
    </row>
    <row r="5" spans="1:11">
      <c r="A5" s="3" t="s">
        <v>578</v>
      </c>
      <c r="B5" s="3" t="s">
        <v>220</v>
      </c>
      <c r="C5" s="3">
        <v>1200</v>
      </c>
      <c r="D5" s="3">
        <v>30</v>
      </c>
      <c r="E5" s="3">
        <v>10</v>
      </c>
      <c r="F5" s="3">
        <v>0.8</v>
      </c>
      <c r="G5" s="3">
        <v>1.25</v>
      </c>
      <c r="H5" s="3">
        <v>2</v>
      </c>
      <c r="I5" s="3">
        <v>0</v>
      </c>
      <c r="J5" s="3" t="s">
        <v>174</v>
      </c>
      <c r="K5" s="3">
        <v>1</v>
      </c>
    </row>
    <row r="6" spans="1:11">
      <c r="A6" s="3" t="s">
        <v>579</v>
      </c>
      <c r="B6" s="3" t="s">
        <v>97</v>
      </c>
      <c r="C6" s="3">
        <v>1200</v>
      </c>
      <c r="D6" s="3">
        <v>40</v>
      </c>
      <c r="E6" s="3">
        <v>12</v>
      </c>
      <c r="F6" s="3">
        <v>0.8</v>
      </c>
      <c r="G6" s="3">
        <v>1.20000004768372</v>
      </c>
      <c r="H6" s="3">
        <v>0.75</v>
      </c>
      <c r="I6" s="3">
        <v>0</v>
      </c>
      <c r="J6" s="3" t="s">
        <v>174</v>
      </c>
      <c r="K6" s="3">
        <v>1.20000004768372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9" sqref="B9"/>
    </sheetView>
  </sheetViews>
  <sheetFormatPr defaultRowHeight="16.500000"/>
  <cols>
    <col min="1" max="1" width="28.75499916" customWidth="1" outlineLevel="0"/>
    <col min="3" max="3" width="10.63000011" customWidth="1" outlineLevel="0"/>
    <col min="4" max="5" width="11.75500011" customWidth="1" outlineLevel="0"/>
    <col min="7" max="7" width="15.75500011" customWidth="1" outlineLevel="0"/>
  </cols>
  <sheetData>
    <row r="1" spans="1:8">
      <c r="A1" s="3" t="s">
        <v>0</v>
      </c>
      <c r="B1" s="3" t="s">
        <v>49</v>
      </c>
      <c r="C1" s="3" t="s">
        <v>550</v>
      </c>
      <c r="D1" s="3" t="s">
        <v>534</v>
      </c>
      <c r="E1" s="3" t="s">
        <v>388</v>
      </c>
      <c r="F1" s="3" t="s">
        <v>172</v>
      </c>
      <c r="G1" s="3" t="s">
        <v>140</v>
      </c>
      <c r="H1" s="3" t="s">
        <v>289</v>
      </c>
    </row>
    <row r="2" spans="1:8">
      <c r="A2" s="3" t="s">
        <v>555</v>
      </c>
      <c r="B2" s="3" t="s">
        <v>581</v>
      </c>
      <c r="C2" s="3">
        <v>0</v>
      </c>
      <c r="D2" s="3" t="s">
        <v>545</v>
      </c>
      <c r="E2" s="3" t="s">
        <v>400</v>
      </c>
      <c r="F2" s="3">
        <v>500</v>
      </c>
      <c r="G2" s="3" t="s">
        <v>551</v>
      </c>
      <c r="H2" s="3">
        <v>1</v>
      </c>
    </row>
    <row r="3" spans="1:8">
      <c r="A3" s="3" t="s">
        <v>556</v>
      </c>
      <c r="B3" s="3" t="s">
        <v>582</v>
      </c>
      <c r="C3" s="3">
        <v>0</v>
      </c>
      <c r="D3" s="3" t="s">
        <v>365</v>
      </c>
      <c r="E3" s="3" t="s">
        <v>400</v>
      </c>
      <c r="F3" s="3">
        <v>500</v>
      </c>
      <c r="G3" s="3" t="s">
        <v>552</v>
      </c>
      <c r="H3" s="3">
        <v>1</v>
      </c>
    </row>
    <row r="4" spans="1:8">
      <c r="A4" s="3" t="s">
        <v>557</v>
      </c>
      <c r="B4" s="3" t="s">
        <v>583</v>
      </c>
      <c r="C4" s="3">
        <v>0</v>
      </c>
      <c r="D4" s="3" t="s">
        <v>544</v>
      </c>
      <c r="E4" s="3" t="s">
        <v>400</v>
      </c>
      <c r="F4" s="3">
        <v>500</v>
      </c>
      <c r="G4" s="3" t="s">
        <v>553</v>
      </c>
      <c r="H4" s="3">
        <v>1</v>
      </c>
    </row>
    <row r="5" spans="1:8">
      <c r="A5" s="3" t="s">
        <v>558</v>
      </c>
      <c r="B5" s="3" t="s">
        <v>535</v>
      </c>
      <c r="C5" s="3">
        <v>1</v>
      </c>
      <c r="D5" s="3" t="s">
        <v>535</v>
      </c>
      <c r="E5" s="3" t="s">
        <v>401</v>
      </c>
      <c r="F5" s="3">
        <v>10</v>
      </c>
      <c r="G5" s="3" t="s">
        <v>546</v>
      </c>
      <c r="H5" s="3">
        <v>120</v>
      </c>
    </row>
    <row r="6" spans="1:8">
      <c r="A6" s="3" t="s">
        <v>559</v>
      </c>
      <c r="B6" s="3" t="s">
        <v>542</v>
      </c>
      <c r="C6" s="3">
        <v>1</v>
      </c>
      <c r="D6" s="3" t="s">
        <v>542</v>
      </c>
      <c r="E6" s="3" t="s">
        <v>401</v>
      </c>
      <c r="F6" s="3">
        <v>10</v>
      </c>
      <c r="G6" s="3" t="s">
        <v>547</v>
      </c>
      <c r="H6" s="3">
        <v>1</v>
      </c>
    </row>
    <row r="7" spans="1:8">
      <c r="A7" s="3" t="s">
        <v>560</v>
      </c>
      <c r="B7" s="3" t="s">
        <v>543</v>
      </c>
      <c r="C7" s="3">
        <v>1</v>
      </c>
      <c r="D7" s="3" t="s">
        <v>543</v>
      </c>
      <c r="E7" s="3" t="s">
        <v>401</v>
      </c>
      <c r="F7" s="3">
        <v>10</v>
      </c>
      <c r="G7" s="3" t="s">
        <v>548</v>
      </c>
      <c r="H7" s="3">
        <v>1</v>
      </c>
    </row>
    <row r="8" spans="1:8">
      <c r="A8" s="3" t="s">
        <v>561</v>
      </c>
      <c r="B8" s="3" t="s">
        <v>544</v>
      </c>
      <c r="C8" s="3">
        <v>1</v>
      </c>
      <c r="D8" s="3" t="s">
        <v>544</v>
      </c>
      <c r="E8" s="3" t="s">
        <v>401</v>
      </c>
      <c r="F8" s="3">
        <v>10</v>
      </c>
      <c r="G8" s="3" t="s">
        <v>549</v>
      </c>
      <c r="H8" s="3">
        <v>10</v>
      </c>
    </row>
    <row r="9" spans="1:8">
      <c r="A9" s="3" t="s">
        <v>562</v>
      </c>
      <c r="B9" s="3" t="s">
        <v>584</v>
      </c>
      <c r="C9" s="3">
        <v>1</v>
      </c>
      <c r="D9" s="3" t="s">
        <v>545</v>
      </c>
      <c r="E9" s="3" t="s">
        <v>401</v>
      </c>
      <c r="F9" s="3">
        <v>10</v>
      </c>
      <c r="G9" s="3" t="s">
        <v>549</v>
      </c>
      <c r="H9" s="3">
        <v>10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8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나 웅</dc:creator>
  <cp:lastModifiedBy>나 웅</cp:lastModifiedBy>
  <dcterms:modified xsi:type="dcterms:W3CDTF">2020-06-27T11:04:45Z</dcterms:modified>
</cp: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