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infrawarePen.xml" ContentType="application/inkml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8.1.852.35783"/>
  <workbookPr autoCompressPictures="1"/>
  <bookViews>
    <workbookView xWindow="360" yWindow="30" windowWidth="25755" windowHeight="11595" tabRatio="210"/>
  </bookViews>
  <sheets>
    <sheet name="skill" sheetId="1" r:id="rId1"/>
    <sheet name="skin" sheetId="7" r:id="rId2"/>
    <sheet name="product" sheetId="8" r:id="rId3"/>
    <sheet name="monster" sheetId="5" r:id="rId4"/>
    <sheet name="enproj" sheetId="6" r:id="rId5"/>
    <sheet name="status" sheetId="2" r:id="rId6"/>
    <sheet name="boss" sheetId="3" r:id="rId7"/>
    <sheet name="quest" sheetId="4" r:id="rId8"/>
  </sheets>
  <calcPr calcId="152511" calcMode="auto" fullCalcOnLoad="0" refMode="A1" iterate="1" fullPrecision="1" calcCompleted="0" calcOnSave="0" concurrentCalc="0" forceFullCalc="0"/>
</workbook>
</file>

<file path=xl/sharedStrings.xml><?xml version="1.0" encoding="utf-8"?>
<sst xmlns="http://schemas.openxmlformats.org/spreadsheetml/2006/main" count="713" uniqueCount="713">
  <si>
    <t xml:space="preserve">_id</t>
  </si>
  <si>
    <t xml:space="preserve">skill</t>
  </si>
  <si>
    <t xml:space="preserve">눈덩이</t>
  </si>
  <si>
    <t xml:space="preserve">고드름</t>
  </si>
  <si>
    <t xml:space="preserve">반달고드름</t>
  </si>
  <si>
    <t xml:space="preserve">빙벽</t>
  </si>
  <si>
    <t xml:space="preserve">우박</t>
  </si>
  <si>
    <t xml:space="preserve">얼음회오리</t>
  </si>
  <si>
    <t xml:space="preserve">아이스에이지</t>
  </si>
  <si>
    <t xml:space="preserve">블리자드</t>
  </si>
  <si>
    <t xml:space="preserve">delay</t>
  </si>
  <si>
    <t xml:space="preserve">count</t>
  </si>
  <si>
    <t xml:space="preserve">att_increase</t>
  </si>
  <si>
    <t xml:space="preserve">delay_reduce</t>
  </si>
  <si>
    <t xml:space="preserve">size_increase</t>
  </si>
  <si>
    <t xml:space="preserve">count_increase</t>
  </si>
  <si>
    <t xml:space="preserve">sprite</t>
  </si>
  <si>
    <t xml:space="preserve">att</t>
  </si>
  <si>
    <t xml:space="preserve">_id</t>
  </si>
  <si>
    <t xml:space="preserve">작은불씨</t>
  </si>
  <si>
    <t xml:space="preserve">불씨</t>
  </si>
  <si>
    <t xml:space="preserve">거대한불씨</t>
  </si>
  <si>
    <t xml:space="preserve">불정령</t>
  </si>
  <si>
    <t xml:space="preserve">강한불정령</t>
  </si>
  <si>
    <t xml:space="preserve">name</t>
  </si>
  <si>
    <t xml:space="preserve">monster</t>
  </si>
  <si>
    <t xml:space="preserve">hp</t>
  </si>
  <si>
    <t xml:space="preserve">size</t>
  </si>
  <si>
    <t xml:space="preserve">sprite/snowball</t>
  </si>
  <si>
    <t xml:space="preserve">sprite/icicle</t>
  </si>
  <si>
    <t xml:space="preserve">sprite/halficicle</t>
  </si>
  <si>
    <t xml:space="preserve">sprite/icewall</t>
  </si>
  <si>
    <t xml:space="preserve">sprite/hail</t>
  </si>
  <si>
    <t xml:space="preserve">sprite/iceage</t>
  </si>
  <si>
    <t xml:space="preserve">sprite/blizzard</t>
  </si>
  <si>
    <t xml:space="preserve">sprite/icetornado</t>
  </si>
  <si>
    <t xml:space="preserve">1YI39qlEIkehcQKXsHTyUg</t>
  </si>
  <si>
    <t xml:space="preserve">NWTscmjKlESMcPHMRe0hXg</t>
  </si>
  <si>
    <t xml:space="preserve">BAdmjT6HC0y8LOsa1qMZvg</t>
  </si>
  <si>
    <t xml:space="preserve">x0MEnXpXpkSAeJdx9u1dxA</t>
  </si>
  <si>
    <t xml:space="preserve">Nv7SgpakukyznybxDxXzKg</t>
  </si>
  <si>
    <t xml:space="preserve">rrTgjWmPmE6tye/yifLCyQ</t>
  </si>
  <si>
    <t xml:space="preserve">8z2pJ9jvp0qxuwrUhRrmyQ</t>
  </si>
  <si>
    <t xml:space="preserve">Txp9XKcq6kSTovn/H/3gjw</t>
  </si>
  <si>
    <t xml:space="preserve">jZ9q6LkxFkil8RL3lc0PPg</t>
  </si>
  <si>
    <t xml:space="preserve">FkSB7SxxhE+q+XE4G8ZT4w</t>
  </si>
  <si>
    <t xml:space="preserve">EPruJLqK1ESOVRcE3QyTlw</t>
  </si>
  <si>
    <t xml:space="preserve">2WySlC4shUOPDHA9oxYaKw</t>
  </si>
  <si>
    <t xml:space="preserve">iW548VF8UEGD+vAuXhtSAQ</t>
  </si>
  <si>
    <t xml:space="preserve">name</t>
  </si>
  <si>
    <t xml:space="preserve">hpgen</t>
  </si>
  <si>
    <t xml:space="preserve">def</t>
  </si>
  <si>
    <t xml:space="preserve">attspeed</t>
  </si>
  <si>
    <t xml:space="preserve">exp</t>
  </si>
  <si>
    <t xml:space="preserve">coin</t>
  </si>
  <si>
    <t xml:space="preserve">skillrange</t>
  </si>
  <si>
    <t xml:space="preserve">killamount</t>
  </si>
  <si>
    <t xml:space="preserve">status</t>
  </si>
  <si/>
  <si>
    <t xml:space="preserve">e7AXSZh+E0eaC78EFNa29g</t>
  </si>
  <si>
    <t xml:space="preserve">addition</t>
  </si>
  <si>
    <t xml:space="preserve">default</t>
  </si>
  <si/>
  <si>
    <t xml:space="preserve">eHf0vPp+wk2aU5E4yd7/Yg</t>
  </si>
  <si>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</si>
  <si>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</si>
  <si>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</si>
  <si>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</si>
  <si>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</si>
  <si>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</si>
  <si>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</si>
  <si>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</si>
  <si>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mop_fire</t>
  </si>
  <si>
    <t xml:space="preserve">mop_bok</t>
  </si>
  <si>
    <t xml:space="preserve">mop_stick</t>
  </si>
  <si>
    <t xml:space="preserve">mop_turtle</t>
  </si>
  <si>
    <t xml:space="preserve">mop_bluefire</t>
  </si>
  <si>
    <t xml:space="preserve">appear</t>
  </si>
  <si>
    <t xml:space="preserve">stage_appear</t>
  </si>
  <si>
    <t xml:space="preserve">round_appear</t>
  </si>
  <si>
    <t xml:space="preserve">hp_increase</t>
  </si>
  <si>
    <t xml:space="preserve">exp_increase</t>
  </si>
  <si/>
  <si>
    <t xml:space="preserve">l84s0jqeJ0+ShvpHGehKgA</t>
  </si>
  <si>
    <t xml:space="preserve">1xmfc5j9REe0ZHIX8rDf8w</t>
  </si>
  <si>
    <t xml:space="preserve">kTDzILh6IE+jkW2qF+KXAw</t>
  </si>
  <si>
    <t xml:space="preserve">9VCtUFsTA0WcVNS71DsQNA</t>
  </si>
  <si>
    <t xml:space="preserve">uALCIjfaEky3G92iAmHJ9w</t>
  </si>
  <si>
    <t xml:space="preserve">mop_bird</t>
  </si>
  <si/>
  <si>
    <t xml:space="preserve">8gAo9LyP60OMAwTdoY8wrw</t>
  </si>
  <si>
    <t xml:space="preserve">priceamount</t>
  </si>
  <si>
    <t xml:space="preserve">boss_bird</t>
  </si>
  <si>
    <t xml:space="preserve">boss_</t>
  </si>
  <si>
    <t xml:space="preserve">boss_golem</t>
  </si>
  <si>
    <t xml:space="preserve">boss_rock</t>
  </si>
  <si>
    <t xml:space="preserve">boss_cow</t>
  </si>
  <si>
    <t xml:space="preserve">boss_bear</t>
  </si>
  <si>
    <t xml:space="preserve">increase</t>
  </si>
  <si/>
  <si>
    <t xml:space="preserve">4WVxc3VSx0O0tna/lL5NCA</t>
  </si>
  <si>
    <t xml:space="preserve">7LLesioQ0kSNXqcpCaDbeg</t>
  </si>
  <si>
    <t xml:space="preserve">JtRPf/ABQkK6YzgnTjqc1Q</t>
  </si>
  <si>
    <t xml:space="preserve">mL8Q/tFX90CNwPiHYkk0GA</t>
  </si>
  <si>
    <t xml:space="preserve">tEcjfw23XkCu//y+zqlQJQ</t>
  </si>
  <si>
    <t xml:space="preserve">얼음뭉치</t>
  </si>
  <si>
    <t xml:space="preserve">눈뭉치</t>
  </si>
  <si>
    <t xml:space="preserve">sprite/ictone</t>
  </si>
  <si/>
  <si>
    <t xml:space="preserve">zIrXoinId0iFNhZHl1++bA</t>
  </si>
  <si/>
  <si>
    <t xml:space="preserve">xL0ZSRTaC0mmTc44mg8IMw</t>
  </si>
  <si>
    <t xml:space="preserve">KVjVGRJbj0GkW3ghHwH8Tg</t>
  </si>
  <si>
    <t xml:space="preserve">ayHEKjsd8UqG8GU1Xt6tTw</t>
  </si>
  <si>
    <t xml:space="preserve">Q5y8+mUBukKyaU5ZN30mZg</t>
  </si>
  <si>
    <t xml:space="preserve">GR2VPmVTTUGofKgvmFjHVQ</t>
  </si>
  <si>
    <t xml:space="preserve">O7aBnzSfm0ariTzPxBExFw</t>
  </si>
  <si>
    <t xml:space="preserve">GlpgBelcX0qncpw9BzBXKQ</t>
  </si>
  <si>
    <t xml:space="preserve">Q3UfqJRRF0SPgkVBkbx3hw</t>
  </si>
  <si>
    <t xml:space="preserve">XCpjVMj5JUqt9ziS5P3awQ</t>
  </si>
  <si>
    <t xml:space="preserve">mop_ant</t>
  </si>
  <si>
    <t xml:space="preserve">mop_jack</t>
  </si>
  <si>
    <t xml:space="preserve">speed</t>
  </si>
  <si/>
  <si>
    <t xml:space="preserve">jebfgtgwy0aCi3wyFmHn7A</t>
  </si>
  <si>
    <t xml:space="preserve">E37YclCUk0atKge3NbdvOQ</t>
  </si>
  <si>
    <t xml:space="preserve">8</t>
  </si>
  <si>
    <t xml:space="preserve">얼음주먹</t>
  </si>
  <si>
    <t xml:space="preserve">눈폭탄</t>
  </si>
  <si/>
  <si>
    <t xml:space="preserve">sAlSjuwkNkmox3HyjOQPlQ</t>
  </si>
  <si>
    <t xml:space="preserve">patt</t>
  </si>
  <si>
    <t xml:space="preserve">pspeed</t>
  </si>
  <si>
    <t xml:space="preserve">c</t>
  </si>
  <si>
    <t xml:space="preserve">얼음방어막</t>
  </si>
  <si>
    <t xml:space="preserve">얼음빠따</t>
  </si>
  <si>
    <t xml:space="preserve">소용돌이</t>
  </si>
  <si>
    <t xml:space="preserve">얼음파동</t>
  </si>
  <si>
    <t xml:space="preserve">무적</t>
  </si>
  <si>
    <t xml:space="preserve">산탄</t>
  </si>
  <si>
    <t xml:space="preserve">explain</t>
  </si>
  <si>
    <t xml:space="preserve">note</t>
  </si>
  <si>
    <t xml:space="preserve">pass</t>
  </si>
  <si>
    <t xml:space="preserve">keep</t>
  </si>
  <si>
    <t xml:space="preserve">keep_increase</t>
  </si>
  <si>
    <t xml:space="preserve">obstaacle</t>
  </si>
  <si>
    <t xml:space="preserve">obstacle</t>
  </si>
  <si>
    <t xml:space="preserve">continue</t>
  </si>
  <si>
    <t xml:space="preserve">none</t>
  </si>
  <si>
    <t xml:space="preserve">continuee</t>
  </si>
  <si/>
  <si>
    <t xml:space="preserve">u9VGjry1BESzo46bAmXOQg</t>
  </si>
  <si>
    <t xml:space="preserve">HJCxWuQGLEyzxZkpf/s7+Q</t>
  </si>
  <si>
    <t xml:space="preserve">dejPA7ZZvkKW83lA1QUQCQ</t>
  </si>
  <si>
    <t xml:space="preserve">K1BTnZfB2kWbObm+5JLgSQ</t>
  </si>
  <si>
    <t xml:space="preserve">iYqYA2TFhU6d36X/SwpGHA</t>
  </si>
  <si>
    <t xml:space="preserve">wXhpxA4yqEW1NBNV40y6rA</t>
  </si>
  <si>
    <t xml:space="preserve">Lnrq0Qp3nEu1QeUh1ApxEA</t>
  </si>
  <si>
    <t xml:space="preserve">FEnZnNX24kWluYtm4cqJfg</t>
  </si>
  <si>
    <t xml:space="preserve">UwutR9kZ3EixiomFUKMhTg</t>
  </si>
  <si>
    <t xml:space="preserve">tnqtLH8SiUq5SfVK11iPqA</t>
  </si>
  <si>
    <t xml:space="preserve">SA5d+nQZzEWyxoNuhU+Naw</t>
  </si>
  <si>
    <t xml:space="preserve">Tq+CR0pBE0CX5vqWS90PAw</t>
  </si>
  <si>
    <t xml:space="preserve">TAJG8FHa00aP7U66nf0Aqw</t>
  </si>
  <si>
    <t xml:space="preserve">4K+N6+YPVECfus1pPsfuXQ</t>
  </si>
  <si>
    <t xml:space="preserve">be8bZ1lxC0+P00Vb0G3asQ</t>
  </si>
  <si>
    <t xml:space="preserve">hQT4FoA9pke18i999uPtaw</t>
  </si>
  <si>
    <t xml:space="preserve">stage</t>
  </si>
  <si>
    <t xml:space="preserve">condition</t>
  </si>
  <si>
    <t xml:space="preserve">conditionA</t>
  </si>
  <si>
    <t xml:space="preserve">conditionB</t>
  </si>
  <si>
    <t xml:space="preserve">conditionT</t>
  </si>
  <si>
    <t xml:space="preserve">reward</t>
  </si>
  <si>
    <t xml:space="preserve">appear_time</t>
  </si>
  <si>
    <t xml:space="preserve">s</t>
  </si>
  <si/>
  <si>
    <t xml:space="preserve">S4cO+7g73kSC//RCNr49Eg</t>
  </si>
  <si>
    <t xml:space="preserve">5Eog+fJivU2oDVll81v+QQ</t>
  </si>
  <si>
    <t xml:space="preserve">zNS43tSa4kmhOggLqnp2/A</t>
  </si>
  <si>
    <t xml:space="preserve">M0io+FmkfESkyDRr3Lsivg</t>
  </si>
  <si>
    <t xml:space="preserve">mob_fire</t>
  </si>
  <si>
    <t xml:space="preserve">mob_bok</t>
  </si>
  <si>
    <t xml:space="preserve">mob_stick</t>
  </si>
  <si>
    <t xml:space="preserve">mob_turtle</t>
  </si>
  <si>
    <t xml:space="preserve">mob_ant</t>
  </si>
  <si>
    <t xml:space="preserve">mob_jack</t>
  </si>
  <si>
    <t xml:space="preserve">mob_bluefire</t>
  </si>
  <si>
    <t xml:space="preserve">mob_mam</t>
  </si>
  <si>
    <t xml:space="preserve">mob_carb</t>
  </si>
  <si>
    <t xml:space="preserve">mob_deer</t>
  </si>
  <si>
    <t xml:space="preserve">map</t>
  </si>
  <si/>
  <si>
    <t xml:space="preserve">UqOBjr+LakW9OE61quvEOQ</t>
  </si>
  <si>
    <t xml:space="preserve">7oP5n9ovXEK+bbIC8iuZMA</t>
  </si>
  <si>
    <t xml:space="preserve">QEm467P+ck6FXvY1BWI/QA</t>
  </si>
  <si>
    <t xml:space="preserve">oN7gigvYvkCP1gYaQUFzpg</t>
  </si>
  <si>
    <t xml:space="preserve">xiaNlJj0D02QBXqMTggxXA</t>
  </si>
  <si>
    <t xml:space="preserve">sizex</t>
  </si>
  <si>
    <t xml:space="preserve">sizey</t>
  </si>
  <si>
    <t xml:space="preserve">snowrock0</t>
  </si>
  <si>
    <t xml:space="preserve">snowrock1</t>
  </si>
  <si>
    <t xml:space="preserve">snowrock2</t>
  </si>
  <si>
    <t xml:space="preserve">snowrock3</t>
  </si>
  <si>
    <t xml:space="preserve">rock0</t>
  </si>
  <si>
    <t xml:space="preserve">rock1</t>
  </si>
  <si>
    <t xml:space="preserve">tree</t>
  </si>
  <si>
    <t xml:space="preserve">skull</t>
  </si>
  <si>
    <t xml:space="preserve">rib</t>
  </si>
  <si>
    <t xml:space="preserve">mob_crab</t>
  </si>
  <si>
    <t xml:space="preserve">15</t>
  </si>
  <si/>
  <si>
    <t xml:space="preserve">utfj/KusT0q9e9ADgg8p9g</t>
  </si>
  <si>
    <t xml:space="preserve">f3YdoHHnJEmHPLOHPk8tHA</t>
  </si>
  <si>
    <t xml:space="preserve">lLIxSPJ5jk6H8IhzXjd5Ag</t>
  </si>
  <si>
    <t xml:space="preserve">+r0e9D3k7kuvrrcjW7rTWA</t>
  </si>
  <si>
    <t xml:space="preserve">N6Ah1yXV/0mnzDRZhUhoew</t>
  </si>
  <si>
    <t xml:space="preserve">7q1A0hzTv0e0ZkrUDizxDQ</t>
  </si>
  <si>
    <t xml:space="preserve">JiEy726Vn0i6qgPI9aQTRQ</t>
  </si>
  <si>
    <t xml:space="preserve">OXygPyEDNESF1Uo4kpU9UA</t>
  </si>
  <si>
    <t xml:space="preserve">D/jPgeJpjkiT0hqDPsmOZw</t>
  </si>
  <si>
    <t xml:space="preserve">boss_owl</t>
  </si>
  <si>
    <t xml:space="preserve">skill0</t>
  </si>
  <si>
    <t xml:space="preserve">skill1</t>
  </si>
  <si/>
  <si>
    <t xml:space="preserve">W3z0ATuqbkKttkboCpXzTg</t>
  </si>
  <si>
    <t xml:space="preserve">9oZ4bAUw3EaaXJyde7jotg</t>
  </si>
  <si>
    <t xml:space="preserve">p7Lei6NHm0mU6A3yoCYsjQ</t>
  </si>
  <si>
    <t xml:space="preserve">w8cURakZekSSKtD9r+3WnA</t>
  </si>
  <si>
    <t xml:space="preserve">m4KGirv16U+HZ1CPc/XEAQ</t>
  </si>
  <si/>
  <si>
    <t xml:space="preserve">j6havu18FkO2GTlo+CyQyg</t>
  </si>
  <si>
    <t xml:space="preserve">N5N6gU+ysEqOQbdz1hczog</t>
  </si>
  <si>
    <t xml:space="preserve">552Me0Rk506ghDFAyrQSwA</t>
  </si>
  <si>
    <t xml:space="preserve">jsxP8eNXM0mKlWitTcpTGA</t>
  </si>
  <si>
    <t xml:space="preserve">osCjoq/EX0WhMYuWNZYtkg</t>
  </si>
  <si>
    <t xml:space="preserve">=</t>
  </si>
  <si>
    <t xml:space="preserve">max</t>
  </si>
  <si>
    <t xml:space="preserve">maxlvl</t>
  </si>
  <si>
    <t xml:space="preserve">max_level</t>
  </si>
  <si>
    <t xml:space="preserve">체력</t>
  </si>
  <si>
    <t xml:space="preserve">공격력</t>
  </si>
  <si>
    <t xml:space="preserve">방어력</t>
  </si>
  <si>
    <t xml:space="preserve">체력재생</t>
  </si>
  <si>
    <t xml:space="preserve">쿨타임감소</t>
  </si>
  <si>
    <t xml:space="preserve">스킬크기</t>
  </si>
  <si>
    <t xml:space="preserve">시전속도</t>
  </si>
  <si>
    <t xml:space="preserve">경험치</t>
  </si>
  <si>
    <t xml:space="preserve">경험치획득량</t>
  </si>
  <si>
    <t xml:space="preserve">회복량</t>
  </si>
  <si>
    <t xml:space="preserve">이동속도</t>
  </si>
  <si>
    <t xml:space="preserve">infomation</t>
  </si>
  <si>
    <t xml:space="preserve">최대체력을 증가시킨다.</t>
  </si>
  <si>
    <t xml:space="preserve">공격력을 증가시킨다.</t>
  </si>
  <si>
    <t xml:space="preserve">방어력을 얻는다.</t>
  </si>
  <si>
    <t xml:space="preserve">매초 소량의 체력을 회복시킨다.</t>
  </si>
  <si>
    <t xml:space="preserve">스킬의 속도</t>
  </si>
  <si>
    <t xml:space="preserve">스킬의 시전속도를 단축시킨다.</t>
  </si>
  <si>
    <t xml:space="preserve">경험치 획득량이 증가한다.</t>
  </si>
  <si>
    <t xml:space="preserve">스킬크기가 증가한다.</t>
  </si>
  <si>
    <t xml:space="preserve">모든 회복량이 증가한다.</t>
  </si>
  <si>
    <t xml:space="preserve">이동속도가 증가한다.</t>
  </si>
  <si>
    <t xml:space="preserve">최대체력을 증가한다.</t>
  </si>
  <si>
    <t xml:space="preserve">공격력을 증가한다.</t>
  </si>
  <si>
    <t xml:space="preserve">매초 소량의 체력을 회복한다.</t>
  </si>
  <si>
    <t xml:space="preserve">잘뭉친 눈덩이</t>
  </si>
  <si>
    <t xml:space="preserve">잘 뭉친 눈덩이</t>
  </si>
  <si>
    <t xml:space="preserve">얼음주먹으로 강력한 데미지를 준다.</t>
  </si>
  <si>
    <t xml:space="preserve">단단한 얼음으로 강력한 데미지를 준다.</t>
  </si>
  <si>
    <t xml:space="preserve">뾰족한 얼음이 적을 관통한다.</t>
  </si>
  <si>
    <t xml:space="preserve">반달얼음을 여러갈래로 발사한다.</t>
  </si>
  <si>
    <t xml:space="preserve">하늘에서 우박이!</t>
  </si>
  <si>
    <t xml:space="preserve">빙벽을 생성해 길을 막는다.</t>
  </si>
  <si>
    <t xml:space="preserve">일정 체력이 있는 빙벽을 생성한다.</t>
  </si>
  <si>
    <t xml:space="preserve">눈사람주변에 회오리를 만들어 근접한 적에게 지속피해를 준다.</t>
  </si>
  <si>
    <t xml:space="preserve">순간적으로 맵을 얼리며 주변의 몬스터에게 강력한 피해를 준다.</t>
  </si>
  <si>
    <t xml:space="preserve">블리자드를 몰아쳐</t>
  </si>
  <si>
    <t xml:space="preserve">블리자드를 불러와 적의 속도를 늦추고 데미지를 준다.</t>
  </si>
  <si>
    <t xml:space="preserve">순간적으로 맵을 얼리며 주변의 적에게 강력한 피해를 준다.</t>
  </si>
  <si>
    <t xml:space="preserve">대상에게 닿는 순간 범위피해를 준다.</t>
  </si>
  <si>
    <t xml:space="preserve">적에게 닿는 순간 범위피해를 준다.</t>
  </si>
  <si>
    <t xml:space="preserve">방어막을</t>
  </si>
  <si>
    <t xml:space="preserve">일정 체력의 방어막을 생성한다.</t>
  </si>
  <si>
    <t xml:space="preserve">근접한 적을 빠따로 떨쳐낸다.</t>
  </si>
  <si>
    <t xml:space="preserve">?</t>
  </si>
  <si>
    <t xml:space="preserve">주기적으로 파동을 발산해 적을 밀쳐내고 데미지를 준다.</t>
  </si>
  <si>
    <t xml:space="preserve">일정 시간동안 무적이 된다.</t>
  </si>
  <si>
    <t xml:space="preserve">얼음 산탄을 발사한다.</t>
  </si>
  <si>
    <t xml:space="preserve">체력 50% 증가</t>
  </si>
  <si>
    <t xml:space="preserve">공격력 10% 증가</t>
  </si>
  <si>
    <t xml:space="preserve">val</t>
  </si>
  <si/>
  <si>
    <t xml:space="preserve">7G/uy/d+XUq+hb1idKgcKw</t>
  </si>
  <si>
    <t xml:space="preserve">nhBbNsmDpUOy343k+irhhw</t>
  </si>
  <si>
    <t xml:space="preserve">2qdwH+Eqq0qi76gM+HEpSg</t>
  </si>
  <si>
    <t xml:space="preserve">dGD2J/13Ak60ubtLOTmU7A</t>
  </si>
  <si>
    <t xml:space="preserve">hluuyb8xDkq3igjPq3UZrQ</t>
  </si>
  <si>
    <t xml:space="preserve">lZ58eF6zQEqU7UxPZqxY5g</t>
  </si>
  <si>
    <t xml:space="preserve">+fNq81zBhk2AJPDimVASnQ</t>
  </si>
  <si>
    <t xml:space="preserve">GGgTfHjnFUu5Yx8sijXu/Q</t>
  </si>
  <si>
    <t xml:space="preserve">Wfu556tlIkGpgHS1/b8wRQ</t>
  </si>
  <si>
    <t xml:space="preserve">information</t>
  </si>
  <si>
    <t xml:space="preserve">price</t>
  </si>
  <si>
    <t xml:space="preserve">cool</t>
  </si>
  <si>
    <t xml:space="preserve">appear_term</t>
  </si>
  <si/>
  <si>
    <t xml:space="preserve">e3ywpdo+tkG3rGFzadDOZQ</t>
  </si>
  <si/>
  <si>
    <t xml:space="preserve">ou4jSwVOP0WiG5CBsppWRA</t>
  </si>
  <si>
    <t xml:space="preserve">독병</t>
  </si>
  <si>
    <t xml:space="preserve">천둥망치</t>
  </si>
  <si>
    <t xml:space="preserve">독병을 던저 광역 지속 피해를 입힌다.</t>
  </si>
  <si>
    <t xml:space="preserve">강력한 데미지를 주는 망치를 적들에게 다단히트!</t>
  </si>
  <si/>
  <si>
    <t xml:space="preserve">BIr97MzFFEqSkH79ajRcIQ</t>
  </si>
  <si>
    <t xml:space="preserve">80jHuiqyGkmbPMFYa7j/WA</t>
  </si>
  <si>
    <t xml:space="preserve">SmqeNM7xnEiwpUgalIDKuQ</t>
  </si>
  <si>
    <t xml:space="preserve">7Zq+FZr4EU2JUSJGYb5l3w</t>
  </si>
  <si>
    <t xml:space="preserve">nyGjwUuGSU28kZnltbYfyg</t>
  </si>
  <si>
    <t xml:space="preserve">8EUv2r2Q3Umy56rbAoz3YA</t>
  </si>
  <si>
    <t xml:space="preserve">VeBdIaS8+kW7pD5h7TjldA</t>
  </si>
  <si>
    <t xml:space="preserve">range</t>
  </si>
  <si>
    <t xml:space="preserve">fireball</t>
  </si>
  <si>
    <t xml:space="preserve">lightning</t>
  </si>
  <si>
    <t xml:space="preserve">owl_shot</t>
  </si>
  <si>
    <t xml:space="preserve">bear_shot</t>
  </si>
  <si/>
  <si>
    <t xml:space="preserve">z65T2Hcot0+fcRJxc1V4ZA</t>
  </si>
  <si>
    <t xml:space="preserve">6q3skcv+nUCSzHwhTFtnVw</t>
  </si>
  <si>
    <t xml:space="preserve">jrRaKBXFPkmy/QSsvp6HtQ</t>
  </si>
  <si>
    <t xml:space="preserve">hc1sZU2dREyQjNX69/i7XQ</t>
  </si>
  <si>
    <t xml:space="preserve">번개</t>
  </si>
  <si>
    <t xml:space="preserve">지뢰</t>
  </si>
  <si>
    <t xml:space="preserve">중력장</t>
  </si>
  <si>
    <t xml:space="preserve">친구</t>
  </si>
  <si>
    <t xml:space="preserve">적을 얼려버리는 쫄따구 펫과 함께 싸운다.</t>
  </si>
  <si>
    <t xml:space="preserve">아돈빠가돈!</t>
  </si>
  <si>
    <t xml:space="preserve">쌌드라욘마인~</t>
  </si>
  <si>
    <t xml:space="preserve">쌋드라요마인~</t>
  </si>
  <si>
    <t xml:space="preserve">하늘에서 주기적으로 번개가 친다.</t>
  </si>
  <si>
    <t xml:space="preserve">mob_snail</t>
  </si>
  <si>
    <t xml:space="preserve">mob_beetle</t>
  </si>
  <si>
    <t xml:space="preserve">mob_monkey</t>
  </si>
  <si>
    <t xml:space="preserve">mob_flamingo</t>
  </si>
  <si>
    <t xml:space="preserve">mob_dragonfly</t>
  </si>
  <si>
    <t xml:space="preserve">mob_candle</t>
  </si>
  <si>
    <t xml:space="preserve">mob_rino</t>
  </si>
  <si/>
  <si>
    <t xml:space="preserve">ovShOG9vz0qBynU3N7A27A</t>
  </si>
  <si>
    <t xml:space="preserve">xL7qVxJe9kysLVTIKmzuuA</t>
  </si>
  <si>
    <t xml:space="preserve">TUdRpRMhK0G1XmYAGm6uEw</t>
  </si>
  <si>
    <t xml:space="preserve">cMp9+kAl8UGgcTM+7tuyXA</t>
  </si>
  <si>
    <t xml:space="preserve">JP9AY1x9sUa2WAweqi0Hyg</t>
  </si>
  <si>
    <t xml:space="preserve">z72/TXkgfEOAI1RcEnbf9w</t>
  </si>
  <si>
    <t xml:space="preserve">6ZQSDtiDc0+ujLraF9ULlw</t>
  </si>
  <si>
    <t xml:space="preserve">zBnDreY2EUyIgqqT0I1oCg</t>
  </si>
  <si>
    <t xml:space="preserve">Zwv52fG5a0uz2w+Mw1X1EA</t>
  </si>
  <si>
    <t xml:space="preserve">80qA8yn0HkK7i+4isj1VAA</t>
  </si>
  <si>
    <t xml:space="preserve">MO77fenG+EGDXqDfjx0GwQ</t>
  </si>
  <si>
    <t xml:space="preserve">bwGMcqR0B0uFKpIP/arGGw</t>
  </si>
  <si>
    <t xml:space="preserve">XXMW6jdsDkqbQDiagvTvAA</t>
  </si>
  <si>
    <t xml:space="preserve">boss_scarecrow</t>
  </si>
  <si>
    <t xml:space="preserve">scarecrow_shot</t>
  </si>
  <si/>
  <si>
    <t xml:space="preserve">Og45GfRUM0CqJQUz3H+9AA</t>
  </si>
  <si>
    <t xml:space="preserve">vVPBgEN7WUi/lGlzyJ5/Qg</t>
  </si>
  <si>
    <t xml:space="preserve">skin</t>
  </si>
  <si>
    <t xml:space="preserve">슬롯</t>
  </si>
  <si>
    <t xml:space="preserve">슬롯증가</t>
  </si>
  <si>
    <t xml:space="preserve">유물 장착 슬롯 증가</t>
  </si>
  <si/>
  <si>
    <t xml:space="preserve">DUqi+8ckB0qblBzm6KlcNg</t>
  </si>
  <si>
    <t xml:space="preserve">OP592CHEkEqaCW4o+WCZNw</t>
  </si>
  <si>
    <t xml:space="preserve">boss_flower</t>
  </si>
  <si>
    <t xml:space="preserve">1Ym7RLkBgUCA9I+gVXisAQ</t>
  </si>
  <si>
    <t xml:space="preserve">boss_bigbettle</t>
  </si>
  <si>
    <t xml:space="preserve">kdsl2jzhtU6rPAELOI8Tbw</t>
  </si>
  <si>
    <t xml:space="preserve">flower_thorn</t>
  </si>
  <si>
    <t xml:space="preserve">PtYsPmNIh06wyUfSH4KX0w</t>
  </si>
  <si>
    <t xml:space="preserve">flower_mine</t>
  </si>
  <si>
    <t xml:space="preserve">1EG4vgTgYUO8MktQYh1lag</t>
  </si>
  <si>
    <t xml:space="preserve">banana</t>
  </si>
  <si>
    <t xml:space="preserve">skinname</t>
  </si>
  <si>
    <t xml:space="preserve">눈사람</t>
  </si>
  <si>
    <t xml:space="preserve">불사람</t>
  </si>
  <si>
    <t xml:space="preserve">풀사람</t>
  </si>
  <si>
    <t xml:space="preserve">돌사람</t>
  </si>
  <si>
    <t xml:space="preserve">귤사람</t>
  </si>
  <si>
    <t xml:space="preserve">전구사람</t>
  </si>
  <si>
    <t xml:space="preserve">currency</t>
  </si>
  <si>
    <t xml:space="preserve">야수사람</t>
  </si>
  <si>
    <t xml:space="preserve">로봇사람</t>
  </si>
  <si>
    <t xml:space="preserve">뱀파이어사람</t>
  </si>
  <si>
    <t xml:space="preserve">아이스크림사람</t>
  </si>
  <si>
    <t xml:space="preserve">천사사람</t>
  </si>
  <si>
    <t xml:space="preserve">황금갑옷사람</t>
  </si>
  <si>
    <t xml:space="preserve">네모사람</t>
  </si>
  <si>
    <t xml:space="preserve">지뢰사람</t>
  </si>
  <si>
    <t xml:space="preserve">거미사람</t>
  </si>
  <si>
    <t xml:space="preserve">용사사람</t>
  </si>
  <si>
    <t xml:space="preserve">quest</t>
  </si>
  <si>
    <t xml:space="preserve">gold</t>
  </si>
  <si>
    <t xml:space="preserve">gem</t>
  </si>
  <si>
    <t xml:space="preserve">standard</t>
  </si>
  <si>
    <t xml:space="preserve">type0</t>
  </si>
  <si>
    <t xml:space="preserve">val0</t>
  </si>
  <si>
    <t xml:space="preserve">type1</t>
  </si>
  <si>
    <t xml:space="preserve">val1</t>
  </si>
  <si>
    <t xml:space="preserve">a</t>
  </si>
  <si/>
  <si>
    <t xml:space="preserve">gLnjGlJPQUGceqv9MtI+jg</t>
  </si>
  <si>
    <t xml:space="preserve">bDmF5v4opUOLjBB580DUog</t>
  </si>
  <si>
    <t xml:space="preserve">j4aRpfkhWUCwpugwL7yhOw</t>
  </si>
  <si>
    <t xml:space="preserve">v6FaRzn/yUS4jftoTtNfsw</t>
  </si>
  <si>
    <t xml:space="preserve">nMhXnyt3XUWslXDy/Eccmw</t>
  </si>
  <si>
    <t xml:space="preserve">5CW4lEGYZEqJ8sFOtlJVVw</t>
  </si>
  <si>
    <t xml:space="preserve">a+XFhtKj2Em7xW1tms05Zw</t>
  </si>
  <si>
    <t xml:space="preserve">oJlQTylhPUGaWX/Zndg2HQ</t>
  </si>
  <si>
    <t xml:space="preserve">ZDD/hjzPHU+kTQf39Dvtnw</t>
  </si>
  <si>
    <t xml:space="preserve">tY/x47zy/U+9d/dQf4L+Xg</t>
  </si>
  <si>
    <t xml:space="preserve">kUpxVrSyPke7VlIQ+ty+ng</t>
  </si>
  <si>
    <t xml:space="preserve">e+gqMj+a0kePNLaic882PA</t>
  </si>
  <si>
    <t xml:space="preserve">PVpFmf14gE+JTvE5tq+oTw</t>
  </si>
  <si>
    <t xml:space="preserve">bBCBYzcq5kaQf7V57bsU5Q</t>
  </si>
  <si>
    <t xml:space="preserve">NV8CtlguXEufFOcfSPnFWw</t>
  </si>
  <si>
    <t xml:space="preserve">LmBUHti4IU6ufw+5njPwTQ</t>
  </si>
  <si>
    <t xml:space="preserve">typeB</t>
  </si>
  <si>
    <t xml:space="preserve">typeF</t>
  </si>
  <si>
    <t xml:space="preserve">Fval</t>
  </si>
  <si>
    <t xml:space="preserve">typeI</t>
  </si>
  <si>
    <t xml:space="preserve">Ival</t>
  </si>
  <si>
    <t xml:space="preserve">snowball</t>
  </si>
  <si>
    <t xml:space="preserve">n</t>
  </si>
  <si>
    <t xml:space="preserve">-</t>
  </si>
  <si>
    <t xml:space="preserve">season</t>
  </si>
  <si>
    <t xml:space="preserve">Fval1</t>
  </si>
  <si>
    <t xml:space="preserve">Fval0</t>
  </si>
  <si>
    <t xml:space="preserve">summer</t>
  </si>
  <si>
    <t xml:space="preserve">spring</t>
  </si>
  <si>
    <t xml:space="preserve">d_hp</t>
  </si>
  <si>
    <t xml:space="preserve">d_hpgen</t>
  </si>
  <si>
    <t xml:space="preserve">d_def</t>
  </si>
  <si>
    <t xml:space="preserve">d_att</t>
  </si>
  <si>
    <t xml:space="preserve">d_cool</t>
  </si>
  <si>
    <t xml:space="preserve">d_exp</t>
  </si>
  <si>
    <t xml:space="preserve">d_coin</t>
  </si>
  <si>
    <t xml:space="preserve">a_hp</t>
  </si>
  <si>
    <t xml:space="preserve">ex_hp</t>
  </si>
  <si>
    <t xml:space="preserve">ex_hpgen</t>
  </si>
  <si>
    <t xml:space="preserve">ex_def</t>
  </si>
  <si>
    <t xml:space="preserve">ex_att</t>
  </si>
  <si>
    <t xml:space="preserve">ex_cool</t>
  </si>
  <si>
    <t xml:space="preserve">ex_exp</t>
  </si>
  <si>
    <t xml:space="preserve">ex_coin</t>
  </si>
  <si>
    <t xml:space="preserve">light</t>
  </si>
  <si>
    <t xml:space="preserve">invSwamp</t>
  </si>
  <si>
    <t xml:space="preserve">wild</t>
  </si>
  <si>
    <t xml:space="preserve">blood</t>
  </si>
  <si>
    <t xml:space="preserve">rebirth</t>
  </si>
  <si>
    <t xml:space="preserve">winter</t>
  </si>
  <si>
    <t xml:space="preserve">citrus</t>
  </si>
  <si>
    <t xml:space="preserve">rock</t>
  </si>
  <si>
    <t xml:space="preserve">mine</t>
  </si>
  <si>
    <t xml:space="preserve">iceHeal</t>
  </si>
  <si>
    <t xml:space="preserve">frozen</t>
  </si>
  <si>
    <t xml:space="preserve">invincible</t>
  </si>
  <si>
    <t xml:space="preserve">d_speed</t>
  </si>
  <si>
    <t xml:space="preserve">critical</t>
  </si>
  <si>
    <t xml:space="preserve">criticDmg</t>
  </si>
  <si>
    <t xml:space="preserve">square</t>
  </si>
  <si>
    <t xml:space="preserve">hero</t>
  </si>
  <si>
    <t xml:space="preserve">ch_explain</t>
  </si>
  <si>
    <t xml:space="preserve">unch_explain</t>
  </si>
  <si>
    <t xml:space="preserve">겨울에 만들어진 눈사람</t>
  </si>
  <si>
    <t xml:space="preserve">여름한정</t>
  </si>
  <si>
    <t xml:space="preserve">눈대신</t>
  </si>
  <si>
    <t xml:space="preserve">눈 대신 돌을 던진다.</t>
  </si>
  <si>
    <t xml:space="preserve">눈 대신 귤을 던진다.</t>
  </si>
  <si>
    <t xml:space="preserve">네모난 눈을 던진다.</t>
  </si>
  <si>
    <t xml:space="preserve">머리의 전구로 어둠을 밝힌다.</t>
  </si>
  <si>
    <t xml:space="preserve">잃은 체력 1%당 공격력 n% 증가</t>
  </si>
  <si>
    <t xml:space="preserve">지뢰 개수 4개증가</t>
  </si>
  <si>
    <t xml:space="preserve">지뢰 개수 +4\\n지뢰 공격력 n% 증가</t>
  </si>
  <si>
    <t xml:space="preserve">늪지 무효\\n방어력 n%증가</t>
  </si>
  <si>
    <t xml:space="preserve">눈덩이가 빙결 적용\\n블리자드,아이스에이지 발동시 체력 n% 회복</t>
  </si>
  <si>
    <t xml:space="preserve">여름한정 공격력 n% 증가</t>
  </si>
  <si>
    <t xml:space="preserve">봄한정 체력재생량 n%증가</t>
  </si>
  <si>
    <t xml:space="preserve">봄한정 체력재생량 n% 증가</t>
  </si>
  <si>
    <t xml:space="preserve">눈 대신 돌을 던진다.\\n체력 n% 증가</t>
  </si>
  <si>
    <t xml:space="preserve">눈 대신 귤을 던진다.\\n겨울한정 코인획득량 n% 증</t>
  </si>
  <si>
    <t xml:space="preserve">무적 발동</t>
  </si>
  <si>
    <t xml:space="preserve">용사의 검을 찾으면 공격력과 방어력이 2배가 된다.</t>
  </si>
  <si>
    <t xml:space="preserve">용사의 검을 찾으면 일시적으로 공격력과 방어력이 2배가 된다.\\n체력 n%증가\\n공격력 n%증가\\n방어력 n%증가</t>
  </si>
  <si>
    <t xml:space="preserve">눈덩이로 준 피해의 n%만큼 체력을 회복한다. 공격력 10% 증가</t>
  </si>
  <si>
    <t xml:space="preserve">추가로 달린 다리로 눈덩이를 더 많이 던진다.\\n눈덩이 공격력 n%증가</t>
  </si>
  <si>
    <t xml:space="preserve">네모난 눈을 던진다.\\n30%의 확률로 n%의 추가데미지를 준다.</t>
  </si>
  <si>
    <t xml:space="preserve">눈사람이 죽을때 최대체력의 n%로 부활한다.\\n()</t>
  </si>
  <si>
    <t xml:space="preserve">눈사람이 죽을때 최대체력의 n%로 부활한다.\\n(유적과 버프는 사라진다.)\\n이동속도 n% 증가</t>
  </si>
  <si>
    <t xml:space="preserve">30초에 한번씩 n초간 무적상태가 된다.\\n방어력 n% 증가</t>
  </si>
  <si>
    <t xml:space="preserve">봄한정 체력재생량 a% 증가</t>
  </si>
  <si>
    <t xml:space="preserve">눈 대신 돌을 던진다.\\n체력 a% 증가</t>
  </si>
  <si>
    <t xml:space="preserve">눈 대신 귤을 던진다.\\n겨울한정 코인획득량 a% 증</t>
  </si>
  <si>
    <t xml:space="preserve">잃은 체력 1%당 공격력 a% 증가</t>
  </si>
  <si>
    <t xml:space="preserve">지뢰 개수 +4\\n지뢰 공격력 a% 증가</t>
  </si>
  <si>
    <t xml:space="preserve">늪지 무효\\n방어력 a%증가</t>
  </si>
  <si>
    <t xml:space="preserve">눈덩이가 빙결 적용\\n블리자드,아이스에이지 발동시 체력 a% 회복</t>
  </si>
  <si>
    <t xml:space="preserve">30초에 한번씩 n초간 무적상태가 된다.\\n방어력 a% 증가</t>
  </si>
  <si>
    <t xml:space="preserve">눈사람이 죽을때 최대체력의 a%로 부활한다.\\n(유적과 버프는 사라진다.)\\n이동속도 a% 증가</t>
  </si>
  <si>
    <t xml:space="preserve">네모난 눈을 던진다.\\n30%의 확률로 a%의 추가데미지를 준다.</t>
  </si>
  <si>
    <t xml:space="preserve">추가로 달린 다리로 눈덩이를 더 많이 던진다.\\n눈덩이 공격력 a%증가</t>
  </si>
  <si>
    <t xml:space="preserve">눈덩이로 준 피해의 a%만큼 체력을 회복한다. 공격력 10% 증가</t>
  </si>
  <si>
    <t xml:space="preserve">용사의 검을 찾으면 일시적으로 공격력과 방어력이 2배가 된다.\\n체력 a%증가\\n공격력 a%증가\\n방어력 a%증가</t>
  </si>
  <si>
    <t xml:space="preserve">여름한정 공격력 a% 증가</t>
  </si>
  <si>
    <t xml:space="preserve">30초에 한번씩 a초간 무적상태가 된다.\\n방어력 b% 증가</t>
  </si>
  <si>
    <t xml:space="preserve">눈사람이 죽을때 최대체력의 a%로 부활한다.\\n(유적과 버프는 사라진다.)\\n이동속도 b% 증가</t>
  </si>
  <si>
    <t xml:space="preserve">용사의 검을 찾으면 일시적으로 공격력과 방어력이 2배가 된다.\\n체력 a%증가\\n공격력 b%증가\\n방어력 c%증가</t>
  </si>
  <si/>
  <si>
    <t xml:space="preserve">ERzaZOy2RkmFqdq+1HEN0w</t>
  </si>
  <si>
    <t xml:space="preserve">invSlow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</si>
  <si>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</si>
  <si>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</si>
  <si>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</si>
  <si>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</si>
  <si>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</si>
  <si>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</si>
  <si>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scare_fire</t>
  </si>
  <si>
    <t xml:space="preserve">boss_butterfly</t>
  </si>
  <si/>
  <si>
    <t xml:space="preserve">WfxNB+MGn06c0Mxh9qi6TQ</t>
  </si>
  <si>
    <t xml:space="preserve">bfly_bgPoison</t>
  </si>
  <si>
    <t xml:space="preserve">bfly_smPoison</t>
  </si>
  <si>
    <t xml:space="preserve">=boss!G6</t>
  </si>
  <si/>
  <si>
    <t xml:space="preserve">H2iGbbqnQ0OIrx3EtElI8g</t>
  </si>
  <si>
    <t xml:space="preserve">D2lgjDXLyUStHASDlJTf+Q</t>
  </si>
  <si>
    <t xml:space="preserve">questName</t>
  </si>
  <si>
    <t xml:space="preserve">time</t>
  </si>
  <si>
    <t xml:space="preserve">go</t>
  </si>
  <si>
    <t xml:space="preserve">봄까지 버티기</t>
  </si>
  <si>
    <t xml:space="preserve">여름까지 버티기</t>
  </si>
  <si>
    <t xml:space="preserve">가을까지 버티기</t>
  </si>
  <si>
    <t xml:space="preserve">1년 버티기</t>
  </si>
  <si>
    <t xml:space="preserve">버티기</t>
  </si>
  <si>
    <t xml:space="preserve">boss</t>
  </si>
  <si>
    <t xml:space="preserve">artifact</t>
  </si>
  <si>
    <t xml:space="preserve">ad</t>
  </si>
  <si>
    <t xml:space="preserve">reinforce</t>
  </si>
  <si>
    <t xml:space="preserve">하루</t>
  </si>
  <si>
    <t xml:space="preserve">1마리</t>
  </si>
  <si>
    <t xml:space="preserve">1개</t>
  </si>
  <si>
    <t xml:space="preserve">10번</t>
  </si>
  <si>
    <t xml:space="preserve">questType</t>
  </si>
  <si>
    <t xml:space="preserve">강화1회</t>
  </si>
  <si>
    <t xml:space="preserve">특정스킨으로 1회</t>
  </si>
  <si>
    <t xml:space="preserve">광고 1회</t>
  </si>
  <si/>
  <si>
    <t xml:space="preserve">oMhQHIWj/EC8ngg9JcK0OA</t>
  </si>
  <si>
    <t xml:space="preserve">tn3M8GN9A0S40ubcMn7hgA</t>
  </si>
  <si>
    <t xml:space="preserve">FYLWhSg54UWwAGA4uBn3KA</t>
  </si>
  <si>
    <t xml:space="preserve">2vw6eVoubE2FX4RhcWa2Gw</t>
  </si>
  <si>
    <t xml:space="preserve">I2hLdUHeKEOMFjkn8uKZ1Q</t>
  </si>
  <si>
    <t xml:space="preserve">YnmthZe2OUS0F2IvwXzx/w</t>
  </si>
  <si>
    <t xml:space="preserve">0aZgm2DJLU6UAd3Lphp+qw</t>
  </si>
  <si>
    <t xml:space="preserve">Jc5TTOZymkyTL+nsgg7Cww</t>
  </si>
  <si/>
  <si>
    <t xml:space="preserve">hZ5zXDn9pEau0jHAGnXPSw</t>
  </si>
  <si>
    <t xml:space="preserve">WPQJ3pXzQ0+JXwy8wQ4dIg</t>
  </si>
  <si>
    <t xml:space="preserve">Gh9WTIDO102/V9jEpX7Hug</t>
  </si>
  <si>
    <t xml:space="preserve">47GYdDEOAUSm0AH87BJJjg</t>
  </si>
  <si>
    <t xml:space="preserve">ObWi0F4A6U2Tf76nPoOcfg</t>
  </si>
  <si>
    <t xml:space="preserve">hq6MdF1mHECN16RcyqBTtw</t>
  </si>
  <si>
    <t xml:space="preserve">kSYQdp7c7UGfSpse9ezboQ</t>
  </si>
  <si>
    <t xml:space="preserve">ApPa6gHqNEGEi/VRoSCArg</t>
  </si>
  <si>
    <t xml:space="preserve">2iQCymteB02RoDlUQLkYjw</t>
  </si>
  <si>
    <t xml:space="preserve">Bh+K4BC8KESXkMcgOi2iSA</t>
  </si>
  <si>
    <t xml:space="preserve">0f0mQNjS7ESDJEecRxc4ig</t>
  </si>
  <si>
    <t xml:space="preserve">gQ8tV6Qyo0i87zD5bsPQMw</t>
  </si>
  <si>
    <t xml:space="preserve">vf2Vz4Dykk2UAywywrIc7g</t>
  </si>
  <si>
    <t xml:space="preserve">1ByLRWNnYUe3Sy+PYVgV2g</t>
  </si>
  <si>
    <t xml:space="preserve">vTygID9He0yuztzCQ6n+rQ</t>
  </si>
  <si>
    <t xml:space="preserve">DL/xgk/tTU+/YwFGlDT1Jg</t>
  </si>
  <si>
    <t xml:space="preserve">login</t>
  </si>
  <si>
    <t xml:space="preserve">day_rein</t>
  </si>
  <si>
    <t xml:space="preserve">day_skin</t>
  </si>
  <si>
    <t xml:space="preserve">day_ad</t>
  </si>
  <si>
    <t xml:space="preserve">rein</t>
  </si>
  <si>
    <t xml:space="preserve">enable</t>
  </si>
  <si>
    <t xml:space="preserve">snowman</t>
  </si>
  <si>
    <t xml:space="preserve">fireman</t>
  </si>
  <si>
    <t xml:space="preserve">grassman</t>
  </si>
  <si>
    <t xml:space="preserve">rockman</t>
  </si>
  <si>
    <t xml:space="preserve">citrusman</t>
  </si>
  <si>
    <t xml:space="preserve">bulbman</t>
  </si>
  <si>
    <t xml:space="preserve">sildman</t>
  </si>
  <si>
    <t xml:space="preserve">minman</t>
  </si>
  <si>
    <t xml:space="preserve">mineman</t>
  </si>
  <si>
    <t xml:space="preserve">robotman</t>
  </si>
  <si>
    <t xml:space="preserve">icecreamman</t>
  </si>
  <si>
    <t xml:space="preserve">goldenarmorman</t>
  </si>
  <si>
    <t xml:space="preserve">angelman</t>
  </si>
  <si>
    <t xml:space="preserve">squareman</t>
  </si>
  <si>
    <t xml:space="preserve">spiderman</t>
  </si>
  <si>
    <t xml:space="preserve">vampireman</t>
  </si>
  <si>
    <t xml:space="preserve">heroman</t>
  </si>
  <si>
    <t xml:space="preserve">wildman</t>
  </si>
  <si>
    <t xml:space="preserve">removead</t>
  </si>
  <si>
    <t xml:space="preserve">bonus</t>
  </si>
  <si>
    <t xml:space="preserve">start</t>
  </si>
  <si>
    <t xml:space="preserve">startpack</t>
  </si>
  <si>
    <t xml:space="preserve">skinpack</t>
  </si>
  <si>
    <t xml:space="preserve">s_gem</t>
  </si>
  <si>
    <t xml:space="preserve">m_gem</t>
  </si>
  <si>
    <t xml:space="preserve">l_gem</t>
  </si>
  <si>
    <t xml:space="preserve">s_ap</t>
  </si>
  <si>
    <t xml:space="preserve">m_ap</t>
  </si>
  <si>
    <t xml:space="preserve">l_ap</t>
  </si>
  <si>
    <t xml:space="preserve">s_coin</t>
  </si>
  <si>
    <t xml:space="preserve">m_coin</t>
  </si>
  <si>
    <t xml:space="preserve">l_coin</t>
  </si>
  <si>
    <t xml:space="preserve">type</t>
  </si>
  <si>
    <t xml:space="preserve">special</t>
  </si>
  <si>
    <t xml:space="preserve">common</t>
  </si>
  <si>
    <t xml:space="preserve">pricetype</t>
  </si>
  <si>
    <t xml:space="preserve">money</t>
  </si>
  <si>
    <t xml:space="preserve">ap</t>
  </si>
  <si>
    <t xml:space="preserve">"TRUE"</t>
  </si>
  <si>
    <t xml:space="preserve">addgem</t>
  </si>
  <si>
    <t xml:space="preserve">addap</t>
  </si>
  <si>
    <t xml:space="preserve">addcoin</t>
  </si>
  <si>
    <t xml:space="preserve">rate</t>
  </si>
  <si>
    <t xml:space="preserve">disposable</t>
  </si>
  <si>
    <t xml:space="preserve">Image</t>
  </si>
  <si>
    <t xml:space="preserve">image</t>
  </si>
  <si>
    <t xml:space="preserve">week.SkinKeyList.snowman</t>
  </si>
  <si>
    <t xml:space="preserve">week.SkinKeyList.wildman</t>
  </si>
  <si/>
  <si>
    <t xml:space="preserve">AhU2MfudO0CGPbfKA54soA</t>
  </si>
  <si>
    <t xml:space="preserve">tH4X0ump3kSX06VVmzjtXQ</t>
  </si>
  <si>
    <t xml:space="preserve">jmkaGTYqRk+2dh4mPkWulQ</t>
  </si>
  <si>
    <t xml:space="preserve">WwogyFh130C5mFAy8k6MHQ</t>
  </si>
  <si>
    <t xml:space="preserve">IaJPrmZ45kuWH9lQrH8p6Q</t>
  </si>
  <si>
    <t xml:space="preserve">yED9p/FikECrm65TUyi/EA</t>
  </si>
  <si>
    <t xml:space="preserve">t5tSnH8OgUSB2kns/WaF+g</t>
  </si>
  <si>
    <t xml:space="preserve">EfyDxZLgWE+1haiTVUlDdw</t>
  </si>
  <si>
    <t xml:space="preserve">nM0KYyjX7kuBMBq+PAXWug</t>
  </si>
  <si>
    <t xml:space="preserve">50BoMynjRU+ipwyssM0S9Q</t>
  </si>
  <si>
    <t xml:space="preserve">ba5dgtxUQEaALH9CV4fuyA</t>
  </si>
  <si>
    <t xml:space="preserve">gIGbxsQTUU+Vm9130mXL8g</t>
  </si>
  <si>
    <t xml:space="preserve">B1IMHKQ0hUeFsw2XyxQiZw</t>
  </si>
  <si>
    <t xml:space="preserve">\sprite\store</t>
  </si>
  <si>
    <t xml:space="preserve">\sprite\store\adRemove</t>
  </si>
  <si>
    <t xml:space="preserve">/sprite/store/adRemove.png</t>
  </si>
  <si>
    <t xml:space="preserve">sprite/store/adRemove.png</t>
  </si>
  <si>
    <t xml:space="preserve">sprite/store/adRemove</t>
  </si>
  <si>
    <t xml:space="preserve">sprite/store/</t>
  </si>
  <si>
    <t xml:space="preserve">sprite/store/10perCoin</t>
  </si>
  <si>
    <t xml:space="preserve">sprite/store/startPack</t>
  </si>
  <si>
    <t xml:space="preserve">sprite/store/skinPack</t>
  </si>
  <si>
    <t xml:space="preserve">sprite/store/gem_</t>
  </si>
  <si>
    <t xml:space="preserve">sprite/store/ap_</t>
  </si>
  <si>
    <t xml:space="preserve">sprite/store/coin_</t>
  </si>
  <si>
    <t xml:space="preserve">sprite/store/gem_s</t>
  </si>
  <si>
    <t xml:space="preserve">sprite/store/ap_s</t>
  </si>
  <si>
    <t xml:space="preserve">sprite/store/coin_s</t>
  </si>
  <si>
    <t xml:space="preserve">sprite/store/coin_m</t>
  </si>
  <si>
    <t xml:space="preserve">sprite/store/ap_m</t>
  </si>
  <si>
    <t xml:space="preserve">sprite/store/gem_m</t>
  </si>
  <si>
    <t xml:space="preserve">sprite/store/gem_l</t>
  </si>
  <si>
    <t xml:space="preserve">sprite/store/ap_l</t>
  </si>
  <si>
    <t xml:space="preserve">sprite/store/coin_l</t>
  </si>
  <si>
    <t xml:space="preserve">cost</t>
  </si>
  <si>
    <t xml:space="preserve">costTerm</t>
  </si>
  <si>
    <t xml:space="preserve">additrate</t>
  </si>
  <si/>
  <si>
    <t xml:space="preserve">uc2VpP69vUe9OToar7DB6A</t>
  </si>
  <si>
    <t xml:space="preserve">BJXO0HWdZECTA1Z9YVIlJA</t>
  </si>
  <si>
    <t xml:space="preserve">J03Iq+Jll0Srpx/p60dHlg</t>
  </si>
  <si>
    <t xml:space="preserve">origin</t>
  </si>
  <si>
    <t xml:space="preserve">wildskinpack</t>
  </si>
  <si>
    <t xml:space="preserve">bonus_10_0</t>
  </si>
  <si/>
  <si>
    <t xml:space="preserve">j+6ETQsMAEuxWX0bQIZExw</t>
  </si>
  <si>
    <t xml:space="preserve">z</t>
  </si>
  <si>
    <t xml:space="preserve">최대체력이  증가한다.</t>
  </si>
  <si>
    <t xml:space="preserve">miniset</t>
  </si>
  <si>
    <t xml:space="preserve">icecreamset</t>
  </si>
  <si>
    <t xml:space="preserve">sprite/store/miniSet</t>
  </si>
  <si>
    <t xml:space="preserve">sprite/store/icecreamSet</t>
  </si>
  <si/>
  <si>
    <t xml:space="preserve">Czi9AqbNvk+ucInkWG6KKw</t>
  </si>
  <si>
    <t xml:space="preserve">pe/y+udAX0mbRgwwsN331Q</t>
  </si>
  <si>
    <t xml:space="preserve">IaJPrmZ45kuWH9lQrH8p5Q</t>
  </si>
  <si>
    <t xml:space="preserve">ad_gem</t>
  </si>
  <si>
    <t xml:space="preserve">sprite/store/gem</t>
  </si>
  <si>
    <t xml:space="preserve">santaman</t>
  </si>
  <si>
    <t xml:space="preserve">presentman</t>
  </si>
  <si>
    <t xml:space="preserve">산타사람</t>
  </si>
  <si>
    <t xml:space="preserve">선물사람</t>
  </si>
  <si>
    <t xml:space="preserve">dragonman</t>
  </si>
  <si>
    <t xml:space="preserve">용사람</t>
  </si>
  <si>
    <t xml:space="preserve">present</t>
  </si>
  <si>
    <t xml:space="preserve">goldman</t>
  </si>
  <si>
    <t xml:space="preserve">sprite/store/santaSet</t>
  </si>
  <si>
    <t xml:space="preserve">선물</t>
  </si>
  <si>
    <t xml:space="preserve">선물뿌리기</t>
  </si>
  <si/>
  <si>
    <t xml:space="preserve">jkwFWNN2yEWAocUAoVEssA</t>
  </si>
  <si>
    <t xml:space="preserve">HAgMfg+D+U2zjSmpSHucaw</t>
  </si>
  <si>
    <t xml:space="preserve">4ZjY4Ho2gEeYqX0RiR01IQ</t>
  </si>
  <si>
    <t xml:space="preserve">RBlIyuS5ZEui0USjX94EhA</t>
  </si>
  <si>
    <t xml:space="preserve">not</t>
  </si>
  <si>
    <t xml:space="preserve">santaset</t>
  </si>
  <si/>
  <si>
    <t xml:space="preserve">0CB7kpm3vk+j3HITZ/JUeg</t>
  </si>
</sst>
</file>

<file path=xl/styles.xml><?xml version="1.0" encoding="utf-8"?>
<styleSheet xmlns="http://schemas.openxmlformats.org/spreadsheetml/2006/main">
  <numFmts count="3">
    <numFmt numFmtId="64" formatCode="&quot;₩&quot;#,##0;\\\-&quot;₩&quot;#,##0"/>
    <numFmt numFmtId="65" formatCode="0.0_ "/>
    <numFmt numFmtId="66" formatCode="0.00_ "/>
  </numFmts>
  <fonts count="27">
    <font>
      <sz val="11"/>
      <color theme="1"/>
      <name val="맑은 고딕"/>
    </font>
    <font>
      <sz val="8"/>
      <color rgb="FF000000"/>
      <name val="맑은 고딕"/>
    </font>
    <font>
      <sz val="11"/>
      <color theme="10"/>
      <name val="맑은 고딕"/>
    </font>
    <font>
      <sz val="11"/>
      <color theme="11"/>
      <name val="맑은 고딕"/>
    </font>
    <font>
      <sz val="8"/>
      <color rgb="FF000000"/>
      <name val="돋움"/>
    </font>
    <font>
      <sz val="8"/>
      <color rgb="FF000000"/>
      <name val="맑은 고딕"/>
      <scheme val="minor"/>
    </font>
    <font>
      <sz val="11"/>
      <color rgb="FFFF0000"/>
      <name val="맑은 고딕"/>
    </font>
    <font>
      <sz val="18"/>
      <color theme="3"/>
      <name val="맑은 고딕"/>
    </font>
    <font>
      <b/>
      <sz val="15"/>
      <color theme="3"/>
      <name val="맑은 고딕"/>
    </font>
    <font>
      <b/>
      <sz val="13"/>
      <color theme="3"/>
      <name val="맑은 고딕"/>
    </font>
    <font>
      <b/>
      <sz val="11"/>
      <color theme="3"/>
      <name val="맑은 고딕"/>
    </font>
    <font>
      <sz val="11"/>
      <color rgb="FF3F3F76"/>
      <name val="맑은 고딕"/>
    </font>
    <font>
      <b/>
      <sz val="11"/>
      <color rgb="FF3F3F3F"/>
      <name val="맑은 고딕"/>
    </font>
    <font>
      <b/>
      <sz val="11"/>
      <color rgb="FFFA7D00"/>
      <name val="맑은 고딕"/>
    </font>
    <font>
      <b/>
      <sz val="11"/>
      <color rgb="FFFFFFFF"/>
      <name val="맑은 고딕"/>
    </font>
    <font>
      <sz val="11"/>
      <color rgb="FFFA7D00"/>
      <name val="맑은 고딕"/>
    </font>
    <font>
      <b/>
      <sz val="11"/>
      <color theme="1"/>
      <name val="맑은 고딕"/>
    </font>
    <font>
      <sz val="11"/>
      <color rgb="FF006100"/>
      <name val="맑은 고딕"/>
    </font>
    <font>
      <sz val="11"/>
      <color rgb="FF9C0006"/>
      <name val="맑은 고딕"/>
    </font>
    <font>
      <sz val="11"/>
      <color rgb="FF9C6500"/>
      <name val="맑은 고딕"/>
    </font>
    <font>
      <sz val="11"/>
      <color theme="0"/>
      <name val="맑은 고딕"/>
    </font>
    <font>
      <i/>
      <sz val="11"/>
      <color rgb="FF7F7F7F"/>
      <name val="맑은 고딕"/>
    </font>
    <font>
      <sz val="11"/>
      <color theme="7" tint="0.79998"/>
      <name val="맑은 고딕"/>
    </font>
    <font>
      <sz val="10"/>
      <color theme="1"/>
      <name val="맑은 고딕"/>
    </font>
    <font>
      <sz val="11"/>
      <color rgb="FF000000"/>
      <name val="맑은 고딕"/>
    </font>
    <font>
      <sz val="1"/>
      <color rgb="FF000000"/>
      <name val="맑은 고딕"/>
    </font>
    <font>
      <sz val="11"/>
      <color rgb="FFFF8080"/>
      <name val="맑은 고딕"/>
    </font>
  </fonts>
  <fills count="4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"/>
        <bgColor rgb="FF000000"/>
      </patternFill>
    </fill>
    <fill>
      <patternFill patternType="solid">
        <fgColor theme="4" tint="0.59999"/>
        <bgColor rgb="FF000000"/>
      </patternFill>
    </fill>
    <fill>
      <patternFill patternType="solid">
        <fgColor theme="4" tint="0.39998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"/>
        <bgColor rgb="FF000000"/>
      </patternFill>
    </fill>
    <fill>
      <patternFill patternType="solid">
        <fgColor theme="5" tint="0.59999"/>
        <bgColor rgb="FF000000"/>
      </patternFill>
    </fill>
    <fill>
      <patternFill patternType="solid">
        <fgColor theme="5" tint="0.39998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"/>
        <bgColor rgb="FF000000"/>
      </patternFill>
    </fill>
    <fill>
      <patternFill patternType="solid">
        <fgColor theme="6" tint="0.59999"/>
        <bgColor rgb="FF000000"/>
      </patternFill>
    </fill>
    <fill>
      <patternFill patternType="solid">
        <fgColor theme="6" tint="0.39998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"/>
        <bgColor rgb="FF000000"/>
      </patternFill>
    </fill>
    <fill>
      <patternFill patternType="solid">
        <fgColor theme="7" tint="0.59999"/>
        <bgColor rgb="FF000000"/>
      </patternFill>
    </fill>
    <fill>
      <patternFill patternType="solid">
        <fgColor theme="7" tint="0.39998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"/>
        <bgColor rgb="FF000000"/>
      </patternFill>
    </fill>
    <fill>
      <patternFill patternType="solid">
        <fgColor theme="8" tint="0.59999"/>
        <bgColor rgb="FF000000"/>
      </patternFill>
    </fill>
    <fill>
      <patternFill patternType="solid">
        <fgColor theme="8" tint="0.39998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"/>
        <bgColor rgb="FF000000"/>
      </patternFill>
    </fill>
    <fill>
      <patternFill patternType="solid">
        <fgColor theme="9" tint="0.59999"/>
        <bgColor rgb="FF000000"/>
      </patternFill>
    </fill>
    <fill>
      <patternFill patternType="solid">
        <fgColor theme="9" tint="0.39998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7070"/>
        <bgColor rgb="FF000000"/>
      </patternFill>
    </fill>
    <fill>
      <patternFill patternType="solid">
        <fgColor theme="2" tint="-0.09998"/>
        <bgColor rgb="FF000000"/>
      </patternFill>
    </fill>
    <fill>
      <patternFill patternType="solid">
        <fgColor theme="0" tint="-0.15"/>
        <bgColor rgb="FF000000"/>
      </patternFill>
    </fill>
    <fill>
      <patternFill patternType="solid">
        <fgColor rgb="FF73E5A7"/>
        <bgColor rgb="FF000000"/>
      </patternFill>
    </fill>
    <fill>
      <patternFill patternType="solid">
        <fgColor rgb="FFFFE080"/>
        <bgColor rgb="FF000000"/>
      </patternFill>
    </fill>
    <fill>
      <patternFill patternType="solid">
        <fgColor theme="0" tint="-0.34999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A2A2A2"/>
        <bgColor rgb="FF000000"/>
      </patternFill>
    </fill>
    <fill>
      <patternFill patternType="solid">
        <fgColor rgb="FFFBE5D6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5E9C5"/>
        <bgColor rgb="FF000000"/>
      </patternFill>
    </fill>
    <fill>
      <patternFill patternType="solid">
        <fgColor rgb="FFF1DDCF"/>
        <bgColor rgb="FF000000"/>
      </patternFill>
    </fill>
    <fill>
      <patternFill patternType="solid">
        <fgColor rgb="FFE8D5C8"/>
        <bgColor rgb="FF000000"/>
      </patternFill>
    </fill>
  </fills>
  <borders count="8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</borders>
  <cellStyleXfs count="49">
    <xf numFmtId="0" fontId="0" fillId="0" borderId="0" xfId="0" applyAlignment="0">
      <alignment vertical="center"/>
    </xf>
    <xf numFmtId="0" fontId="2" fillId="0" borderId="0" xfId="0" applyAlignment="0">
      <alignment vertical="center"/>
    </xf>
    <xf numFmtId="0" fontId="3" fillId="0" borderId="0" xfId="0" applyAlignment="0">
      <alignment vertical="center"/>
    </xf>
    <xf numFmtId="43" fontId="0" fillId="0" borderId="0" xfId="0" applyAlignment="0">
      <alignment vertical="center"/>
    </xf>
    <xf numFmtId="7" fontId="0" fillId="0" borderId="0" xfId="0" applyAlignment="0">
      <alignment vertical="center"/>
    </xf>
    <xf numFmtId="9" fontId="0" fillId="0" borderId="0" xfId="0" applyAlignment="0">
      <alignment vertical="center"/>
    </xf>
    <xf numFmtId="41" fontId="0" fillId="0" borderId="0" xfId="0" applyAlignment="0">
      <alignment vertical="center"/>
    </xf>
    <xf numFmtId="64" fontId="0" fillId="0" borderId="0" xfId="0" applyAlignment="0">
      <alignment vertical="center"/>
    </xf>
    <xf numFmtId="0" fontId="0" fillId="2" borderId="4" xfId="0" applyAlignment="0">
      <alignment vertical="center"/>
    </xf>
    <xf numFmtId="0" fontId="6" fillId="0" borderId="0" xfId="0" applyAlignment="0">
      <alignment vertical="center"/>
    </xf>
    <xf numFmtId="0" fontId="7" fillId="0" borderId="0" xfId="0" applyAlignment="0">
      <alignment vertical="center"/>
    </xf>
    <xf numFmtId="0" fontId="8" fillId="0" borderId="5" xfId="0" applyAlignment="0">
      <alignment vertical="center"/>
    </xf>
    <xf numFmtId="0" fontId="9" fillId="0" borderId="6" xfId="0" applyAlignment="0">
      <alignment vertical="center"/>
    </xf>
    <xf numFmtId="0" fontId="10" fillId="0" borderId="7" xfId="0" applyAlignment="0">
      <alignment vertical="center"/>
    </xf>
    <xf numFmtId="0" fontId="10" fillId="0" borderId="0" xfId="0" applyAlignment="0">
      <alignment vertical="center"/>
    </xf>
    <xf numFmtId="0" fontId="11" fillId="3" borderId="8" xfId="0" applyAlignment="0">
      <alignment vertical="center"/>
    </xf>
    <xf numFmtId="0" fontId="12" fillId="4" borderId="9" xfId="0" applyAlignment="0">
      <alignment vertical="center"/>
    </xf>
    <xf numFmtId="0" fontId="13" fillId="4" borderId="8" xfId="0" applyAlignment="0">
      <alignment vertical="center"/>
    </xf>
    <xf numFmtId="0" fontId="14" fillId="5" borderId="10" xfId="0" applyAlignment="0">
      <alignment vertical="center"/>
    </xf>
    <xf numFmtId="0" fontId="15" fillId="0" borderId="11" xfId="0" applyAlignment="0">
      <alignment vertical="center"/>
    </xf>
    <xf numFmtId="0" fontId="16" fillId="0" borderId="12" xfId="0" applyAlignment="0">
      <alignment vertical="center"/>
    </xf>
    <xf numFmtId="0" fontId="17" fillId="6" borderId="0" xfId="0" applyAlignment="0">
      <alignment vertical="center"/>
    </xf>
    <xf numFmtId="0" fontId="18" fillId="7" borderId="0" xfId="0" applyAlignment="0">
      <alignment vertical="center"/>
    </xf>
    <xf numFmtId="0" fontId="19" fillId="8" borderId="0" xfId="0" applyAlignment="0">
      <alignment vertical="center"/>
    </xf>
    <xf numFmtId="0" fontId="20" fillId="9" borderId="0" xfId="0" applyAlignment="0">
      <alignment vertical="center"/>
    </xf>
    <xf numFmtId="0" fontId="0" fillId="10" borderId="0" xfId="0" applyAlignment="0">
      <alignment vertical="center"/>
    </xf>
    <xf numFmtId="0" fontId="0" fillId="11" borderId="0" xfId="0" applyAlignment="0">
      <alignment vertical="center"/>
    </xf>
    <xf numFmtId="0" fontId="20" fillId="12" borderId="0" xfId="0" applyAlignment="0">
      <alignment vertical="center"/>
    </xf>
    <xf numFmtId="0" fontId="20" fillId="13" borderId="0" xfId="0" applyAlignment="0">
      <alignment vertical="center"/>
    </xf>
    <xf numFmtId="0" fontId="0" fillId="14" borderId="0" xfId="0" applyAlignment="0">
      <alignment vertical="center"/>
    </xf>
    <xf numFmtId="0" fontId="0" fillId="15" borderId="0" xfId="0" applyAlignment="0">
      <alignment vertical="center"/>
    </xf>
    <xf numFmtId="0" fontId="20" fillId="16" borderId="0" xfId="0" applyAlignment="0">
      <alignment vertical="center"/>
    </xf>
    <xf numFmtId="0" fontId="20" fillId="17" borderId="0" xfId="0" applyAlignment="0">
      <alignment vertical="center"/>
    </xf>
    <xf numFmtId="0" fontId="0" fillId="18" borderId="0" xfId="0" applyAlignment="0">
      <alignment vertical="center"/>
    </xf>
    <xf numFmtId="0" fontId="0" fillId="19" borderId="0" xfId="0" applyAlignment="0">
      <alignment vertical="center"/>
    </xf>
    <xf numFmtId="0" fontId="20" fillId="20" borderId="0" xfId="0" applyAlignment="0">
      <alignment vertical="center"/>
    </xf>
    <xf numFmtId="0" fontId="20" fillId="21" borderId="0" xfId="0" applyAlignment="0">
      <alignment vertical="center"/>
    </xf>
    <xf numFmtId="0" fontId="0" fillId="22" borderId="0" xfId="0" applyAlignment="0">
      <alignment vertical="center"/>
    </xf>
    <xf numFmtId="0" fontId="0" fillId="23" borderId="0" xfId="0" applyAlignment="0">
      <alignment vertical="center"/>
    </xf>
    <xf numFmtId="0" fontId="20" fillId="24" borderId="0" xfId="0" applyAlignment="0">
      <alignment vertical="center"/>
    </xf>
    <xf numFmtId="0" fontId="20" fillId="25" borderId="0" xfId="0" applyAlignment="0">
      <alignment vertical="center"/>
    </xf>
    <xf numFmtId="0" fontId="0" fillId="26" borderId="0" xfId="0" applyAlignment="0">
      <alignment vertical="center"/>
    </xf>
    <xf numFmtId="0" fontId="0" fillId="27" borderId="0" xfId="0" applyAlignment="0">
      <alignment vertical="center"/>
    </xf>
    <xf numFmtId="0" fontId="20" fillId="28" borderId="0" xfId="0" applyAlignment="0">
      <alignment vertical="center"/>
    </xf>
    <xf numFmtId="0" fontId="20" fillId="29" borderId="0" xfId="0" applyAlignment="0">
      <alignment vertical="center"/>
    </xf>
    <xf numFmtId="0" fontId="0" fillId="30" borderId="0" xfId="0" applyAlignment="0">
      <alignment vertical="center"/>
    </xf>
    <xf numFmtId="0" fontId="0" fillId="31" borderId="0" xfId="0" applyAlignment="0">
      <alignment vertical="center"/>
    </xf>
    <xf numFmtId="0" fontId="20" fillId="32" borderId="0" xfId="0" applyAlignment="0">
      <alignment vertical="center"/>
    </xf>
    <xf numFmtId="0" fontId="21" fillId="0" borderId="0" xfId="0" applyAlignment="0">
      <alignment vertical="center"/>
    </xf>
  </cellStyleXfs>
  <cellXfs count="332">
    <xf numFmtId="0" fontId="0" fillId="0" borderId="0" xfId="0" applyAlignment="0">
      <alignment vertical="center"/>
    </xf>
    <xf numFmtId="0" fontId="0" fillId="0" borderId="1" xfId="0" applyBorder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0">
      <alignment vertical="center"/>
    </xf>
    <xf numFmtId="0" fontId="0" fillId="0" borderId="13" xfId="0" applyBorder="1" applyAlignment="0">
      <alignment vertical="center"/>
    </xf>
    <xf numFmtId="0" fontId="0" fillId="0" borderId="2" xfId="0" applyBorder="1" applyFill="1" applyAlignment="1">
      <alignment horizontal="right" vertical="center"/>
    </xf>
    <xf numFmtId="0" fontId="0" fillId="22" borderId="2" xfId="0" applyBorder="1" applyFill="1" applyAlignment="1">
      <alignment horizontal="center" vertical="center"/>
    </xf>
    <xf numFmtId="0" fontId="0" fillId="33" borderId="2" xfId="0" applyBorder="1" applyFill="1" applyAlignment="1">
      <alignment horizontal="center" vertical="center"/>
    </xf>
    <xf numFmtId="0" fontId="22" fillId="22" borderId="2" xfId="0" applyBorder="1" applyFill="1" applyAlignment="1">
      <alignment horizontal="center" vertical="center"/>
    </xf>
    <xf numFmtId="0" fontId="22" fillId="33" borderId="2" xfId="0" applyBorder="1" applyFill="1" applyAlignment="1">
      <alignment horizontal="center" vertical="center"/>
    </xf>
    <xf numFmtId="0" fontId="22" fillId="0" borderId="2" xfId="0" applyBorder="1" applyAlignment="1">
      <alignment horizontal="center" vertical="center"/>
    </xf>
    <xf numFmtId="0" fontId="22" fillId="0" borderId="2" xfId="0" applyBorder="1" applyFill="1" applyAlignment="1">
      <alignment horizontal="center" vertical="center"/>
    </xf>
    <xf numFmtId="65" fontId="0" fillId="22" borderId="2" xfId="0" applyNumberFormat="1" applyBorder="1" applyFill="1" applyAlignment="1">
      <alignment horizontal="center" vertical="center"/>
    </xf>
    <xf numFmtId="66" fontId="0" fillId="22" borderId="2" xfId="0" applyNumberFormat="1" applyBorder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26" borderId="2" xfId="0" applyBorder="1" applyFill="1" applyAlignment="1">
      <alignment horizontal="center" vertical="center"/>
    </xf>
    <xf numFmtId="0" fontId="0" fillId="30" borderId="2" xfId="0" applyBorder="1" applyFill="1" applyAlignment="1">
      <alignment horizontal="center" vertical="center"/>
    </xf>
    <xf numFmtId="0" fontId="0" fillId="26" borderId="2" xfId="0" applyBorder="1" applyFill="1" applyAlignment="0">
      <alignment vertical="center"/>
    </xf>
    <xf numFmtId="0" fontId="0" fillId="34" borderId="2" xfId="0" applyBorder="1" applyFill="1" applyAlignment="1">
      <alignment horizontal="center" vertical="center"/>
    </xf>
    <xf numFmtId="0" fontId="0" fillId="14" borderId="2" xfId="0" applyBorder="1" applyFill="1" applyAlignment="0">
      <alignment vertical="center"/>
    </xf>
    <xf numFmtId="0" fontId="0" fillId="14" borderId="2" xfId="0" applyBorder="1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0" borderId="2" xfId="0" applyBorder="1" applyFill="1" applyAlignment="1">
      <alignment vertical="center"/>
    </xf>
    <xf numFmtId="0" fontId="0" fillId="26" borderId="2" xfId="0" applyBorder="1" applyFill="1" applyAlignment="1">
      <alignment vertical="center"/>
    </xf>
    <xf numFmtId="0" fontId="0" fillId="22" borderId="2" xfId="0" applyBorder="1" applyFill="1" applyAlignment="1">
      <alignment vertical="center"/>
    </xf>
    <xf numFmtId="0" fontId="0" fillId="14" borderId="2" xfId="0" applyBorder="1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0" borderId="17" xfId="0" applyBorder="1" applyFill="1" applyAlignment="1">
      <alignment horizontal="center" vertical="center"/>
    </xf>
    <xf numFmtId="0" fontId="0" fillId="30" borderId="18" xfId="0" applyBorder="1" applyFill="1" applyAlignment="1">
      <alignment horizontal="center" vertical="center"/>
    </xf>
    <xf numFmtId="0" fontId="0" fillId="26" borderId="17" xfId="0" applyBorder="1" applyFill="1" applyAlignment="1">
      <alignment horizontal="center" vertical="center"/>
    </xf>
    <xf numFmtId="0" fontId="0" fillId="26" borderId="18" xfId="0" applyBorder="1" applyFill="1" applyAlignment="1">
      <alignment horizontal="center" vertical="center"/>
    </xf>
    <xf numFmtId="0" fontId="0" fillId="22" borderId="17" xfId="0" applyBorder="1" applyFill="1" applyAlignment="1">
      <alignment horizontal="center" vertical="center"/>
    </xf>
    <xf numFmtId="0" fontId="0" fillId="22" borderId="18" xfId="0" applyBorder="1" applyFill="1" applyAlignment="1">
      <alignment horizontal="center" vertical="center"/>
    </xf>
    <xf numFmtId="0" fontId="0" fillId="14" borderId="17" xfId="0" applyBorder="1" applyFill="1" applyAlignment="1">
      <alignment horizontal="center" vertical="center"/>
    </xf>
    <xf numFmtId="0" fontId="0" fillId="14" borderId="18" xfId="0" applyBorder="1" applyFill="1" applyAlignment="1">
      <alignment horizontal="center" vertical="center"/>
    </xf>
    <xf numFmtId="0" fontId="0" fillId="14" borderId="19" xfId="0" applyBorder="1" applyFill="1" applyAlignment="1">
      <alignment horizontal="center" vertical="center"/>
    </xf>
    <xf numFmtId="0" fontId="0" fillId="14" borderId="20" xfId="0" applyBorder="1" applyFill="1" applyAlignment="1">
      <alignment horizontal="center" vertical="center"/>
    </xf>
    <xf numFmtId="0" fontId="0" fillId="14" borderId="21" xfId="0" applyBorder="1" applyFill="1" applyAlignment="1">
      <alignment horizontal="center" vertical="center"/>
    </xf>
    <xf numFmtId="0" fontId="0" fillId="30" borderId="14" xfId="0" applyBorder="1" applyFill="1" applyAlignment="1">
      <alignment horizontal="center" vertical="center"/>
    </xf>
    <xf numFmtId="0" fontId="0" fillId="30" borderId="15" xfId="0" applyBorder="1" applyFill="1" applyAlignment="1">
      <alignment horizontal="center" vertical="center"/>
    </xf>
    <xf numFmtId="0" fontId="0" fillId="30" borderId="16" xfId="0" applyBorder="1" applyFill="1" applyAlignment="1">
      <alignment horizontal="center" vertical="center"/>
    </xf>
    <xf numFmtId="0" fontId="0" fillId="22" borderId="19" xfId="0" applyBorder="1" applyFill="1" applyAlignment="1">
      <alignment horizontal="center" vertical="center"/>
    </xf>
    <xf numFmtId="0" fontId="0" fillId="22" borderId="20" xfId="0" applyBorder="1" applyFill="1" applyAlignment="1">
      <alignment horizontal="center" vertical="center"/>
    </xf>
    <xf numFmtId="0" fontId="0" fillId="22" borderId="21" xfId="0" applyBorder="1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4" borderId="25" xfId="0" applyBorder="1" applyFill="1" applyAlignment="1">
      <alignment horizontal="center" vertical="center"/>
    </xf>
    <xf numFmtId="0" fontId="0" fillId="14" borderId="26" xfId="0" applyBorder="1" applyFill="1" applyAlignment="1">
      <alignment horizontal="center" vertical="center"/>
    </xf>
    <xf numFmtId="0" fontId="0" fillId="14" borderId="27" xfId="0" applyBorder="1" applyFill="1" applyAlignment="1">
      <alignment horizontal="center" vertical="center"/>
    </xf>
    <xf numFmtId="0" fontId="0" fillId="26" borderId="14" xfId="0" applyBorder="1" applyFill="1" applyAlignment="1">
      <alignment horizontal="center" vertical="center"/>
    </xf>
    <xf numFmtId="0" fontId="0" fillId="26" borderId="15" xfId="0" applyBorder="1" applyFill="1" applyAlignment="1">
      <alignment horizontal="center" vertical="center"/>
    </xf>
    <xf numFmtId="0" fontId="0" fillId="26" borderId="16" xfId="0" applyBorder="1" applyFill="1" applyAlignment="1">
      <alignment horizontal="center" vertical="center"/>
    </xf>
    <xf numFmtId="0" fontId="0" fillId="26" borderId="19" xfId="0" applyBorder="1" applyFill="1" applyAlignment="1">
      <alignment horizontal="center" vertical="center"/>
    </xf>
    <xf numFmtId="0" fontId="0" fillId="26" borderId="20" xfId="0" applyBorder="1" applyFill="1" applyAlignment="1">
      <alignment horizontal="center" vertical="center"/>
    </xf>
    <xf numFmtId="0" fontId="0" fillId="26" borderId="21" xfId="0" applyBorder="1" applyFill="1" applyAlignment="1">
      <alignment horizontal="center" vertical="center"/>
    </xf>
    <xf numFmtId="0" fontId="0" fillId="30" borderId="22" xfId="0" applyBorder="1" applyFill="1" applyAlignment="1">
      <alignment horizontal="center" vertical="center"/>
    </xf>
    <xf numFmtId="0" fontId="0" fillId="30" borderId="23" xfId="0" applyBorder="1" applyFill="1" applyAlignment="1">
      <alignment horizontal="center" vertical="center"/>
    </xf>
    <xf numFmtId="0" fontId="0" fillId="30" borderId="24" xfId="0" applyBorder="1" applyFill="1" applyAlignment="1">
      <alignment horizontal="center" vertical="center"/>
    </xf>
    <xf numFmtId="0" fontId="0" fillId="22" borderId="25" xfId="0" applyBorder="1" applyFill="1" applyAlignment="1">
      <alignment horizontal="center" vertical="center"/>
    </xf>
    <xf numFmtId="0" fontId="0" fillId="22" borderId="26" xfId="0" applyBorder="1" applyFill="1" applyAlignment="1">
      <alignment horizontal="center" vertical="center"/>
    </xf>
    <xf numFmtId="0" fontId="0" fillId="22" borderId="27" xfId="0" applyBorder="1" applyFill="1" applyAlignment="1">
      <alignment horizontal="center" vertical="center"/>
    </xf>
    <xf numFmtId="0" fontId="0" fillId="30" borderId="28" xfId="0" applyBorder="1" applyFill="1" applyAlignment="1">
      <alignment horizontal="center" vertical="center"/>
    </xf>
    <xf numFmtId="0" fontId="0" fillId="26" borderId="29" xfId="0" applyBorder="1" applyFill="1" applyAlignment="1">
      <alignment horizontal="center" vertical="center"/>
    </xf>
    <xf numFmtId="0" fontId="0" fillId="26" borderId="30" xfId="0" applyBorder="1" applyFill="1" applyAlignment="1">
      <alignment horizontal="center" vertical="center"/>
    </xf>
    <xf numFmtId="0" fontId="0" fillId="22" borderId="31" xfId="0" applyBorder="1" applyFill="1" applyAlignment="1">
      <alignment horizontal="center" vertical="center"/>
    </xf>
    <xf numFmtId="0" fontId="0" fillId="22" borderId="32" xfId="0" applyBorder="1" applyFill="1" applyAlignment="1">
      <alignment horizontal="center" vertical="center"/>
    </xf>
    <xf numFmtId="0" fontId="0" fillId="22" borderId="30" xfId="0" applyBorder="1" applyFill="1" applyAlignment="1">
      <alignment horizontal="center" vertical="center"/>
    </xf>
    <xf numFmtId="0" fontId="0" fillId="14" borderId="31" xfId="0" applyBorder="1" applyFill="1" applyAlignment="1">
      <alignment horizontal="center" vertical="center"/>
    </xf>
    <xf numFmtId="0" fontId="0" fillId="14" borderId="32" xfId="0" applyBorder="1" applyFill="1" applyAlignment="1">
      <alignment horizontal="center" vertical="center"/>
    </xf>
    <xf numFmtId="0" fontId="0" fillId="14" borderId="30" xfId="0" applyBorder="1" applyFill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30" borderId="33" xfId="0" applyBorder="1" applyFill="1" applyAlignment="1">
      <alignment horizontal="center" vertical="center"/>
    </xf>
    <xf numFmtId="0" fontId="0" fillId="26" borderId="34" xfId="0" applyBorder="1" applyFill="1" applyAlignment="1">
      <alignment horizontal="center" vertical="center"/>
    </xf>
    <xf numFmtId="0" fontId="0" fillId="26" borderId="35" xfId="0" applyBorder="1" applyFill="1" applyAlignment="1">
      <alignment horizontal="center" vertical="center"/>
    </xf>
    <xf numFmtId="0" fontId="0" fillId="22" borderId="36" xfId="0" applyBorder="1" applyFill="1" applyAlignment="1">
      <alignment horizontal="center" vertical="center"/>
    </xf>
    <xf numFmtId="0" fontId="0" fillId="22" borderId="37" xfId="0" applyBorder="1" applyFill="1" applyAlignment="1">
      <alignment horizontal="center" vertical="center"/>
    </xf>
    <xf numFmtId="0" fontId="0" fillId="22" borderId="35" xfId="0" applyBorder="1" applyFill="1" applyAlignment="1">
      <alignment horizontal="center" vertical="center"/>
    </xf>
    <xf numFmtId="0" fontId="0" fillId="14" borderId="36" xfId="0" applyBorder="1" applyFill="1" applyAlignment="1">
      <alignment horizontal="center" vertical="center"/>
    </xf>
    <xf numFmtId="0" fontId="0" fillId="14" borderId="37" xfId="0" applyBorder="1" applyFill="1" applyAlignment="1">
      <alignment horizontal="center" vertical="center"/>
    </xf>
    <xf numFmtId="0" fontId="0" fillId="14" borderId="35" xfId="0" applyBorder="1" applyFill="1" applyAlignment="1">
      <alignment horizontal="center" vertical="center"/>
    </xf>
    <xf numFmtId="0" fontId="0" fillId="33" borderId="28" xfId="0" applyBorder="1" applyFill="1" applyAlignment="1">
      <alignment horizontal="center" vertical="center"/>
    </xf>
    <xf numFmtId="0" fontId="0" fillId="33" borderId="22" xfId="0" applyBorder="1" applyFill="1" applyAlignment="1">
      <alignment horizontal="center" vertical="center"/>
    </xf>
    <xf numFmtId="0" fontId="0" fillId="33" borderId="24" xfId="0" applyBorder="1" applyFill="1" applyAlignment="1">
      <alignment horizontal="center" vertical="center"/>
    </xf>
    <xf numFmtId="0" fontId="0" fillId="33" borderId="33" xfId="0" applyBorder="1" applyFill="1" applyAlignment="1">
      <alignment horizontal="center" vertical="center"/>
    </xf>
    <xf numFmtId="0" fontId="0" fillId="33" borderId="23" xfId="0" applyBorder="1" applyFill="1" applyAlignment="1">
      <alignment horizontal="center" vertical="center"/>
    </xf>
    <xf numFmtId="0" fontId="0" fillId="33" borderId="29" xfId="0" applyBorder="1" applyFill="1" applyAlignment="1">
      <alignment horizontal="center" vertical="center"/>
    </xf>
    <xf numFmtId="0" fontId="0" fillId="33" borderId="14" xfId="0" applyBorder="1" applyFill="1" applyAlignment="1">
      <alignment horizontal="center" vertical="center"/>
    </xf>
    <xf numFmtId="0" fontId="0" fillId="33" borderId="16" xfId="0" applyBorder="1" applyFill="1" applyAlignment="1">
      <alignment horizontal="center" vertical="center"/>
    </xf>
    <xf numFmtId="0" fontId="0" fillId="33" borderId="34" xfId="0" applyBorder="1" applyFill="1" applyAlignment="1">
      <alignment horizontal="center" vertical="center"/>
    </xf>
    <xf numFmtId="0" fontId="0" fillId="33" borderId="15" xfId="0" applyBorder="1" applyFill="1" applyAlignment="1">
      <alignment horizontal="center" vertical="center"/>
    </xf>
    <xf numFmtId="0" fontId="0" fillId="33" borderId="30" xfId="0" applyBorder="1" applyFill="1" applyAlignment="1">
      <alignment horizontal="center" vertical="center"/>
    </xf>
    <xf numFmtId="0" fontId="0" fillId="33" borderId="19" xfId="0" applyBorder="1" applyFill="1" applyAlignment="1">
      <alignment horizontal="center" vertical="center"/>
    </xf>
    <xf numFmtId="0" fontId="0" fillId="33" borderId="21" xfId="0" applyBorder="1" applyFill="1" applyAlignment="1">
      <alignment horizontal="center" vertical="center"/>
    </xf>
    <xf numFmtId="0" fontId="0" fillId="33" borderId="35" xfId="0" applyBorder="1" applyFill="1" applyAlignment="1">
      <alignment horizontal="center" vertical="center"/>
    </xf>
    <xf numFmtId="0" fontId="0" fillId="33" borderId="20" xfId="0" applyBorder="1" applyFill="1" applyAlignment="1">
      <alignment horizontal="center" vertical="center"/>
    </xf>
    <xf numFmtId="0" fontId="0" fillId="33" borderId="31" xfId="0" applyBorder="1" applyFill="1" applyAlignment="1">
      <alignment horizontal="center" vertical="center"/>
    </xf>
    <xf numFmtId="0" fontId="0" fillId="33" borderId="25" xfId="0" applyBorder="1" applyFill="1" applyAlignment="1">
      <alignment horizontal="center" vertical="center"/>
    </xf>
    <xf numFmtId="0" fontId="0" fillId="33" borderId="27" xfId="0" applyBorder="1" applyFill="1" applyAlignment="1">
      <alignment horizontal="center" vertical="center"/>
    </xf>
    <xf numFmtId="0" fontId="0" fillId="33" borderId="36" xfId="0" applyBorder="1" applyFill="1" applyAlignment="1">
      <alignment horizontal="center" vertical="center"/>
    </xf>
    <xf numFmtId="0" fontId="0" fillId="33" borderId="26" xfId="0" applyBorder="1" applyFill="1" applyAlignment="1">
      <alignment horizontal="center" vertical="center"/>
    </xf>
    <xf numFmtId="0" fontId="0" fillId="33" borderId="32" xfId="0" applyBorder="1" applyFill="1" applyAlignment="1">
      <alignment horizontal="center" vertical="center"/>
    </xf>
    <xf numFmtId="0" fontId="0" fillId="33" borderId="17" xfId="0" applyBorder="1" applyFill="1" applyAlignment="1">
      <alignment horizontal="center" vertical="center"/>
    </xf>
    <xf numFmtId="0" fontId="0" fillId="33" borderId="18" xfId="0" applyBorder="1" applyFill="1" applyAlignment="1">
      <alignment horizontal="center" vertical="center"/>
    </xf>
    <xf numFmtId="0" fontId="0" fillId="33" borderId="37" xfId="0" applyBorder="1" applyFill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30" borderId="38" xfId="0" applyBorder="1" applyFill="1" applyAlignment="1">
      <alignment horizontal="center" vertical="center"/>
    </xf>
    <xf numFmtId="0" fontId="0" fillId="26" borderId="39" xfId="0" applyBorder="1" applyFill="1" applyAlignment="1">
      <alignment horizontal="center" vertical="center"/>
    </xf>
    <xf numFmtId="0" fontId="0" fillId="26" borderId="40" xfId="0" applyBorder="1" applyFill="1" applyAlignment="1">
      <alignment horizontal="center" vertical="center"/>
    </xf>
    <xf numFmtId="0" fontId="0" fillId="22" borderId="13" xfId="0" applyBorder="1" applyFill="1" applyAlignment="1">
      <alignment horizontal="center" vertical="center"/>
    </xf>
    <xf numFmtId="0" fontId="0" fillId="22" borderId="41" xfId="0" applyBorder="1" applyFill="1" applyAlignment="1">
      <alignment horizontal="center" vertical="center"/>
    </xf>
    <xf numFmtId="0" fontId="0" fillId="22" borderId="40" xfId="0" applyBorder="1" applyFill="1" applyAlignment="1">
      <alignment horizontal="center" vertical="center"/>
    </xf>
    <xf numFmtId="0" fontId="0" fillId="14" borderId="13" xfId="0" applyBorder="1" applyFill="1" applyAlignment="1">
      <alignment horizontal="center" vertical="center"/>
    </xf>
    <xf numFmtId="0" fontId="0" fillId="14" borderId="41" xfId="0" applyBorder="1" applyFill="1" applyAlignment="1">
      <alignment horizontal="center" vertical="center"/>
    </xf>
    <xf numFmtId="0" fontId="0" fillId="14" borderId="40" xfId="0" applyBorder="1" applyFill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30" borderId="42" xfId="0" applyBorder="1" applyFill="1" applyAlignment="1">
      <alignment horizontal="center" vertical="center"/>
    </xf>
    <xf numFmtId="0" fontId="0" fillId="30" borderId="43" xfId="0" applyBorder="1" applyFill="1" applyAlignment="1">
      <alignment horizontal="center" vertical="center"/>
    </xf>
    <xf numFmtId="0" fontId="0" fillId="26" borderId="44" xfId="0" applyBorder="1" applyFill="1" applyAlignment="1">
      <alignment horizontal="center" vertical="center"/>
    </xf>
    <xf numFmtId="0" fontId="0" fillId="26" borderId="45" xfId="0" applyBorder="1" applyFill="1" applyAlignment="1">
      <alignment horizontal="center" vertical="center"/>
    </xf>
    <xf numFmtId="0" fontId="0" fillId="26" borderId="46" xfId="0" applyBorder="1" applyFill="1" applyAlignment="1">
      <alignment horizontal="center" vertical="center"/>
    </xf>
    <xf numFmtId="0" fontId="0" fillId="26" borderId="47" xfId="0" applyBorder="1" applyFill="1" applyAlignment="1">
      <alignment horizontal="center" vertical="center"/>
    </xf>
    <xf numFmtId="0" fontId="0" fillId="22" borderId="48" xfId="0" applyBorder="1" applyFill="1" applyAlignment="1">
      <alignment horizontal="center" vertical="center"/>
    </xf>
    <xf numFmtId="0" fontId="0" fillId="22" borderId="49" xfId="0" applyBorder="1" applyFill="1" applyAlignment="1">
      <alignment horizontal="center" vertical="center"/>
    </xf>
    <xf numFmtId="0" fontId="0" fillId="22" borderId="50" xfId="0" applyBorder="1" applyFill="1" applyAlignment="1">
      <alignment horizontal="center" vertical="center"/>
    </xf>
    <xf numFmtId="0" fontId="0" fillId="22" borderId="51" xfId="0" applyBorder="1" applyFill="1" applyAlignment="1">
      <alignment horizontal="center" vertical="center"/>
    </xf>
    <xf numFmtId="0" fontId="0" fillId="22" borderId="46" xfId="0" applyBorder="1" applyFill="1" applyAlignment="1">
      <alignment horizontal="center" vertical="center"/>
    </xf>
    <xf numFmtId="0" fontId="0" fillId="22" borderId="47" xfId="0" applyBorder="1" applyFill="1" applyAlignment="1">
      <alignment horizontal="center" vertical="center"/>
    </xf>
    <xf numFmtId="0" fontId="0" fillId="14" borderId="48" xfId="0" applyBorder="1" applyFill="1" applyAlignment="1">
      <alignment horizontal="center" vertical="center"/>
    </xf>
    <xf numFmtId="0" fontId="0" fillId="14" borderId="49" xfId="0" applyBorder="1" applyFill="1" applyAlignment="1">
      <alignment horizontal="center" vertical="center"/>
    </xf>
    <xf numFmtId="0" fontId="0" fillId="14" borderId="50" xfId="0" applyBorder="1" applyFill="1" applyAlignment="1">
      <alignment horizontal="center" vertical="center"/>
    </xf>
    <xf numFmtId="0" fontId="0" fillId="14" borderId="51" xfId="0" applyBorder="1" applyFill="1" applyAlignment="1">
      <alignment horizontal="center" vertical="center"/>
    </xf>
    <xf numFmtId="0" fontId="0" fillId="14" borderId="46" xfId="0" applyBorder="1" applyFill="1" applyAlignment="1">
      <alignment horizontal="center" vertical="center"/>
    </xf>
    <xf numFmtId="0" fontId="0" fillId="14" borderId="47" xfId="0" applyBorder="1" applyFill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30" borderId="53" xfId="0" applyBorder="1" applyFill="1" applyAlignment="1">
      <alignment horizontal="center" vertical="center"/>
    </xf>
    <xf numFmtId="0" fontId="0" fillId="26" borderId="53" xfId="0" applyBorder="1" applyFill="1" applyAlignment="1">
      <alignment horizontal="center" vertical="center"/>
    </xf>
    <xf numFmtId="0" fontId="0" fillId="22" borderId="53" xfId="0" applyBorder="1" applyFill="1" applyAlignment="1">
      <alignment horizontal="center" vertical="center"/>
    </xf>
    <xf numFmtId="0" fontId="0" fillId="14" borderId="53" xfId="0" applyBorder="1" applyFill="1" applyAlignment="1">
      <alignment horizontal="center" vertical="center"/>
    </xf>
    <xf numFmtId="0" fontId="0" fillId="14" borderId="54" xfId="0" applyBorder="1" applyFill="1" applyAlignment="1">
      <alignment horizontal="center" vertical="center"/>
    </xf>
    <xf numFmtId="0" fontId="0" fillId="22" borderId="44" xfId="0" applyBorder="1" applyFill="1" applyAlignment="1">
      <alignment horizontal="center" vertical="center"/>
    </xf>
    <xf numFmtId="0" fontId="0" fillId="22" borderId="16" xfId="0" applyBorder="1" applyFill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30" borderId="55" xfId="0" applyBorder="1" applyFill="1" applyAlignment="1">
      <alignment horizontal="center" vertical="center"/>
    </xf>
    <xf numFmtId="0" fontId="0" fillId="26" borderId="52" xfId="0" applyBorder="1" applyFill="1" applyAlignment="1">
      <alignment horizontal="center" vertical="center"/>
    </xf>
    <xf numFmtId="0" fontId="0" fillId="26" borderId="54" xfId="0" applyBorder="1" applyFill="1" applyAlignment="1">
      <alignment horizontal="center" vertical="center"/>
    </xf>
    <xf numFmtId="0" fontId="0" fillId="22" borderId="52" xfId="0" applyBorder="1" applyFill="1" applyAlignment="1">
      <alignment horizontal="center" vertical="center"/>
    </xf>
    <xf numFmtId="0" fontId="0" fillId="22" borderId="54" xfId="0" applyBorder="1" applyFill="1" applyAlignment="1">
      <alignment horizontal="center" vertical="center"/>
    </xf>
    <xf numFmtId="0" fontId="0" fillId="14" borderId="56" xfId="0" applyBorder="1" applyFill="1" applyAlignment="1">
      <alignment horizontal="center" vertical="center"/>
    </xf>
    <xf numFmtId="0" fontId="0" fillId="35" borderId="2" xfId="0" applyBorder="1" applyFill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30" borderId="57" xfId="0" applyBorder="1" applyAlignment="1">
      <alignment horizontal="center" vertical="center"/>
    </xf>
    <xf numFmtId="0" fontId="0" fillId="26" borderId="58" xfId="0" applyBorder="1" applyAlignment="1">
      <alignment horizontal="center" vertical="center"/>
    </xf>
    <xf numFmtId="0" fontId="0" fillId="26" borderId="59" xfId="0" applyBorder="1" applyAlignment="1">
      <alignment horizontal="center" vertical="center"/>
    </xf>
    <xf numFmtId="0" fontId="0" fillId="22" borderId="60" xfId="0" applyBorder="1" applyAlignment="1">
      <alignment horizontal="center" vertical="center"/>
    </xf>
    <xf numFmtId="0" fontId="0" fillId="22" borderId="61" xfId="0" applyBorder="1" applyAlignment="1">
      <alignment horizontal="center" vertical="center"/>
    </xf>
    <xf numFmtId="0" fontId="0" fillId="22" borderId="59" xfId="0" applyBorder="1" applyAlignment="1">
      <alignment horizontal="center" vertical="center"/>
    </xf>
    <xf numFmtId="0" fontId="0" fillId="14" borderId="60" xfId="0" applyBorder="1" applyAlignment="1">
      <alignment horizontal="center" vertical="center"/>
    </xf>
    <xf numFmtId="0" fontId="0" fillId="14" borderId="61" xfId="0" applyBorder="1" applyAlignment="1">
      <alignment horizontal="center" vertical="center"/>
    </xf>
    <xf numFmtId="0" fontId="0" fillId="14" borderId="59" xfId="0" applyBorder="1" applyAlignment="1">
      <alignment horizontal="center" vertical="center"/>
    </xf>
    <xf numFmtId="0" fontId="0" fillId="36" borderId="2" xfId="0" applyBorder="1" applyFill="1" applyAlignment="1">
      <alignment horizontal="center" vertical="center"/>
    </xf>
    <xf numFmtId="0" fontId="0" fillId="10" borderId="2" xfId="0" applyBorder="1" applyFill="1" applyAlignment="1">
      <alignment horizontal="center" vertical="center"/>
    </xf>
    <xf numFmtId="0" fontId="0" fillId="10" borderId="2" xfId="0" applyBorder="1" applyFill="1" applyAlignment="0">
      <alignment vertical="center"/>
    </xf>
    <xf numFmtId="0" fontId="0" fillId="10" borderId="0" xfId="0" applyFill="1" applyAlignment="0">
      <alignment vertical="center"/>
    </xf>
    <xf numFmtId="0" fontId="0" fillId="15" borderId="2" xfId="0" applyBorder="1" applyFill="1" applyAlignment="1">
      <alignment horizontal="center" vertical="center"/>
    </xf>
    <xf numFmtId="0" fontId="23" fillId="0" borderId="0" xfId="0" applyNumberFormat="1" applyBorder="1" applyFill="1" applyAlignment="1">
      <alignment vertical="center"/>
    </xf>
    <xf numFmtId="0" fontId="24" fillId="0" borderId="0" xfId="0" applyNumberFormat="1" applyBorder="1" applyFill="1" applyAlignment="1">
      <alignment horizontal="center" vertical="center"/>
    </xf>
    <xf numFmtId="0" fontId="26" fillId="0" borderId="0" xfId="0" applyNumberFormat="1" applyBorder="1" applyFill="1" applyAlignment="1">
      <alignment horizontal="center" vertical="center"/>
    </xf>
    <xf numFmtId="0" fontId="0" fillId="15" borderId="62" xfId="0" applyBorder="1" applyFill="1" applyAlignment="1">
      <alignment horizontal="center" vertical="center"/>
    </xf>
    <xf numFmtId="0" fontId="0" fillId="33" borderId="62" xfId="0" applyBorder="1" applyFill="1" applyAlignment="1">
      <alignment horizontal="center" vertical="center"/>
    </xf>
    <xf numFmtId="0" fontId="0" fillId="0" borderId="62" xfId="0" applyBorder="1" applyAlignment="0">
      <alignment vertical="center"/>
    </xf>
    <xf numFmtId="0" fontId="0" fillId="10" borderId="62" xfId="0" applyBorder="1" applyFill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3" borderId="3" xfId="0" applyBorder="1" applyFill="1" applyAlignment="1">
      <alignment horizontal="center" vertical="center"/>
    </xf>
    <xf numFmtId="0" fontId="0" fillId="10" borderId="14" xfId="0" applyBorder="1" applyFill="1" applyAlignment="1">
      <alignment horizontal="center" vertical="center"/>
    </xf>
    <xf numFmtId="0" fontId="0" fillId="10" borderId="15" xfId="0" applyBorder="1" applyFill="1" applyAlignment="1">
      <alignment horizontal="center" vertical="center"/>
    </xf>
    <xf numFmtId="0" fontId="0" fillId="10" borderId="16" xfId="0" applyBorder="1" applyFill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16" borderId="64" xfId="0" applyBorder="1" applyFill="1" applyAlignment="1">
      <alignment horizontal="center" vertical="center"/>
    </xf>
    <xf numFmtId="0" fontId="0" fillId="33" borderId="63" xfId="0" applyBorder="1" applyFill="1" applyAlignment="1">
      <alignment horizontal="center" vertical="center"/>
    </xf>
    <xf numFmtId="0" fontId="0" fillId="10" borderId="29" xfId="0" applyBorder="1" applyFill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0" borderId="34" xfId="0" applyBorder="1" applyFill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10" borderId="45" xfId="0" applyBorder="1" applyFill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6" borderId="67" xfId="0" applyBorder="1" applyFill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36" borderId="22" xfId="0" applyBorder="1" applyFill="1" applyAlignment="1">
      <alignment horizontal="center" vertical="center"/>
    </xf>
    <xf numFmtId="0" fontId="0" fillId="36" borderId="14" xfId="0" applyBorder="1" applyFill="1" applyAlignment="1">
      <alignment horizontal="center" vertical="center"/>
    </xf>
    <xf numFmtId="0" fontId="0" fillId="36" borderId="19" xfId="0" applyBorder="1" applyFill="1" applyAlignment="1">
      <alignment horizontal="center" vertical="center"/>
    </xf>
    <xf numFmtId="0" fontId="0" fillId="39" borderId="22" xfId="0" applyBorder="1" applyFill="1" applyAlignment="1">
      <alignment horizontal="center" vertical="center"/>
    </xf>
    <xf numFmtId="0" fontId="0" fillId="39" borderId="14" xfId="0" applyBorder="1" applyFill="1" applyAlignment="1">
      <alignment horizontal="center" vertical="center"/>
    </xf>
    <xf numFmtId="0" fontId="0" fillId="39" borderId="19" xfId="0" applyBorder="1" applyFill="1" applyAlignment="1">
      <alignment horizontal="center" vertical="center"/>
    </xf>
    <xf numFmtId="0" fontId="0" fillId="39" borderId="17" xfId="0" applyBorder="1" applyFill="1" applyAlignment="1">
      <alignment horizontal="center" vertical="center"/>
    </xf>
    <xf numFmtId="0" fontId="0" fillId="39" borderId="25" xfId="0" applyBorder="1" applyFill="1" applyAlignment="1">
      <alignment horizontal="center" vertical="center"/>
    </xf>
    <xf numFmtId="0" fontId="0" fillId="39" borderId="26" xfId="0" applyBorder="1" applyFill="1" applyAlignment="1">
      <alignment horizontal="center" vertical="center"/>
    </xf>
    <xf numFmtId="0" fontId="0" fillId="39" borderId="62" xfId="0" applyBorder="1" applyFill="1" applyAlignment="1">
      <alignment horizontal="center" vertical="center"/>
    </xf>
    <xf numFmtId="0" fontId="0" fillId="39" borderId="20" xfId="0" applyBorder="1" applyFill="1" applyAlignment="1">
      <alignment horizontal="center" vertical="center"/>
    </xf>
    <xf numFmtId="0" fontId="0" fillId="39" borderId="23" xfId="0" applyBorder="1" applyFill="1" applyAlignment="1">
      <alignment horizontal="center" vertical="center"/>
    </xf>
    <xf numFmtId="0" fontId="0" fillId="39" borderId="15" xfId="0" applyBorder="1" applyFill="1" applyAlignment="1">
      <alignment horizontal="center" vertical="center"/>
    </xf>
    <xf numFmtId="0" fontId="0" fillId="39" borderId="2" xfId="0" applyBorder="1" applyFill="1" applyAlignment="1">
      <alignment horizontal="center" vertical="center"/>
    </xf>
    <xf numFmtId="0" fontId="0" fillId="39" borderId="18" xfId="0" applyBorder="1" applyFill="1" applyAlignment="1">
      <alignment horizontal="center" vertical="center"/>
    </xf>
    <xf numFmtId="0" fontId="0" fillId="39" borderId="21" xfId="0" applyBorder="1" applyFill="1" applyAlignment="1">
      <alignment horizontal="center" vertical="center"/>
    </xf>
    <xf numFmtId="0" fontId="0" fillId="39" borderId="24" xfId="0" applyBorder="1" applyFill="1" applyAlignment="1">
      <alignment horizontal="center" vertical="center"/>
    </xf>
    <xf numFmtId="0" fontId="0" fillId="39" borderId="16" xfId="0" applyBorder="1" applyFill="1" applyAlignment="1">
      <alignment horizontal="center" vertical="center"/>
    </xf>
    <xf numFmtId="0" fontId="0" fillId="39" borderId="27" xfId="0" applyBorder="1" applyFill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33" borderId="68" xfId="0" applyBorder="1" applyFill="1" applyAlignment="1">
      <alignment horizontal="center" vertical="center"/>
    </xf>
    <xf numFmtId="0" fontId="0" fillId="33" borderId="1" xfId="0" applyBorder="1" applyFill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16" borderId="71" xfId="0" applyBorder="1" applyFill="1" applyAlignment="1">
      <alignment horizontal="center" vertical="center"/>
    </xf>
    <xf numFmtId="0" fontId="0" fillId="16" borderId="62" xfId="0" applyBorder="1" applyFill="1" applyAlignment="1">
      <alignment horizontal="center" vertical="center"/>
    </xf>
    <xf numFmtId="0" fontId="0" fillId="33" borderId="72" xfId="0" applyBorder="1" applyFill="1" applyAlignment="1">
      <alignment horizontal="center" vertical="center"/>
    </xf>
    <xf numFmtId="0" fontId="0" fillId="33" borderId="73" xfId="0" applyBorder="1" applyFill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10" borderId="52" xfId="0" applyBorder="1" applyFill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16" borderId="75" xfId="0" applyBorder="1" applyFill="1" applyAlignment="1">
      <alignment horizontal="center" vertical="center"/>
    </xf>
    <xf numFmtId="0" fontId="0" fillId="16" borderId="53" xfId="0" applyBorder="1" applyFill="1" applyAlignment="1">
      <alignment horizontal="center" vertical="center"/>
    </xf>
    <xf numFmtId="0" fontId="0" fillId="16" borderId="76" xfId="0" applyBorder="1" applyFill="1" applyAlignment="1">
      <alignment horizontal="center" vertical="center"/>
    </xf>
    <xf numFmtId="0" fontId="0" fillId="16" borderId="32" xfId="0" applyBorder="1" applyFill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11" borderId="21" xfId="0" applyBorder="1" applyFill="1" applyAlignment="1">
      <alignment horizontal="center" vertical="center"/>
    </xf>
    <xf numFmtId="0" fontId="0" fillId="11" borderId="53" xfId="0" applyBorder="1" applyFill="1" applyAlignment="1">
      <alignment horizontal="center" vertical="center"/>
    </xf>
    <xf numFmtId="0" fontId="0" fillId="11" borderId="70" xfId="0" applyBorder="1" applyFill="1" applyAlignment="1">
      <alignment horizontal="center" vertical="center"/>
    </xf>
    <xf numFmtId="0" fontId="0" fillId="11" borderId="49" xfId="0" applyBorder="1" applyFill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22" borderId="68" xfId="0" applyBorder="1" applyFill="1" applyAlignment="1">
      <alignment horizontal="center" vertical="center"/>
    </xf>
    <xf numFmtId="0" fontId="0" fillId="22" borderId="1" xfId="0" applyBorder="1" applyFill="1" applyAlignment="1">
      <alignment horizontal="center" vertical="center"/>
    </xf>
    <xf numFmtId="0" fontId="0" fillId="22" borderId="69" xfId="0" applyBorder="1" applyFill="1" applyAlignment="1">
      <alignment horizontal="center" vertical="center"/>
    </xf>
    <xf numFmtId="0" fontId="0" fillId="22" borderId="78" xfId="0" applyBorder="1" applyAlignment="1">
      <alignment horizontal="center" vertical="center"/>
    </xf>
    <xf numFmtId="0" fontId="0" fillId="22" borderId="79" xfId="0" applyBorder="1" applyFill="1" applyAlignment="1">
      <alignment horizontal="center" vertical="center"/>
    </xf>
    <xf numFmtId="0" fontId="0" fillId="22" borderId="70" xfId="0" applyBorder="1" applyFill="1" applyAlignment="1">
      <alignment horizontal="center" vertical="center"/>
    </xf>
    <xf numFmtId="0" fontId="0" fillId="39" borderId="68" xfId="0" applyBorder="1" applyFill="1" applyAlignment="1">
      <alignment horizontal="center" vertical="center"/>
    </xf>
    <xf numFmtId="0" fontId="0" fillId="39" borderId="1" xfId="0" applyBorder="1" applyFill="1" applyAlignment="1">
      <alignment horizontal="center" vertical="center"/>
    </xf>
    <xf numFmtId="0" fontId="0" fillId="39" borderId="70" xfId="0" applyBorder="1" applyFill="1" applyAlignment="1">
      <alignment horizontal="center" vertical="center"/>
    </xf>
    <xf numFmtId="0" fontId="0" fillId="40" borderId="25" xfId="0" applyBorder="1" applyFill="1" applyAlignment="1">
      <alignment horizontal="center" vertical="center"/>
    </xf>
    <xf numFmtId="0" fontId="0" fillId="40" borderId="26" xfId="0" applyBorder="1" applyFill="1" applyAlignment="1">
      <alignment horizontal="center" vertical="center"/>
    </xf>
    <xf numFmtId="0" fontId="0" fillId="40" borderId="31" xfId="0" applyBorder="1" applyFill="1" applyAlignment="1">
      <alignment horizontal="center" vertical="center"/>
    </xf>
    <xf numFmtId="0" fontId="0" fillId="40" borderId="60" xfId="0" applyBorder="1" applyFill="1" applyAlignment="1">
      <alignment horizontal="center" vertical="center"/>
    </xf>
    <xf numFmtId="0" fontId="0" fillId="40" borderId="36" xfId="0" applyBorder="1" applyFill="1" applyAlignment="1">
      <alignment horizontal="center" vertical="center"/>
    </xf>
    <xf numFmtId="0" fontId="0" fillId="40" borderId="27" xfId="0" applyBorder="1" applyFill="1" applyAlignment="1">
      <alignment horizontal="center" vertical="center"/>
    </xf>
    <xf numFmtId="0" fontId="0" fillId="40" borderId="17" xfId="0" applyBorder="1" applyFill="1" applyAlignment="1">
      <alignment horizontal="center" vertical="center"/>
    </xf>
    <xf numFmtId="0" fontId="0" fillId="40" borderId="62" xfId="0" applyBorder="1" applyFill="1" applyAlignment="1">
      <alignment horizontal="center" vertical="center"/>
    </xf>
    <xf numFmtId="0" fontId="0" fillId="40" borderId="32" xfId="0" applyBorder="1" applyFill="1" applyAlignment="1">
      <alignment horizontal="center" vertical="center"/>
    </xf>
    <xf numFmtId="0" fontId="0" fillId="40" borderId="61" xfId="0" applyBorder="1" applyFill="1" applyAlignment="1">
      <alignment horizontal="center" vertical="center"/>
    </xf>
    <xf numFmtId="0" fontId="0" fillId="40" borderId="37" xfId="0" applyBorder="1" applyFill="1" applyAlignment="1">
      <alignment horizontal="center" vertical="center"/>
    </xf>
    <xf numFmtId="0" fontId="0" fillId="40" borderId="18" xfId="0" applyBorder="1" applyFill="1" applyAlignment="1">
      <alignment horizontal="center" vertical="center"/>
    </xf>
    <xf numFmtId="0" fontId="0" fillId="40" borderId="19" xfId="0" applyBorder="1" applyFill="1" applyAlignment="1">
      <alignment horizontal="center" vertical="center"/>
    </xf>
    <xf numFmtId="0" fontId="0" fillId="40" borderId="20" xfId="0" applyBorder="1" applyFill="1" applyAlignment="1">
      <alignment horizontal="center" vertical="center"/>
    </xf>
    <xf numFmtId="0" fontId="0" fillId="40" borderId="30" xfId="0" applyBorder="1" applyFill="1" applyAlignment="1">
      <alignment horizontal="center" vertical="center"/>
    </xf>
    <xf numFmtId="0" fontId="0" fillId="40" borderId="59" xfId="0" applyBorder="1" applyFill="1" applyAlignment="1">
      <alignment horizontal="center" vertical="center"/>
    </xf>
    <xf numFmtId="0" fontId="0" fillId="40" borderId="35" xfId="0" applyBorder="1" applyFill="1" applyAlignment="1">
      <alignment horizontal="center" vertical="center"/>
    </xf>
    <xf numFmtId="0" fontId="0" fillId="40" borderId="21" xfId="0" applyBorder="1" applyFill="1" applyAlignment="1">
      <alignment horizontal="center" vertical="center"/>
    </xf>
    <xf numFmtId="0" fontId="0" fillId="26" borderId="63" xfId="0" applyBorder="1" applyFill="1" applyAlignment="1">
      <alignment horizontal="center" vertical="center"/>
    </xf>
    <xf numFmtId="0" fontId="0" fillId="26" borderId="3" xfId="0" applyBorder="1" applyFill="1" applyAlignment="1">
      <alignment horizontal="center" vertical="center"/>
    </xf>
    <xf numFmtId="0" fontId="0" fillId="26" borderId="65" xfId="0" applyBorder="1" applyFill="1" applyAlignment="1">
      <alignment horizontal="center" vertical="center"/>
    </xf>
    <xf numFmtId="0" fontId="0" fillId="26" borderId="80" xfId="0" applyBorder="1" applyAlignment="1">
      <alignment horizontal="center" vertical="center"/>
    </xf>
    <xf numFmtId="0" fontId="0" fillId="26" borderId="66" xfId="0" applyBorder="1" applyFill="1" applyAlignment="1">
      <alignment horizontal="center" vertical="center"/>
    </xf>
    <xf numFmtId="0" fontId="0" fillId="26" borderId="64" xfId="0" applyBorder="1" applyFill="1" applyAlignment="1">
      <alignment horizontal="center" vertical="center"/>
    </xf>
    <xf numFmtId="0" fontId="0" fillId="40" borderId="14" xfId="0" applyBorder="1" applyFill="1" applyAlignment="1">
      <alignment horizontal="center" vertical="center"/>
    </xf>
    <xf numFmtId="0" fontId="0" fillId="40" borderId="15" xfId="0" applyBorder="1" applyFill="1" applyAlignment="1">
      <alignment horizontal="center" vertical="center"/>
    </xf>
    <xf numFmtId="0" fontId="0" fillId="40" borderId="16" xfId="0" applyBorder="1" applyFill="1" applyAlignment="1">
      <alignment horizontal="center" vertical="center"/>
    </xf>
    <xf numFmtId="0" fontId="0" fillId="40" borderId="29" xfId="0" applyBorder="1" applyFill="1" applyAlignment="1">
      <alignment horizontal="center" vertical="center"/>
    </xf>
    <xf numFmtId="0" fontId="0" fillId="39" borderId="37" xfId="0" applyBorder="1" applyFill="1" applyAlignment="1">
      <alignment horizontal="center" vertical="center"/>
    </xf>
    <xf numFmtId="0" fontId="0" fillId="39" borderId="35" xfId="0" applyBorder="1" applyFill="1" applyAlignment="1">
      <alignment horizontal="center" vertical="center"/>
    </xf>
    <xf numFmtId="0" fontId="0" fillId="22" borderId="62" xfId="0" applyBorder="1" applyFill="1" applyAlignment="1">
      <alignment horizontal="center" vertical="center"/>
    </xf>
    <xf numFmtId="0" fontId="0" fillId="14" borderId="62" xfId="0" applyBorder="1" applyFill="1" applyAlignment="1">
      <alignment horizontal="center" vertical="center"/>
    </xf>
    <xf numFmtId="0" fontId="0" fillId="39" borderId="63" xfId="0" applyBorder="1" applyFill="1" applyAlignment="1">
      <alignment horizontal="center" vertical="center"/>
    </xf>
    <xf numFmtId="0" fontId="0" fillId="39" borderId="3" xfId="0" applyBorder="1" applyFill="1" applyAlignment="1">
      <alignment horizontal="center" vertical="center"/>
    </xf>
    <xf numFmtId="0" fontId="0" fillId="39" borderId="64" xfId="0" applyBorder="1" applyFill="1" applyAlignment="1">
      <alignment horizontal="center" vertical="center"/>
    </xf>
    <xf numFmtId="0" fontId="0" fillId="22" borderId="14" xfId="0" applyBorder="1" applyFill="1" applyAlignment="1">
      <alignment horizontal="center" vertical="center"/>
    </xf>
    <xf numFmtId="0" fontId="0" fillId="39" borderId="29" xfId="0" applyBorder="1" applyFill="1" applyAlignment="1">
      <alignment horizontal="center" vertical="center"/>
    </xf>
    <xf numFmtId="0" fontId="0" fillId="39" borderId="32" xfId="0" applyBorder="1" applyFill="1" applyAlignment="1">
      <alignment horizontal="center" vertical="center"/>
    </xf>
    <xf numFmtId="0" fontId="0" fillId="39" borderId="30" xfId="0" applyBorder="1" applyFill="1" applyAlignment="1">
      <alignment horizontal="center" vertical="center"/>
    </xf>
    <xf numFmtId="0" fontId="0" fillId="14" borderId="62" xfId="0" applyBorder="1" applyAlignment="1">
      <alignment horizontal="center" vertical="center"/>
    </xf>
    <xf numFmtId="0" fontId="0" fillId="40" borderId="63" xfId="0" applyBorder="1" applyFill="1" applyAlignment="1">
      <alignment horizontal="center" vertical="center"/>
    </xf>
    <xf numFmtId="0" fontId="0" fillId="40" borderId="3" xfId="0" applyBorder="1" applyFill="1" applyAlignment="1">
      <alignment horizontal="center" vertical="center"/>
    </xf>
    <xf numFmtId="0" fontId="0" fillId="40" borderId="65" xfId="0" applyBorder="1" applyFill="1" applyAlignment="1">
      <alignment horizontal="center" vertical="center"/>
    </xf>
    <xf numFmtId="0" fontId="0" fillId="14" borderId="14" xfId="0" applyBorder="1" applyFill="1" applyAlignment="1">
      <alignment horizontal="center" vertical="center"/>
    </xf>
    <xf numFmtId="0" fontId="0" fillId="14" borderId="15" xfId="0" applyBorder="1" applyFill="1" applyAlignment="1">
      <alignment horizontal="center" vertical="center"/>
    </xf>
    <xf numFmtId="0" fontId="0" fillId="14" borderId="15" xfId="0" applyBorder="1" applyAlignment="1">
      <alignment horizontal="center" vertical="center"/>
    </xf>
    <xf numFmtId="0" fontId="0" fillId="14" borderId="16" xfId="0" applyBorder="1" applyFill="1" applyAlignment="1">
      <alignment horizontal="center" vertical="center"/>
    </xf>
    <xf numFmtId="0" fontId="0" fillId="14" borderId="20" xfId="0" applyBorder="1" applyAlignment="1">
      <alignment horizontal="center" vertical="center"/>
    </xf>
    <xf numFmtId="0" fontId="0" fillId="14" borderId="29" xfId="0" applyBorder="1" applyFill="1" applyAlignment="1">
      <alignment horizontal="center" vertical="center"/>
    </xf>
    <xf numFmtId="0" fontId="0" fillId="39" borderId="36" xfId="0" applyBorder="1" applyFill="1" applyAlignment="1">
      <alignment horizontal="center" vertical="center"/>
    </xf>
    <xf numFmtId="0" fontId="0" fillId="14" borderId="63" xfId="0" applyBorder="1" applyFill="1" applyAlignment="1">
      <alignment horizontal="center" vertical="center"/>
    </xf>
    <xf numFmtId="0" fontId="0" fillId="14" borderId="3" xfId="0" applyBorder="1" applyFill="1" applyAlignment="1">
      <alignment horizontal="center" vertical="center"/>
    </xf>
    <xf numFmtId="0" fontId="0" fillId="39" borderId="65" xfId="0" applyBorder="1" applyFill="1" applyAlignment="1">
      <alignment horizontal="center" vertical="center"/>
    </xf>
    <xf numFmtId="0" fontId="0" fillId="40" borderId="64" xfId="0" applyBorder="1" applyFill="1" applyAlignment="1">
      <alignment horizontal="center" vertical="center"/>
    </xf>
    <xf numFmtId="0" fontId="0" fillId="41" borderId="20" xfId="0" applyBorder="1" applyFill="1" applyAlignment="1">
      <alignment horizontal="center" vertical="center"/>
    </xf>
    <xf numFmtId="0" fontId="0" fillId="42" borderId="20" xfId="0" applyBorder="1" applyFill="1" applyAlignment="1">
      <alignment horizontal="center" vertical="center"/>
    </xf>
    <xf numFmtId="0" fontId="0" fillId="14" borderId="34" xfId="0" applyBorder="1" applyFill="1" applyAlignment="1">
      <alignment horizontal="center" vertical="center"/>
    </xf>
    <xf numFmtId="0" fontId="0" fillId="39" borderId="34" xfId="0" applyBorder="1" applyFill="1" applyAlignment="1">
      <alignment horizontal="center" vertical="center"/>
    </xf>
    <xf numFmtId="0" fontId="0" fillId="42" borderId="62" xfId="0" applyBorder="1" applyFill="1" applyAlignment="1">
      <alignment horizontal="center" vertical="center"/>
    </xf>
    <xf numFmtId="0" fontId="0" fillId="43" borderId="20" xfId="0" applyBorder="1" applyFill="1" applyAlignment="1">
      <alignment horizontal="center" vertical="center"/>
    </xf>
    <xf numFmtId="0" fontId="0" fillId="43" borderId="62" xfId="0" applyBorder="1" applyFill="1" applyAlignment="1">
      <alignment horizontal="center" vertical="center"/>
    </xf>
    <xf numFmtId="0" fontId="0" fillId="43" borderId="63" xfId="0" applyBorder="1" applyFill="1" applyAlignment="1">
      <alignment horizontal="center" vertical="center"/>
    </xf>
    <xf numFmtId="0" fontId="0" fillId="43" borderId="3" xfId="0" applyBorder="1" applyFill="1" applyAlignment="1">
      <alignment horizontal="center" vertical="center"/>
    </xf>
    <xf numFmtId="0" fontId="0" fillId="44" borderId="3" xfId="0" applyBorder="1" applyFill="1" applyAlignment="1">
      <alignment horizontal="center" vertical="center"/>
    </xf>
    <xf numFmtId="0" fontId="0" fillId="41" borderId="62" xfId="0" applyBorder="1" applyFill="1" applyAlignment="1">
      <alignment horizontal="center" vertical="center"/>
    </xf>
    <xf numFmtId="0" fontId="0" fillId="45" borderId="62" xfId="0" applyBorder="1" applyFill="1" applyAlignment="1">
      <alignment horizontal="center" vertical="center"/>
    </xf>
    <xf numFmtId="0" fontId="0" fillId="46" borderId="62" xfId="0" applyBorder="1" applyFill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열어 본 하이퍼링크" xfId="2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  <cellStyle name="표준" xfId="0" builtinId="0"/>
    <cellStyle name="하이퍼링크" xfId="1" builtinId="8" hidden="1"/>
  </cellStyles>
  <dxfs count="106"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006FBE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</dxf>
    <dxf>
      <font>
        <sz val="1"/>
        <color rgb="FF000000"/>
        <name val="맑은 고딕"/>
      </font>
      <fill>
        <patternFill patternType="none">
          <bgColor rgb="FF8C8C8C"/>
        </patternFill>
      </fill>
    </dxf>
    <dxf>
      <font>
        <sz val="1"/>
        <color rgb="FF000000"/>
        <name val="맑은 고딕"/>
      </font>
    </dxf>
    <dxf>
      <font>
        <sz val="1"/>
        <color rgb="FF000000"/>
        <name val="맑은 고딕"/>
      </font>
    </dxf>
    <dxf>
      <font>
        <sz val="1"/>
        <color rgb="FF000000"/>
        <name val="맑은 고딕"/>
      </font>
    </dxf>
    <dxf>
      <font>
        <sz val="1"/>
        <color rgb="FF9C0006"/>
        <name val="맑은 고딕"/>
      </font>
      <fill>
        <patternFill patternType="none">
          <bgColor rgb="FFFFC7CE"/>
        </patternFill>
      </fill>
    </dxf>
    <dxf>
      <font>
        <sz val="1"/>
        <color rgb="FF000000"/>
        <name val="맑은 고딕"/>
      </font>
    </dxf>
    <dxf>
      <font>
        <sz val="1"/>
        <color rgb="FF000000"/>
        <name val="맑은 고딕"/>
      </font>
    </dxf>
    <dxf>
      <font>
        <sz val="1"/>
        <color rgb="FF000000"/>
        <name val="맑은 고딕"/>
      </font>
    </dxf>
  </d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styles" Target="styles.xml" /><Relationship Id="rId11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28"/>
  <sheetViews>
    <sheetView tabSelected="1" topLeftCell="E4" workbookViewId="0">
      <selection activeCell="N20" sqref="N20"/>
    </sheetView>
  </sheetViews>
  <sheetFormatPr defaultRowHeight="16.5"/>
  <cols>
    <col min="1" max="1" width="27.62999916" customWidth="1"/>
    <col min="2" max="2" width="6.25500011" customWidth="1"/>
    <col min="3" max="3" width="13.00500011" customWidth="1"/>
    <col min="4" max="4" width="10.63000011" customWidth="1"/>
    <col min="5" max="5" width="56.50500107" customWidth="1"/>
    <col min="6" max="6" width="70.50499725" customWidth="1"/>
    <col min="7" max="7" width="7.88000011" customWidth="1"/>
    <col min="8" max="8" width="6.38000011" customWidth="1"/>
    <col min="9" max="9" width="11.50500011" customWidth="1"/>
    <col min="10" max="10" width="6.00500011" customWidth="1"/>
    <col min="11" max="11" width="12.75500011" customWidth="1"/>
    <col min="12" max="12" width="5.63000011" customWidth="1"/>
    <col min="13" max="13" width="13.75500011" customWidth="1"/>
    <col min="14" max="14" width="12.50500011" customWidth="1"/>
    <col min="15" max="15" width="6.38000011" customWidth="1"/>
    <col min="16" max="18" width="14.38000011" customWidth="1"/>
  </cols>
  <sheetData>
    <row r="1" spans="1:18">
      <c r="A1" s="3" t="s">
        <v>0</v>
      </c>
      <c r="B1" s="3" t="s">
        <v>49</v>
      </c>
      <c r="C1" s="3" t="s">
        <v>1</v>
      </c>
      <c r="D1" s="3" t="s">
        <v>238</v>
      </c>
      <c r="E1" s="3" t="s">
        <v>140</v>
      </c>
      <c r="F1" s="3" t="s">
        <v>300</v>
      </c>
      <c r="G1" s="3" t="s">
        <v>289</v>
      </c>
      <c r="H1" s="3" t="s">
        <v>17</v>
      </c>
      <c r="I1" s="3" t="s">
        <v>12</v>
      </c>
      <c r="J1" s="3" t="s">
        <v>10</v>
      </c>
      <c r="K1" s="3" t="s">
        <v>13</v>
      </c>
      <c r="L1" s="3" t="s">
        <v>143</v>
      </c>
      <c r="M1" s="3" t="s">
        <v>144</v>
      </c>
      <c r="N1" s="3" t="s">
        <v>14</v>
      </c>
      <c r="O1" s="3" t="s">
        <v>11</v>
      </c>
      <c r="P1" s="4" t="s">
        <v>15</v>
      </c>
      <c r="Q1" s="4" t="s">
        <v>320</v>
      </c>
      <c r="R1" s="4" t="s">
        <v>141</v>
      </c>
    </row>
    <row r="2" spans="1:18">
      <c r="A2" s="22" t="s">
        <v>291</v>
      </c>
      <c r="B2" s="22" t="s">
        <v>64</v>
      </c>
      <c r="C2" s="22" t="s">
        <v>239</v>
      </c>
      <c r="D2" s="22">
        <v>5</v>
      </c>
      <c r="E2" s="22" t="str">
        <f>"최대체력이 "&amp;INT(G2-100)&amp;"% 증가합니다."</f>
        <v>최대체력이 50% 증가합니다.</v>
      </c>
      <c r="F2" s="22" t="str">
        <f>"체력 "&amp;INT(G2-100)&amp;"% 증가"</f>
        <v>체력 50% 증가</v>
      </c>
      <c r="G2" s="22">
        <v>150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 t="s">
        <v>148</v>
      </c>
    </row>
    <row r="3" spans="1:18">
      <c r="A3" s="22" t="s">
        <v>292</v>
      </c>
      <c r="B3" s="22" t="str">
        <f>B2+1</f>
        <v>1</v>
      </c>
      <c r="C3" s="22" t="s">
        <v>240</v>
      </c>
      <c r="D3" s="22">
        <v>5</v>
      </c>
      <c r="E3" s="22" t="str">
        <f>"공격력이 "&amp;INT(G3-100)&amp;"% 증가합니다."</f>
        <v>공격력이 10% 증가합니다.</v>
      </c>
      <c r="F3" s="22" t="str">
        <f>"공격력 "&amp;INT(G3-100)&amp;"% 증가"</f>
        <v>공격력 10% 증가</v>
      </c>
      <c r="G3" s="22">
        <v>110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 t="s">
        <v>148</v>
      </c>
    </row>
    <row r="4" spans="1:18">
      <c r="A4" s="22" t="s">
        <v>293</v>
      </c>
      <c r="B4" s="22" t="str">
        <f>B3+1</f>
        <v>2</v>
      </c>
      <c r="C4" s="22" t="s">
        <v>241</v>
      </c>
      <c r="D4" s="22">
        <v>5</v>
      </c>
      <c r="E4" s="22" t="str">
        <f>"추가 방어력을 "&amp;G4&amp;" 얻습니다."</f>
        <v>추가 방어력을 10 얻습니다.</v>
      </c>
      <c r="F4" s="22" t="str">
        <f>"방어력 "&amp;G4&amp;"증가"</f>
        <v>방어력 10증가</v>
      </c>
      <c r="G4" s="22">
        <v>10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 t="s">
        <v>148</v>
      </c>
    </row>
    <row r="5" spans="1:18">
      <c r="A5" s="22" t="s">
        <v>294</v>
      </c>
      <c r="B5" s="22" t="str">
        <f>B4+1</f>
        <v>3</v>
      </c>
      <c r="C5" s="22" t="s">
        <v>242</v>
      </c>
      <c r="D5" s="22">
        <v>3</v>
      </c>
      <c r="E5" s="22" t="str">
        <f>"매초 최대체력의 "&amp;G5&amp;"% 추가회복합니다."</f>
        <v>매초 최대체력의 0.2% 추가회복합니다.</v>
      </c>
      <c r="F5" s="22" t="str">
        <f>"1초당 체력 "&amp;G5&amp;"% 추가회복"</f>
        <v>1초당 체력 0.2% 추가회복</v>
      </c>
      <c r="G5" s="22">
        <v>0.2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 t="s">
        <v>148</v>
      </c>
    </row>
    <row r="6" spans="1:18">
      <c r="A6" s="22" t="s">
        <v>295</v>
      </c>
      <c r="B6" s="22" t="str">
        <f>B5+1</f>
        <v>4</v>
      </c>
      <c r="C6" s="22" t="s">
        <v>245</v>
      </c>
      <c r="D6" s="22">
        <v>3</v>
      </c>
      <c r="E6" s="22" t="str">
        <f>"스킬 쿨타임 "&amp;INT(-G6)&amp;"% 감소합니다."</f>
        <v>스킬 쿨타임 4% 감소합니다.</v>
      </c>
      <c r="F6" s="22" t="str">
        <f>"스킬시전시간 "&amp;INT(-G6)&amp;"% 감소"</f>
        <v>스킬시전시간 4% 감소</v>
      </c>
      <c r="G6" s="22">
        <v>-4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 t="s">
        <v>148</v>
      </c>
    </row>
    <row r="7" spans="1:18">
      <c r="A7" s="22" t="s">
        <v>296</v>
      </c>
      <c r="B7" s="22" t="str">
        <f>B6+1</f>
        <v>5</v>
      </c>
      <c r="C7" s="22" t="s">
        <v>247</v>
      </c>
      <c r="D7" s="22">
        <v>5</v>
      </c>
      <c r="E7" s="22" t="str">
        <f>"경험치 획득량이 "&amp;INT(G7-100)&amp;"% 증가합니다."</f>
        <v>경험치 획득량이 30% 증가합니다.</v>
      </c>
      <c r="F7" s="22" t="str">
        <f>"경험치 습득량 "&amp;INT(G7-100)&amp;"% 증가"</f>
        <v>경험치 습득량 30% 증가</v>
      </c>
      <c r="G7" s="22">
        <v>130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 t="s">
        <v>148</v>
      </c>
    </row>
    <row r="8" spans="1:18">
      <c r="A8" s="22" t="s">
        <v>297</v>
      </c>
      <c r="B8" s="22" t="str">
        <f>B7+1</f>
        <v>6</v>
      </c>
      <c r="C8" s="22" t="s">
        <v>244</v>
      </c>
      <c r="D8" s="22">
        <v>3</v>
      </c>
      <c r="E8" s="22" t="str">
        <f>"스킬크기가 "&amp;INT(G8-100)&amp;"% 증가합니다."</f>
        <v>스킬크기가 20% 증가합니다.</v>
      </c>
      <c r="F8" s="22" t="str">
        <f>"스킬크기 "&amp;INT(G8-100)&amp;"% 증가"</f>
        <v>스킬크기 20% 증가</v>
      </c>
      <c r="G8" s="22">
        <v>120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 t="s">
        <v>148</v>
      </c>
    </row>
    <row r="9" spans="1:18">
      <c r="A9" s="22" t="s">
        <v>298</v>
      </c>
      <c r="B9" s="22" t="str">
        <f>B8+1</f>
        <v>7</v>
      </c>
      <c r="C9" s="22" t="s">
        <v>248</v>
      </c>
      <c r="D9" s="22">
        <v>3</v>
      </c>
      <c r="E9" s="22" t="str">
        <f>"모든 회복량이 "&amp;INT(G9-100)&amp;"% 증가합니다."</f>
        <v>모든 회복량이 30% 증가합니다.</v>
      </c>
      <c r="F9" s="22" t="str">
        <f>"모든 회복량 "&amp;INT(G9-100)&amp;"% 증가"</f>
        <v>모든 회복량 30% 증가</v>
      </c>
      <c r="G9" s="22">
        <v>130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 t="s">
        <v>148</v>
      </c>
    </row>
    <row r="10" spans="1:18">
      <c r="A10" s="22" t="s">
        <v>299</v>
      </c>
      <c r="B10" s="22" t="str">
        <f>B9+1</f>
        <v>8</v>
      </c>
      <c r="C10" s="22" t="s">
        <v>249</v>
      </c>
      <c r="D10" s="22">
        <v>3</v>
      </c>
      <c r="E10" s="22" t="str">
        <f>"이동속도가 "&amp;INT(100-G10)&amp;"% 더 빨라집니다."</f>
        <v>이동속도가 5% 더 빨라집니다.</v>
      </c>
      <c r="F10" s="22" t="str">
        <f>"이동속도 "&amp;INT(100-G10)&amp;"% 증가"</f>
        <v>이동속도 5% 증가</v>
      </c>
      <c r="G10" s="22">
        <v>95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 t="s">
        <v>148</v>
      </c>
    </row>
    <row r="11" spans="1:18">
      <c r="A11" s="11" t="s">
        <v>151</v>
      </c>
      <c r="B11" s="11" t="str">
        <f>B10+1</f>
        <v>9</v>
      </c>
      <c r="C11" s="11" t="s">
        <v>2</v>
      </c>
      <c r="D11" s="11">
        <v>5</v>
      </c>
      <c r="E11" s="11" t="s">
        <v>265</v>
      </c>
      <c r="F11" s="11" t="str">
        <f>"공격력 "&amp;I11&amp;"% 증가\\n공격속도 "&amp;K11&amp;"% 증가\\n크기 "&amp;N11&amp;"% 증가"</f>
        <v>공격력 10% 증가\\n공격속도 5% 증가\\n크기 10% 증가</v>
      </c>
      <c r="G11" s="11">
        <v>0</v>
      </c>
      <c r="H11" s="11">
        <v>1</v>
      </c>
      <c r="I11" s="11">
        <v>10</v>
      </c>
      <c r="J11" s="11">
        <v>0.5</v>
      </c>
      <c r="K11" s="11">
        <v>5</v>
      </c>
      <c r="L11" s="11">
        <v>1</v>
      </c>
      <c r="M11" s="11">
        <v>0</v>
      </c>
      <c r="N11" s="11">
        <v>10</v>
      </c>
      <c r="O11" s="11">
        <v>1</v>
      </c>
      <c r="P11" s="11">
        <v>0</v>
      </c>
      <c r="Q11" s="11">
        <v>5</v>
      </c>
      <c r="R11" s="11" t="s">
        <v>148</v>
      </c>
    </row>
    <row r="12" spans="1:18">
      <c r="A12" s="11" t="s">
        <v>152</v>
      </c>
      <c r="B12" s="11" t="str">
        <f>B11+1</f>
        <v>10</v>
      </c>
      <c r="C12" s="11" t="s">
        <v>127</v>
      </c>
      <c r="D12" s="11">
        <v>5</v>
      </c>
      <c r="E12" s="11" t="s">
        <v>267</v>
      </c>
      <c r="F12" s="11" t="str">
        <f>"공격력 "&amp;I12&amp;"% 증가\\n공격속도 "&amp;K12&amp;"% 증가"</f>
        <v>공격력 50% 증가\\n공격속도 8% 증가</v>
      </c>
      <c r="G12" s="11">
        <v>0</v>
      </c>
      <c r="H12" s="11">
        <v>3</v>
      </c>
      <c r="I12" s="11">
        <v>50</v>
      </c>
      <c r="J12" s="11">
        <v>2</v>
      </c>
      <c r="K12" s="11">
        <v>8</v>
      </c>
      <c r="L12" s="11">
        <v>1</v>
      </c>
      <c r="M12" s="11">
        <v>0</v>
      </c>
      <c r="N12" s="11">
        <v>0</v>
      </c>
      <c r="O12" s="11">
        <v>1</v>
      </c>
      <c r="P12" s="11">
        <v>0</v>
      </c>
      <c r="Q12" s="11">
        <v>5</v>
      </c>
      <c r="R12" s="11" t="s">
        <v>148</v>
      </c>
    </row>
    <row r="13" spans="1:18">
      <c r="A13" s="11" t="s">
        <v>153</v>
      </c>
      <c r="B13" s="11" t="str">
        <f>B12+1</f>
        <v>11</v>
      </c>
      <c r="C13" s="11" t="s">
        <v>3</v>
      </c>
      <c r="D13" s="11">
        <v>5</v>
      </c>
      <c r="E13" s="11" t="s">
        <v>268</v>
      </c>
      <c r="F13" s="11" t="str">
        <f>"공격력 "&amp;I13&amp;"% 증가\\n공격속도 "&amp;K13&amp;"% 증가"</f>
        <v>공격력 15% 증가\\n공격속도 10% 증가</v>
      </c>
      <c r="G13" s="11">
        <v>0</v>
      </c>
      <c r="H13" s="11">
        <v>0.5</v>
      </c>
      <c r="I13" s="11">
        <v>15</v>
      </c>
      <c r="J13" s="11">
        <v>1.5</v>
      </c>
      <c r="K13" s="11">
        <v>10</v>
      </c>
      <c r="L13" s="11">
        <v>1</v>
      </c>
      <c r="M13" s="11">
        <v>0</v>
      </c>
      <c r="N13" s="11">
        <v>0</v>
      </c>
      <c r="O13" s="11">
        <v>1</v>
      </c>
      <c r="P13" s="11">
        <v>0</v>
      </c>
      <c r="Q13" s="11">
        <v>5</v>
      </c>
      <c r="R13" s="11" t="s">
        <v>142</v>
      </c>
    </row>
    <row r="14" spans="1:18">
      <c r="A14" s="11" t="s">
        <v>154</v>
      </c>
      <c r="B14" s="11" t="str">
        <f>B13+1</f>
        <v>12</v>
      </c>
      <c r="C14" s="11" t="s">
        <v>4</v>
      </c>
      <c r="D14" s="11">
        <v>5</v>
      </c>
      <c r="E14" s="11" t="s">
        <v>269</v>
      </c>
      <c r="F14" s="11" t="str">
        <f>"공격력 "&amp;I14&amp;"% 증가\\n공격속도 "&amp;K14&amp;"% 증가\\n 발사개수 +"&amp;P14</f>
        <v>공격력 10% 증가\\n공격속도 10% 증가\\n 발사개수 +1</v>
      </c>
      <c r="G14" s="11">
        <v>0</v>
      </c>
      <c r="H14" s="11">
        <v>0.5</v>
      </c>
      <c r="I14" s="11">
        <v>10</v>
      </c>
      <c r="J14" s="11">
        <v>0.800000011920929</v>
      </c>
      <c r="K14" s="11">
        <v>10</v>
      </c>
      <c r="L14" s="11">
        <v>1</v>
      </c>
      <c r="M14" s="11">
        <v>0</v>
      </c>
      <c r="N14" s="11">
        <v>0</v>
      </c>
      <c r="O14" s="11">
        <v>1</v>
      </c>
      <c r="P14" s="11">
        <v>1</v>
      </c>
      <c r="Q14" s="11">
        <v>5</v>
      </c>
      <c r="R14" s="11" t="s">
        <v>148</v>
      </c>
    </row>
    <row r="15" spans="1:18">
      <c r="A15" s="11" t="s">
        <v>155</v>
      </c>
      <c r="B15" s="11" t="str">
        <f>B14+1</f>
        <v>13</v>
      </c>
      <c r="C15" s="11" t="s">
        <v>6</v>
      </c>
      <c r="D15" s="11">
        <v>5</v>
      </c>
      <c r="E15" s="11" t="s">
        <v>270</v>
      </c>
      <c r="F15" s="11" t="str">
        <f>"공격력 "&amp;I15&amp;"% 증가\\n시전속도 "&amp;K15&amp;"% 감소\\n우박개수 +"&amp;P15</f>
        <v>공격력 50% 증가\\n시전속도 7% 감소\\n우박개수 +2</v>
      </c>
      <c r="G15" s="11">
        <v>0</v>
      </c>
      <c r="H15" s="11">
        <v>2</v>
      </c>
      <c r="I15" s="11">
        <v>50</v>
      </c>
      <c r="J15" s="11">
        <v>15</v>
      </c>
      <c r="K15" s="11">
        <v>7</v>
      </c>
      <c r="L15" s="11">
        <v>0.100000001490116</v>
      </c>
      <c r="M15" s="11">
        <v>0</v>
      </c>
      <c r="N15" s="11">
        <v>0</v>
      </c>
      <c r="O15" s="11">
        <v>10</v>
      </c>
      <c r="P15" s="11">
        <v>2</v>
      </c>
      <c r="Q15" s="11">
        <v>5</v>
      </c>
      <c r="R15" s="11" t="s">
        <v>148</v>
      </c>
    </row>
    <row r="16" spans="1:18">
      <c r="A16" s="11" t="s">
        <v>156</v>
      </c>
      <c r="B16" s="11" t="str">
        <f>B15+1</f>
        <v>14</v>
      </c>
      <c r="C16" s="11" t="s">
        <v>5</v>
      </c>
      <c r="D16" s="11">
        <v>5</v>
      </c>
      <c r="E16" s="11" t="s">
        <v>272</v>
      </c>
      <c r="F16" s="11" t="str">
        <f>"빙벽체력 "&amp;I16&amp;"% 증가\\n지속시간 "&amp;M16&amp;"% 증가\\n크기 "&amp;N16&amp;"% 증가"</f>
        <v>빙벽체력 100% 증가\\n지속시간 20% 증가\\n크기 15% 증가</v>
      </c>
      <c r="G16" s="11">
        <v>0</v>
      </c>
      <c r="H16" s="11">
        <v>100</v>
      </c>
      <c r="I16" s="11">
        <v>100</v>
      </c>
      <c r="J16" s="11">
        <v>8</v>
      </c>
      <c r="K16" s="11">
        <v>0</v>
      </c>
      <c r="L16" s="11">
        <v>3</v>
      </c>
      <c r="M16" s="11">
        <v>20</v>
      </c>
      <c r="N16" s="11">
        <v>15</v>
      </c>
      <c r="O16" s="11">
        <v>1</v>
      </c>
      <c r="P16" s="11">
        <v>0</v>
      </c>
      <c r="Q16" s="11">
        <v>5</v>
      </c>
      <c r="R16" s="11" t="s">
        <v>146</v>
      </c>
    </row>
    <row r="17" spans="1:18">
      <c r="A17" s="11" t="s">
        <v>157</v>
      </c>
      <c r="B17" s="11" t="str">
        <f>B16+1</f>
        <v>15</v>
      </c>
      <c r="C17" s="11" t="s">
        <v>7</v>
      </c>
      <c r="D17" s="11">
        <v>5</v>
      </c>
      <c r="E17" s="11" t="s">
        <v>273</v>
      </c>
      <c r="F17" s="11" t="str">
        <f>"공격력 "&amp;I17&amp;"% 증가\\n크기 "&amp;N17&amp;"% 증가"</f>
        <v>공격력 10% 증가\\n크기 10% 증가</v>
      </c>
      <c r="G17" s="11">
        <v>0</v>
      </c>
      <c r="H17" s="11">
        <v>0.300000011920929</v>
      </c>
      <c r="I17" s="11">
        <v>10</v>
      </c>
      <c r="J17" s="11">
        <v>0.25</v>
      </c>
      <c r="K17" s="11">
        <v>0</v>
      </c>
      <c r="L17" s="11">
        <v>-1</v>
      </c>
      <c r="M17" s="11">
        <v>0</v>
      </c>
      <c r="N17" s="11">
        <v>10</v>
      </c>
      <c r="O17" s="11">
        <v>0</v>
      </c>
      <c r="P17" s="11">
        <v>0</v>
      </c>
      <c r="Q17" s="11">
        <v>5</v>
      </c>
      <c r="R17" s="11" t="s">
        <v>149</v>
      </c>
    </row>
    <row r="18" spans="1:18">
      <c r="A18" s="11" t="s">
        <v>158</v>
      </c>
      <c r="B18" s="11" t="str">
        <f>B17+1</f>
        <v>16</v>
      </c>
      <c r="C18" s="11" t="s">
        <v>8</v>
      </c>
      <c r="D18" s="11">
        <v>5</v>
      </c>
      <c r="E18" s="11" t="s">
        <v>277</v>
      </c>
      <c r="F18" s="11" t="str">
        <f>"공격력 "&amp;I18&amp;"% 증가\\n쿨타임 "&amp;K18&amp;"% 감소"</f>
        <v>공격력 30% 증가\\n쿨타임 7% 감소</v>
      </c>
      <c r="G18" s="11">
        <v>0</v>
      </c>
      <c r="H18" s="11">
        <v>20</v>
      </c>
      <c r="I18" s="11">
        <v>30</v>
      </c>
      <c r="J18" s="11">
        <v>60</v>
      </c>
      <c r="K18" s="11">
        <v>7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5</v>
      </c>
      <c r="R18" s="11" t="s">
        <v>148</v>
      </c>
    </row>
    <row r="19" spans="1:18">
      <c r="A19" s="11" t="s">
        <v>159</v>
      </c>
      <c r="B19" s="11" t="str">
        <f>B18+1</f>
        <v>17</v>
      </c>
      <c r="C19" s="11" t="s">
        <v>9</v>
      </c>
      <c r="D19" s="11">
        <v>5</v>
      </c>
      <c r="E19" s="11" t="s">
        <v>276</v>
      </c>
      <c r="F19" s="11" t="str">
        <f>"공격력 "&amp;I19&amp;"% 증가\\n쿨타임 "&amp;K19&amp;"% 감소\\n지속시간 "&amp;M19&amp;"% 증가"</f>
        <v>공격력 25% 증가\\n쿨타임 8% 감소\\n지속시간 10% 증가</v>
      </c>
      <c r="G19" s="11">
        <v>0</v>
      </c>
      <c r="H19" s="11">
        <v>0.25</v>
      </c>
      <c r="I19" s="11">
        <v>25</v>
      </c>
      <c r="J19" s="11">
        <v>15</v>
      </c>
      <c r="K19" s="11">
        <v>8</v>
      </c>
      <c r="L19" s="11">
        <v>3</v>
      </c>
      <c r="M19" s="11">
        <v>10</v>
      </c>
      <c r="N19" s="11">
        <v>0</v>
      </c>
      <c r="O19" s="11">
        <v>0</v>
      </c>
      <c r="P19" s="11">
        <v>0</v>
      </c>
      <c r="Q19" s="11">
        <v>5</v>
      </c>
      <c r="R19" s="11" t="s">
        <v>148</v>
      </c>
    </row>
    <row r="20" spans="1:18">
      <c r="A20" s="11" t="s">
        <v>160</v>
      </c>
      <c r="B20" s="11" t="str">
        <f>B19+1</f>
        <v>18</v>
      </c>
      <c r="C20" s="11" t="s">
        <v>128</v>
      </c>
      <c r="D20" s="11">
        <v>5</v>
      </c>
      <c r="E20" s="11" t="s">
        <v>279</v>
      </c>
      <c r="F20" s="11" t="str">
        <f>"공격력 "&amp;I20&amp;"% 증가\\n쿨타임 "&amp;K20&amp;"% 감소\\n크기 "&amp;N20&amp;"% 증가"</f>
        <v>공격력 15% 증가\\n쿨타임 5% 감소\\n크기 15% 증가</v>
      </c>
      <c r="G20" s="11">
        <v>0</v>
      </c>
      <c r="H20" s="11">
        <v>0.5</v>
      </c>
      <c r="I20" s="11">
        <v>15</v>
      </c>
      <c r="J20" s="11">
        <v>1</v>
      </c>
      <c r="K20" s="11">
        <v>5</v>
      </c>
      <c r="L20" s="11">
        <v>1</v>
      </c>
      <c r="M20" s="11">
        <v>0</v>
      </c>
      <c r="N20" s="11">
        <v>15</v>
      </c>
      <c r="O20" s="11">
        <v>1</v>
      </c>
      <c r="P20" s="11">
        <v>0</v>
      </c>
      <c r="Q20" s="11">
        <v>2</v>
      </c>
      <c r="R20" s="11" t="s">
        <v>148</v>
      </c>
    </row>
    <row r="21" spans="1:18">
      <c r="A21" s="11" t="s">
        <v>161</v>
      </c>
      <c r="B21" s="11" t="str">
        <f>B20+1</f>
        <v>19</v>
      </c>
      <c r="C21" s="11" t="s">
        <v>134</v>
      </c>
      <c r="D21" s="11">
        <v>5</v>
      </c>
      <c r="E21" s="11" t="s">
        <v>281</v>
      </c>
      <c r="F21" s="11" t="str">
        <f>"방어막 "&amp;I21&amp;"% 증가\\n재사용 대기시간 "&amp;K21&amp;"% 감소"</f>
        <v>방어막 100% 증가\\n재사용 대기시간 5% 감소</v>
      </c>
      <c r="G21" s="11">
        <v>0</v>
      </c>
      <c r="H21" s="11">
        <v>2</v>
      </c>
      <c r="I21" s="11">
        <v>100</v>
      </c>
      <c r="J21" s="11">
        <v>15</v>
      </c>
      <c r="K21" s="11">
        <v>5</v>
      </c>
      <c r="L21" s="11">
        <v>-1</v>
      </c>
      <c r="M21" s="11">
        <v>0</v>
      </c>
      <c r="N21" s="11">
        <v>0</v>
      </c>
      <c r="O21" s="11">
        <v>1</v>
      </c>
      <c r="P21" s="11">
        <v>0</v>
      </c>
      <c r="Q21" s="11">
        <v>5</v>
      </c>
      <c r="R21" s="11" t="s">
        <v>149</v>
      </c>
    </row>
    <row r="22" spans="1:18">
      <c r="A22" s="21" t="s">
        <v>313</v>
      </c>
      <c r="B22" s="21" t="str">
        <f>B21+1</f>
        <v>20</v>
      </c>
      <c r="C22" s="21" t="s">
        <v>308</v>
      </c>
      <c r="D22" s="21">
        <v>3</v>
      </c>
      <c r="E22" s="21" t="s">
        <v>310</v>
      </c>
      <c r="F22" s="21" t="str">
        <f>"공격력 "&amp;I22&amp;"% 증가\\n지속시간 "&amp;M22&amp;"% 증가\\n크기 "&amp;N22&amp;"% 증가"</f>
        <v>공격력 30% 증가\\n지속시간 25% 증가\\n크기 15% 증가</v>
      </c>
      <c r="G22" s="21">
        <v>0</v>
      </c>
      <c r="H22" s="21">
        <v>0.4</v>
      </c>
      <c r="I22" s="21">
        <v>75</v>
      </c>
      <c r="J22" s="21">
        <v>4</v>
      </c>
      <c r="K22" s="21">
        <v>0</v>
      </c>
      <c r="L22" s="21">
        <v>2</v>
      </c>
      <c r="M22" s="21">
        <v>25</v>
      </c>
      <c r="N22" s="21">
        <v>15</v>
      </c>
      <c r="O22" s="21">
        <v>1</v>
      </c>
      <c r="P22" s="21">
        <v>0</v>
      </c>
      <c r="Q22" s="21">
        <v>2</v>
      </c>
      <c r="R22" s="21" t="s">
        <v>148</v>
      </c>
    </row>
    <row r="23" spans="1:18">
      <c r="A23" s="21" t="s">
        <v>314</v>
      </c>
      <c r="B23" s="21" t="str">
        <f>B22+1</f>
        <v>21</v>
      </c>
      <c r="C23" s="21" t="s">
        <v>309</v>
      </c>
      <c r="D23" s="21">
        <v>3</v>
      </c>
      <c r="E23" s="21" t="s">
        <v>311</v>
      </c>
      <c r="F23" s="21" t="str">
        <f>"공격력 "&amp;I23&amp;"% 증가\\n공격속도 "&amp;K23&amp;"% 증가"</f>
        <v>공격력 35% 증가\\n공격속도 5% 증가</v>
      </c>
      <c r="G23" s="21">
        <v>0</v>
      </c>
      <c r="H23" s="21">
        <v>1.2</v>
      </c>
      <c r="I23" s="21">
        <v>35</v>
      </c>
      <c r="J23" s="21">
        <v>1.05</v>
      </c>
      <c r="K23" s="21">
        <v>5</v>
      </c>
      <c r="L23" s="21">
        <v>2</v>
      </c>
      <c r="M23" s="21">
        <v>0</v>
      </c>
      <c r="N23" s="21">
        <v>0</v>
      </c>
      <c r="O23" s="21">
        <v>1</v>
      </c>
      <c r="P23" s="21">
        <v>0</v>
      </c>
      <c r="Q23" s="21">
        <v>5</v>
      </c>
      <c r="R23" s="21" t="s">
        <v>148</v>
      </c>
    </row>
    <row r="24" spans="1:18">
      <c r="A24" s="21" t="s">
        <v>315</v>
      </c>
      <c r="B24" s="21" t="str">
        <f>B23+1</f>
        <v>22</v>
      </c>
      <c r="C24" s="21" t="s">
        <v>330</v>
      </c>
      <c r="D24" s="21">
        <v>3</v>
      </c>
      <c r="E24" s="21" t="s">
        <v>338</v>
      </c>
      <c r="F24" s="21" t="str">
        <f>"공격력 "&amp;I24&amp;"% 증가\\n쿨타임 "&amp;K24&amp;"% 감소"</f>
        <v>공격력 20% 증가\\n쿨타임 10% 감소</v>
      </c>
      <c r="G24" s="21">
        <v>0</v>
      </c>
      <c r="H24" s="21">
        <v>1.5</v>
      </c>
      <c r="I24" s="21">
        <v>20</v>
      </c>
      <c r="J24" s="21">
        <v>5</v>
      </c>
      <c r="K24" s="21">
        <v>10</v>
      </c>
      <c r="L24" s="21">
        <v>0</v>
      </c>
      <c r="M24" s="21">
        <v>0</v>
      </c>
      <c r="N24" s="21">
        <v>0</v>
      </c>
      <c r="O24" s="21">
        <v>1</v>
      </c>
      <c r="P24" s="21">
        <v>0</v>
      </c>
      <c r="Q24" s="21">
        <v>5</v>
      </c>
      <c r="R24" s="21" t="s">
        <v>148</v>
      </c>
    </row>
    <row r="25" spans="1:18">
      <c r="A25" s="23" t="s">
        <v>316</v>
      </c>
      <c r="B25" s="21" t="str">
        <f>B24+1</f>
        <v>23</v>
      </c>
      <c r="C25" s="21" t="s">
        <v>331</v>
      </c>
      <c r="D25" s="21">
        <v>3</v>
      </c>
      <c r="E25" s="21" t="s">
        <v>337</v>
      </c>
      <c r="F25" s="21" t="str">
        <f>"공격력 "&amp;I25&amp;"% 증가\\n쿨타임 "&amp;K25&amp;"% 감소\\n지속시간 "&amp;M25&amp;"% 증가\\n크기 "&amp;N25&amp;"% 증가"</f>
        <v>공격력 15% 증가\\n쿨타임 10% 감소\\n지속시간 0% 증가\\n크기 0% 증가</v>
      </c>
      <c r="G25" s="21">
        <v>0</v>
      </c>
      <c r="H25" s="21">
        <v>1.5</v>
      </c>
      <c r="I25" s="21">
        <v>15</v>
      </c>
      <c r="J25" s="21">
        <v>5</v>
      </c>
      <c r="K25" s="21">
        <v>10</v>
      </c>
      <c r="L25" s="21">
        <v>10</v>
      </c>
      <c r="M25" s="21">
        <v>0</v>
      </c>
      <c r="N25" s="21">
        <v>0</v>
      </c>
      <c r="O25" s="21">
        <v>2</v>
      </c>
      <c r="P25" s="21">
        <v>1</v>
      </c>
      <c r="Q25" s="21">
        <v>1.5</v>
      </c>
      <c r="R25" s="21" t="s">
        <v>148</v>
      </c>
    </row>
    <row r="26" spans="1:18">
      <c r="A26" s="23" t="s">
        <v>317</v>
      </c>
      <c r="B26" s="21" t="str">
        <f>B25+1</f>
        <v>24</v>
      </c>
      <c r="C26" s="21" t="s">
        <v>332</v>
      </c>
      <c r="D26" s="21">
        <v>3</v>
      </c>
      <c r="E26" s="21" t="s">
        <v>335</v>
      </c>
      <c r="F26" s="21" t="str">
        <f>"쿨타임 "&amp;K26&amp;"% 감소\\n크기 "&amp;N26&amp;"% 증가"</f>
        <v>쿨타임 10% 감소\\n크기 15% 증가</v>
      </c>
      <c r="G26" s="21">
        <v>0</v>
      </c>
      <c r="H26" s="21">
        <v>0.800000011920929</v>
      </c>
      <c r="I26" s="21">
        <v>10</v>
      </c>
      <c r="J26" s="21">
        <v>9</v>
      </c>
      <c r="K26" s="21">
        <v>10</v>
      </c>
      <c r="L26" s="21">
        <v>1</v>
      </c>
      <c r="M26" s="21">
        <v>0</v>
      </c>
      <c r="N26" s="21">
        <v>15</v>
      </c>
      <c r="O26" s="21">
        <v>0</v>
      </c>
      <c r="P26" s="21">
        <v>0</v>
      </c>
      <c r="Q26" s="21">
        <v>2</v>
      </c>
      <c r="R26" s="21" t="s">
        <v>148</v>
      </c>
    </row>
    <row r="27" spans="1:18">
      <c r="A27" s="23" t="s">
        <v>318</v>
      </c>
      <c r="B27" s="21" t="str">
        <f>B26+1</f>
        <v>25</v>
      </c>
      <c r="C27" s="21" t="s">
        <v>333</v>
      </c>
      <c r="D27" s="21">
        <v>3</v>
      </c>
      <c r="E27" s="21" t="s">
        <v>334</v>
      </c>
      <c r="F27" s="21" t="str">
        <f>"쿨타임 "&amp;K27&amp;"% 감소\\n지속시간 "&amp;M27&amp;"% 증가"</f>
        <v>쿨타임 0% 감소\\n지속시간 10% 증가</v>
      </c>
      <c r="G27" s="21">
        <v>0</v>
      </c>
      <c r="H27" s="21">
        <v>0.5</v>
      </c>
      <c r="I27" s="21">
        <v>30</v>
      </c>
      <c r="J27" s="21">
        <v>0.600000023841858</v>
      </c>
      <c r="K27" s="21">
        <v>0</v>
      </c>
      <c r="L27" s="21">
        <v>2</v>
      </c>
      <c r="M27" s="21">
        <v>10</v>
      </c>
      <c r="N27" s="21">
        <v>0</v>
      </c>
      <c r="O27" s="21">
        <v>0</v>
      </c>
      <c r="P27" s="21">
        <v>0</v>
      </c>
      <c r="Q27" s="21">
        <v>5</v>
      </c>
      <c r="R27" s="21" t="s">
        <v>148</v>
      </c>
    </row>
    <row r="28" spans="1:18">
      <c r="A28" s="8" t="s">
        <v>319</v>
      </c>
      <c r="B28" s="12">
        <v>26</v>
      </c>
      <c r="C28" s="3" t="s">
        <v>702</v>
      </c>
      <c r="D28" s="3">
        <v>1</v>
      </c>
      <c r="E28" s="3" t="s">
        <v>703</v>
      </c>
      <c r="F28" s="12" t="s">
        <v>703</v>
      </c>
      <c r="G28" s="12">
        <v>0</v>
      </c>
      <c r="H28" s="3">
        <v>0</v>
      </c>
      <c r="I28" s="3">
        <v>0</v>
      </c>
      <c r="J28" s="3">
        <v>10</v>
      </c>
      <c r="K28" s="3">
        <v>0</v>
      </c>
      <c r="L28" s="3">
        <v>12</v>
      </c>
      <c r="M28" s="3">
        <v>0</v>
      </c>
      <c r="N28" s="3">
        <v>0</v>
      </c>
      <c r="O28" s="3">
        <v>0</v>
      </c>
      <c r="P28" s="3">
        <v>0</v>
      </c>
      <c r="Q28" s="3">
        <v>2.5</v>
      </c>
      <c r="R28" s="3" t="s">
        <v>148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20"/>
  <sheetViews>
    <sheetView topLeftCell="C1" workbookViewId="0">
      <selection activeCell="F8" sqref="F8"/>
    </sheetView>
  </sheetViews>
  <sheetFormatPr defaultRowHeight="16.5"/>
  <cols>
    <col min="1" max="1" width="27.37999916" customWidth="1"/>
    <col min="2" max="2" width="16.75499916" customWidth="1"/>
    <col min="3" max="3" width="15.13000011" customWidth="1"/>
    <col min="4" max="4" width="7.38000011" customWidth="1"/>
    <col min="7" max="7" width="9.00500011" customWidth="1"/>
    <col min="11" max="11" width="9.00500011" customWidth="1"/>
    <col min="14" max="14" width="9.00500011" style="5" customWidth="1"/>
    <col min="21" max="21" width="9.00500011" customWidth="1"/>
  </cols>
  <sheetData>
    <row r="1" spans="1:29" ht="23.25" customHeight="1">
      <c r="A1" s="52" t="s">
        <v>0</v>
      </c>
      <c r="B1" s="53" t="s">
        <v>49</v>
      </c>
      <c r="C1" s="79" t="s">
        <v>381</v>
      </c>
      <c r="D1" s="162" t="s">
        <v>585</v>
      </c>
      <c r="E1" s="80" t="s">
        <v>388</v>
      </c>
      <c r="F1" s="54" t="s">
        <v>301</v>
      </c>
      <c r="G1" s="80" t="s">
        <v>433</v>
      </c>
      <c r="H1" s="53" t="s">
        <v>425</v>
      </c>
      <c r="I1" s="53" t="s">
        <v>426</v>
      </c>
      <c r="J1" s="53" t="s">
        <v>435</v>
      </c>
      <c r="K1" s="53" t="s">
        <v>434</v>
      </c>
      <c r="L1" s="53" t="s">
        <v>428</v>
      </c>
      <c r="M1" s="53" t="s">
        <v>429</v>
      </c>
      <c r="N1" s="54" t="s">
        <v>430</v>
      </c>
      <c r="O1" s="32" t="s">
        <v>438</v>
      </c>
      <c r="P1" s="33" t="s">
        <v>441</v>
      </c>
      <c r="Q1" s="33" t="s">
        <v>440</v>
      </c>
      <c r="R1" s="33" t="s">
        <v>439</v>
      </c>
      <c r="S1" s="33" t="s">
        <v>442</v>
      </c>
      <c r="T1" s="33" t="s">
        <v>443</v>
      </c>
      <c r="U1" s="114" t="s">
        <v>444</v>
      </c>
      <c r="V1" s="34" t="s">
        <v>465</v>
      </c>
      <c r="W1" s="32" t="s">
        <v>446</v>
      </c>
      <c r="X1" s="33" t="s">
        <v>449</v>
      </c>
      <c r="Y1" s="33" t="s">
        <v>448</v>
      </c>
      <c r="Z1" s="33" t="s">
        <v>447</v>
      </c>
      <c r="AA1" s="33" t="s">
        <v>450</v>
      </c>
      <c r="AB1" s="33" t="s">
        <v>451</v>
      </c>
      <c r="AC1" s="34" t="s">
        <v>452</v>
      </c>
    </row>
    <row r="2" spans="1:29">
      <c r="A2" s="64" t="s">
        <v>409</v>
      </c>
      <c r="B2" s="65" t="s">
        <v>586</v>
      </c>
      <c r="C2" s="70" t="s">
        <v>382</v>
      </c>
      <c r="D2" s="163" t="b">
        <v>1</v>
      </c>
      <c r="E2" s="81" t="s">
        <v>402</v>
      </c>
      <c r="F2" s="66">
        <v>0</v>
      </c>
      <c r="G2" s="81" t="s">
        <v>431</v>
      </c>
      <c r="H2" s="65" t="s">
        <v>431</v>
      </c>
      <c r="I2" s="65" t="s">
        <v>431</v>
      </c>
      <c r="J2" s="65">
        <v>0</v>
      </c>
      <c r="K2" s="65">
        <v>0</v>
      </c>
      <c r="L2" s="65" t="s">
        <v>431</v>
      </c>
      <c r="M2" s="65">
        <v>0</v>
      </c>
      <c r="N2" s="70" t="s">
        <v>431</v>
      </c>
      <c r="O2" s="214">
        <v>100</v>
      </c>
      <c r="P2" s="222">
        <v>100</v>
      </c>
      <c r="Q2" s="222">
        <v>0</v>
      </c>
      <c r="R2" s="222">
        <v>0</v>
      </c>
      <c r="S2" s="222">
        <v>0</v>
      </c>
      <c r="T2" s="222">
        <v>100</v>
      </c>
      <c r="U2" s="222">
        <v>100</v>
      </c>
      <c r="V2" s="227">
        <v>100</v>
      </c>
      <c r="W2" s="64">
        <v>0</v>
      </c>
      <c r="X2" s="65">
        <v>0</v>
      </c>
      <c r="Y2" s="65">
        <v>0</v>
      </c>
      <c r="Z2" s="65">
        <v>0</v>
      </c>
      <c r="AA2" s="65">
        <v>0</v>
      </c>
      <c r="AB2" s="65">
        <v>0</v>
      </c>
      <c r="AC2" s="66">
        <v>0</v>
      </c>
    </row>
    <row r="3" spans="1:29">
      <c r="A3" s="58" t="s">
        <v>410</v>
      </c>
      <c r="B3" s="59" t="s">
        <v>587</v>
      </c>
      <c r="C3" s="71" t="s">
        <v>383</v>
      </c>
      <c r="D3" s="164" t="b">
        <v>0</v>
      </c>
      <c r="E3" s="82" t="s">
        <v>399</v>
      </c>
      <c r="F3" s="60">
        <v>0</v>
      </c>
      <c r="G3" s="82" t="s">
        <v>436</v>
      </c>
      <c r="H3" s="59" t="s">
        <v>431</v>
      </c>
      <c r="I3" s="59" t="s">
        <v>431</v>
      </c>
      <c r="J3" s="59">
        <v>0</v>
      </c>
      <c r="K3" s="59">
        <v>0</v>
      </c>
      <c r="L3" s="59" t="s">
        <v>431</v>
      </c>
      <c r="M3" s="59">
        <v>0</v>
      </c>
      <c r="N3" s="71" t="s">
        <v>431</v>
      </c>
      <c r="O3" s="215">
        <v>100</v>
      </c>
      <c r="P3" s="59">
        <v>120</v>
      </c>
      <c r="Q3" s="223">
        <v>0</v>
      </c>
      <c r="R3" s="223">
        <v>0</v>
      </c>
      <c r="S3" s="223">
        <v>0</v>
      </c>
      <c r="T3" s="223">
        <v>100</v>
      </c>
      <c r="U3" s="223">
        <v>100</v>
      </c>
      <c r="V3" s="228">
        <v>100</v>
      </c>
      <c r="W3" s="58">
        <v>0</v>
      </c>
      <c r="X3" s="59">
        <v>1</v>
      </c>
      <c r="Y3" s="59">
        <v>0</v>
      </c>
      <c r="Z3" s="59">
        <v>0</v>
      </c>
      <c r="AA3" s="59">
        <v>0</v>
      </c>
      <c r="AB3" s="59">
        <v>0</v>
      </c>
      <c r="AC3" s="60">
        <v>0</v>
      </c>
    </row>
    <row r="4" spans="1:29" ht="17.25">
      <c r="A4" s="283" t="s">
        <v>411</v>
      </c>
      <c r="B4" s="284" t="s">
        <v>588</v>
      </c>
      <c r="C4" s="285" t="s">
        <v>384</v>
      </c>
      <c r="D4" s="286" t="b">
        <v>0</v>
      </c>
      <c r="E4" s="287" t="s">
        <v>399</v>
      </c>
      <c r="F4" s="288">
        <v>0</v>
      </c>
      <c r="G4" s="287" t="s">
        <v>437</v>
      </c>
      <c r="H4" s="284" t="s">
        <v>431</v>
      </c>
      <c r="I4" s="284" t="s">
        <v>431</v>
      </c>
      <c r="J4" s="284">
        <v>0</v>
      </c>
      <c r="K4" s="284">
        <v>0</v>
      </c>
      <c r="L4" s="284" t="s">
        <v>431</v>
      </c>
      <c r="M4" s="284">
        <v>0</v>
      </c>
      <c r="N4" s="285" t="s">
        <v>431</v>
      </c>
      <c r="O4" s="297">
        <v>100</v>
      </c>
      <c r="P4" s="298">
        <v>100</v>
      </c>
      <c r="Q4" s="298">
        <v>0</v>
      </c>
      <c r="R4" s="284">
        <v>100</v>
      </c>
      <c r="S4" s="298">
        <v>0</v>
      </c>
      <c r="T4" s="298">
        <v>100</v>
      </c>
      <c r="U4" s="298">
        <v>100</v>
      </c>
      <c r="V4" s="299">
        <v>100</v>
      </c>
      <c r="W4" s="283">
        <v>0</v>
      </c>
      <c r="X4" s="284">
        <v>0</v>
      </c>
      <c r="Y4" s="284">
        <v>0</v>
      </c>
      <c r="Z4" s="284">
        <v>0.0099999997764826</v>
      </c>
      <c r="AA4" s="284">
        <v>0</v>
      </c>
      <c r="AB4" s="284">
        <v>0</v>
      </c>
      <c r="AC4" s="288">
        <v>0</v>
      </c>
    </row>
    <row r="5" spans="1:29">
      <c r="A5" s="289" t="s">
        <v>412</v>
      </c>
      <c r="B5" s="290" t="s">
        <v>589</v>
      </c>
      <c r="C5" s="290" t="s">
        <v>385</v>
      </c>
      <c r="D5" s="290" t="b">
        <v>1</v>
      </c>
      <c r="E5" s="290" t="s">
        <v>400</v>
      </c>
      <c r="F5" s="292">
        <v>50000</v>
      </c>
      <c r="G5" s="289" t="s">
        <v>431</v>
      </c>
      <c r="H5" s="290" t="s">
        <v>431</v>
      </c>
      <c r="I5" s="290" t="s">
        <v>431</v>
      </c>
      <c r="J5" s="290">
        <v>0</v>
      </c>
      <c r="K5" s="290">
        <v>0</v>
      </c>
      <c r="L5" s="290" t="s">
        <v>431</v>
      </c>
      <c r="M5" s="290">
        <v>0</v>
      </c>
      <c r="N5" s="292" t="s">
        <v>460</v>
      </c>
      <c r="O5" s="300">
        <v>130</v>
      </c>
      <c r="P5" s="223">
        <v>100</v>
      </c>
      <c r="Q5" s="223">
        <v>0</v>
      </c>
      <c r="R5" s="223">
        <v>0</v>
      </c>
      <c r="S5" s="223">
        <v>0</v>
      </c>
      <c r="T5" s="223">
        <v>100</v>
      </c>
      <c r="U5" s="223">
        <v>100</v>
      </c>
      <c r="V5" s="301">
        <v>100</v>
      </c>
      <c r="W5" s="289">
        <v>1</v>
      </c>
      <c r="X5" s="290">
        <v>0</v>
      </c>
      <c r="Y5" s="290">
        <v>0</v>
      </c>
      <c r="Z5" s="290">
        <v>0</v>
      </c>
      <c r="AA5" s="290">
        <v>0</v>
      </c>
      <c r="AB5" s="290">
        <v>0</v>
      </c>
      <c r="AC5" s="291">
        <v>0</v>
      </c>
    </row>
    <row r="6" spans="1:29">
      <c r="A6" s="271" t="s">
        <v>413</v>
      </c>
      <c r="B6" s="272" t="s">
        <v>590</v>
      </c>
      <c r="C6" s="272" t="s">
        <v>386</v>
      </c>
      <c r="D6" s="272" t="b">
        <v>0</v>
      </c>
      <c r="E6" s="272" t="s">
        <v>400</v>
      </c>
      <c r="F6" s="273">
        <v>50000</v>
      </c>
      <c r="G6" s="271" t="s">
        <v>458</v>
      </c>
      <c r="H6" s="272" t="s">
        <v>431</v>
      </c>
      <c r="I6" s="272" t="s">
        <v>431</v>
      </c>
      <c r="J6" s="272">
        <v>0</v>
      </c>
      <c r="K6" s="272">
        <v>0</v>
      </c>
      <c r="L6" s="272" t="s">
        <v>431</v>
      </c>
      <c r="M6" s="272">
        <v>0</v>
      </c>
      <c r="N6" s="273" t="s">
        <v>459</v>
      </c>
      <c r="O6" s="217">
        <v>100</v>
      </c>
      <c r="P6" s="220">
        <v>100</v>
      </c>
      <c r="Q6" s="220">
        <v>0</v>
      </c>
      <c r="R6" s="220">
        <v>0</v>
      </c>
      <c r="S6" s="220">
        <v>0</v>
      </c>
      <c r="T6" s="220">
        <v>100</v>
      </c>
      <c r="U6" s="329">
        <v>100</v>
      </c>
      <c r="V6" s="302">
        <v>100</v>
      </c>
      <c r="W6" s="271">
        <v>0</v>
      </c>
      <c r="X6" s="272">
        <v>0</v>
      </c>
      <c r="Y6" s="272">
        <v>0</v>
      </c>
      <c r="Z6" s="272">
        <v>0</v>
      </c>
      <c r="AA6" s="272">
        <v>0</v>
      </c>
      <c r="AB6" s="272">
        <v>0</v>
      </c>
      <c r="AC6" s="276">
        <v>0</v>
      </c>
    </row>
    <row r="7" spans="1:29" ht="17.25">
      <c r="A7" s="271" t="s">
        <v>414</v>
      </c>
      <c r="B7" s="272" t="s">
        <v>591</v>
      </c>
      <c r="C7" s="272" t="s">
        <v>387</v>
      </c>
      <c r="D7" s="272" t="b">
        <v>1</v>
      </c>
      <c r="E7" s="272" t="s">
        <v>400</v>
      </c>
      <c r="F7" s="273">
        <v>50000</v>
      </c>
      <c r="G7" s="271" t="s">
        <v>431</v>
      </c>
      <c r="H7" s="272" t="s">
        <v>453</v>
      </c>
      <c r="I7" s="272" t="s">
        <v>431</v>
      </c>
      <c r="J7" s="272">
        <v>0</v>
      </c>
      <c r="K7" s="272">
        <v>0</v>
      </c>
      <c r="L7" s="272" t="s">
        <v>431</v>
      </c>
      <c r="M7" s="272">
        <v>0</v>
      </c>
      <c r="N7" s="273" t="s">
        <v>431</v>
      </c>
      <c r="O7" s="217">
        <v>100</v>
      </c>
      <c r="P7" s="220">
        <v>100</v>
      </c>
      <c r="Q7" s="220">
        <v>0</v>
      </c>
      <c r="R7" s="220">
        <v>0</v>
      </c>
      <c r="S7" s="220">
        <v>0</v>
      </c>
      <c r="T7" s="220">
        <v>100</v>
      </c>
      <c r="U7" s="220">
        <v>100</v>
      </c>
      <c r="V7" s="302">
        <v>100</v>
      </c>
      <c r="W7" s="271">
        <v>0</v>
      </c>
      <c r="X7" s="272">
        <v>0</v>
      </c>
      <c r="Y7" s="272">
        <v>0</v>
      </c>
      <c r="Z7" s="272">
        <v>0</v>
      </c>
      <c r="AA7" s="272">
        <v>0</v>
      </c>
      <c r="AB7" s="272">
        <v>0</v>
      </c>
      <c r="AC7" s="276">
        <v>0</v>
      </c>
    </row>
    <row r="8" spans="1:29" ht="17.25">
      <c r="A8" s="305" t="s">
        <v>705</v>
      </c>
      <c r="B8" s="306" t="s">
        <v>694</v>
      </c>
      <c r="C8" s="306" t="s">
        <v>696</v>
      </c>
      <c r="D8" s="306" t="b">
        <v>1</v>
      </c>
      <c r="E8" s="306" t="s">
        <v>400</v>
      </c>
      <c r="F8" s="307">
        <v>15000</v>
      </c>
      <c r="G8" s="305" t="s">
        <v>431</v>
      </c>
      <c r="H8" s="306" t="s">
        <v>431</v>
      </c>
      <c r="I8" s="306" t="s">
        <v>431</v>
      </c>
      <c r="J8" s="306">
        <v>0</v>
      </c>
      <c r="K8" s="306">
        <v>0</v>
      </c>
      <c r="L8" s="306" t="s">
        <v>431</v>
      </c>
      <c r="M8" s="306">
        <v>0</v>
      </c>
      <c r="N8" s="307" t="s">
        <v>699</v>
      </c>
      <c r="O8" s="326">
        <v>100</v>
      </c>
      <c r="P8" s="327">
        <v>100</v>
      </c>
      <c r="Q8" s="327">
        <v>0</v>
      </c>
      <c r="R8" s="298">
        <v>0</v>
      </c>
      <c r="S8" s="298">
        <v>0</v>
      </c>
      <c r="T8" s="298">
        <v>100</v>
      </c>
      <c r="U8" s="328">
        <v>101</v>
      </c>
      <c r="V8" s="317">
        <v>100</v>
      </c>
      <c r="W8" s="305">
        <v>0</v>
      </c>
      <c r="X8" s="306">
        <v>0</v>
      </c>
      <c r="Y8" s="306">
        <v>0</v>
      </c>
      <c r="Z8" s="306">
        <v>0</v>
      </c>
      <c r="AA8" s="306">
        <v>0</v>
      </c>
      <c r="AB8" s="306">
        <v>0</v>
      </c>
      <c r="AC8" s="318">
        <v>0.5</v>
      </c>
    </row>
    <row r="9" spans="1:29">
      <c r="A9" s="308" t="s">
        <v>415</v>
      </c>
      <c r="B9" s="309" t="s">
        <v>603</v>
      </c>
      <c r="C9" s="309" t="s">
        <v>389</v>
      </c>
      <c r="D9" s="310" t="b">
        <v>1</v>
      </c>
      <c r="E9" s="309" t="s">
        <v>401</v>
      </c>
      <c r="F9" s="313">
        <v>500</v>
      </c>
      <c r="G9" s="308" t="s">
        <v>431</v>
      </c>
      <c r="H9" s="309" t="s">
        <v>455</v>
      </c>
      <c r="I9" s="309" t="s">
        <v>455</v>
      </c>
      <c r="J9" s="309">
        <v>1</v>
      </c>
      <c r="K9" s="309">
        <v>0.05</v>
      </c>
      <c r="L9" s="309" t="s">
        <v>431</v>
      </c>
      <c r="M9" s="309">
        <v>0</v>
      </c>
      <c r="N9" s="313" t="s">
        <v>431</v>
      </c>
      <c r="O9" s="215">
        <v>100</v>
      </c>
      <c r="P9" s="223">
        <v>100</v>
      </c>
      <c r="Q9" s="223">
        <v>0</v>
      </c>
      <c r="R9" s="223">
        <v>0</v>
      </c>
      <c r="S9" s="223">
        <v>0</v>
      </c>
      <c r="T9" s="223">
        <v>100</v>
      </c>
      <c r="U9" s="223">
        <v>100</v>
      </c>
      <c r="V9" s="301">
        <v>100</v>
      </c>
      <c r="W9" s="308">
        <v>0</v>
      </c>
      <c r="X9" s="309">
        <v>0</v>
      </c>
      <c r="Y9" s="309">
        <v>0</v>
      </c>
      <c r="Z9" s="309">
        <v>0</v>
      </c>
      <c r="AA9" s="309">
        <v>0</v>
      </c>
      <c r="AB9" s="309">
        <v>0</v>
      </c>
      <c r="AC9" s="311">
        <v>0</v>
      </c>
    </row>
    <row r="10" spans="1:29">
      <c r="A10" s="41" t="s">
        <v>416</v>
      </c>
      <c r="B10" s="296" t="s">
        <v>594</v>
      </c>
      <c r="C10" s="296" t="s">
        <v>396</v>
      </c>
      <c r="D10" s="304" t="b">
        <v>1</v>
      </c>
      <c r="E10" s="296" t="s">
        <v>401</v>
      </c>
      <c r="F10" s="77">
        <v>500</v>
      </c>
      <c r="G10" s="41" t="s">
        <v>431</v>
      </c>
      <c r="H10" s="296" t="s">
        <v>461</v>
      </c>
      <c r="I10" s="296" t="s">
        <v>461</v>
      </c>
      <c r="J10" s="296">
        <v>1</v>
      </c>
      <c r="K10" s="296">
        <v>1</v>
      </c>
      <c r="L10" s="296" t="s">
        <v>461</v>
      </c>
      <c r="M10" s="296">
        <v>4</v>
      </c>
      <c r="N10" s="77" t="s">
        <v>431</v>
      </c>
      <c r="O10" s="217">
        <v>100</v>
      </c>
      <c r="P10" s="220">
        <v>100</v>
      </c>
      <c r="Q10" s="220">
        <v>0</v>
      </c>
      <c r="R10" s="220">
        <v>0</v>
      </c>
      <c r="S10" s="220">
        <v>0</v>
      </c>
      <c r="T10" s="220">
        <v>100</v>
      </c>
      <c r="U10" s="220">
        <v>100</v>
      </c>
      <c r="V10" s="302">
        <v>100</v>
      </c>
      <c r="W10" s="41">
        <v>0</v>
      </c>
      <c r="X10" s="296">
        <v>0</v>
      </c>
      <c r="Y10" s="296">
        <v>0</v>
      </c>
      <c r="Z10" s="296">
        <v>0</v>
      </c>
      <c r="AA10" s="296">
        <v>0</v>
      </c>
      <c r="AB10" s="296">
        <v>0</v>
      </c>
      <c r="AC10" s="42">
        <v>0</v>
      </c>
    </row>
    <row r="11" spans="1:29">
      <c r="A11" s="41" t="s">
        <v>417</v>
      </c>
      <c r="B11" s="296" t="s">
        <v>595</v>
      </c>
      <c r="C11" s="296" t="s">
        <v>390</v>
      </c>
      <c r="D11" s="304" t="b">
        <v>1</v>
      </c>
      <c r="E11" s="296" t="s">
        <v>401</v>
      </c>
      <c r="F11" s="77">
        <v>500</v>
      </c>
      <c r="G11" s="41" t="s">
        <v>431</v>
      </c>
      <c r="H11" s="296" t="s">
        <v>517</v>
      </c>
      <c r="I11" s="296" t="s">
        <v>431</v>
      </c>
      <c r="J11" s="296">
        <v>0</v>
      </c>
      <c r="K11" s="296">
        <v>0</v>
      </c>
      <c r="L11" s="296" t="s">
        <v>431</v>
      </c>
      <c r="M11" s="296">
        <v>0</v>
      </c>
      <c r="N11" s="77" t="s">
        <v>431</v>
      </c>
      <c r="O11" s="217">
        <v>100</v>
      </c>
      <c r="P11" s="220">
        <v>100</v>
      </c>
      <c r="Q11" s="296">
        <v>5</v>
      </c>
      <c r="R11" s="220">
        <v>0</v>
      </c>
      <c r="S11" s="220">
        <v>0</v>
      </c>
      <c r="T11" s="220">
        <v>100</v>
      </c>
      <c r="U11" s="220">
        <v>100</v>
      </c>
      <c r="V11" s="302">
        <v>100</v>
      </c>
      <c r="W11" s="41">
        <v>0</v>
      </c>
      <c r="X11" s="296">
        <v>0</v>
      </c>
      <c r="Y11" s="296">
        <v>0.05</v>
      </c>
      <c r="Z11" s="296">
        <v>0</v>
      </c>
      <c r="AA11" s="296">
        <v>0</v>
      </c>
      <c r="AB11" s="296">
        <v>0</v>
      </c>
      <c r="AC11" s="42">
        <v>0</v>
      </c>
    </row>
    <row r="12" spans="1:29">
      <c r="A12" s="41" t="s">
        <v>418</v>
      </c>
      <c r="B12" s="296" t="s">
        <v>596</v>
      </c>
      <c r="C12" s="296" t="s">
        <v>392</v>
      </c>
      <c r="D12" s="304" t="b">
        <v>0</v>
      </c>
      <c r="E12" s="296" t="s">
        <v>401</v>
      </c>
      <c r="F12" s="77">
        <v>500</v>
      </c>
      <c r="G12" s="41" t="s">
        <v>431</v>
      </c>
      <c r="H12" s="296" t="s">
        <v>463</v>
      </c>
      <c r="I12" s="296" t="s">
        <v>462</v>
      </c>
      <c r="J12" s="296">
        <v>5</v>
      </c>
      <c r="K12" s="296">
        <v>0.150000005960464</v>
      </c>
      <c r="L12" s="296" t="s">
        <v>431</v>
      </c>
      <c r="M12" s="296">
        <v>0</v>
      </c>
      <c r="N12" s="77" t="s">
        <v>431</v>
      </c>
      <c r="O12" s="217">
        <v>100</v>
      </c>
      <c r="P12" s="220">
        <v>100</v>
      </c>
      <c r="Q12" s="220">
        <v>0</v>
      </c>
      <c r="R12" s="220">
        <v>0</v>
      </c>
      <c r="S12" s="220">
        <v>0</v>
      </c>
      <c r="T12" s="220">
        <v>100</v>
      </c>
      <c r="U12" s="220">
        <v>100</v>
      </c>
      <c r="V12" s="302">
        <v>100</v>
      </c>
      <c r="W12" s="41">
        <v>0</v>
      </c>
      <c r="X12" s="296">
        <v>0</v>
      </c>
      <c r="Y12" s="296">
        <v>0</v>
      </c>
      <c r="Z12" s="296">
        <v>0</v>
      </c>
      <c r="AA12" s="296">
        <v>0</v>
      </c>
      <c r="AB12" s="296">
        <v>0</v>
      </c>
      <c r="AC12" s="42">
        <v>0</v>
      </c>
    </row>
    <row r="13" spans="1:29">
      <c r="A13" s="41" t="s">
        <v>419</v>
      </c>
      <c r="B13" s="296" t="s">
        <v>700</v>
      </c>
      <c r="C13" s="296" t="s">
        <v>394</v>
      </c>
      <c r="D13" s="304" t="b">
        <v>0</v>
      </c>
      <c r="E13" s="296" t="s">
        <v>401</v>
      </c>
      <c r="F13" s="77">
        <v>500</v>
      </c>
      <c r="G13" s="41" t="s">
        <v>431</v>
      </c>
      <c r="H13" s="296" t="s">
        <v>464</v>
      </c>
      <c r="I13" s="296" t="s">
        <v>464</v>
      </c>
      <c r="J13" s="296">
        <v>1.5</v>
      </c>
      <c r="K13" s="296">
        <v>0.0500000007450581</v>
      </c>
      <c r="L13" s="296" t="s">
        <v>431</v>
      </c>
      <c r="M13" s="296">
        <v>0</v>
      </c>
      <c r="N13" s="77" t="s">
        <v>431</v>
      </c>
      <c r="O13" s="217">
        <v>100</v>
      </c>
      <c r="P13" s="220">
        <v>100</v>
      </c>
      <c r="Q13" s="296">
        <v>10</v>
      </c>
      <c r="R13" s="220">
        <v>0</v>
      </c>
      <c r="S13" s="220">
        <v>0</v>
      </c>
      <c r="T13" s="220">
        <v>100</v>
      </c>
      <c r="U13" s="220">
        <v>100</v>
      </c>
      <c r="V13" s="302">
        <v>100</v>
      </c>
      <c r="W13" s="41">
        <v>0</v>
      </c>
      <c r="X13" s="296">
        <v>0</v>
      </c>
      <c r="Y13" s="296">
        <v>0.1</v>
      </c>
      <c r="Z13" s="296">
        <v>0</v>
      </c>
      <c r="AA13" s="296">
        <v>0</v>
      </c>
      <c r="AB13" s="296">
        <v>0</v>
      </c>
      <c r="AC13" s="42">
        <v>0</v>
      </c>
    </row>
    <row r="14" spans="1:29">
      <c r="A14" s="41" t="s">
        <v>420</v>
      </c>
      <c r="B14" s="296" t="s">
        <v>598</v>
      </c>
      <c r="C14" s="296" t="s">
        <v>393</v>
      </c>
      <c r="D14" s="304" t="b">
        <v>1</v>
      </c>
      <c r="E14" s="296" t="s">
        <v>401</v>
      </c>
      <c r="F14" s="77">
        <v>500</v>
      </c>
      <c r="G14" s="41" t="s">
        <v>431</v>
      </c>
      <c r="H14" s="296" t="s">
        <v>457</v>
      </c>
      <c r="I14" s="296" t="s">
        <v>457</v>
      </c>
      <c r="J14" s="296">
        <v>1</v>
      </c>
      <c r="K14" s="296">
        <v>1</v>
      </c>
      <c r="L14" s="296" t="s">
        <v>431</v>
      </c>
      <c r="M14" s="296">
        <v>0</v>
      </c>
      <c r="N14" s="77" t="s">
        <v>431</v>
      </c>
      <c r="O14" s="217">
        <v>100</v>
      </c>
      <c r="P14" s="220">
        <v>100</v>
      </c>
      <c r="Q14" s="220">
        <v>0</v>
      </c>
      <c r="R14" s="220">
        <v>0</v>
      </c>
      <c r="S14" s="220">
        <v>0</v>
      </c>
      <c r="T14" s="220">
        <v>100</v>
      </c>
      <c r="U14" s="220">
        <v>100</v>
      </c>
      <c r="V14" s="77">
        <v>105</v>
      </c>
      <c r="W14" s="41">
        <v>0</v>
      </c>
      <c r="X14" s="296">
        <v>0</v>
      </c>
      <c r="Y14" s="296">
        <v>0</v>
      </c>
      <c r="Z14" s="296">
        <v>0</v>
      </c>
      <c r="AA14" s="296">
        <v>0</v>
      </c>
      <c r="AB14" s="296">
        <v>0</v>
      </c>
      <c r="AC14" s="42">
        <v>0</v>
      </c>
    </row>
    <row r="15" spans="1:29">
      <c r="A15" s="41" t="s">
        <v>421</v>
      </c>
      <c r="B15" s="296" t="s">
        <v>599</v>
      </c>
      <c r="C15" s="296" t="s">
        <v>395</v>
      </c>
      <c r="D15" s="304" t="b">
        <v>0</v>
      </c>
      <c r="E15" s="296" t="s">
        <v>401</v>
      </c>
      <c r="F15" s="77">
        <v>500</v>
      </c>
      <c r="G15" s="41" t="s">
        <v>431</v>
      </c>
      <c r="H15" s="296" t="s">
        <v>466</v>
      </c>
      <c r="I15" s="296" t="s">
        <v>467</v>
      </c>
      <c r="J15" s="296">
        <v>30</v>
      </c>
      <c r="K15" s="296">
        <v>1</v>
      </c>
      <c r="L15" s="296" t="s">
        <v>431</v>
      </c>
      <c r="M15" s="296">
        <v>0</v>
      </c>
      <c r="N15" s="77" t="s">
        <v>468</v>
      </c>
      <c r="O15" s="217">
        <v>100</v>
      </c>
      <c r="P15" s="220">
        <v>100</v>
      </c>
      <c r="Q15" s="220">
        <v>0</v>
      </c>
      <c r="R15" s="220">
        <v>0</v>
      </c>
      <c r="S15" s="220">
        <v>0</v>
      </c>
      <c r="T15" s="220">
        <v>100</v>
      </c>
      <c r="U15" s="220">
        <v>100</v>
      </c>
      <c r="V15" s="302">
        <v>100</v>
      </c>
      <c r="W15" s="41">
        <v>0</v>
      </c>
      <c r="X15" s="296">
        <v>0</v>
      </c>
      <c r="Y15" s="296">
        <v>0</v>
      </c>
      <c r="Z15" s="296">
        <v>0</v>
      </c>
      <c r="AA15" s="296">
        <v>0</v>
      </c>
      <c r="AB15" s="296">
        <v>0</v>
      </c>
      <c r="AC15" s="42">
        <v>0</v>
      </c>
    </row>
    <row r="16" spans="1:29">
      <c r="A16" s="41" t="s">
        <v>422</v>
      </c>
      <c r="B16" s="296" t="s">
        <v>600</v>
      </c>
      <c r="C16" s="296" t="s">
        <v>397</v>
      </c>
      <c r="D16" s="304" t="b">
        <v>0</v>
      </c>
      <c r="E16" s="296" t="s">
        <v>401</v>
      </c>
      <c r="F16" s="77">
        <v>500</v>
      </c>
      <c r="G16" s="41" t="s">
        <v>431</v>
      </c>
      <c r="H16" s="296" t="s">
        <v>431</v>
      </c>
      <c r="I16" s="296" t="s">
        <v>430</v>
      </c>
      <c r="J16" s="296">
        <v>10</v>
      </c>
      <c r="K16" s="296">
        <v>1</v>
      </c>
      <c r="L16" s="296" t="s">
        <v>430</v>
      </c>
      <c r="M16" s="296">
        <v>3</v>
      </c>
      <c r="N16" s="77" t="s">
        <v>431</v>
      </c>
      <c r="O16" s="217">
        <v>100</v>
      </c>
      <c r="P16" s="220">
        <v>100</v>
      </c>
      <c r="Q16" s="220">
        <v>0</v>
      </c>
      <c r="R16" s="220">
        <v>0</v>
      </c>
      <c r="S16" s="220">
        <v>0</v>
      </c>
      <c r="T16" s="220">
        <v>100</v>
      </c>
      <c r="U16" s="220">
        <v>100</v>
      </c>
      <c r="V16" s="302">
        <v>100</v>
      </c>
      <c r="W16" s="41">
        <v>0</v>
      </c>
      <c r="X16" s="296">
        <v>0</v>
      </c>
      <c r="Y16" s="296">
        <v>0</v>
      </c>
      <c r="Z16" s="296">
        <v>0</v>
      </c>
      <c r="AA16" s="296">
        <v>0</v>
      </c>
      <c r="AB16" s="296">
        <v>0</v>
      </c>
      <c r="AC16" s="42">
        <v>0</v>
      </c>
    </row>
    <row r="17" spans="1:29">
      <c r="A17" s="41" t="s">
        <v>423</v>
      </c>
      <c r="B17" s="296" t="s">
        <v>601</v>
      </c>
      <c r="C17" s="296" t="s">
        <v>391</v>
      </c>
      <c r="D17" s="304" t="b">
        <v>0</v>
      </c>
      <c r="E17" s="296" t="s">
        <v>401</v>
      </c>
      <c r="F17" s="77">
        <v>500</v>
      </c>
      <c r="G17" s="41" t="s">
        <v>431</v>
      </c>
      <c r="H17" s="296" t="s">
        <v>456</v>
      </c>
      <c r="I17" s="296" t="s">
        <v>456</v>
      </c>
      <c r="J17" s="296">
        <v>0.100000001490116</v>
      </c>
      <c r="K17" s="296">
        <v>0.100000001490116</v>
      </c>
      <c r="L17" s="296" t="s">
        <v>431</v>
      </c>
      <c r="M17" s="296">
        <v>0</v>
      </c>
      <c r="N17" s="77" t="s">
        <v>431</v>
      </c>
      <c r="O17" s="217">
        <v>100</v>
      </c>
      <c r="P17" s="296">
        <v>110</v>
      </c>
      <c r="Q17" s="220">
        <v>0</v>
      </c>
      <c r="R17" s="220">
        <v>0</v>
      </c>
      <c r="S17" s="220">
        <v>0</v>
      </c>
      <c r="T17" s="220">
        <v>100</v>
      </c>
      <c r="U17" s="220">
        <v>100</v>
      </c>
      <c r="V17" s="302">
        <v>100</v>
      </c>
      <c r="W17" s="41">
        <v>0</v>
      </c>
      <c r="X17" s="296">
        <v>0</v>
      </c>
      <c r="Y17" s="296">
        <v>0</v>
      </c>
      <c r="Z17" s="296">
        <v>0</v>
      </c>
      <c r="AA17" s="296">
        <v>0</v>
      </c>
      <c r="AB17" s="296">
        <v>0</v>
      </c>
      <c r="AC17" s="42">
        <v>0</v>
      </c>
    </row>
    <row r="18" spans="1:29" ht="17.25">
      <c r="A18" s="41" t="s">
        <v>424</v>
      </c>
      <c r="B18" s="296" t="s">
        <v>602</v>
      </c>
      <c r="C18" s="296" t="s">
        <v>398</v>
      </c>
      <c r="D18" s="304" t="b">
        <v>0</v>
      </c>
      <c r="E18" s="296" t="s">
        <v>401</v>
      </c>
      <c r="F18" s="77">
        <v>500</v>
      </c>
      <c r="G18" s="41" t="s">
        <v>431</v>
      </c>
      <c r="H18" s="296" t="s">
        <v>469</v>
      </c>
      <c r="I18" s="296" t="s">
        <v>431</v>
      </c>
      <c r="J18" s="296">
        <v>0</v>
      </c>
      <c r="K18" s="296">
        <v>0</v>
      </c>
      <c r="L18" s="296" t="s">
        <v>431</v>
      </c>
      <c r="M18" s="296">
        <v>0</v>
      </c>
      <c r="N18" s="77" t="s">
        <v>431</v>
      </c>
      <c r="O18" s="41">
        <v>110</v>
      </c>
      <c r="P18" s="296">
        <v>110</v>
      </c>
      <c r="Q18" s="296">
        <v>10</v>
      </c>
      <c r="R18" s="220">
        <v>0</v>
      </c>
      <c r="S18" s="220">
        <v>0</v>
      </c>
      <c r="T18" s="220">
        <v>100</v>
      </c>
      <c r="U18" s="220">
        <v>100</v>
      </c>
      <c r="V18" s="302">
        <v>100</v>
      </c>
      <c r="W18" s="41">
        <v>1</v>
      </c>
      <c r="X18" s="296">
        <v>1</v>
      </c>
      <c r="Y18" s="296">
        <v>0.1</v>
      </c>
      <c r="Z18" s="296">
        <v>0</v>
      </c>
      <c r="AA18" s="296">
        <v>0</v>
      </c>
      <c r="AB18" s="296">
        <v>0</v>
      </c>
      <c r="AC18" s="42">
        <v>0</v>
      </c>
    </row>
    <row r="19" spans="1:29">
      <c r="A19" s="41" t="s">
        <v>706</v>
      </c>
      <c r="B19" s="296" t="s">
        <v>693</v>
      </c>
      <c r="C19" s="296" t="s">
        <v>695</v>
      </c>
      <c r="D19" s="304" t="b">
        <v>1</v>
      </c>
      <c r="E19" s="296" t="s">
        <v>401</v>
      </c>
      <c r="F19" s="77">
        <v>500</v>
      </c>
      <c r="G19" s="41" t="s">
        <v>709</v>
      </c>
      <c r="H19" s="296" t="s">
        <v>699</v>
      </c>
      <c r="I19" s="296" t="s">
        <v>699</v>
      </c>
      <c r="J19" s="296">
        <v>2</v>
      </c>
      <c r="K19" s="296">
        <v>0.1</v>
      </c>
      <c r="L19" s="296" t="s">
        <v>699</v>
      </c>
      <c r="M19" s="296">
        <v>3</v>
      </c>
      <c r="N19" s="77" t="s">
        <v>699</v>
      </c>
      <c r="O19" s="217">
        <v>100</v>
      </c>
      <c r="P19" s="325">
        <v>100</v>
      </c>
      <c r="Q19" s="329">
        <v>0</v>
      </c>
      <c r="R19" s="220">
        <v>0</v>
      </c>
      <c r="S19" s="220">
        <v>0</v>
      </c>
      <c r="T19" s="220">
        <v>100</v>
      </c>
      <c r="U19" s="220">
        <v>100</v>
      </c>
      <c r="V19" s="302">
        <v>100</v>
      </c>
      <c r="W19" s="41">
        <v>0</v>
      </c>
      <c r="X19" s="296">
        <v>0</v>
      </c>
      <c r="Y19" s="296">
        <v>0</v>
      </c>
      <c r="Z19" s="296">
        <v>0</v>
      </c>
      <c r="AA19" s="296">
        <v>0</v>
      </c>
      <c r="AB19" s="296">
        <v>0</v>
      </c>
      <c r="AC19" s="42">
        <v>0</v>
      </c>
    </row>
    <row r="20" spans="1:29" ht="17.25">
      <c r="A20" s="43" t="s">
        <v>707</v>
      </c>
      <c r="B20" s="44" t="s">
        <v>697</v>
      </c>
      <c r="C20" s="44" t="s">
        <v>698</v>
      </c>
      <c r="D20" s="312" t="b">
        <v>0</v>
      </c>
      <c r="E20" s="44" t="s">
        <v>401</v>
      </c>
      <c r="F20" s="78">
        <v>500</v>
      </c>
      <c r="G20" s="43" t="s">
        <v>431</v>
      </c>
      <c r="H20" s="44" t="s">
        <v>431</v>
      </c>
      <c r="I20" s="44" t="s">
        <v>431</v>
      </c>
      <c r="J20" s="44">
        <v>0</v>
      </c>
      <c r="K20" s="44">
        <v>0</v>
      </c>
      <c r="L20" s="44" t="s">
        <v>431</v>
      </c>
      <c r="M20" s="44">
        <v>0</v>
      </c>
      <c r="N20" s="78" t="s">
        <v>431</v>
      </c>
      <c r="O20" s="216">
        <v>100</v>
      </c>
      <c r="P20" s="324">
        <v>100</v>
      </c>
      <c r="Q20" s="324">
        <v>0</v>
      </c>
      <c r="R20" s="221">
        <v>0</v>
      </c>
      <c r="S20" s="221">
        <v>0</v>
      </c>
      <c r="T20" s="221">
        <v>100</v>
      </c>
      <c r="U20" s="221">
        <v>100</v>
      </c>
      <c r="V20" s="303">
        <v>100</v>
      </c>
      <c r="W20" s="43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5">
        <v>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7"/>
  <sheetViews>
    <sheetView workbookViewId="0">
      <selection activeCell="I8" sqref="I8"/>
    </sheetView>
  </sheetViews>
  <sheetFormatPr defaultRowHeight="16.5"/>
  <cols>
    <col min="1" max="1" width="28.75499916" customWidth="1"/>
    <col min="2" max="5" width="12.50500011" customWidth="1"/>
    <col min="8" max="8" width="9.00500011" customWidth="1"/>
    <col min="15" max="15" width="13.13000011" customWidth="1"/>
    <col min="16" max="16" width="24.87999916" customWidth="1"/>
  </cols>
  <sheetData>
    <row r="1" spans="1:16">
      <c r="A1" s="191" t="s">
        <v>18</v>
      </c>
      <c r="B1" s="192" t="s">
        <v>49</v>
      </c>
      <c r="C1" s="192" t="s">
        <v>629</v>
      </c>
      <c r="D1" s="192" t="s">
        <v>621</v>
      </c>
      <c r="E1" s="198" t="s">
        <v>301</v>
      </c>
      <c r="F1" s="191" t="s">
        <v>604</v>
      </c>
      <c r="G1" s="192" t="s">
        <v>605</v>
      </c>
      <c r="H1" s="193" t="s">
        <v>628</v>
      </c>
      <c r="I1" s="191" t="s">
        <v>401</v>
      </c>
      <c r="J1" s="192" t="s">
        <v>623</v>
      </c>
      <c r="K1" s="192" t="s">
        <v>54</v>
      </c>
      <c r="L1" s="192" t="s">
        <v>625</v>
      </c>
      <c r="M1" s="192" t="s">
        <v>626</v>
      </c>
      <c r="N1" s="192" t="s">
        <v>627</v>
      </c>
      <c r="O1" s="193" t="s">
        <v>365</v>
      </c>
      <c r="P1" s="241" t="s">
        <v>631</v>
      </c>
    </row>
    <row r="2" spans="1:16">
      <c r="A2" s="185" t="s">
        <v>635</v>
      </c>
      <c r="B2" s="184" t="s">
        <v>604</v>
      </c>
      <c r="C2" s="184" t="b">
        <v>1</v>
      </c>
      <c r="D2" s="184" t="s">
        <v>622</v>
      </c>
      <c r="E2" s="199">
        <v>4900</v>
      </c>
      <c r="F2" s="111" t="b">
        <v>1</v>
      </c>
      <c r="G2" s="181" t="b">
        <v>0</v>
      </c>
      <c r="H2" s="186">
        <v>0</v>
      </c>
      <c r="I2" s="185">
        <v>0</v>
      </c>
      <c r="J2" s="184">
        <v>0</v>
      </c>
      <c r="K2" s="184">
        <v>0</v>
      </c>
      <c r="L2" s="184">
        <v>0</v>
      </c>
      <c r="M2" s="184">
        <v>0</v>
      </c>
      <c r="N2" s="184">
        <v>0</v>
      </c>
      <c r="O2" s="186" t="s">
        <v>586</v>
      </c>
      <c r="P2" s="242" t="s">
        <v>652</v>
      </c>
    </row>
    <row r="3" spans="1:16">
      <c r="A3" s="185" t="s">
        <v>636</v>
      </c>
      <c r="B3" s="184" t="s">
        <v>678</v>
      </c>
      <c r="C3" s="184" t="b">
        <v>1</v>
      </c>
      <c r="D3" s="184" t="s">
        <v>622</v>
      </c>
      <c r="E3" s="199">
        <v>3900</v>
      </c>
      <c r="F3" s="111" t="b">
        <v>0</v>
      </c>
      <c r="G3" s="181" t="b">
        <v>1</v>
      </c>
      <c r="H3" s="112">
        <v>10</v>
      </c>
      <c r="I3" s="185">
        <v>0</v>
      </c>
      <c r="J3" s="184">
        <v>0</v>
      </c>
      <c r="K3" s="184">
        <v>0</v>
      </c>
      <c r="L3" s="184">
        <v>0</v>
      </c>
      <c r="M3" s="184">
        <v>0</v>
      </c>
      <c r="N3" s="184">
        <v>0</v>
      </c>
      <c r="O3" s="186" t="s">
        <v>586</v>
      </c>
      <c r="P3" s="242" t="s">
        <v>654</v>
      </c>
    </row>
    <row r="4" spans="1:16">
      <c r="A4" s="185" t="s">
        <v>637</v>
      </c>
      <c r="B4" s="184" t="s">
        <v>607</v>
      </c>
      <c r="C4" s="184" t="b">
        <v>1</v>
      </c>
      <c r="D4" s="184" t="s">
        <v>622</v>
      </c>
      <c r="E4" s="199">
        <v>5900</v>
      </c>
      <c r="F4" s="111" t="b">
        <v>1</v>
      </c>
      <c r="G4" s="181" t="b">
        <v>0</v>
      </c>
      <c r="H4" s="186">
        <v>0</v>
      </c>
      <c r="I4" s="185">
        <v>100</v>
      </c>
      <c r="J4" s="184">
        <v>10</v>
      </c>
      <c r="K4" s="184">
        <v>10000</v>
      </c>
      <c r="L4" s="184">
        <v>40</v>
      </c>
      <c r="M4" s="184">
        <v>4</v>
      </c>
      <c r="N4" s="184">
        <v>4000</v>
      </c>
      <c r="O4" s="186" t="s">
        <v>586</v>
      </c>
      <c r="P4" s="242" t="s">
        <v>655</v>
      </c>
    </row>
    <row r="5" spans="1:16">
      <c r="A5" s="194" t="s">
        <v>638</v>
      </c>
      <c r="B5" s="2" t="s">
        <v>677</v>
      </c>
      <c r="C5" s="2" t="b">
        <v>1</v>
      </c>
      <c r="D5" s="2" t="s">
        <v>622</v>
      </c>
      <c r="E5" s="200">
        <v>9900</v>
      </c>
      <c r="F5" s="197" t="b">
        <v>0</v>
      </c>
      <c r="G5" s="190" t="b">
        <v>0</v>
      </c>
      <c r="H5" s="195">
        <v>0</v>
      </c>
      <c r="I5" s="194">
        <v>300</v>
      </c>
      <c r="J5" s="2">
        <v>0</v>
      </c>
      <c r="K5" s="2">
        <v>30000</v>
      </c>
      <c r="L5" s="2">
        <v>250</v>
      </c>
      <c r="M5" s="2">
        <v>0</v>
      </c>
      <c r="N5" s="2">
        <v>25000</v>
      </c>
      <c r="O5" s="196" t="s">
        <v>603</v>
      </c>
      <c r="P5" s="243" t="s">
        <v>656</v>
      </c>
    </row>
    <row r="6" spans="1:16">
      <c r="A6" s="184" t="s">
        <v>688</v>
      </c>
      <c r="B6" s="184" t="s">
        <v>683</v>
      </c>
      <c r="C6" s="184" t="b">
        <v>1</v>
      </c>
      <c r="D6" s="184" t="s">
        <v>622</v>
      </c>
      <c r="E6" s="199">
        <v>5900</v>
      </c>
      <c r="F6" s="111" t="b">
        <v>0</v>
      </c>
      <c r="G6" s="181" t="b">
        <v>1</v>
      </c>
      <c r="H6" s="186">
        <v>5</v>
      </c>
      <c r="I6" s="185">
        <v>0</v>
      </c>
      <c r="J6" s="184">
        <v>20</v>
      </c>
      <c r="K6" s="184">
        <v>0</v>
      </c>
      <c r="L6" s="184">
        <v>0</v>
      </c>
      <c r="M6" s="184">
        <v>0</v>
      </c>
      <c r="N6" s="184">
        <v>0</v>
      </c>
      <c r="O6" s="186" t="s">
        <v>586</v>
      </c>
      <c r="P6" s="242" t="s">
        <v>685</v>
      </c>
    </row>
    <row r="7" spans="1:16" ht="17.25">
      <c r="A7" s="230" t="s">
        <v>689</v>
      </c>
      <c r="B7" s="231" t="s">
        <v>710</v>
      </c>
      <c r="C7" s="231" t="b">
        <v>1</v>
      </c>
      <c r="D7" s="231" t="s">
        <v>622</v>
      </c>
      <c r="E7" s="232">
        <v>19900</v>
      </c>
      <c r="F7" s="233" t="b">
        <v>0</v>
      </c>
      <c r="G7" s="234" t="b">
        <v>0</v>
      </c>
      <c r="H7" s="235">
        <v>0</v>
      </c>
      <c r="I7" s="230">
        <v>200</v>
      </c>
      <c r="J7" s="231">
        <v>30</v>
      </c>
      <c r="K7" s="231">
        <v>10000</v>
      </c>
      <c r="L7" s="231">
        <v>400</v>
      </c>
      <c r="M7" s="231">
        <v>60</v>
      </c>
      <c r="N7" s="231">
        <v>20000</v>
      </c>
      <c r="O7" s="250" t="s">
        <v>693</v>
      </c>
      <c r="P7" s="251" t="s">
        <v>701</v>
      </c>
    </row>
    <row r="8" spans="1:16" ht="17.25">
      <c r="A8" s="32" t="s">
        <v>708</v>
      </c>
      <c r="B8" s="33" t="s">
        <v>691</v>
      </c>
      <c r="C8" s="33" t="b">
        <v>0</v>
      </c>
      <c r="D8" s="33" t="s">
        <v>544</v>
      </c>
      <c r="E8" s="114">
        <v>0</v>
      </c>
      <c r="F8" s="96" t="b">
        <v>0</v>
      </c>
      <c r="G8" s="99" t="b">
        <v>0</v>
      </c>
      <c r="H8" s="34">
        <v>0</v>
      </c>
      <c r="I8" s="115">
        <v>15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4" t="s">
        <v>586</v>
      </c>
      <c r="P8" s="254" t="s">
        <v>692</v>
      </c>
    </row>
    <row r="9" spans="1:16">
      <c r="A9" s="185" t="s">
        <v>639</v>
      </c>
      <c r="B9" s="184" t="s">
        <v>609</v>
      </c>
      <c r="C9" s="184" t="b">
        <v>0</v>
      </c>
      <c r="D9" s="184" t="s">
        <v>622</v>
      </c>
      <c r="E9" s="199">
        <v>1200</v>
      </c>
      <c r="F9" s="111" t="b">
        <v>0</v>
      </c>
      <c r="G9" s="181" t="b">
        <v>0</v>
      </c>
      <c r="H9" s="186">
        <v>0</v>
      </c>
      <c r="I9" s="203">
        <v>40</v>
      </c>
      <c r="J9" s="184">
        <v>0</v>
      </c>
      <c r="K9" s="184">
        <v>0</v>
      </c>
      <c r="L9" s="184">
        <v>0</v>
      </c>
      <c r="M9" s="184">
        <v>0</v>
      </c>
      <c r="N9" s="184">
        <v>0</v>
      </c>
      <c r="O9" s="249" t="s">
        <v>586</v>
      </c>
      <c r="P9" s="255" t="s">
        <v>660</v>
      </c>
    </row>
    <row r="10" spans="1:16">
      <c r="A10" s="185" t="s">
        <v>640</v>
      </c>
      <c r="B10" s="184" t="s">
        <v>610</v>
      </c>
      <c r="C10" s="184" t="b">
        <v>0</v>
      </c>
      <c r="D10" s="184" t="s">
        <v>622</v>
      </c>
      <c r="E10" s="199">
        <v>5900</v>
      </c>
      <c r="F10" s="111" t="b">
        <v>0</v>
      </c>
      <c r="G10" s="181" t="b">
        <v>0</v>
      </c>
      <c r="H10" s="186">
        <v>0</v>
      </c>
      <c r="I10" s="185">
        <v>250</v>
      </c>
      <c r="J10" s="184">
        <v>0</v>
      </c>
      <c r="K10" s="184">
        <v>0</v>
      </c>
      <c r="L10" s="184">
        <v>0</v>
      </c>
      <c r="M10" s="184">
        <v>0</v>
      </c>
      <c r="N10" s="184">
        <v>0</v>
      </c>
      <c r="O10" s="186" t="s">
        <v>586</v>
      </c>
      <c r="P10" s="207" t="s">
        <v>665</v>
      </c>
    </row>
    <row r="11" spans="1:16">
      <c r="A11" s="185" t="s">
        <v>641</v>
      </c>
      <c r="B11" s="184" t="s">
        <v>611</v>
      </c>
      <c r="C11" s="184" t="b">
        <v>0</v>
      </c>
      <c r="D11" s="184" t="s">
        <v>622</v>
      </c>
      <c r="E11" s="199">
        <v>11900</v>
      </c>
      <c r="F11" s="111" t="b">
        <v>0</v>
      </c>
      <c r="G11" s="181" t="b">
        <v>0</v>
      </c>
      <c r="H11" s="186">
        <v>0</v>
      </c>
      <c r="I11" s="185">
        <v>600</v>
      </c>
      <c r="J11" s="184">
        <v>0</v>
      </c>
      <c r="K11" s="184">
        <v>0</v>
      </c>
      <c r="L11" s="184">
        <v>0</v>
      </c>
      <c r="M11" s="184">
        <v>0</v>
      </c>
      <c r="N11" s="184">
        <v>0</v>
      </c>
      <c r="O11" s="186" t="s">
        <v>586</v>
      </c>
      <c r="P11" s="207" t="s">
        <v>666</v>
      </c>
    </row>
    <row r="12" spans="1:16">
      <c r="A12" s="185" t="s">
        <v>642</v>
      </c>
      <c r="B12" s="184" t="s">
        <v>612</v>
      </c>
      <c r="C12" s="184" t="b">
        <v>0</v>
      </c>
      <c r="D12" s="184" t="s">
        <v>622</v>
      </c>
      <c r="E12" s="199">
        <v>3900</v>
      </c>
      <c r="F12" s="111" t="b">
        <v>0</v>
      </c>
      <c r="G12" s="181" t="b">
        <v>0</v>
      </c>
      <c r="H12" s="186">
        <v>0</v>
      </c>
      <c r="I12" s="185">
        <v>0</v>
      </c>
      <c r="J12" s="184">
        <v>15</v>
      </c>
      <c r="K12" s="184">
        <v>0</v>
      </c>
      <c r="L12" s="184">
        <v>0</v>
      </c>
      <c r="M12" s="184">
        <v>0</v>
      </c>
      <c r="N12" s="184">
        <v>0</v>
      </c>
      <c r="O12" s="186" t="s">
        <v>586</v>
      </c>
      <c r="P12" s="207" t="s">
        <v>661</v>
      </c>
    </row>
    <row r="13" spans="1:16">
      <c r="A13" s="185" t="s">
        <v>643</v>
      </c>
      <c r="B13" s="184" t="s">
        <v>613</v>
      </c>
      <c r="C13" s="184" t="b">
        <v>0</v>
      </c>
      <c r="D13" s="184" t="s">
        <v>622</v>
      </c>
      <c r="E13" s="199">
        <v>11900</v>
      </c>
      <c r="F13" s="111" t="b">
        <v>0</v>
      </c>
      <c r="G13" s="181" t="b">
        <v>0</v>
      </c>
      <c r="H13" s="186">
        <v>0</v>
      </c>
      <c r="I13" s="185">
        <v>0</v>
      </c>
      <c r="J13" s="184">
        <v>60</v>
      </c>
      <c r="K13" s="184">
        <v>0</v>
      </c>
      <c r="L13" s="184">
        <v>0</v>
      </c>
      <c r="M13" s="184">
        <v>0</v>
      </c>
      <c r="N13" s="184">
        <v>0</v>
      </c>
      <c r="O13" s="186" t="s">
        <v>586</v>
      </c>
      <c r="P13" s="207" t="s">
        <v>664</v>
      </c>
    </row>
    <row r="14" spans="1:16">
      <c r="A14" s="185" t="s">
        <v>644</v>
      </c>
      <c r="B14" s="184" t="s">
        <v>614</v>
      </c>
      <c r="C14" s="184" t="b">
        <v>0</v>
      </c>
      <c r="D14" s="184" t="s">
        <v>622</v>
      </c>
      <c r="E14" s="199">
        <v>19900</v>
      </c>
      <c r="F14" s="111" t="b">
        <v>0</v>
      </c>
      <c r="G14" s="181" t="b">
        <v>0</v>
      </c>
      <c r="H14" s="186">
        <v>0</v>
      </c>
      <c r="I14" s="185">
        <v>0</v>
      </c>
      <c r="J14" s="184">
        <v>135</v>
      </c>
      <c r="K14" s="184">
        <v>0</v>
      </c>
      <c r="L14" s="184">
        <v>0</v>
      </c>
      <c r="M14" s="184">
        <v>0</v>
      </c>
      <c r="N14" s="184">
        <v>0</v>
      </c>
      <c r="O14" s="186" t="s">
        <v>586</v>
      </c>
      <c r="P14" s="207" t="s">
        <v>667</v>
      </c>
    </row>
    <row r="15" spans="1:16">
      <c r="A15" s="185" t="s">
        <v>645</v>
      </c>
      <c r="B15" s="184" t="s">
        <v>615</v>
      </c>
      <c r="C15" s="184" t="b">
        <v>0</v>
      </c>
      <c r="D15" s="184" t="s">
        <v>401</v>
      </c>
      <c r="E15" s="199">
        <v>50</v>
      </c>
      <c r="F15" s="111" t="b">
        <v>0</v>
      </c>
      <c r="G15" s="181" t="b">
        <v>0</v>
      </c>
      <c r="H15" s="186">
        <v>0</v>
      </c>
      <c r="I15" s="185">
        <v>0</v>
      </c>
      <c r="J15" s="184">
        <v>0</v>
      </c>
      <c r="K15" s="184">
        <v>5000</v>
      </c>
      <c r="L15" s="184">
        <v>0</v>
      </c>
      <c r="M15" s="184">
        <v>0</v>
      </c>
      <c r="N15" s="184">
        <v>0</v>
      </c>
      <c r="O15" s="186" t="s">
        <v>586</v>
      </c>
      <c r="P15" s="207" t="s">
        <v>662</v>
      </c>
    </row>
    <row r="16" spans="1:16">
      <c r="A16" s="185" t="s">
        <v>646</v>
      </c>
      <c r="B16" s="184" t="s">
        <v>616</v>
      </c>
      <c r="C16" s="184" t="b">
        <v>0</v>
      </c>
      <c r="D16" s="184" t="s">
        <v>401</v>
      </c>
      <c r="E16" s="199">
        <v>175</v>
      </c>
      <c r="F16" s="111" t="b">
        <v>0</v>
      </c>
      <c r="G16" s="181" t="b">
        <v>0</v>
      </c>
      <c r="H16" s="186">
        <v>0</v>
      </c>
      <c r="I16" s="185">
        <v>0</v>
      </c>
      <c r="J16" s="184">
        <v>0</v>
      </c>
      <c r="K16" s="184">
        <v>20000</v>
      </c>
      <c r="L16" s="184">
        <v>0</v>
      </c>
      <c r="M16" s="184">
        <v>0</v>
      </c>
      <c r="N16" s="184">
        <v>0</v>
      </c>
      <c r="O16" s="186" t="s">
        <v>586</v>
      </c>
      <c r="P16" s="207" t="s">
        <v>663</v>
      </c>
    </row>
    <row r="17" spans="1:16" ht="17.25">
      <c r="A17" s="187" t="s">
        <v>647</v>
      </c>
      <c r="B17" s="188" t="s">
        <v>617</v>
      </c>
      <c r="C17" s="188" t="b">
        <v>0</v>
      </c>
      <c r="D17" s="188" t="s">
        <v>401</v>
      </c>
      <c r="E17" s="201">
        <v>400</v>
      </c>
      <c r="F17" s="101" t="b">
        <v>0</v>
      </c>
      <c r="G17" s="104" t="b">
        <v>0</v>
      </c>
      <c r="H17" s="189">
        <v>0</v>
      </c>
      <c r="I17" s="187">
        <v>0</v>
      </c>
      <c r="J17" s="188">
        <v>0</v>
      </c>
      <c r="K17" s="188">
        <v>50000</v>
      </c>
      <c r="L17" s="188">
        <v>0</v>
      </c>
      <c r="M17" s="188">
        <v>0</v>
      </c>
      <c r="N17" s="188">
        <v>0</v>
      </c>
      <c r="O17" s="189" t="s">
        <v>586</v>
      </c>
      <c r="P17" s="210" t="s">
        <v>668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F10" sqref="F10"/>
    </sheetView>
  </sheetViews>
  <sheetFormatPr defaultRowHeight="16.5"/>
  <cols>
    <col min="1" max="1" width="27.87999916" customWidth="1"/>
    <col min="2" max="2" width="14.88000011" customWidth="1"/>
    <col min="4" max="8" width="9.00500011" customWidth="1"/>
    <col min="9" max="9" width="13.88000011" customWidth="1"/>
  </cols>
  <sheetData>
    <row r="1" spans="1:10">
      <c r="A1" s="3" t="s">
        <v>0</v>
      </c>
      <c r="B1" s="3" t="s">
        <v>24</v>
      </c>
      <c r="C1" s="3" t="s">
        <v>26</v>
      </c>
      <c r="D1" s="3" t="s">
        <v>17</v>
      </c>
      <c r="E1" s="3" t="s">
        <v>51</v>
      </c>
      <c r="F1" s="3" t="s">
        <v>122</v>
      </c>
      <c r="G1" s="3" t="s">
        <v>131</v>
      </c>
      <c r="H1" s="3" t="s">
        <v>132</v>
      </c>
      <c r="I1" s="3" t="s">
        <v>303</v>
      </c>
      <c r="J1" s="3" t="s">
        <v>190</v>
      </c>
    </row>
    <row r="2" spans="1:10">
      <c r="A2" s="3" t="s">
        <v>347</v>
      </c>
      <c r="B2" s="3" t="s">
        <v>180</v>
      </c>
      <c r="C2" s="3">
        <v>20</v>
      </c>
      <c r="D2" s="3">
        <v>10</v>
      </c>
      <c r="E2" s="3">
        <v>0</v>
      </c>
      <c r="F2" s="3">
        <v>0.6</v>
      </c>
      <c r="G2" s="3">
        <v>0</v>
      </c>
      <c r="H2" s="3">
        <v>0</v>
      </c>
      <c r="I2" s="3">
        <v>0.400000005960464</v>
      </c>
      <c r="J2" s="3">
        <v>-1</v>
      </c>
    </row>
    <row r="3" spans="1:10">
      <c r="A3" s="22" t="s">
        <v>348</v>
      </c>
      <c r="B3" s="22" t="s">
        <v>184</v>
      </c>
      <c r="C3" s="22">
        <v>30</v>
      </c>
      <c r="D3" s="22">
        <v>15</v>
      </c>
      <c r="E3" s="22">
        <v>2</v>
      </c>
      <c r="F3" s="22">
        <v>0.6</v>
      </c>
      <c r="G3" s="22">
        <v>0</v>
      </c>
      <c r="H3" s="22">
        <v>0</v>
      </c>
      <c r="I3" s="22">
        <v>0.899999976158142</v>
      </c>
      <c r="J3" s="22">
        <v>0</v>
      </c>
    </row>
    <row r="4" spans="1:10">
      <c r="A4" s="22" t="s">
        <v>349</v>
      </c>
      <c r="B4" s="22" t="s">
        <v>340</v>
      </c>
      <c r="C4" s="22">
        <v>30</v>
      </c>
      <c r="D4" s="22">
        <v>10</v>
      </c>
      <c r="E4" s="22">
        <v>2</v>
      </c>
      <c r="F4" s="22">
        <v>0.65</v>
      </c>
      <c r="G4" s="22">
        <v>3</v>
      </c>
      <c r="H4" s="22">
        <v>3</v>
      </c>
      <c r="I4" s="22">
        <v>1</v>
      </c>
      <c r="J4" s="22">
        <v>0</v>
      </c>
    </row>
    <row r="5" spans="1:10">
      <c r="A5" s="22" t="s">
        <v>350</v>
      </c>
      <c r="B5" s="22" t="s">
        <v>339</v>
      </c>
      <c r="C5" s="22">
        <v>30</v>
      </c>
      <c r="D5" s="22">
        <v>15</v>
      </c>
      <c r="E5" s="22">
        <v>4</v>
      </c>
      <c r="F5" s="22">
        <v>0.6</v>
      </c>
      <c r="G5" s="22">
        <v>0</v>
      </c>
      <c r="H5" s="22">
        <v>0</v>
      </c>
      <c r="I5" s="22">
        <v>1.10000002384186</v>
      </c>
      <c r="J5" s="22">
        <v>0</v>
      </c>
    </row>
    <row r="6" spans="1:10">
      <c r="A6" s="24" t="s">
        <v>351</v>
      </c>
      <c r="B6" s="24" t="s">
        <v>342</v>
      </c>
      <c r="C6" s="24">
        <v>30</v>
      </c>
      <c r="D6" s="24">
        <v>20</v>
      </c>
      <c r="E6" s="24">
        <v>0</v>
      </c>
      <c r="F6" s="24">
        <v>0.6</v>
      </c>
      <c r="G6" s="24">
        <v>0</v>
      </c>
      <c r="H6" s="24">
        <v>0</v>
      </c>
      <c r="I6" s="24">
        <v>0.899999976158142</v>
      </c>
      <c r="J6" s="24">
        <v>1</v>
      </c>
    </row>
    <row r="7" spans="1:10">
      <c r="A7" s="24" t="s">
        <v>352</v>
      </c>
      <c r="B7" s="24" t="s">
        <v>341</v>
      </c>
      <c r="C7" s="24">
        <v>30</v>
      </c>
      <c r="D7" s="24">
        <v>15</v>
      </c>
      <c r="E7" s="24">
        <v>0</v>
      </c>
      <c r="F7" s="24">
        <v>0.65</v>
      </c>
      <c r="G7" s="24">
        <v>6</v>
      </c>
      <c r="H7" s="24">
        <v>3</v>
      </c>
      <c r="I7" s="24">
        <v>1</v>
      </c>
      <c r="J7" s="24">
        <v>1</v>
      </c>
    </row>
    <row r="8" spans="1:10">
      <c r="A8" s="24" t="s">
        <v>353</v>
      </c>
      <c r="B8" s="24" t="s">
        <v>208</v>
      </c>
      <c r="C8" s="24">
        <v>30</v>
      </c>
      <c r="D8" s="24">
        <v>20</v>
      </c>
      <c r="E8" s="24">
        <v>2</v>
      </c>
      <c r="F8" s="24">
        <v>0.6</v>
      </c>
      <c r="G8" s="24">
        <v>0</v>
      </c>
      <c r="H8" s="24">
        <v>0</v>
      </c>
      <c r="I8" s="24">
        <v>1.10000002384186</v>
      </c>
      <c r="J8" s="24">
        <v>1</v>
      </c>
    </row>
    <row r="9" spans="1:10">
      <c r="A9" s="11" t="s">
        <v>354</v>
      </c>
      <c r="B9" s="11" t="s">
        <v>343</v>
      </c>
      <c r="C9" s="11">
        <v>30</v>
      </c>
      <c r="D9" s="11">
        <v>15</v>
      </c>
      <c r="E9" s="11">
        <v>0</v>
      </c>
      <c r="F9" s="11">
        <v>0.7</v>
      </c>
      <c r="G9" s="11">
        <v>0</v>
      </c>
      <c r="H9" s="11">
        <v>0</v>
      </c>
      <c r="I9" s="11">
        <v>0.899999976158142</v>
      </c>
      <c r="J9" s="11">
        <v>2</v>
      </c>
    </row>
    <row r="10" spans="1:10">
      <c r="A10" s="11" t="s">
        <v>355</v>
      </c>
      <c r="B10" s="11" t="s">
        <v>344</v>
      </c>
      <c r="C10" s="11">
        <v>30</v>
      </c>
      <c r="D10" s="11">
        <v>10</v>
      </c>
      <c r="E10" s="11">
        <v>0</v>
      </c>
      <c r="F10" s="11">
        <v>0.72</v>
      </c>
      <c r="G10" s="11">
        <v>9</v>
      </c>
      <c r="H10" s="11">
        <v>3</v>
      </c>
      <c r="I10" s="11">
        <v>1</v>
      </c>
      <c r="J10" s="11">
        <v>2</v>
      </c>
    </row>
    <row r="11" spans="1:10">
      <c r="A11" s="11" t="s">
        <v>356</v>
      </c>
      <c r="B11" s="11" t="s">
        <v>345</v>
      </c>
      <c r="C11" s="11">
        <v>30</v>
      </c>
      <c r="D11" s="11">
        <v>15</v>
      </c>
      <c r="E11" s="11">
        <v>2</v>
      </c>
      <c r="F11" s="11">
        <v>0.7</v>
      </c>
      <c r="G11" s="11">
        <v>0</v>
      </c>
      <c r="H11" s="11">
        <v>0</v>
      </c>
      <c r="I11" s="11">
        <v>1.10000002384186</v>
      </c>
      <c r="J11" s="11">
        <v>2</v>
      </c>
    </row>
    <row r="12" spans="1:10">
      <c r="A12" s="21" t="s">
        <v>357</v>
      </c>
      <c r="B12" s="21" t="s">
        <v>189</v>
      </c>
      <c r="C12" s="21">
        <v>40</v>
      </c>
      <c r="D12" s="21">
        <v>15</v>
      </c>
      <c r="E12" s="21">
        <v>0</v>
      </c>
      <c r="F12" s="21">
        <v>0.6</v>
      </c>
      <c r="G12" s="21">
        <v>0</v>
      </c>
      <c r="H12" s="21">
        <v>0</v>
      </c>
      <c r="I12" s="21">
        <v>0.899999976158142</v>
      </c>
      <c r="J12" s="21">
        <v>3</v>
      </c>
    </row>
    <row r="13" spans="1:10">
      <c r="A13" s="21" t="s">
        <v>358</v>
      </c>
      <c r="B13" s="21" t="s">
        <v>182</v>
      </c>
      <c r="C13" s="21">
        <v>40</v>
      </c>
      <c r="D13" s="21">
        <v>10</v>
      </c>
      <c r="E13" s="21">
        <v>0</v>
      </c>
      <c r="F13" s="21">
        <v>0.65</v>
      </c>
      <c r="G13" s="21">
        <v>12</v>
      </c>
      <c r="H13" s="21">
        <v>3</v>
      </c>
      <c r="I13" s="21">
        <v>1</v>
      </c>
      <c r="J13" s="21">
        <v>3</v>
      </c>
    </row>
    <row r="14" spans="1:10">
      <c r="A14" s="21" t="s">
        <v>359</v>
      </c>
      <c r="B14" s="21" t="s">
        <v>187</v>
      </c>
      <c r="C14" s="21">
        <v>40</v>
      </c>
      <c r="D14" s="21">
        <v>15</v>
      </c>
      <c r="E14" s="21">
        <v>2</v>
      </c>
      <c r="F14" s="21">
        <v>0.6</v>
      </c>
      <c r="G14" s="21">
        <v>0</v>
      </c>
      <c r="H14" s="21">
        <v>0</v>
      </c>
      <c r="I14" s="21">
        <v>1.10000002384186</v>
      </c>
      <c r="J14" s="21">
        <v>3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A1" sqref="A1:D1"/>
    </sheetView>
  </sheetViews>
  <sheetFormatPr defaultRowHeight="16.5"/>
  <cols>
    <col min="1" max="1" width="26.37999916" customWidth="1"/>
    <col min="2" max="2" width="14.88000011" customWidth="1"/>
  </cols>
  <sheetData>
    <row r="1" spans="1:4">
      <c r="A1" s="161" t="s">
        <v>0</v>
      </c>
      <c r="B1" s="161" t="s">
        <v>49</v>
      </c>
      <c r="C1" s="161" t="s">
        <v>122</v>
      </c>
      <c r="D1" s="161" t="s">
        <v>17</v>
      </c>
    </row>
    <row r="2" spans="1:4">
      <c r="A2" s="11" t="s">
        <v>564</v>
      </c>
      <c r="B2" s="11" t="s">
        <v>321</v>
      </c>
      <c r="C2" s="11">
        <v>1</v>
      </c>
      <c r="D2" s="11">
        <v>3</v>
      </c>
    </row>
    <row r="3" spans="1:4">
      <c r="A3" s="11" t="s">
        <v>565</v>
      </c>
      <c r="B3" s="11" t="s">
        <v>322</v>
      </c>
      <c r="C3" s="11">
        <v>1.5</v>
      </c>
      <c r="D3" s="11">
        <v>5</v>
      </c>
    </row>
    <row r="4" spans="1:4">
      <c r="A4" s="11" t="s">
        <v>566</v>
      </c>
      <c r="B4" s="11" t="s">
        <v>380</v>
      </c>
      <c r="C4" s="11">
        <v>1</v>
      </c>
      <c r="D4" s="11">
        <v>5</v>
      </c>
    </row>
    <row r="5" spans="1:4">
      <c r="A5" s="23" t="s">
        <v>567</v>
      </c>
      <c r="B5" s="21" t="s">
        <v>528</v>
      </c>
      <c r="C5" s="21">
        <v>0.75</v>
      </c>
      <c r="D5" s="21">
        <f>boss!D2*boss!G2</f>
        <v>30</v>
      </c>
    </row>
    <row r="6" spans="1:4">
      <c r="A6" s="23" t="s">
        <v>568</v>
      </c>
      <c r="B6" s="21" t="s">
        <v>529</v>
      </c>
      <c r="C6" s="21">
        <v>0.600000023841858</v>
      </c>
      <c r="D6" s="21">
        <f>boss!D2*boss!H2</f>
        <v>15</v>
      </c>
    </row>
    <row r="7" spans="1:4">
      <c r="A7" s="23" t="s">
        <v>569</v>
      </c>
      <c r="B7" s="21" t="s">
        <v>376</v>
      </c>
      <c r="C7" s="21">
        <v>1</v>
      </c>
      <c r="D7" s="21">
        <f>boss!D3*boss!G3</f>
        <v>32</v>
      </c>
    </row>
    <row r="8" spans="1:4">
      <c r="A8" s="23" t="s">
        <v>570</v>
      </c>
      <c r="B8" s="21" t="s">
        <v>378</v>
      </c>
      <c r="C8" s="21">
        <v>1</v>
      </c>
      <c r="D8" s="21">
        <f>boss!D3*boss!H3</f>
        <v>48</v>
      </c>
    </row>
    <row r="9" spans="1:4">
      <c r="A9" s="23" t="s">
        <v>571</v>
      </c>
      <c r="B9" s="21" t="s">
        <v>361</v>
      </c>
      <c r="C9" s="21">
        <v>1</v>
      </c>
      <c r="D9" s="21">
        <f>boss!D4*boss!G4</f>
        <v>33</v>
      </c>
    </row>
    <row r="10" spans="1:4">
      <c r="A10" s="23" t="s">
        <v>572</v>
      </c>
      <c r="B10" s="21" t="s">
        <v>524</v>
      </c>
      <c r="C10" s="21">
        <v>1</v>
      </c>
      <c r="D10" s="21">
        <f>boss!D4*boss!H4</f>
        <v>33</v>
      </c>
    </row>
    <row r="11" spans="1:4">
      <c r="A11" s="23" t="s">
        <v>573</v>
      </c>
      <c r="B11" s="21" t="s">
        <v>323</v>
      </c>
      <c r="C11" s="21">
        <v>1</v>
      </c>
      <c r="D11" s="21">
        <f>boss!D5*boss!G5</f>
        <v>37.5</v>
      </c>
    </row>
    <row r="12" spans="1:4">
      <c r="A12" s="23" t="s">
        <v>574</v>
      </c>
      <c r="B12" s="21" t="s">
        <v>324</v>
      </c>
      <c r="C12" s="21">
        <v>1</v>
      </c>
      <c r="D12" s="21">
        <f>boss!D6*boss!H6</f>
        <v>30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F8" sqref="F8"/>
    </sheetView>
  </sheetViews>
  <sheetFormatPr defaultRowHeight="16.5"/>
  <cols>
    <col min="1" max="1" width="26.37999916" style="5" customWidth="1"/>
    <col min="2" max="2" width="9.00500011" style="5" customWidth="1"/>
    <col min="3" max="10" width="10.00500011" style="5" customWidth="1"/>
  </cols>
  <sheetData>
    <row r="1" spans="1:10">
      <c r="A1" s="184" t="s">
        <v>0</v>
      </c>
      <c r="B1" s="184" t="s">
        <v>49</v>
      </c>
      <c r="C1" s="184" t="s">
        <v>26</v>
      </c>
      <c r="D1" s="184" t="s">
        <v>17</v>
      </c>
      <c r="E1" s="184" t="s">
        <v>51</v>
      </c>
      <c r="F1" s="184" t="s">
        <v>50</v>
      </c>
      <c r="G1" s="184" t="s">
        <v>302</v>
      </c>
      <c r="H1" s="184" t="s">
        <v>53</v>
      </c>
      <c r="I1" s="184" t="s">
        <v>54</v>
      </c>
      <c r="J1" s="184" t="s">
        <v>365</v>
      </c>
    </row>
    <row r="2" spans="1:10">
      <c r="A2" s="184" t="s">
        <v>63</v>
      </c>
      <c r="B2" s="184" t="s">
        <v>676</v>
      </c>
      <c r="C2" s="184">
        <v>100</v>
      </c>
      <c r="D2" s="184">
        <v>10</v>
      </c>
      <c r="E2" s="184">
        <v>0</v>
      </c>
      <c r="F2" s="184">
        <v>0</v>
      </c>
      <c r="G2" s="184">
        <v>0</v>
      </c>
      <c r="H2" s="184">
        <v>1</v>
      </c>
      <c r="I2" s="184">
        <v>1</v>
      </c>
      <c r="J2" s="184">
        <v>0</v>
      </c>
    </row>
    <row r="3" spans="1:10">
      <c r="A3" s="184" t="s">
        <v>59</v>
      </c>
      <c r="B3" s="184" t="s">
        <v>60</v>
      </c>
      <c r="C3" s="184">
        <v>10</v>
      </c>
      <c r="D3" s="184">
        <v>1</v>
      </c>
      <c r="E3" s="184">
        <v>1</v>
      </c>
      <c r="F3" s="184">
        <v>1</v>
      </c>
      <c r="G3" s="184">
        <v>4</v>
      </c>
      <c r="H3" s="184">
        <v>50</v>
      </c>
      <c r="I3" s="184">
        <v>50</v>
      </c>
      <c r="J3" s="184">
        <v>1</v>
      </c>
    </row>
    <row r="4" spans="1:10">
      <c r="A4" s="184" t="s">
        <v>673</v>
      </c>
      <c r="B4" s="184" t="s">
        <v>671</v>
      </c>
      <c r="C4" s="184">
        <v>1</v>
      </c>
      <c r="D4" s="184">
        <v>1</v>
      </c>
      <c r="E4" s="184">
        <v>1000</v>
      </c>
      <c r="F4" s="184">
        <v>10</v>
      </c>
      <c r="G4" s="184">
        <v>10000</v>
      </c>
      <c r="H4" s="184">
        <v>10000</v>
      </c>
      <c r="I4" s="184">
        <v>10000</v>
      </c>
      <c r="J4" s="184">
        <v>100</v>
      </c>
    </row>
    <row r="5" spans="1:10">
      <c r="A5" s="184" t="s">
        <v>674</v>
      </c>
      <c r="B5" s="184" t="s">
        <v>669</v>
      </c>
      <c r="C5" s="184">
        <v>1</v>
      </c>
      <c r="D5" s="184">
        <v>1</v>
      </c>
      <c r="E5" s="184">
        <v>1</v>
      </c>
      <c r="F5" s="184">
        <v>1</v>
      </c>
      <c r="G5" s="184">
        <v>1</v>
      </c>
      <c r="H5" s="184">
        <v>2</v>
      </c>
      <c r="I5" s="184">
        <v>2</v>
      </c>
      <c r="J5" s="184">
        <v>2</v>
      </c>
    </row>
    <row r="6" spans="1:10">
      <c r="A6" s="184" t="s">
        <v>675</v>
      </c>
      <c r="B6" s="184" t="s">
        <v>670</v>
      </c>
      <c r="C6" s="184">
        <v>5</v>
      </c>
      <c r="D6" s="184">
        <v>5</v>
      </c>
      <c r="E6" s="184">
        <v>4</v>
      </c>
      <c r="F6" s="184">
        <v>4</v>
      </c>
      <c r="G6" s="184">
        <v>3</v>
      </c>
      <c r="H6" s="184">
        <v>4</v>
      </c>
      <c r="I6" s="184">
        <v>4</v>
      </c>
      <c r="J6" s="184">
        <v>5</v>
      </c>
    </row>
    <row r="7" spans="1:10">
      <c r="A7" s="184" t="s">
        <v>680</v>
      </c>
      <c r="B7" s="184" t="s">
        <v>236</v>
      </c>
      <c r="C7" s="184">
        <v>-1</v>
      </c>
      <c r="D7" s="184">
        <v>-1</v>
      </c>
      <c r="E7" s="184">
        <f>(75/100)/(E3/E4)</f>
        <v>750</v>
      </c>
      <c r="F7" s="184">
        <v>-1</v>
      </c>
      <c r="G7" s="184">
        <f>(20/100)/(G3/G4)</f>
        <v>500</v>
      </c>
      <c r="H7" s="184">
        <v>-1</v>
      </c>
      <c r="I7" s="184">
        <v>-1</v>
      </c>
      <c r="J7" s="184">
        <v>-1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F5" sqref="F5"/>
    </sheetView>
  </sheetViews>
  <sheetFormatPr defaultRowHeight="16.5"/>
  <cols>
    <col min="1" max="1" width="26.62999916" customWidth="1"/>
    <col min="2" max="2" width="15.13000011" customWidth="1"/>
    <col min="5" max="8" width="9.00500011" customWidth="1"/>
  </cols>
  <sheetData>
    <row r="1" spans="1:11">
      <c r="A1" s="3" t="s">
        <v>0</v>
      </c>
      <c r="B1" s="3" t="s">
        <v>49</v>
      </c>
      <c r="C1" s="3" t="s">
        <v>26</v>
      </c>
      <c r="D1" s="3" t="s">
        <v>17</v>
      </c>
      <c r="E1" s="3" t="s">
        <v>51</v>
      </c>
      <c r="F1" s="3" t="s">
        <v>122</v>
      </c>
      <c r="G1" s="3" t="s">
        <v>221</v>
      </c>
      <c r="H1" s="3" t="s">
        <v>222</v>
      </c>
      <c r="I1" s="3" t="s">
        <v>190</v>
      </c>
      <c r="J1" s="3" t="s">
        <v>172</v>
      </c>
      <c r="K1" s="3" t="s">
        <v>54</v>
      </c>
    </row>
    <row r="2" spans="1:11">
      <c r="A2" s="3" t="s">
        <v>575</v>
      </c>
      <c r="B2" s="3" t="s">
        <v>525</v>
      </c>
      <c r="C2" s="3">
        <v>1000</v>
      </c>
      <c r="D2" s="3">
        <v>30</v>
      </c>
      <c r="E2" s="3">
        <v>15</v>
      </c>
      <c r="F2" s="3">
        <v>0.8</v>
      </c>
      <c r="G2" s="3">
        <v>1</v>
      </c>
      <c r="H2" s="3">
        <v>0.5</v>
      </c>
      <c r="I2" s="3">
        <v>0</v>
      </c>
      <c r="J2" s="3" t="s">
        <v>174</v>
      </c>
      <c r="K2" s="3">
        <v>1</v>
      </c>
    </row>
    <row r="3" spans="1:11">
      <c r="A3" s="3" t="s">
        <v>576</v>
      </c>
      <c r="B3" s="3" t="s">
        <v>372</v>
      </c>
      <c r="C3" s="3">
        <v>1000</v>
      </c>
      <c r="D3" s="3">
        <v>40</v>
      </c>
      <c r="E3" s="3">
        <v>10</v>
      </c>
      <c r="F3" s="3">
        <v>0</v>
      </c>
      <c r="G3" s="3">
        <v>0.800000011920929</v>
      </c>
      <c r="H3" s="3">
        <v>1.20000004768372</v>
      </c>
      <c r="I3" s="3">
        <v>0</v>
      </c>
      <c r="J3" s="3" t="s">
        <v>174</v>
      </c>
      <c r="K3" s="3">
        <v>1</v>
      </c>
    </row>
    <row r="4" spans="1:11">
      <c r="A4" s="3" t="s">
        <v>577</v>
      </c>
      <c r="B4" s="3" t="s">
        <v>360</v>
      </c>
      <c r="C4" s="3">
        <v>1000</v>
      </c>
      <c r="D4" s="3">
        <v>30</v>
      </c>
      <c r="E4" s="3">
        <v>10</v>
      </c>
      <c r="F4" s="3">
        <v>0.85</v>
      </c>
      <c r="G4" s="3">
        <v>1.10000002384186</v>
      </c>
      <c r="H4" s="3">
        <v>1.10000002384186</v>
      </c>
      <c r="I4" s="3">
        <v>0</v>
      </c>
      <c r="J4" s="3" t="s">
        <v>174</v>
      </c>
      <c r="K4" s="3">
        <v>1.5</v>
      </c>
    </row>
    <row r="5" spans="1:11">
      <c r="A5" s="3" t="s">
        <v>578</v>
      </c>
      <c r="B5" s="3" t="s">
        <v>220</v>
      </c>
      <c r="C5" s="3">
        <v>1200</v>
      </c>
      <c r="D5" s="3">
        <v>30</v>
      </c>
      <c r="E5" s="3">
        <v>10</v>
      </c>
      <c r="F5" s="3">
        <v>0.8</v>
      </c>
      <c r="G5" s="3">
        <v>1.25</v>
      </c>
      <c r="H5" s="3">
        <v>2</v>
      </c>
      <c r="I5" s="3">
        <v>0</v>
      </c>
      <c r="J5" s="3" t="s">
        <v>174</v>
      </c>
      <c r="K5" s="3">
        <v>1</v>
      </c>
    </row>
    <row r="6" spans="1:11">
      <c r="A6" s="3" t="s">
        <v>579</v>
      </c>
      <c r="B6" s="3" t="s">
        <v>97</v>
      </c>
      <c r="C6" s="3">
        <v>1200</v>
      </c>
      <c r="D6" s="3">
        <v>40</v>
      </c>
      <c r="E6" s="3">
        <v>12</v>
      </c>
      <c r="F6" s="3">
        <v>0.8</v>
      </c>
      <c r="G6" s="3">
        <v>1.20000004768372</v>
      </c>
      <c r="H6" s="3">
        <v>0.75</v>
      </c>
      <c r="I6" s="3">
        <v>0</v>
      </c>
      <c r="J6" s="3" t="s">
        <v>174</v>
      </c>
      <c r="K6" s="3">
        <v>1.20000004768372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B9" sqref="B9"/>
    </sheetView>
  </sheetViews>
  <sheetFormatPr defaultRowHeight="16.5"/>
  <cols>
    <col min="1" max="1" width="28.75499916" customWidth="1"/>
    <col min="3" max="3" width="10.63000011" customWidth="1"/>
    <col min="4" max="5" width="11.75500011" customWidth="1"/>
    <col min="7" max="7" width="15.75500011" customWidth="1"/>
  </cols>
  <sheetData>
    <row r="1" spans="1:8">
      <c r="A1" s="3" t="s">
        <v>0</v>
      </c>
      <c r="B1" s="3" t="s">
        <v>49</v>
      </c>
      <c r="C1" s="3" t="s">
        <v>550</v>
      </c>
      <c r="D1" s="3" t="s">
        <v>534</v>
      </c>
      <c r="E1" s="3" t="s">
        <v>388</v>
      </c>
      <c r="F1" s="3" t="s">
        <v>172</v>
      </c>
      <c r="G1" s="3" t="s">
        <v>140</v>
      </c>
      <c r="H1" s="3" t="s">
        <v>289</v>
      </c>
    </row>
    <row r="2" spans="1:8">
      <c r="A2" s="3" t="s">
        <v>555</v>
      </c>
      <c r="B2" s="3" t="s">
        <v>581</v>
      </c>
      <c r="C2" s="3">
        <v>0</v>
      </c>
      <c r="D2" s="3" t="s">
        <v>545</v>
      </c>
      <c r="E2" s="3" t="s">
        <v>400</v>
      </c>
      <c r="F2" s="3">
        <v>500</v>
      </c>
      <c r="G2" s="3" t="s">
        <v>551</v>
      </c>
      <c r="H2" s="3">
        <v>1</v>
      </c>
    </row>
    <row r="3" spans="1:8">
      <c r="A3" s="3" t="s">
        <v>556</v>
      </c>
      <c r="B3" s="3" t="s">
        <v>582</v>
      </c>
      <c r="C3" s="3">
        <v>0</v>
      </c>
      <c r="D3" s="3" t="s">
        <v>365</v>
      </c>
      <c r="E3" s="3" t="s">
        <v>400</v>
      </c>
      <c r="F3" s="3">
        <v>500</v>
      </c>
      <c r="G3" s="3" t="s">
        <v>552</v>
      </c>
      <c r="H3" s="3">
        <v>1</v>
      </c>
    </row>
    <row r="4" spans="1:8">
      <c r="A4" s="3" t="s">
        <v>557</v>
      </c>
      <c r="B4" s="3" t="s">
        <v>583</v>
      </c>
      <c r="C4" s="3">
        <v>0</v>
      </c>
      <c r="D4" s="3" t="s">
        <v>544</v>
      </c>
      <c r="E4" s="3" t="s">
        <v>400</v>
      </c>
      <c r="F4" s="3">
        <v>500</v>
      </c>
      <c r="G4" s="3" t="s">
        <v>553</v>
      </c>
      <c r="H4" s="3">
        <v>1</v>
      </c>
    </row>
    <row r="5" spans="1:8">
      <c r="A5" s="3" t="s">
        <v>558</v>
      </c>
      <c r="B5" s="3" t="s">
        <v>535</v>
      </c>
      <c r="C5" s="3">
        <v>1</v>
      </c>
      <c r="D5" s="3" t="s">
        <v>535</v>
      </c>
      <c r="E5" s="3" t="s">
        <v>401</v>
      </c>
      <c r="F5" s="3">
        <v>10</v>
      </c>
      <c r="G5" s="3" t="s">
        <v>546</v>
      </c>
      <c r="H5" s="3">
        <v>120</v>
      </c>
    </row>
    <row r="6" spans="1:8">
      <c r="A6" s="3" t="s">
        <v>559</v>
      </c>
      <c r="B6" s="3" t="s">
        <v>542</v>
      </c>
      <c r="C6" s="3">
        <v>1</v>
      </c>
      <c r="D6" s="3" t="s">
        <v>542</v>
      </c>
      <c r="E6" s="3" t="s">
        <v>401</v>
      </c>
      <c r="F6" s="3">
        <v>10</v>
      </c>
      <c r="G6" s="3" t="s">
        <v>547</v>
      </c>
      <c r="H6" s="3">
        <v>1</v>
      </c>
    </row>
    <row r="7" spans="1:8">
      <c r="A7" s="3" t="s">
        <v>560</v>
      </c>
      <c r="B7" s="3" t="s">
        <v>543</v>
      </c>
      <c r="C7" s="3">
        <v>1</v>
      </c>
      <c r="D7" s="3" t="s">
        <v>543</v>
      </c>
      <c r="E7" s="3" t="s">
        <v>401</v>
      </c>
      <c r="F7" s="3">
        <v>10</v>
      </c>
      <c r="G7" s="3" t="s">
        <v>548</v>
      </c>
      <c r="H7" s="3">
        <v>1</v>
      </c>
    </row>
    <row r="8" spans="1:8">
      <c r="A8" s="3" t="s">
        <v>561</v>
      </c>
      <c r="B8" s="3" t="s">
        <v>544</v>
      </c>
      <c r="C8" s="3">
        <v>1</v>
      </c>
      <c r="D8" s="3" t="s">
        <v>544</v>
      </c>
      <c r="E8" s="3" t="s">
        <v>401</v>
      </c>
      <c r="F8" s="3">
        <v>10</v>
      </c>
      <c r="G8" s="3" t="s">
        <v>549</v>
      </c>
      <c r="H8" s="3">
        <v>10</v>
      </c>
    </row>
    <row r="9" spans="1:8">
      <c r="A9" s="3" t="s">
        <v>562</v>
      </c>
      <c r="B9" s="3" t="s">
        <v>584</v>
      </c>
      <c r="C9" s="3">
        <v>1</v>
      </c>
      <c r="D9" s="3" t="s">
        <v>545</v>
      </c>
      <c r="E9" s="3" t="s">
        <v>401</v>
      </c>
      <c r="F9" s="3">
        <v>10</v>
      </c>
      <c r="G9" s="3" t="s">
        <v>549</v>
      </c>
      <c r="H9" s="3">
        <v>10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Pages>8</Pages>
  <Words>0</Words>
  <Characters>0</Characters>
  <Lines>0</Lines>
  <Paragraphs>0</Paragraphs>
  <TotalTime>0</TotalTime>
  <MMClips>0</MMClips>
  <ScaleCrop>false</ScaleCrop>
  <HeadingPairs>
    <vt:vector baseType="variant" size="2">
      <vt:variant>
        <vt:lpstr>제목</vt:lpstr>
      </vt:variant>
      <vt:variant>
        <vt:i4>1</vt:i4>
      </vt:variant>
    </vt:vector>
  </HeadingPairs>
  <TitlesOfParts>
    <vt:vector baseType="lpstr" size="1">
      <vt:lpstr>Title text</vt:lpstr>
    </vt:vector>
  </TitlesOfParts>
  <LinksUpToDate>false</LinksUpToDate>
  <CharactersWithSpaces>0</CharactersWithSpaces>
  <SharedDoc>false</SharedDoc>
  <HyperlinksChanged>false</HyperlinksChanged>
  <Application>Polaris Office Sheet</Application>
  <AppVersion>12.000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:creator>나 웅</dc:creator>
  <cp:lastModifiedBy>나 웅</cp:lastModifiedBy>
  <dcterms:modified xsi:type="dcterms:W3CDTF">2020-06-27T11:04:45Z</dcterms:modified>
  <cp:revision>3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