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g\Desktop\工具箱\SPSS因子分析\"/>
    </mc:Choice>
  </mc:AlternateContent>
  <bookViews>
    <workbookView xWindow="480" yWindow="75" windowWidth="18075" windowHeight="12525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N43" i="1" l="1"/>
  <c r="N44" i="1"/>
  <c r="N45" i="1"/>
  <c r="N46" i="1"/>
  <c r="N47" i="1"/>
  <c r="N48" i="1"/>
  <c r="N49" i="1"/>
  <c r="N42" i="1"/>
  <c r="M40" i="1"/>
  <c r="J42" i="1"/>
  <c r="K42" i="1"/>
  <c r="M42" i="1" s="1"/>
  <c r="L42" i="1"/>
  <c r="J43" i="1"/>
  <c r="M43" i="1" s="1"/>
  <c r="K43" i="1"/>
  <c r="L43" i="1"/>
  <c r="J44" i="1"/>
  <c r="M44" i="1" s="1"/>
  <c r="K44" i="1"/>
  <c r="L44" i="1"/>
  <c r="J45" i="1"/>
  <c r="M45" i="1" s="1"/>
  <c r="K45" i="1"/>
  <c r="L45" i="1"/>
  <c r="J46" i="1"/>
  <c r="K46" i="1"/>
  <c r="L46" i="1"/>
  <c r="J47" i="1"/>
  <c r="M47" i="1" s="1"/>
  <c r="K47" i="1"/>
  <c r="L47" i="1"/>
  <c r="J48" i="1"/>
  <c r="M48" i="1" s="1"/>
  <c r="K48" i="1"/>
  <c r="L48" i="1"/>
  <c r="J49" i="1"/>
  <c r="M49" i="1" s="1"/>
  <c r="K49" i="1"/>
  <c r="L49" i="1"/>
  <c r="J51" i="1"/>
  <c r="J52" i="1"/>
  <c r="J53" i="1"/>
  <c r="J54" i="1"/>
  <c r="J55" i="1"/>
  <c r="J56" i="1"/>
  <c r="J57" i="1"/>
  <c r="J58" i="1"/>
  <c r="M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<sst xmlns="http://schemas.openxmlformats.org/spreadsheetml/2006/main" count="63" uniqueCount="43">
  <si>
    <t>V1</t>
  </si>
  <si>
    <t>V2</t>
  </si>
  <si>
    <t>V3</t>
  </si>
  <si>
    <t>V4</t>
  </si>
  <si>
    <t>V5</t>
  </si>
  <si>
    <t>V6</t>
  </si>
  <si>
    <t>V7</t>
  </si>
  <si>
    <t>V8</t>
  </si>
  <si>
    <t/>
  </si>
  <si>
    <t>成分</t>
  </si>
  <si>
    <t>1</t>
  </si>
  <si>
    <t>2</t>
  </si>
  <si>
    <t>3</t>
  </si>
  <si>
    <t>提取方法：主成分分析法。</t>
  </si>
  <si>
    <t>a. 提取了 3 个成分。</t>
  </si>
  <si>
    <r>
      <t>成分矩阵</t>
    </r>
    <r>
      <rPr>
        <b/>
        <vertAlign val="superscript"/>
        <sz val="11"/>
        <color indexed="60"/>
        <rFont val="PMingLiU"/>
        <family val="1"/>
        <charset val="136"/>
      </rPr>
      <t>a</t>
    </r>
  </si>
  <si>
    <t>总方差解释</t>
  </si>
  <si>
    <t>初始特征值</t>
  </si>
  <si>
    <t>提取载荷平方和</t>
  </si>
  <si>
    <t>旋转载荷平方和</t>
  </si>
  <si>
    <t>总计</t>
  </si>
  <si>
    <t>方差百分比</t>
  </si>
  <si>
    <t>累积 %</t>
  </si>
  <si>
    <t>4</t>
  </si>
  <si>
    <t>5</t>
  </si>
  <si>
    <t>6</t>
  </si>
  <si>
    <t>7</t>
  </si>
  <si>
    <t>8</t>
  </si>
  <si>
    <t>V8</t>
    <phoneticPr fontId="1" type="noConversion"/>
  </si>
  <si>
    <t>V1</t>
    <phoneticPr fontId="1" type="noConversion"/>
  </si>
  <si>
    <t>V7</t>
    <phoneticPr fontId="1" type="noConversion"/>
  </si>
  <si>
    <t>V2</t>
    <phoneticPr fontId="1" type="noConversion"/>
  </si>
  <si>
    <t>提取方法：主成分分析法。 
 旋转方法：凯撒正态化最大方差法。</t>
  </si>
  <si>
    <t>a. 旋转在 5 次迭代后已收敛。</t>
  </si>
  <si>
    <r>
      <t>旋转后的成分矩阵</t>
    </r>
    <r>
      <rPr>
        <b/>
        <vertAlign val="superscript"/>
        <sz val="11"/>
        <color indexed="60"/>
        <rFont val="PMingLiU"/>
        <family val="1"/>
        <charset val="136"/>
      </rPr>
      <t>a</t>
    </r>
  </si>
  <si>
    <t>V1A</t>
    <phoneticPr fontId="1" type="noConversion"/>
  </si>
  <si>
    <t>V2B</t>
    <phoneticPr fontId="1" type="noConversion"/>
  </si>
  <si>
    <t>V3C</t>
    <phoneticPr fontId="1" type="noConversion"/>
  </si>
  <si>
    <t>V4D</t>
    <phoneticPr fontId="1" type="noConversion"/>
  </si>
  <si>
    <t>V5E</t>
    <phoneticPr fontId="1" type="noConversion"/>
  </si>
  <si>
    <t>V6F</t>
    <phoneticPr fontId="1" type="noConversion"/>
  </si>
  <si>
    <t>V7G</t>
    <phoneticPr fontId="1" type="noConversion"/>
  </si>
  <si>
    <t>V8H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</si>
</sst>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0.0"/>
    <numFmt numFmtId="178" formatCode="0.000"/>
    <numFmt numFmtId="180" formatCode="0.00000"/>
    <numFmt numFmtId="196" formatCode="###0.000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vertAlign val="superscript"/>
      <sz val="11"/>
      <color indexed="60"/>
      <name val="PMingLiU"/>
      <family val="1"/>
      <charset val="136"/>
    </font>
    <font>
      <b/>
      <sz val="11"/>
      <color indexed="60"/>
      <name val="PMingLiU"/>
      <family val="1"/>
      <charset val="136"/>
    </font>
    <font>
      <sz val="9"/>
      <color indexed="62"/>
      <name val="MingLiU"/>
      <family val="3"/>
      <charset val="136"/>
    </font>
    <font>
      <sz val="9"/>
      <color indexed="60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177" fontId="0" fillId="0" borderId="0" xfId="0" applyNumberFormat="1"/>
    <xf numFmtId="178" fontId="0" fillId="0" borderId="0" xfId="0" applyNumberFormat="1"/>
    <xf numFmtId="180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2" fillId="0" borderId="0" xfId="1"/>
    <xf numFmtId="0" fontId="5" fillId="0" borderId="0" xfId="1" applyFont="1" applyBorder="1" applyAlignment="1">
      <alignment horizontal="left" wrapText="1"/>
    </xf>
    <xf numFmtId="0" fontId="5" fillId="0" borderId="1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left" wrapText="1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96" fontId="6" fillId="0" borderId="9" xfId="1" applyNumberFormat="1" applyFont="1" applyBorder="1" applyAlignment="1">
      <alignment horizontal="right" vertical="top"/>
    </xf>
    <xf numFmtId="196" fontId="6" fillId="0" borderId="10" xfId="1" applyNumberFormat="1" applyFont="1" applyBorder="1" applyAlignment="1">
      <alignment horizontal="right" vertical="top"/>
    </xf>
    <xf numFmtId="196" fontId="6" fillId="0" borderId="11" xfId="1" applyNumberFormat="1" applyFont="1" applyBorder="1" applyAlignment="1">
      <alignment horizontal="right" vertical="top"/>
    </xf>
    <xf numFmtId="196" fontId="6" fillId="0" borderId="13" xfId="1" applyNumberFormat="1" applyFont="1" applyBorder="1" applyAlignment="1">
      <alignment horizontal="right" vertical="top"/>
    </xf>
    <xf numFmtId="196" fontId="6" fillId="0" borderId="14" xfId="1" applyNumberFormat="1" applyFont="1" applyBorder="1" applyAlignment="1">
      <alignment horizontal="right" vertical="top"/>
    </xf>
    <xf numFmtId="196" fontId="6" fillId="0" borderId="15" xfId="1" applyNumberFormat="1" applyFont="1" applyBorder="1" applyAlignment="1">
      <alignment horizontal="right" vertical="top"/>
    </xf>
    <xf numFmtId="196" fontId="6" fillId="0" borderId="17" xfId="1" applyNumberFormat="1" applyFont="1" applyBorder="1" applyAlignment="1">
      <alignment horizontal="right" vertical="top"/>
    </xf>
    <xf numFmtId="196" fontId="6" fillId="0" borderId="18" xfId="1" applyNumberFormat="1" applyFont="1" applyBorder="1" applyAlignment="1">
      <alignment horizontal="right" vertical="top"/>
    </xf>
    <xf numFmtId="196" fontId="6" fillId="0" borderId="19" xfId="1" applyNumberFormat="1" applyFont="1" applyBorder="1" applyAlignment="1">
      <alignment horizontal="right" vertical="top"/>
    </xf>
    <xf numFmtId="0" fontId="6" fillId="0" borderId="0" xfId="1" applyFont="1" applyBorder="1" applyAlignment="1">
      <alignment horizontal="left" vertical="top" wrapText="1"/>
    </xf>
    <xf numFmtId="0" fontId="5" fillId="0" borderId="8" xfId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6" fillId="0" borderId="14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18" xfId="1" applyFont="1" applyBorder="1" applyAlignment="1">
      <alignment horizontal="left" vertical="top" wrapText="1"/>
    </xf>
    <xf numFmtId="0" fontId="6" fillId="0" borderId="19" xfId="1" applyFont="1" applyBorder="1" applyAlignment="1">
      <alignment horizontal="left" vertical="top" wrapText="1"/>
    </xf>
    <xf numFmtId="0" fontId="5" fillId="0" borderId="8" xfId="1" applyFont="1" applyFill="1" applyBorder="1" applyAlignment="1">
      <alignment horizontal="left" vertical="top"/>
    </xf>
    <xf numFmtId="0" fontId="5" fillId="0" borderId="12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196" fontId="6" fillId="0" borderId="0" xfId="1" applyNumberFormat="1" applyFont="1" applyFill="1" applyBorder="1" applyAlignment="1">
      <alignment horizontal="right" vertical="top"/>
    </xf>
    <xf numFmtId="0" fontId="0" fillId="0" borderId="0" xfId="0" applyFill="1"/>
    <xf numFmtId="0" fontId="5" fillId="0" borderId="12" xfId="1" applyFont="1" applyFill="1" applyBorder="1" applyAlignment="1">
      <alignment horizontal="left" vertical="top" wrapText="1"/>
    </xf>
    <xf numFmtId="0" fontId="5" fillId="0" borderId="16" xfId="1" applyFont="1" applyFill="1" applyBorder="1" applyAlignment="1">
      <alignment horizontal="left" vertical="top" wrapText="1"/>
    </xf>
  </cellXfs>
  <cellStyles count="2">
    <cellStyle name="常规" xfId="0" builtinId="0"/>
    <cellStyle name="常规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J37" workbookViewId="0">
      <selection activeCell="M50" sqref="M50"/>
    </sheetView>
  </sheetViews>
  <sheetFormatPr defaultRowHeight="13.5" x14ac:dyDescent="0.15"/>
  <cols>
    <col min="9" max="9" width="12.375" customWidth="1"/>
    <col min="10" max="10" width="10.375" customWidth="1"/>
    <col min="12" max="12" width="1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15">
      <c r="A2" s="1">
        <v>40.4</v>
      </c>
      <c r="B2" s="1">
        <v>24.7</v>
      </c>
      <c r="C2" s="1">
        <v>7.2</v>
      </c>
      <c r="D2" s="1">
        <v>6.1</v>
      </c>
      <c r="E2" s="1">
        <v>8.3000000000000007</v>
      </c>
      <c r="F2" s="1">
        <v>8.6999999999999993</v>
      </c>
      <c r="G2" s="2">
        <v>2.4420000000000002</v>
      </c>
      <c r="H2" s="1">
        <v>20</v>
      </c>
      <c r="I2" s="3">
        <f>0.943*F2+0.925*E2+0.908*D2+0.885*C2+0.337*A2+0.157*B2+0.572*H2+0.404*G2</f>
        <v>57.711667999999996</v>
      </c>
      <c r="J2" s="3">
        <f>0.216*F2+0.305*E2+0.303*D2+0.375*C2+0.859*A2+0.743*B2+0.725*H2+0.322*G2</f>
        <v>77.301023999999998</v>
      </c>
      <c r="K2">
        <f>0.233*F2+0.202*E2+0.273*D2+0.246*C2+0.222*A2+0.579*B2+0.162*H2+0.837*G2</f>
        <v>35.694254000000001</v>
      </c>
      <c r="L2" s="3">
        <f t="shared" ref="L2:L15" si="0">0.919*F2+0.94*E2+0.953*D2+0.964*C2+0.796*A2+0.731*B2+0.881*H2+0.793*G2</f>
        <v>98.322006000000002</v>
      </c>
      <c r="M2">
        <v>-1.44953</v>
      </c>
      <c r="N2">
        <v>1.6558600000000001</v>
      </c>
      <c r="O2">
        <v>1.3762399999999999</v>
      </c>
    </row>
    <row r="3" spans="1:15" x14ac:dyDescent="0.15">
      <c r="A3" s="1">
        <v>25</v>
      </c>
      <c r="B3" s="1">
        <v>12.7</v>
      </c>
      <c r="C3" s="1">
        <v>11.2</v>
      </c>
      <c r="D3" s="1">
        <v>11</v>
      </c>
      <c r="E3" s="1">
        <v>12.9</v>
      </c>
      <c r="F3" s="1">
        <v>20.2</v>
      </c>
      <c r="G3" s="2">
        <v>3.5419999999999998</v>
      </c>
      <c r="H3" s="1">
        <v>9.1</v>
      </c>
      <c r="I3" s="3">
        <f t="shared" ref="I3:I15" si="1">0.943*F3+0.925*E3+0.908*D3+0.885*C3+0.337*A3+0.157*B3+0.572*H3+0.404*G3</f>
        <v>67.936168000000009</v>
      </c>
      <c r="J3" s="3">
        <f t="shared" ref="J3:J15" si="2">0.216*F3+0.305*E3+0.303*D3+0.375*C3+0.859*A3+0.743*B3+0.725*H3+0.322*G3</f>
        <v>54.479823999999994</v>
      </c>
      <c r="K3">
        <f t="shared" ref="K3:K15" si="3">0.233*F3+0.202*E3+0.273*D3+0.246*C3+0.222*A3+0.579*B3+0.162*H3+0.837*G3</f>
        <v>30.412754</v>
      </c>
      <c r="L3" s="3">
        <f t="shared" si="0"/>
        <v>91.979205999999991</v>
      </c>
      <c r="M3">
        <v>0.25656000000000001</v>
      </c>
      <c r="N3">
        <v>-1.32206</v>
      </c>
      <c r="O3">
        <v>2.4908899999999998</v>
      </c>
    </row>
    <row r="4" spans="1:15" x14ac:dyDescent="0.15">
      <c r="A4" s="1">
        <v>13.2</v>
      </c>
      <c r="B4" s="1">
        <v>3.3</v>
      </c>
      <c r="C4" s="1">
        <v>3.9</v>
      </c>
      <c r="D4" s="1">
        <v>4.3</v>
      </c>
      <c r="E4" s="1">
        <v>4.4000000000000004</v>
      </c>
      <c r="F4" s="1">
        <v>5.5</v>
      </c>
      <c r="G4" s="2">
        <v>0.57799999999999996</v>
      </c>
      <c r="H4" s="1">
        <v>3.6</v>
      </c>
      <c r="I4" s="3">
        <f t="shared" si="1"/>
        <v>23.871611999999999</v>
      </c>
      <c r="J4" s="3">
        <f t="shared" si="2"/>
        <v>21.882215999999996</v>
      </c>
      <c r="K4">
        <f t="shared" si="3"/>
        <v>10.211685999999998</v>
      </c>
      <c r="L4" s="3">
        <f t="shared" si="0"/>
        <v>33.597453999999999</v>
      </c>
      <c r="M4">
        <v>-0.51773000000000002</v>
      </c>
      <c r="N4">
        <v>-1.04332</v>
      </c>
      <c r="O4">
        <v>-0.51336000000000004</v>
      </c>
    </row>
    <row r="5" spans="1:15" x14ac:dyDescent="0.15">
      <c r="A5" s="1">
        <v>22.3</v>
      </c>
      <c r="B5" s="1">
        <v>6.7</v>
      </c>
      <c r="C5" s="1">
        <v>5.6</v>
      </c>
      <c r="D5" s="1">
        <v>3.7</v>
      </c>
      <c r="E5" s="1">
        <v>6</v>
      </c>
      <c r="F5" s="1">
        <v>7.4</v>
      </c>
      <c r="G5" s="2">
        <v>0.17599999999999999</v>
      </c>
      <c r="H5" s="1">
        <v>7.3</v>
      </c>
      <c r="I5" s="3">
        <f t="shared" si="1"/>
        <v>33.657503999999996</v>
      </c>
      <c r="J5" s="3">
        <f t="shared" si="2"/>
        <v>36.132472</v>
      </c>
      <c r="K5">
        <f t="shared" si="3"/>
        <v>15.483712000000001</v>
      </c>
      <c r="L5" s="3">
        <f t="shared" si="0"/>
        <v>50.584467999999994</v>
      </c>
      <c r="M5">
        <v>-0.54508999999999996</v>
      </c>
      <c r="N5">
        <v>-5.7500000000000002E-2</v>
      </c>
      <c r="O5">
        <v>-1.1673800000000001</v>
      </c>
    </row>
    <row r="6" spans="1:15" x14ac:dyDescent="0.15">
      <c r="A6" s="1">
        <v>34.299999999999997</v>
      </c>
      <c r="B6" s="1">
        <v>11.8</v>
      </c>
      <c r="C6" s="1">
        <v>7.1</v>
      </c>
      <c r="D6" s="1">
        <v>7.1</v>
      </c>
      <c r="E6" s="1">
        <v>8</v>
      </c>
      <c r="F6" s="1">
        <v>8.9</v>
      </c>
      <c r="G6" s="2">
        <v>1.726</v>
      </c>
      <c r="H6" s="1">
        <v>27.5</v>
      </c>
      <c r="I6" s="3">
        <f t="shared" si="1"/>
        <v>58.362003999999999</v>
      </c>
      <c r="J6" s="3">
        <f t="shared" si="2"/>
        <v>67.900571999999997</v>
      </c>
      <c r="K6">
        <f t="shared" si="3"/>
        <v>27.721062000000003</v>
      </c>
      <c r="L6" s="3">
        <f t="shared" si="0"/>
        <v>90.834618000000006</v>
      </c>
      <c r="M6">
        <v>-0.61639999999999995</v>
      </c>
      <c r="N6">
        <v>1.2082599999999999</v>
      </c>
      <c r="O6">
        <v>-0.38865</v>
      </c>
    </row>
    <row r="7" spans="1:15" x14ac:dyDescent="0.15">
      <c r="A7" s="1">
        <v>35.6</v>
      </c>
      <c r="B7" s="1">
        <v>12.5</v>
      </c>
      <c r="C7" s="1">
        <v>16.399999999999999</v>
      </c>
      <c r="D7" s="1">
        <v>16.7</v>
      </c>
      <c r="E7" s="1">
        <v>22.8</v>
      </c>
      <c r="F7" s="1">
        <v>29.3</v>
      </c>
      <c r="G7" s="2">
        <v>3.0169999999999999</v>
      </c>
      <c r="H7" s="1">
        <v>26.6</v>
      </c>
      <c r="I7" s="3">
        <f t="shared" si="1"/>
        <v>108.79126800000002</v>
      </c>
      <c r="J7" s="3">
        <f t="shared" si="2"/>
        <v>84.617273999999995</v>
      </c>
      <c r="K7">
        <f t="shared" si="3"/>
        <v>42.001128999999999</v>
      </c>
      <c r="L7" s="3">
        <f t="shared" si="0"/>
        <v>143.385581</v>
      </c>
      <c r="M7">
        <v>1.59613</v>
      </c>
      <c r="N7">
        <v>-0.14146</v>
      </c>
      <c r="O7">
        <v>0.68769000000000002</v>
      </c>
    </row>
    <row r="8" spans="1:15" x14ac:dyDescent="0.15">
      <c r="A8" s="1">
        <v>22</v>
      </c>
      <c r="B8" s="1">
        <v>7.8</v>
      </c>
      <c r="C8" s="1">
        <v>9.9</v>
      </c>
      <c r="D8" s="1">
        <v>10.199999999999999</v>
      </c>
      <c r="E8" s="1">
        <v>12.6</v>
      </c>
      <c r="F8" s="1">
        <v>17.600000000000001</v>
      </c>
      <c r="G8" s="2">
        <v>0.84699999999999998</v>
      </c>
      <c r="H8" s="1">
        <v>10.6</v>
      </c>
      <c r="I8" s="3">
        <f t="shared" si="1"/>
        <v>61.318888000000008</v>
      </c>
      <c r="J8" s="3">
        <f t="shared" si="2"/>
        <v>47.098834000000004</v>
      </c>
      <c r="K8">
        <f t="shared" si="3"/>
        <v>23.692338999999997</v>
      </c>
      <c r="L8" s="3">
        <f t="shared" si="0"/>
        <v>80.506671000000011</v>
      </c>
      <c r="M8">
        <v>0.59092</v>
      </c>
      <c r="N8">
        <v>-0.59040999999999999</v>
      </c>
      <c r="O8">
        <v>-0.65730999999999995</v>
      </c>
    </row>
    <row r="9" spans="1:15" x14ac:dyDescent="0.15">
      <c r="A9" s="1">
        <v>48.4</v>
      </c>
      <c r="B9" s="1">
        <v>13.4</v>
      </c>
      <c r="C9" s="1">
        <v>10.9</v>
      </c>
      <c r="D9" s="1">
        <v>9.9</v>
      </c>
      <c r="E9" s="1">
        <v>10.9</v>
      </c>
      <c r="F9" s="1">
        <v>13.9</v>
      </c>
      <c r="G9" s="2">
        <v>1.772</v>
      </c>
      <c r="H9" s="1">
        <v>17.8</v>
      </c>
      <c r="I9" s="3">
        <f t="shared" si="1"/>
        <v>71.137988000000007</v>
      </c>
      <c r="J9" s="3">
        <f t="shared" si="2"/>
        <v>78.421483999999992</v>
      </c>
      <c r="K9">
        <f t="shared" si="3"/>
        <v>33.694764000000006</v>
      </c>
      <c r="L9" s="3">
        <f t="shared" si="0"/>
        <v>108.371196</v>
      </c>
      <c r="M9">
        <v>-0.21933</v>
      </c>
      <c r="N9">
        <v>1.3049299999999999</v>
      </c>
      <c r="O9">
        <v>-0.31334000000000001</v>
      </c>
    </row>
    <row r="10" spans="1:15" x14ac:dyDescent="0.15">
      <c r="A10" s="1">
        <v>40.6</v>
      </c>
      <c r="B10" s="1">
        <v>19.100000000000001</v>
      </c>
      <c r="C10" s="1">
        <v>19.8</v>
      </c>
      <c r="D10" s="1">
        <v>19</v>
      </c>
      <c r="E10" s="1">
        <v>29.7</v>
      </c>
      <c r="F10" s="1">
        <v>39.6</v>
      </c>
      <c r="G10" s="2">
        <v>2.4489999999999998</v>
      </c>
      <c r="H10" s="1">
        <v>35.799999999999997</v>
      </c>
      <c r="I10" s="3">
        <f t="shared" si="1"/>
        <v>137.73819599999996</v>
      </c>
      <c r="J10" s="3">
        <f t="shared" si="2"/>
        <v>106.604378</v>
      </c>
      <c r="K10">
        <f t="shared" si="3"/>
        <v>53.205513000000003</v>
      </c>
      <c r="L10" s="3">
        <f t="shared" si="0"/>
        <v>181.26615699999999</v>
      </c>
      <c r="M10">
        <v>2.2690700000000001</v>
      </c>
      <c r="N10">
        <v>0.82425999999999999</v>
      </c>
      <c r="O10">
        <v>-0.13882</v>
      </c>
    </row>
    <row r="11" spans="1:15" x14ac:dyDescent="0.15">
      <c r="A11" s="1">
        <v>24.8</v>
      </c>
      <c r="B11" s="1">
        <v>8</v>
      </c>
      <c r="C11" s="1">
        <v>9.8000000000000007</v>
      </c>
      <c r="D11" s="1">
        <v>8.9</v>
      </c>
      <c r="E11" s="1">
        <v>11.9</v>
      </c>
      <c r="F11" s="1">
        <v>16.2</v>
      </c>
      <c r="G11" s="2">
        <v>0.78900000000000003</v>
      </c>
      <c r="H11" s="1">
        <v>13.7</v>
      </c>
      <c r="I11" s="3">
        <f t="shared" si="1"/>
        <v>60.807055999999996</v>
      </c>
      <c r="J11" s="3">
        <f t="shared" si="2"/>
        <v>50.934158000000004</v>
      </c>
      <c r="K11">
        <f t="shared" si="3"/>
        <v>24.036293000000001</v>
      </c>
      <c r="L11" s="3">
        <f t="shared" si="0"/>
        <v>82.28687699999999</v>
      </c>
      <c r="M11">
        <v>0.40332000000000001</v>
      </c>
      <c r="N11">
        <v>-0.16717000000000001</v>
      </c>
      <c r="O11">
        <v>-0.90298</v>
      </c>
    </row>
    <row r="12" spans="1:15" x14ac:dyDescent="0.15">
      <c r="A12" s="1">
        <v>12.5</v>
      </c>
      <c r="B12" s="1">
        <v>9.6999999999999993</v>
      </c>
      <c r="C12" s="1">
        <v>4.2</v>
      </c>
      <c r="D12" s="1">
        <v>4.2</v>
      </c>
      <c r="E12" s="1">
        <v>4.5999999999999996</v>
      </c>
      <c r="F12" s="1">
        <v>6.5</v>
      </c>
      <c r="G12" s="2">
        <v>0.874</v>
      </c>
      <c r="H12" s="1">
        <v>3.9</v>
      </c>
      <c r="I12" s="3">
        <f t="shared" si="1"/>
        <v>26.234396</v>
      </c>
      <c r="J12" s="3">
        <f t="shared" si="2"/>
        <v>26.708128000000002</v>
      </c>
      <c r="K12">
        <f t="shared" si="3"/>
        <v>14.378138</v>
      </c>
      <c r="L12" s="3">
        <f t="shared" si="0"/>
        <v>39.518581999999995</v>
      </c>
      <c r="M12">
        <v>-0.7954</v>
      </c>
      <c r="N12">
        <v>-0.82855000000000001</v>
      </c>
      <c r="O12">
        <v>0.23180000000000001</v>
      </c>
    </row>
    <row r="13" spans="1:15" x14ac:dyDescent="0.15">
      <c r="A13" s="1">
        <v>1.8</v>
      </c>
      <c r="B13" s="1">
        <v>0.6</v>
      </c>
      <c r="C13" s="1">
        <v>0.7</v>
      </c>
      <c r="D13" s="1">
        <v>0.7</v>
      </c>
      <c r="E13" s="1">
        <v>0.8</v>
      </c>
      <c r="F13" s="1">
        <v>1.1000000000000001</v>
      </c>
      <c r="G13" s="2">
        <v>5.6000000000000001E-2</v>
      </c>
      <c r="H13" s="1">
        <v>1</v>
      </c>
      <c r="I13" s="3">
        <f t="shared" si="1"/>
        <v>4.3278240000000006</v>
      </c>
      <c r="J13" s="3">
        <f t="shared" si="2"/>
        <v>3.6912319999999998</v>
      </c>
      <c r="K13">
        <f t="shared" si="3"/>
        <v>1.7370719999999999</v>
      </c>
      <c r="L13" s="3">
        <f t="shared" si="0"/>
        <v>5.9016080000000004</v>
      </c>
      <c r="M13">
        <v>-0.89988000000000001</v>
      </c>
      <c r="N13">
        <v>-1.5068699999999999</v>
      </c>
      <c r="O13">
        <v>-0.73397999999999997</v>
      </c>
    </row>
    <row r="14" spans="1:15" x14ac:dyDescent="0.15">
      <c r="A14" s="1">
        <v>32.299999999999997</v>
      </c>
      <c r="B14" s="1">
        <v>13.9</v>
      </c>
      <c r="C14" s="1">
        <v>9.4</v>
      </c>
      <c r="D14" s="1">
        <v>8.3000000000000007</v>
      </c>
      <c r="E14" s="1">
        <v>9.8000000000000007</v>
      </c>
      <c r="F14" s="1">
        <v>13.3</v>
      </c>
      <c r="G14" s="2">
        <v>2.1259999999999999</v>
      </c>
      <c r="H14" s="1">
        <v>17.100000000000001</v>
      </c>
      <c r="I14" s="3">
        <f t="shared" si="1"/>
        <v>61.169804000000006</v>
      </c>
      <c r="J14" s="3">
        <f t="shared" si="2"/>
        <v>63.057172000000001</v>
      </c>
      <c r="K14">
        <f t="shared" si="3"/>
        <v>29.425162</v>
      </c>
      <c r="L14" s="3">
        <f t="shared" si="0"/>
        <v>91.02891799999999</v>
      </c>
      <c r="M14">
        <v>-0.34172999999999998</v>
      </c>
      <c r="N14">
        <v>0.36514999999999997</v>
      </c>
      <c r="O14">
        <v>0.60341</v>
      </c>
    </row>
    <row r="15" spans="1:15" x14ac:dyDescent="0.15">
      <c r="A15" s="1">
        <v>38.5</v>
      </c>
      <c r="B15" s="1">
        <v>9.1</v>
      </c>
      <c r="C15" s="1">
        <v>11.3</v>
      </c>
      <c r="D15" s="1">
        <v>9.5</v>
      </c>
      <c r="E15" s="1">
        <v>12.2</v>
      </c>
      <c r="F15" s="1">
        <v>16.399999999999999</v>
      </c>
      <c r="G15" s="2">
        <v>1.327</v>
      </c>
      <c r="H15" s="1">
        <v>11.6</v>
      </c>
      <c r="I15" s="3">
        <f t="shared" si="1"/>
        <v>66.951207999999994</v>
      </c>
      <c r="J15" s="3">
        <f t="shared" si="2"/>
        <v>63.04949400000001</v>
      </c>
      <c r="K15">
        <f t="shared" si="3"/>
        <v>28.464699</v>
      </c>
      <c r="L15" s="3">
        <f t="shared" si="0"/>
        <v>95.056311000000008</v>
      </c>
      <c r="M15">
        <v>0.26907999999999999</v>
      </c>
      <c r="N15">
        <v>0.29887000000000002</v>
      </c>
      <c r="O15">
        <v>-0.57420000000000004</v>
      </c>
    </row>
    <row r="16" spans="1:15" ht="14.25" x14ac:dyDescent="0.2">
      <c r="A16" s="1"/>
      <c r="B16" s="1"/>
      <c r="C16" s="1"/>
      <c r="D16" s="1"/>
      <c r="E16" s="1"/>
      <c r="F16" s="5"/>
      <c r="I16" s="3"/>
      <c r="J16" s="3"/>
      <c r="L16" s="3"/>
    </row>
    <row r="17" spans="1:16" ht="14.25" x14ac:dyDescent="0.2">
      <c r="A17" s="1"/>
      <c r="B17" s="1"/>
      <c r="C17" s="1"/>
      <c r="D17" s="1"/>
      <c r="E17" s="1"/>
      <c r="F17" s="5"/>
      <c r="I17" s="3"/>
      <c r="J17" s="3"/>
      <c r="L17" s="3"/>
    </row>
    <row r="18" spans="1:16" ht="14.25" x14ac:dyDescent="0.2">
      <c r="A18" s="1"/>
      <c r="B18" s="1"/>
      <c r="C18" s="1"/>
      <c r="D18" s="1"/>
      <c r="E18" s="1"/>
      <c r="F18" s="5"/>
      <c r="I18" s="3"/>
      <c r="J18" s="3"/>
      <c r="L18" s="3"/>
    </row>
    <row r="19" spans="1:16" ht="14.25" x14ac:dyDescent="0.2">
      <c r="A19" s="1"/>
      <c r="B19" s="1"/>
      <c r="C19" s="1"/>
      <c r="D19" s="1"/>
      <c r="E19" s="1"/>
      <c r="F19" s="5"/>
      <c r="I19" s="3"/>
      <c r="J19" s="3"/>
      <c r="L19" s="3"/>
    </row>
    <row r="20" spans="1:16" ht="14.25" x14ac:dyDescent="0.2">
      <c r="A20" s="1"/>
      <c r="B20" s="1"/>
      <c r="C20" s="1"/>
      <c r="D20" s="1"/>
      <c r="E20" s="1"/>
      <c r="F20" s="5"/>
      <c r="I20" s="3"/>
      <c r="J20" s="3"/>
      <c r="L20" s="3"/>
    </row>
    <row r="21" spans="1:16" ht="14.25" x14ac:dyDescent="0.2">
      <c r="A21" s="1"/>
      <c r="B21" s="1"/>
      <c r="C21" s="1"/>
      <c r="D21" s="1"/>
      <c r="E21" s="1"/>
      <c r="F21" s="5"/>
      <c r="I21" s="3"/>
      <c r="J21" s="3"/>
      <c r="L21" s="3"/>
    </row>
    <row r="22" spans="1:16" ht="14.25" x14ac:dyDescent="0.2">
      <c r="A22" s="1"/>
      <c r="B22" s="1"/>
      <c r="C22" s="1"/>
      <c r="D22" s="1"/>
      <c r="E22" s="1"/>
      <c r="F22" s="5"/>
      <c r="I22" s="3"/>
      <c r="J22" s="3"/>
      <c r="L22" s="3"/>
    </row>
    <row r="23" spans="1:16" ht="14.25" x14ac:dyDescent="0.2">
      <c r="F23" s="5"/>
    </row>
    <row r="24" spans="1:16" ht="15.75" x14ac:dyDescent="0.2">
      <c r="A24" s="4" t="s">
        <v>15</v>
      </c>
      <c r="B24" s="4"/>
      <c r="C24" s="4"/>
      <c r="D24" s="4"/>
      <c r="E24" s="5"/>
    </row>
    <row r="25" spans="1:16" ht="14.25" x14ac:dyDescent="0.2">
      <c r="A25" s="6" t="s">
        <v>8</v>
      </c>
      <c r="B25" s="7" t="s">
        <v>9</v>
      </c>
      <c r="C25" s="8"/>
      <c r="D25" s="9"/>
      <c r="E25" s="5"/>
    </row>
    <row r="26" spans="1:16" ht="15.75" x14ac:dyDescent="0.2">
      <c r="A26" s="10"/>
      <c r="B26" s="11" t="s">
        <v>10</v>
      </c>
      <c r="C26" s="12" t="s">
        <v>11</v>
      </c>
      <c r="D26" s="13" t="s">
        <v>12</v>
      </c>
      <c r="E26" s="5"/>
      <c r="F26" s="4" t="s">
        <v>16</v>
      </c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 ht="14.25" x14ac:dyDescent="0.2">
      <c r="A27" s="24" t="s">
        <v>2</v>
      </c>
      <c r="B27" s="14">
        <v>0.96393616523344094</v>
      </c>
      <c r="C27" s="15">
        <v>-0.23453344729779538</v>
      </c>
      <c r="D27" s="16">
        <v>-2.6341192820825386E-2</v>
      </c>
      <c r="E27" s="5"/>
      <c r="F27" s="6" t="s">
        <v>9</v>
      </c>
      <c r="G27" s="25" t="s">
        <v>17</v>
      </c>
      <c r="H27" s="8"/>
      <c r="I27" s="9"/>
      <c r="J27" s="9" t="s">
        <v>18</v>
      </c>
      <c r="K27" s="8"/>
      <c r="L27" s="9"/>
      <c r="M27" s="9" t="s">
        <v>19</v>
      </c>
      <c r="N27" s="8"/>
      <c r="O27" s="9"/>
      <c r="P27" s="5"/>
    </row>
    <row r="28" spans="1:16" ht="14.25" x14ac:dyDescent="0.2">
      <c r="A28" s="24" t="s">
        <v>3</v>
      </c>
      <c r="B28" s="17">
        <v>0.95304542606406406</v>
      </c>
      <c r="C28" s="18">
        <v>-0.28450313244638736</v>
      </c>
      <c r="D28" s="19">
        <v>3.5571469417820349E-2</v>
      </c>
      <c r="E28" s="5"/>
      <c r="F28" s="10"/>
      <c r="G28" s="26" t="s">
        <v>20</v>
      </c>
      <c r="H28" s="27" t="s">
        <v>21</v>
      </c>
      <c r="I28" s="28" t="s">
        <v>22</v>
      </c>
      <c r="J28" s="27" t="s">
        <v>20</v>
      </c>
      <c r="K28" s="27" t="s">
        <v>21</v>
      </c>
      <c r="L28" s="28" t="s">
        <v>22</v>
      </c>
      <c r="M28" s="27" t="s">
        <v>20</v>
      </c>
      <c r="N28" s="27" t="s">
        <v>21</v>
      </c>
      <c r="O28" s="28" t="s">
        <v>22</v>
      </c>
      <c r="P28" s="5"/>
    </row>
    <row r="29" spans="1:16" ht="14.25" x14ac:dyDescent="0.2">
      <c r="A29" s="24" t="s">
        <v>4</v>
      </c>
      <c r="B29" s="17">
        <v>0.94023280260651931</v>
      </c>
      <c r="C29" s="18">
        <v>-0.32291143866314909</v>
      </c>
      <c r="D29" s="19">
        <v>-2.4622937612501342E-2</v>
      </c>
      <c r="E29" s="5"/>
      <c r="F29" s="33" t="s">
        <v>10</v>
      </c>
      <c r="G29" s="14">
        <v>6.136623514345013</v>
      </c>
      <c r="H29" s="15">
        <v>76.707793929312658</v>
      </c>
      <c r="I29" s="16">
        <v>76.707793929312658</v>
      </c>
      <c r="J29" s="15">
        <v>6.136623514345013</v>
      </c>
      <c r="K29" s="15">
        <v>76.707793929312658</v>
      </c>
      <c r="L29" s="16">
        <v>76.707793929312658</v>
      </c>
      <c r="M29" s="15">
        <v>3.9807736689020592</v>
      </c>
      <c r="N29" s="15">
        <v>49.759670861275737</v>
      </c>
      <c r="O29" s="16">
        <v>49.759670861275737</v>
      </c>
      <c r="P29" s="5"/>
    </row>
    <row r="30" spans="1:16" ht="14.25" x14ac:dyDescent="0.2">
      <c r="A30" s="24" t="s">
        <v>5</v>
      </c>
      <c r="B30" s="17">
        <v>0.91872034276028747</v>
      </c>
      <c r="C30" s="18">
        <v>-0.3792502755428005</v>
      </c>
      <c r="D30" s="19">
        <v>4.9643003693716228E-2</v>
      </c>
      <c r="E30" s="5"/>
      <c r="F30" s="34" t="s">
        <v>11</v>
      </c>
      <c r="G30" s="17">
        <v>1.042130303664766</v>
      </c>
      <c r="H30" s="18">
        <v>13.026628795809575</v>
      </c>
      <c r="I30" s="19">
        <v>89.734422725122229</v>
      </c>
      <c r="J30" s="18">
        <v>1.042130303664766</v>
      </c>
      <c r="K30" s="18">
        <v>13.026628795809575</v>
      </c>
      <c r="L30" s="19">
        <v>89.734422725122229</v>
      </c>
      <c r="M30" s="18">
        <v>2.292551248031157</v>
      </c>
      <c r="N30" s="18">
        <v>28.656890600389463</v>
      </c>
      <c r="O30" s="19">
        <v>78.416561461665196</v>
      </c>
      <c r="P30" s="5"/>
    </row>
    <row r="31" spans="1:16" ht="14.25" x14ac:dyDescent="0.2">
      <c r="A31" s="24" t="s">
        <v>28</v>
      </c>
      <c r="B31" s="17">
        <v>0.88055448226657462</v>
      </c>
      <c r="C31" s="18">
        <v>0.16010601255058149</v>
      </c>
      <c r="D31" s="19">
        <v>-0.28046918435832191</v>
      </c>
      <c r="E31" s="5"/>
      <c r="F31" s="34" t="s">
        <v>12</v>
      </c>
      <c r="G31" s="17">
        <v>0.43595364864756136</v>
      </c>
      <c r="H31" s="18">
        <v>5.4494206080945169</v>
      </c>
      <c r="I31" s="19">
        <v>95.183843333216743</v>
      </c>
      <c r="J31" s="18">
        <v>0.43595364864756159</v>
      </c>
      <c r="K31" s="18">
        <v>5.4494206080945196</v>
      </c>
      <c r="L31" s="19">
        <v>95.183843333216743</v>
      </c>
      <c r="M31" s="18">
        <v>1.3413825497241243</v>
      </c>
      <c r="N31" s="18">
        <v>16.767281871551553</v>
      </c>
      <c r="O31" s="19">
        <v>95.183843333216743</v>
      </c>
      <c r="P31" s="5"/>
    </row>
    <row r="32" spans="1:16" ht="14.25" x14ac:dyDescent="0.2">
      <c r="A32" s="24" t="s">
        <v>29</v>
      </c>
      <c r="B32" s="17">
        <v>0.79551546535204876</v>
      </c>
      <c r="C32" s="18">
        <v>0.42375856448731331</v>
      </c>
      <c r="D32" s="19">
        <v>-0.29793106158115207</v>
      </c>
      <c r="E32" s="5"/>
      <c r="F32" s="34" t="s">
        <v>23</v>
      </c>
      <c r="G32" s="17">
        <v>0.22037206652775074</v>
      </c>
      <c r="H32" s="18">
        <v>2.7546508315968841</v>
      </c>
      <c r="I32" s="19">
        <v>97.938494164813633</v>
      </c>
      <c r="J32" s="29"/>
      <c r="K32" s="29"/>
      <c r="L32" s="30"/>
      <c r="M32" s="29"/>
      <c r="N32" s="29"/>
      <c r="O32" s="30"/>
      <c r="P32" s="5"/>
    </row>
    <row r="33" spans="1:16" ht="14.25" x14ac:dyDescent="0.2">
      <c r="A33" s="24" t="s">
        <v>30</v>
      </c>
      <c r="B33" s="17">
        <v>0.79259984404223294</v>
      </c>
      <c r="C33" s="18">
        <v>0.28394352241808379</v>
      </c>
      <c r="D33" s="19">
        <v>0.50879270437883695</v>
      </c>
      <c r="E33" s="5"/>
      <c r="F33" s="34" t="s">
        <v>24</v>
      </c>
      <c r="G33" s="17">
        <v>0.1519068604664921</v>
      </c>
      <c r="H33" s="18">
        <v>1.8988357558311513</v>
      </c>
      <c r="I33" s="19">
        <v>99.837329920644791</v>
      </c>
      <c r="J33" s="29"/>
      <c r="K33" s="29"/>
      <c r="L33" s="30"/>
      <c r="M33" s="29"/>
      <c r="N33" s="29"/>
      <c r="O33" s="30"/>
      <c r="P33" s="5"/>
    </row>
    <row r="34" spans="1:16" ht="14.25" x14ac:dyDescent="0.2">
      <c r="A34" s="24" t="s">
        <v>31</v>
      </c>
      <c r="B34" s="20">
        <v>0.73118714678919472</v>
      </c>
      <c r="C34" s="21">
        <v>0.61012341744797216</v>
      </c>
      <c r="D34" s="22">
        <v>6.8028281183388092E-2</v>
      </c>
      <c r="E34" s="5"/>
      <c r="F34" s="34" t="s">
        <v>25</v>
      </c>
      <c r="G34" s="17">
        <v>8.8274370940130166E-3</v>
      </c>
      <c r="H34" s="18">
        <v>0.11034296367516271</v>
      </c>
      <c r="I34" s="19">
        <v>99.947672884319957</v>
      </c>
      <c r="J34" s="29"/>
      <c r="K34" s="29"/>
      <c r="L34" s="30"/>
      <c r="M34" s="29"/>
      <c r="N34" s="29"/>
      <c r="O34" s="30"/>
      <c r="P34" s="5"/>
    </row>
    <row r="35" spans="1:16" ht="14.25" x14ac:dyDescent="0.2">
      <c r="A35" s="23" t="s">
        <v>13</v>
      </c>
      <c r="B35" s="23"/>
      <c r="C35" s="23"/>
      <c r="D35" s="23"/>
      <c r="E35" s="5"/>
      <c r="F35" s="34" t="s">
        <v>26</v>
      </c>
      <c r="G35" s="17">
        <v>2.9623775201560597E-3</v>
      </c>
      <c r="H35" s="18">
        <v>3.7029719001950748E-2</v>
      </c>
      <c r="I35" s="19">
        <v>99.984702603321907</v>
      </c>
      <c r="J35" s="29"/>
      <c r="K35" s="29"/>
      <c r="L35" s="30"/>
      <c r="M35" s="29"/>
      <c r="N35" s="29"/>
      <c r="O35" s="30"/>
      <c r="P35" s="5"/>
    </row>
    <row r="36" spans="1:16" ht="14.25" x14ac:dyDescent="0.2">
      <c r="A36" s="23" t="s">
        <v>14</v>
      </c>
      <c r="B36" s="23"/>
      <c r="C36" s="23"/>
      <c r="D36" s="23"/>
      <c r="E36" s="5"/>
      <c r="F36" s="35" t="s">
        <v>27</v>
      </c>
      <c r="G36" s="20">
        <v>1.2237917342486305E-3</v>
      </c>
      <c r="H36" s="21">
        <v>1.5297396678107882E-2</v>
      </c>
      <c r="I36" s="22">
        <v>100</v>
      </c>
      <c r="J36" s="31"/>
      <c r="K36" s="31"/>
      <c r="L36" s="32"/>
      <c r="M36" s="31"/>
      <c r="N36" s="31"/>
      <c r="O36" s="32"/>
      <c r="P36" s="5"/>
    </row>
    <row r="37" spans="1:16" ht="14.25" x14ac:dyDescent="0.2">
      <c r="B37" s="36">
        <v>6.1369999999999996</v>
      </c>
      <c r="C37" s="36">
        <v>1.042</v>
      </c>
      <c r="D37" s="36">
        <v>0.436</v>
      </c>
      <c r="F37" s="23" t="s">
        <v>13</v>
      </c>
      <c r="G37" s="23"/>
      <c r="H37" s="23"/>
      <c r="I37" s="23"/>
      <c r="J37" s="23"/>
      <c r="K37" s="23"/>
      <c r="L37" s="23"/>
      <c r="M37" s="23"/>
      <c r="N37" s="23"/>
      <c r="O37" s="23"/>
      <c r="P37" s="5"/>
    </row>
    <row r="38" spans="1:16" x14ac:dyDescent="0.15">
      <c r="B38" s="36">
        <v>76.707999999999998</v>
      </c>
      <c r="C38" s="36">
        <v>13.026999999999999</v>
      </c>
      <c r="D38" s="36">
        <v>5.4489999999999998</v>
      </c>
    </row>
    <row r="39" spans="1:16" ht="15.75" x14ac:dyDescent="0.2">
      <c r="F39" s="4" t="s">
        <v>34</v>
      </c>
      <c r="G39" s="4"/>
      <c r="H39" s="4"/>
      <c r="I39" s="4"/>
      <c r="J39" s="5"/>
    </row>
    <row r="40" spans="1:16" ht="14.25" x14ac:dyDescent="0.2">
      <c r="F40" s="6" t="s">
        <v>8</v>
      </c>
      <c r="G40" s="7" t="s">
        <v>9</v>
      </c>
      <c r="H40" s="8"/>
      <c r="I40" s="9"/>
      <c r="J40" s="5"/>
      <c r="M40">
        <f>M42+M44+M43+M45+M46+M47+M48+M49</f>
        <v>2.418504316353987</v>
      </c>
    </row>
    <row r="41" spans="1:16" ht="14.25" x14ac:dyDescent="0.2">
      <c r="F41" s="10"/>
      <c r="G41" s="11" t="s">
        <v>10</v>
      </c>
      <c r="H41" s="12" t="s">
        <v>11</v>
      </c>
      <c r="I41" s="13" t="s">
        <v>12</v>
      </c>
      <c r="J41" s="5"/>
      <c r="M41">
        <v>2.418504316353987</v>
      </c>
      <c r="O41">
        <v>2.418504316353987</v>
      </c>
    </row>
    <row r="42" spans="1:16" ht="14.25" x14ac:dyDescent="0.2">
      <c r="E42" s="37"/>
      <c r="F42" s="24" t="s">
        <v>40</v>
      </c>
      <c r="G42" s="14">
        <v>0.94295041229966836</v>
      </c>
      <c r="H42" s="15">
        <v>0.21630008995559633</v>
      </c>
      <c r="I42" s="16">
        <v>0.23324034502137714</v>
      </c>
      <c r="J42" s="5">
        <f>G42/SQRT(G52)</f>
        <v>0.38063681708054659</v>
      </c>
      <c r="K42">
        <f>H42/SQRT(H52)</f>
        <v>0.21189604002915555</v>
      </c>
      <c r="L42">
        <f>I42/SQRT(I52)</f>
        <v>0.35323231740445893</v>
      </c>
      <c r="M42">
        <f>(J42*G53+K42*H53+L42*I53)/(G53+H53+I53)</f>
        <v>0.35597391973032522</v>
      </c>
      <c r="N42">
        <f>M42/O42</f>
        <v>0.14718763052156683</v>
      </c>
      <c r="O42">
        <v>2.418504316353987</v>
      </c>
    </row>
    <row r="43" spans="1:16" ht="14.25" x14ac:dyDescent="0.2">
      <c r="E43" s="37"/>
      <c r="F43" s="38" t="s">
        <v>39</v>
      </c>
      <c r="G43" s="17">
        <v>0.92467273535540273</v>
      </c>
      <c r="H43" s="18">
        <v>0.30494436550698717</v>
      </c>
      <c r="I43" s="19">
        <v>0.20225003290329052</v>
      </c>
      <c r="J43" s="5">
        <f>G44/SQRT(G52)</f>
        <v>0.36645774146135418</v>
      </c>
      <c r="K43">
        <f>H43/SQRT(H52)</f>
        <v>0.298735444323666</v>
      </c>
      <c r="L43">
        <f>I43/SQRT(I52)</f>
        <v>0.30629884298537452</v>
      </c>
      <c r="M43">
        <f>(J43*G53+K43*H53+L43*I53)/(G53+H53+I53)</f>
        <v>0.35374526664827344</v>
      </c>
      <c r="N43">
        <f t="shared" ref="N43:N49" si="4">M43/O43</f>
        <v>0.14626612996149688</v>
      </c>
      <c r="O43">
        <v>2.418504316353987</v>
      </c>
    </row>
    <row r="44" spans="1:16" ht="14.25" x14ac:dyDescent="0.2">
      <c r="E44" s="37"/>
      <c r="F44" s="38" t="s">
        <v>38</v>
      </c>
      <c r="G44" s="17">
        <v>0.90782463202519637</v>
      </c>
      <c r="H44" s="18">
        <v>0.3032209620824714</v>
      </c>
      <c r="I44" s="19">
        <v>0.27279008704877905</v>
      </c>
      <c r="J44" s="5">
        <f>G44/SQRT(G52)</f>
        <v>0.36645774146135418</v>
      </c>
      <c r="K44">
        <f>H44/SQRT(H52)</f>
        <v>0.29704713082780687</v>
      </c>
      <c r="L44">
        <f>I44/SQRT(I52)</f>
        <v>0.41312867464834518</v>
      </c>
      <c r="M44">
        <f>(J44*G53+K44*H53+L44*I53)/(G53+H53+I53)</f>
        <v>0.35962989108957627</v>
      </c>
      <c r="N44">
        <f t="shared" si="4"/>
        <v>0.1486992967751804</v>
      </c>
      <c r="O44">
        <v>2.418504316353987</v>
      </c>
    </row>
    <row r="45" spans="1:16" ht="14.25" x14ac:dyDescent="0.2">
      <c r="E45" s="37"/>
      <c r="F45" s="38" t="s">
        <v>37</v>
      </c>
      <c r="G45" s="17">
        <v>0.88528636471808575</v>
      </c>
      <c r="H45" s="18">
        <v>0.37531281517146764</v>
      </c>
      <c r="I45" s="19">
        <v>0.24552203607388778</v>
      </c>
      <c r="J45" s="5">
        <f>G45/SQRT(G52)</f>
        <v>0.35735981412775569</v>
      </c>
      <c r="K45">
        <f>H45/SQRT(H52)</f>
        <v>0.36767113376307109</v>
      </c>
      <c r="L45">
        <f>I45/SQRT(I52)</f>
        <v>0.3718324021870737</v>
      </c>
      <c r="M45">
        <f>(J45*G53+K45*H53+L45*I53)/(G53+H53+I53)</f>
        <v>0.35959954657464255</v>
      </c>
      <c r="N45">
        <f t="shared" si="4"/>
        <v>0.14868674996485282</v>
      </c>
      <c r="O45">
        <v>2.418504316353987</v>
      </c>
    </row>
    <row r="46" spans="1:16" ht="14.25" x14ac:dyDescent="0.2">
      <c r="E46" s="37"/>
      <c r="F46" s="38" t="s">
        <v>35</v>
      </c>
      <c r="G46" s="17">
        <v>0.33684467452427369</v>
      </c>
      <c r="H46" s="18">
        <v>0.85920713947650462</v>
      </c>
      <c r="I46" s="19">
        <v>0.22243617233432589</v>
      </c>
      <c r="J46" s="5">
        <f>G46/SQRT(G52)</f>
        <v>0.13597266949463457</v>
      </c>
      <c r="K46">
        <f>H46/SQRT(H52)</f>
        <v>0.84171296672703566</v>
      </c>
      <c r="L46">
        <f>I46/SQRT(I52)</f>
        <v>0.33686986966611721</v>
      </c>
      <c r="M46">
        <f>(J46*G53+K46*H53+L46*I53)/(G53+H53+I53)</f>
        <v>0.2440619249974596</v>
      </c>
      <c r="N46">
        <f t="shared" si="4"/>
        <v>0.10091440538150241</v>
      </c>
      <c r="O46">
        <v>2.418504316353987</v>
      </c>
    </row>
    <row r="47" spans="1:16" ht="14.25" x14ac:dyDescent="0.2">
      <c r="E47" s="37"/>
      <c r="F47" s="38" t="s">
        <v>36</v>
      </c>
      <c r="G47" s="17">
        <v>0.15702650605514182</v>
      </c>
      <c r="H47" s="18">
        <v>0.74292402359520227</v>
      </c>
      <c r="I47" s="19">
        <v>0.57872242634108473</v>
      </c>
      <c r="J47" s="5">
        <f>G47/SQRT(G52)</f>
        <v>6.33862276133281E-2</v>
      </c>
      <c r="K47">
        <f>H47/SQRT(H52)</f>
        <v>0.72779747190427502</v>
      </c>
      <c r="L47">
        <f>I47/SQRT(I52)</f>
        <v>0.87644984306491502</v>
      </c>
      <c r="M47">
        <f>(J47*G53+K47*H53+L47*I53)/(G53+H53+I53)</f>
        <v>0.20086383855606912</v>
      </c>
      <c r="N47">
        <f t="shared" si="4"/>
        <v>8.3052917126433395E-2</v>
      </c>
      <c r="O47">
        <v>2.418504316353987</v>
      </c>
    </row>
    <row r="48" spans="1:16" ht="14.25" x14ac:dyDescent="0.2">
      <c r="E48" s="37"/>
      <c r="F48" s="38" t="s">
        <v>42</v>
      </c>
      <c r="G48" s="17">
        <v>0.57231286616637844</v>
      </c>
      <c r="H48" s="18">
        <v>0.72513781444207759</v>
      </c>
      <c r="I48" s="19">
        <v>0.16219194849257115</v>
      </c>
      <c r="J48" s="5">
        <f>G48/SQRT(G52)</f>
        <v>0.23102312158763319</v>
      </c>
      <c r="K48">
        <f>H48/SQRT(H52)</f>
        <v>0.71037340477859268</v>
      </c>
      <c r="L48">
        <f>I48/SQRT(I52)</f>
        <v>0.24563262340022959</v>
      </c>
      <c r="M48">
        <f>(J48*G53+K48*H53+L48*I53)/(G53+H53+I53)</f>
        <v>0.29746394477751242</v>
      </c>
      <c r="N48">
        <f t="shared" si="4"/>
        <v>0.12299500264111739</v>
      </c>
      <c r="O48">
        <v>2.418504316353987</v>
      </c>
    </row>
    <row r="49" spans="5:22" ht="14.25" x14ac:dyDescent="0.2">
      <c r="E49" s="37"/>
      <c r="F49" s="39" t="s">
        <v>41</v>
      </c>
      <c r="G49" s="20">
        <v>0.40380358607871591</v>
      </c>
      <c r="H49" s="21">
        <v>0.32244988554445525</v>
      </c>
      <c r="I49" s="22">
        <v>0.83706462588645336</v>
      </c>
      <c r="J49" s="5">
        <f>G49/SQRT(G52)</f>
        <v>0.16300169099652134</v>
      </c>
      <c r="K49">
        <f>H49/SQRT(H52)</f>
        <v>0.31588453739779282</v>
      </c>
      <c r="L49">
        <f>I49/SQRT(I52)</f>
        <v>1.2676978229991411</v>
      </c>
      <c r="M49">
        <f>(J49*G53+K49*H53+L49*I53)/(G53+H53+I53)</f>
        <v>0.24716598398012821</v>
      </c>
      <c r="N49">
        <f t="shared" si="4"/>
        <v>0.10219786762784983</v>
      </c>
      <c r="O49">
        <v>2.418504316353987</v>
      </c>
    </row>
    <row r="50" spans="5:22" ht="14.25" x14ac:dyDescent="0.2">
      <c r="F50" s="23" t="s">
        <v>32</v>
      </c>
      <c r="G50" s="23"/>
      <c r="H50" s="23"/>
      <c r="I50" s="23"/>
      <c r="J50" s="5"/>
      <c r="N50">
        <v>0.35323231740445893</v>
      </c>
      <c r="O50">
        <v>0.35323231740445893</v>
      </c>
      <c r="P50" s="5">
        <v>0.30629884298537452</v>
      </c>
      <c r="Q50">
        <v>0.41312867464834518</v>
      </c>
      <c r="R50">
        <v>0.3718324021870737</v>
      </c>
      <c r="S50">
        <v>0.33686986966611721</v>
      </c>
      <c r="T50">
        <v>0.87644984306491502</v>
      </c>
      <c r="U50">
        <v>0.24563262340022959</v>
      </c>
      <c r="V50">
        <v>1.2676978229991411</v>
      </c>
    </row>
    <row r="51" spans="5:22" ht="14.25" x14ac:dyDescent="0.2">
      <c r="F51" s="23" t="s">
        <v>33</v>
      </c>
      <c r="G51" s="23"/>
      <c r="H51" s="23"/>
      <c r="I51" s="23"/>
      <c r="J51" s="5">
        <f>F2*O50+E2*P50+D2*Q50+C2*R50+A2*S50+B2*T50+H2*U50+G2*V50</f>
        <v>54.078904179282269</v>
      </c>
      <c r="N51" s="5">
        <v>0.30629884298537452</v>
      </c>
      <c r="O51">
        <v>0.35323231740445893</v>
      </c>
      <c r="P51" s="5">
        <v>0.30629884298537452</v>
      </c>
      <c r="Q51">
        <v>0.41312867464834518</v>
      </c>
      <c r="R51">
        <v>0.3718324021870737</v>
      </c>
      <c r="S51">
        <v>0.33686986966611721</v>
      </c>
      <c r="T51">
        <v>0.87644984306491502</v>
      </c>
      <c r="U51">
        <v>0.24563262340022959</v>
      </c>
      <c r="V51">
        <v>1.2676978229991411</v>
      </c>
    </row>
    <row r="52" spans="5:22" ht="14.25" x14ac:dyDescent="0.2">
      <c r="G52" s="36">
        <v>6.1369999999999996</v>
      </c>
      <c r="H52" s="36">
        <v>1.042</v>
      </c>
      <c r="I52" s="36">
        <v>0.436</v>
      </c>
      <c r="J52" s="5">
        <f t="shared" ref="J52:L66" si="5">F3*O51+E3*P51+D3*Q51+C3*R51+A3*S51+B3*T51+H3*U51+G3*V51</f>
        <v>46.073588522290819</v>
      </c>
      <c r="N52">
        <v>0.41312867464834518</v>
      </c>
      <c r="O52">
        <v>0.35323231740445893</v>
      </c>
      <c r="P52" s="5">
        <v>0.30629884298537452</v>
      </c>
      <c r="Q52">
        <v>0.41312867464834518</v>
      </c>
      <c r="R52">
        <v>0.3718324021870737</v>
      </c>
      <c r="S52">
        <v>0.33686986966611721</v>
      </c>
      <c r="T52">
        <v>0.87644984306491502</v>
      </c>
      <c r="U52">
        <v>0.24563262340022959</v>
      </c>
      <c r="V52">
        <v>1.2676978229991411</v>
      </c>
    </row>
    <row r="53" spans="5:22" ht="14.25" x14ac:dyDescent="0.2">
      <c r="G53" s="36">
        <v>76.707999999999998</v>
      </c>
      <c r="H53" s="36">
        <v>13.026999999999999</v>
      </c>
      <c r="I53" s="36">
        <v>5.4489999999999998</v>
      </c>
      <c r="J53" s="5">
        <f t="shared" si="5"/>
        <v>15.473065872018939</v>
      </c>
      <c r="N53">
        <v>0.3718324021870737</v>
      </c>
      <c r="O53">
        <v>0.35323231740445893</v>
      </c>
      <c r="P53" s="5">
        <v>0.30629884298537452</v>
      </c>
      <c r="Q53">
        <v>0.41312867464834518</v>
      </c>
      <c r="R53">
        <v>0.3718324021870737</v>
      </c>
      <c r="S53">
        <v>0.33686986966611721</v>
      </c>
      <c r="T53">
        <v>0.87644984306491502</v>
      </c>
      <c r="U53">
        <v>0.24563262340022959</v>
      </c>
      <c r="V53">
        <v>1.2676978229991411</v>
      </c>
    </row>
    <row r="54" spans="5:22" ht="14.25" x14ac:dyDescent="0.2">
      <c r="J54" s="5">
        <f t="shared" si="5"/>
        <v>23.463194764910607</v>
      </c>
      <c r="N54">
        <v>0.33686986966611721</v>
      </c>
      <c r="O54">
        <v>0.35323231740445893</v>
      </c>
      <c r="P54" s="5">
        <v>0.30629884298537452</v>
      </c>
      <c r="Q54">
        <v>0.41312867464834518</v>
      </c>
      <c r="R54">
        <v>0.3718324021870737</v>
      </c>
      <c r="S54">
        <v>0.33686986966611721</v>
      </c>
      <c r="T54">
        <v>0.87644984306491502</v>
      </c>
      <c r="U54">
        <v>0.24563262340022959</v>
      </c>
      <c r="V54">
        <v>1.2676978229991411</v>
      </c>
    </row>
    <row r="55" spans="5:22" ht="14.25" x14ac:dyDescent="0.2">
      <c r="J55" s="5">
        <f t="shared" si="5"/>
        <v>42.007070278030795</v>
      </c>
      <c r="N55">
        <v>0.87644984306491502</v>
      </c>
      <c r="O55">
        <v>0.35323231740445893</v>
      </c>
      <c r="P55" s="5">
        <v>0.30629884298537452</v>
      </c>
      <c r="Q55">
        <v>0.41312867464834518</v>
      </c>
      <c r="R55">
        <v>0.3718324021870737</v>
      </c>
      <c r="S55">
        <v>0.33686986966611721</v>
      </c>
      <c r="T55">
        <v>0.87644984306491502</v>
      </c>
      <c r="U55">
        <v>0.24563262340022959</v>
      </c>
      <c r="V55">
        <v>1.2676978229991411</v>
      </c>
    </row>
    <row r="56" spans="5:22" ht="14.25" x14ac:dyDescent="0.2">
      <c r="J56" s="5">
        <f t="shared" si="5"/>
        <v>63.637283295372285</v>
      </c>
      <c r="N56">
        <v>0.24563262340022959</v>
      </c>
      <c r="O56">
        <v>0.35323231740445893</v>
      </c>
      <c r="P56" s="5">
        <v>0.30629884298537452</v>
      </c>
      <c r="Q56">
        <v>0.41312867464834518</v>
      </c>
      <c r="R56">
        <v>0.3718324021870737</v>
      </c>
      <c r="S56">
        <v>0.33686986966611721</v>
      </c>
      <c r="T56">
        <v>0.87644984306491502</v>
      </c>
      <c r="U56">
        <v>0.24563262340022959</v>
      </c>
      <c r="V56">
        <v>1.2676978229991411</v>
      </c>
    </row>
    <row r="57" spans="5:22" ht="14.25" x14ac:dyDescent="0.2">
      <c r="J57" s="5">
        <f t="shared" si="5"/>
        <v>35.896199243682972</v>
      </c>
      <c r="N57">
        <v>1.2676978229991411</v>
      </c>
      <c r="O57">
        <v>0.35323231740445893</v>
      </c>
      <c r="P57" s="5">
        <v>0.30629884298537452</v>
      </c>
      <c r="Q57">
        <v>0.41312867464834518</v>
      </c>
      <c r="R57">
        <v>0.3718324021870737</v>
      </c>
      <c r="S57">
        <v>0.33686986966611721</v>
      </c>
      <c r="T57">
        <v>0.87644984306491502</v>
      </c>
      <c r="U57">
        <v>0.24563262340022959</v>
      </c>
      <c r="V57">
        <v>1.2676978229991411</v>
      </c>
    </row>
    <row r="58" spans="5:22" ht="14.25" x14ac:dyDescent="0.2">
      <c r="J58" s="5">
        <f t="shared" si="5"/>
        <v>51.059084491108791</v>
      </c>
      <c r="O58">
        <v>0.35323231740445893</v>
      </c>
      <c r="P58" s="5">
        <v>0.30629884298537452</v>
      </c>
      <c r="Q58">
        <v>0.41312867464834518</v>
      </c>
      <c r="R58">
        <v>0.3718324021870737</v>
      </c>
      <c r="S58">
        <v>0.33686986966611721</v>
      </c>
      <c r="T58">
        <v>0.87644984306491502</v>
      </c>
      <c r="U58">
        <v>0.24563262340022959</v>
      </c>
      <c r="V58">
        <v>1.2676978229991411</v>
      </c>
    </row>
    <row r="59" spans="5:22" ht="14.25" x14ac:dyDescent="0.2">
      <c r="J59">
        <v>23.238970678162705</v>
      </c>
      <c r="K59">
        <v>75.742878944988902</v>
      </c>
      <c r="L59">
        <v>54.078904179282269</v>
      </c>
      <c r="P59" s="5"/>
    </row>
    <row r="60" spans="5:22" ht="14.25" x14ac:dyDescent="0.2">
      <c r="J60">
        <v>27.333617868196544</v>
      </c>
      <c r="K60">
        <v>53.388535453924852</v>
      </c>
      <c r="L60">
        <v>46.073588522290819</v>
      </c>
      <c r="P60" s="5"/>
    </row>
    <row r="61" spans="5:22" ht="14.25" x14ac:dyDescent="0.2">
      <c r="J61">
        <v>9.6053001233196618</v>
      </c>
      <c r="K61">
        <v>21.443352597319866</v>
      </c>
      <c r="L61">
        <v>15.473065872018939</v>
      </c>
      <c r="P61" s="5"/>
    </row>
    <row r="62" spans="5:22" x14ac:dyDescent="0.15">
      <c r="J62">
        <v>13.544602837631372</v>
      </c>
      <c r="K62">
        <v>35.406239848531108</v>
      </c>
      <c r="L62">
        <v>23.463194764910607</v>
      </c>
    </row>
    <row r="63" spans="5:22" x14ac:dyDescent="0.15">
      <c r="J63">
        <v>23.504731060213526</v>
      </c>
      <c r="K63">
        <v>66.534508259611698</v>
      </c>
      <c r="L63">
        <v>42.007070278030795</v>
      </c>
    </row>
    <row r="64" spans="5:22" x14ac:dyDescent="0.15">
      <c r="J64">
        <v>43.758386495021838</v>
      </c>
      <c r="K64">
        <v>82.921622012698194</v>
      </c>
      <c r="L64">
        <v>63.637283295372285</v>
      </c>
    </row>
    <row r="65" spans="10:12" x14ac:dyDescent="0.15">
      <c r="J65">
        <v>24.665025471170161</v>
      </c>
      <c r="K65">
        <v>46.155279704366507</v>
      </c>
      <c r="L65">
        <v>35.896199243682972</v>
      </c>
    </row>
    <row r="66" spans="10:12" x14ac:dyDescent="0.15">
      <c r="J66">
        <v>28.639897968072919</v>
      </c>
      <c r="K66">
        <v>76.845740971179637</v>
      </c>
      <c r="L66">
        <v>51.059084491108791</v>
      </c>
    </row>
  </sheetData>
  <mergeCells count="16">
    <mergeCell ref="F37:O37"/>
    <mergeCell ref="F39:I39"/>
    <mergeCell ref="F40:F41"/>
    <mergeCell ref="G40:I40"/>
    <mergeCell ref="F50:I50"/>
    <mergeCell ref="F51:I51"/>
    <mergeCell ref="A24:D24"/>
    <mergeCell ref="A25:A26"/>
    <mergeCell ref="B25:D25"/>
    <mergeCell ref="A35:D35"/>
    <mergeCell ref="A36:D36"/>
    <mergeCell ref="F26:O26"/>
    <mergeCell ref="F27:F28"/>
    <mergeCell ref="G27:I27"/>
    <mergeCell ref="J27:L27"/>
    <mergeCell ref="M27:O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张桐</cp:lastModifiedBy>
  <dcterms:created xsi:type="dcterms:W3CDTF">2011-08-01T14:22:18Z</dcterms:created>
  <dcterms:modified xsi:type="dcterms:W3CDTF">2018-02-07T08:00:06Z</dcterms:modified>
</cp:coreProperties>
</file>