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POSTDOC2019_2020\MARZO2020\Coronaviruspread\Effective_Drugs\Drugsontesting\"/>
    </mc:Choice>
  </mc:AlternateContent>
  <xr:revisionPtr revIDLastSave="0" documentId="13_ncr:1_{5637220E-5755-45AB-837E-B4777B8C503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vidata" sheetId="1" r:id="rId1"/>
    <sheet name="AproximacionesG" sheetId="2" r:id="rId2"/>
    <sheet name="AprxG_Ita" sheetId="5" r:id="rId3"/>
    <sheet name="AproximacionesL" sheetId="4" r:id="rId4"/>
    <sheet name="AprxG_chin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1" i="2" l="1"/>
  <c r="D77" i="2"/>
  <c r="M70" i="2"/>
  <c r="D76" i="2"/>
  <c r="M69" i="2"/>
  <c r="D75" i="2"/>
  <c r="M2" i="2"/>
  <c r="M68" i="2"/>
  <c r="M67" i="2"/>
  <c r="D74" i="2"/>
  <c r="D7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2" i="2"/>
  <c r="M66" i="2"/>
  <c r="D7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D71" i="2"/>
  <c r="D70" i="2"/>
  <c r="D69" i="2"/>
  <c r="D68" i="2"/>
  <c r="D67" i="2"/>
  <c r="D66" i="5"/>
  <c r="D65" i="5"/>
  <c r="D66" i="2"/>
  <c r="D65" i="2"/>
  <c r="D64" i="5"/>
  <c r="D63" i="5"/>
  <c r="D64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2" i="5"/>
  <c r="I56" i="5"/>
  <c r="I52" i="5"/>
  <c r="D62" i="5"/>
  <c r="D61" i="5"/>
  <c r="D60" i="5"/>
  <c r="D59" i="5"/>
  <c r="D58" i="5"/>
  <c r="D57" i="5"/>
  <c r="D56" i="5"/>
  <c r="D55" i="5"/>
  <c r="D54" i="5"/>
  <c r="D53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J62" i="2" s="1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2" i="2"/>
  <c r="J61" i="2"/>
  <c r="I64" i="2"/>
  <c r="I62" i="2"/>
  <c r="K62" i="2"/>
  <c r="I63" i="2"/>
  <c r="J63" i="2"/>
  <c r="K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2" i="2"/>
  <c r="D62" i="2"/>
  <c r="D63" i="2"/>
  <c r="E115" i="5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2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D61" i="4"/>
  <c r="I61" i="4" s="1"/>
  <c r="H60" i="4"/>
  <c r="G60" i="4"/>
  <c r="D60" i="4"/>
  <c r="H59" i="4"/>
  <c r="G59" i="4"/>
  <c r="D59" i="4"/>
  <c r="I59" i="4" s="1"/>
  <c r="H58" i="4"/>
  <c r="G58" i="4"/>
  <c r="D58" i="4"/>
  <c r="H57" i="4"/>
  <c r="G57" i="4"/>
  <c r="D57" i="4"/>
  <c r="I57" i="4" s="1"/>
  <c r="H56" i="4"/>
  <c r="G56" i="4"/>
  <c r="D56" i="4"/>
  <c r="I56" i="4" s="1"/>
  <c r="H55" i="4"/>
  <c r="G55" i="4"/>
  <c r="I55" i="4"/>
  <c r="D55" i="4"/>
  <c r="H54" i="4"/>
  <c r="G54" i="4"/>
  <c r="D54" i="4"/>
  <c r="H53" i="4"/>
  <c r="G53" i="4"/>
  <c r="D53" i="4"/>
  <c r="I53" i="4" s="1"/>
  <c r="H52" i="4"/>
  <c r="G52" i="4"/>
  <c r="D52" i="4"/>
  <c r="H51" i="4"/>
  <c r="G51" i="4"/>
  <c r="D51" i="4"/>
  <c r="I51" i="4" s="1"/>
  <c r="H50" i="4"/>
  <c r="G50" i="4"/>
  <c r="D50" i="4"/>
  <c r="H49" i="4"/>
  <c r="G49" i="4"/>
  <c r="D49" i="4"/>
  <c r="I49" i="4" s="1"/>
  <c r="H48" i="4"/>
  <c r="G48" i="4"/>
  <c r="D48" i="4"/>
  <c r="H47" i="4"/>
  <c r="G47" i="4"/>
  <c r="I47" i="4"/>
  <c r="D47" i="4"/>
  <c r="H46" i="4"/>
  <c r="G46" i="4"/>
  <c r="D46" i="4"/>
  <c r="I46" i="4" s="1"/>
  <c r="H45" i="4"/>
  <c r="G45" i="4"/>
  <c r="D45" i="4"/>
  <c r="I45" i="4" s="1"/>
  <c r="H44" i="4"/>
  <c r="G44" i="4"/>
  <c r="D44" i="4"/>
  <c r="H43" i="4"/>
  <c r="G43" i="4"/>
  <c r="D43" i="4"/>
  <c r="I43" i="4" s="1"/>
  <c r="H42" i="4"/>
  <c r="G42" i="4"/>
  <c r="D42" i="4"/>
  <c r="H41" i="4"/>
  <c r="G41" i="4"/>
  <c r="D41" i="4"/>
  <c r="I41" i="4" s="1"/>
  <c r="H40" i="4"/>
  <c r="G40" i="4"/>
  <c r="D40" i="4"/>
  <c r="I40" i="4" s="1"/>
  <c r="H39" i="4"/>
  <c r="G39" i="4"/>
  <c r="D39" i="4"/>
  <c r="I39" i="4" s="1"/>
  <c r="H38" i="4"/>
  <c r="G38" i="4"/>
  <c r="D38" i="4"/>
  <c r="H37" i="4"/>
  <c r="G37" i="4"/>
  <c r="D37" i="4"/>
  <c r="I37" i="4" s="1"/>
  <c r="H36" i="4"/>
  <c r="G36" i="4"/>
  <c r="D36" i="4"/>
  <c r="H35" i="4"/>
  <c r="G35" i="4"/>
  <c r="D35" i="4"/>
  <c r="I35" i="4" s="1"/>
  <c r="H34" i="4"/>
  <c r="G34" i="4"/>
  <c r="D34" i="4"/>
  <c r="H33" i="4"/>
  <c r="G33" i="4"/>
  <c r="D33" i="4"/>
  <c r="I33" i="4" s="1"/>
  <c r="H32" i="4"/>
  <c r="G32" i="4"/>
  <c r="D32" i="4"/>
  <c r="H31" i="4"/>
  <c r="G31" i="4"/>
  <c r="I31" i="4"/>
  <c r="D31" i="4"/>
  <c r="H30" i="4"/>
  <c r="G30" i="4"/>
  <c r="D30" i="4"/>
  <c r="H29" i="4"/>
  <c r="G29" i="4"/>
  <c r="D29" i="4"/>
  <c r="I29" i="4" s="1"/>
  <c r="H28" i="4"/>
  <c r="G28" i="4"/>
  <c r="D28" i="4"/>
  <c r="H27" i="4"/>
  <c r="G27" i="4"/>
  <c r="D27" i="4"/>
  <c r="I27" i="4" s="1"/>
  <c r="H26" i="4"/>
  <c r="G26" i="4"/>
  <c r="D26" i="4"/>
  <c r="H25" i="4"/>
  <c r="G25" i="4"/>
  <c r="D25" i="4"/>
  <c r="I25" i="4" s="1"/>
  <c r="H24" i="4"/>
  <c r="G24" i="4"/>
  <c r="D24" i="4"/>
  <c r="I24" i="4" s="1"/>
  <c r="H23" i="4"/>
  <c r="G23" i="4"/>
  <c r="D23" i="4"/>
  <c r="I23" i="4" s="1"/>
  <c r="H22" i="4"/>
  <c r="G22" i="4"/>
  <c r="D22" i="4"/>
  <c r="H21" i="4"/>
  <c r="G21" i="4"/>
  <c r="D21" i="4"/>
  <c r="I21" i="4" s="1"/>
  <c r="H20" i="4"/>
  <c r="G20" i="4"/>
  <c r="D20" i="4"/>
  <c r="I20" i="4" s="1"/>
  <c r="H19" i="4"/>
  <c r="G19" i="4"/>
  <c r="I19" i="4"/>
  <c r="D19" i="4"/>
  <c r="H18" i="4"/>
  <c r="G18" i="4"/>
  <c r="D18" i="4"/>
  <c r="H17" i="4"/>
  <c r="G17" i="4"/>
  <c r="D17" i="4"/>
  <c r="I17" i="4" s="1"/>
  <c r="H16" i="4"/>
  <c r="G16" i="4"/>
  <c r="D16" i="4"/>
  <c r="H15" i="4"/>
  <c r="G15" i="4"/>
  <c r="D15" i="4"/>
  <c r="I15" i="4" s="1"/>
  <c r="H14" i="4"/>
  <c r="G14" i="4"/>
  <c r="D14" i="4"/>
  <c r="H13" i="4"/>
  <c r="G13" i="4"/>
  <c r="D13" i="4"/>
  <c r="I13" i="4" s="1"/>
  <c r="H12" i="4"/>
  <c r="G12" i="4"/>
  <c r="D12" i="4"/>
  <c r="H11" i="4"/>
  <c r="G11" i="4"/>
  <c r="I11" i="4"/>
  <c r="D11" i="4"/>
  <c r="H10" i="4"/>
  <c r="G10" i="4"/>
  <c r="D10" i="4"/>
  <c r="H9" i="4"/>
  <c r="G9" i="4"/>
  <c r="D9" i="4"/>
  <c r="I9" i="4" s="1"/>
  <c r="H8" i="4"/>
  <c r="G8" i="4"/>
  <c r="D8" i="4"/>
  <c r="I8" i="4" s="1"/>
  <c r="H7" i="4"/>
  <c r="G7" i="4"/>
  <c r="D7" i="4"/>
  <c r="I7" i="4" s="1"/>
  <c r="H6" i="4"/>
  <c r="G6" i="4"/>
  <c r="D6" i="4"/>
  <c r="H5" i="4"/>
  <c r="G5" i="4"/>
  <c r="D5" i="4"/>
  <c r="I5" i="4" s="1"/>
  <c r="H4" i="4"/>
  <c r="G4" i="4"/>
  <c r="D4" i="4"/>
  <c r="I4" i="4" s="1"/>
  <c r="H3" i="4"/>
  <c r="H115" i="4" s="1"/>
  <c r="G3" i="4"/>
  <c r="D3" i="4"/>
  <c r="I3" i="4" s="1"/>
  <c r="H2" i="4"/>
  <c r="G2" i="4"/>
  <c r="G115" i="4" s="1"/>
  <c r="I2" i="2"/>
  <c r="K2" i="2"/>
  <c r="J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4" i="3"/>
  <c r="C25" i="3"/>
  <c r="C26" i="3"/>
  <c r="C27" i="3"/>
  <c r="C28" i="3"/>
  <c r="C29" i="3"/>
  <c r="C30" i="3"/>
  <c r="C31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3" i="3"/>
  <c r="D60" i="2"/>
  <c r="K60" i="2" s="1"/>
  <c r="D54" i="2"/>
  <c r="I54" i="2" s="1"/>
  <c r="D52" i="2"/>
  <c r="K52" i="2" s="1"/>
  <c r="D53" i="2"/>
  <c r="K53" i="2" s="1"/>
  <c r="D4" i="2"/>
  <c r="K4" i="2" s="1"/>
  <c r="D5" i="2"/>
  <c r="K5" i="2" s="1"/>
  <c r="D6" i="2"/>
  <c r="I6" i="2" s="1"/>
  <c r="D7" i="2"/>
  <c r="I7" i="2" s="1"/>
  <c r="D8" i="2"/>
  <c r="I8" i="2" s="1"/>
  <c r="D9" i="2"/>
  <c r="I9" i="2" s="1"/>
  <c r="D10" i="2"/>
  <c r="I10" i="2" s="1"/>
  <c r="D11" i="2"/>
  <c r="J11" i="2" s="1"/>
  <c r="D12" i="2"/>
  <c r="K12" i="2" s="1"/>
  <c r="D13" i="2"/>
  <c r="J13" i="2" s="1"/>
  <c r="D14" i="2"/>
  <c r="K14" i="2" s="1"/>
  <c r="D15" i="2"/>
  <c r="I15" i="2" s="1"/>
  <c r="D16" i="2"/>
  <c r="J16" i="2" s="1"/>
  <c r="D17" i="2"/>
  <c r="I17" i="2" s="1"/>
  <c r="D18" i="2"/>
  <c r="J18" i="2" s="1"/>
  <c r="D19" i="2"/>
  <c r="I19" i="2" s="1"/>
  <c r="D20" i="2"/>
  <c r="K20" i="2" s="1"/>
  <c r="D21" i="2"/>
  <c r="I21" i="2" s="1"/>
  <c r="D22" i="2"/>
  <c r="I22" i="2" s="1"/>
  <c r="D23" i="2"/>
  <c r="I23" i="2" s="1"/>
  <c r="D24" i="2"/>
  <c r="J24" i="2" s="1"/>
  <c r="D25" i="2"/>
  <c r="J25" i="2" s="1"/>
  <c r="D26" i="2"/>
  <c r="I26" i="2" s="1"/>
  <c r="D27" i="2"/>
  <c r="I27" i="2" s="1"/>
  <c r="D28" i="2"/>
  <c r="K28" i="2" s="1"/>
  <c r="D29" i="2"/>
  <c r="K29" i="2" s="1"/>
  <c r="D30" i="2"/>
  <c r="I30" i="2" s="1"/>
  <c r="D31" i="2"/>
  <c r="I31" i="2" s="1"/>
  <c r="D32" i="2"/>
  <c r="I32" i="2" s="1"/>
  <c r="D33" i="2"/>
  <c r="K33" i="2" s="1"/>
  <c r="D34" i="2"/>
  <c r="K34" i="2" s="1"/>
  <c r="D35" i="2"/>
  <c r="I35" i="2" s="1"/>
  <c r="D36" i="2"/>
  <c r="K36" i="2" s="1"/>
  <c r="D37" i="2"/>
  <c r="K37" i="2" s="1"/>
  <c r="D38" i="2"/>
  <c r="J38" i="2" s="1"/>
  <c r="D39" i="2"/>
  <c r="I39" i="2" s="1"/>
  <c r="D40" i="2"/>
  <c r="I40" i="2" s="1"/>
  <c r="D41" i="2"/>
  <c r="I41" i="2" s="1"/>
  <c r="D42" i="2"/>
  <c r="I42" i="2" s="1"/>
  <c r="D43" i="2"/>
  <c r="J43" i="2" s="1"/>
  <c r="D44" i="2"/>
  <c r="K44" i="2" s="1"/>
  <c r="D45" i="2"/>
  <c r="K45" i="2" s="1"/>
  <c r="D46" i="2"/>
  <c r="I46" i="2" s="1"/>
  <c r="D47" i="2"/>
  <c r="I47" i="2" s="1"/>
  <c r="D48" i="2"/>
  <c r="J48" i="2" s="1"/>
  <c r="D49" i="2"/>
  <c r="I49" i="2" s="1"/>
  <c r="D50" i="2"/>
  <c r="I50" i="2" s="1"/>
  <c r="D51" i="2"/>
  <c r="I51" i="2" s="1"/>
  <c r="D55" i="2"/>
  <c r="I55" i="2" s="1"/>
  <c r="D56" i="2"/>
  <c r="J56" i="2" s="1"/>
  <c r="D57" i="2"/>
  <c r="J57" i="2" s="1"/>
  <c r="D58" i="2"/>
  <c r="J58" i="2" s="1"/>
  <c r="D59" i="2"/>
  <c r="I59" i="2" s="1"/>
  <c r="D61" i="2"/>
  <c r="I61" i="2" s="1"/>
  <c r="D3" i="2"/>
  <c r="I3" i="2" s="1"/>
  <c r="I58" i="2" l="1"/>
  <c r="I38" i="2"/>
  <c r="I34" i="2"/>
  <c r="I18" i="2"/>
  <c r="I14" i="2"/>
  <c r="J60" i="2"/>
  <c r="J55" i="2"/>
  <c r="J47" i="2"/>
  <c r="J41" i="2"/>
  <c r="J35" i="2"/>
  <c r="J28" i="2"/>
  <c r="J23" i="2"/>
  <c r="J15" i="2"/>
  <c r="J9" i="2"/>
  <c r="J3" i="2"/>
  <c r="K59" i="2"/>
  <c r="K51" i="2"/>
  <c r="K43" i="2"/>
  <c r="K35" i="2"/>
  <c r="K27" i="2"/>
  <c r="K19" i="2"/>
  <c r="K11" i="2"/>
  <c r="K3" i="2"/>
  <c r="I58" i="4"/>
  <c r="I54" i="4"/>
  <c r="I50" i="4"/>
  <c r="I42" i="4"/>
  <c r="I38" i="4"/>
  <c r="I34" i="4"/>
  <c r="I30" i="4"/>
  <c r="I26" i="4"/>
  <c r="I22" i="4"/>
  <c r="I18" i="4"/>
  <c r="I14" i="4"/>
  <c r="I10" i="4"/>
  <c r="I6" i="4"/>
  <c r="K57" i="2"/>
  <c r="K9" i="2"/>
  <c r="K61" i="2"/>
  <c r="K49" i="2"/>
  <c r="K41" i="2"/>
  <c r="K25" i="2"/>
  <c r="K21" i="2"/>
  <c r="K17" i="2"/>
  <c r="K13" i="2"/>
  <c r="J53" i="2"/>
  <c r="J49" i="2"/>
  <c r="J37" i="2"/>
  <c r="J33" i="2"/>
  <c r="J21" i="2"/>
  <c r="J17" i="2"/>
  <c r="J5" i="2"/>
  <c r="I57" i="2"/>
  <c r="I53" i="2"/>
  <c r="I45" i="2"/>
  <c r="I37" i="2"/>
  <c r="I33" i="2"/>
  <c r="I29" i="2"/>
  <c r="I25" i="2"/>
  <c r="I13" i="2"/>
  <c r="I5" i="2"/>
  <c r="J59" i="2"/>
  <c r="J52" i="2"/>
  <c r="J45" i="2"/>
  <c r="J40" i="2"/>
  <c r="J32" i="2"/>
  <c r="J27" i="2"/>
  <c r="J20" i="2"/>
  <c r="J8" i="2"/>
  <c r="K56" i="2"/>
  <c r="K48" i="2"/>
  <c r="K40" i="2"/>
  <c r="K32" i="2"/>
  <c r="K24" i="2"/>
  <c r="K16" i="2"/>
  <c r="K8" i="2"/>
  <c r="I60" i="2"/>
  <c r="I56" i="2"/>
  <c r="I52" i="2"/>
  <c r="I48" i="2"/>
  <c r="I44" i="2"/>
  <c r="I36" i="2"/>
  <c r="I28" i="2"/>
  <c r="I24" i="2"/>
  <c r="I20" i="2"/>
  <c r="I16" i="2"/>
  <c r="I12" i="2"/>
  <c r="I4" i="2"/>
  <c r="J51" i="2"/>
  <c r="J44" i="2"/>
  <c r="J39" i="2"/>
  <c r="J31" i="2"/>
  <c r="J19" i="2"/>
  <c r="J12" i="2"/>
  <c r="J7" i="2"/>
  <c r="K55" i="2"/>
  <c r="K47" i="2"/>
  <c r="K39" i="2"/>
  <c r="K31" i="2"/>
  <c r="K23" i="2"/>
  <c r="K15" i="2"/>
  <c r="K7" i="2"/>
  <c r="I43" i="2"/>
  <c r="I11" i="2"/>
  <c r="J36" i="2"/>
  <c r="J29" i="2"/>
  <c r="J4" i="2"/>
  <c r="K58" i="2"/>
  <c r="K54" i="2"/>
  <c r="K50" i="2"/>
  <c r="K46" i="2"/>
  <c r="K42" i="2"/>
  <c r="K38" i="2"/>
  <c r="K30" i="2"/>
  <c r="K26" i="2"/>
  <c r="K22" i="2"/>
  <c r="K18" i="2"/>
  <c r="K10" i="2"/>
  <c r="K6" i="2"/>
  <c r="J54" i="2"/>
  <c r="J50" i="2"/>
  <c r="J46" i="2"/>
  <c r="J42" i="2"/>
  <c r="J34" i="2"/>
  <c r="J30" i="2"/>
  <c r="J26" i="2"/>
  <c r="J22" i="2"/>
  <c r="J14" i="2"/>
  <c r="J10" i="2"/>
  <c r="H115" i="2"/>
  <c r="J6" i="2"/>
  <c r="I36" i="4"/>
  <c r="I52" i="4"/>
  <c r="I12" i="4"/>
  <c r="I28" i="4"/>
  <c r="I44" i="4"/>
  <c r="I60" i="4"/>
  <c r="I16" i="4"/>
  <c r="I32" i="4"/>
  <c r="I48" i="4"/>
  <c r="E128" i="4"/>
  <c r="E127" i="4"/>
  <c r="I2" i="4"/>
  <c r="E115" i="4"/>
  <c r="G115" i="2"/>
  <c r="E127" i="2"/>
  <c r="E115" i="2"/>
  <c r="E128" i="2"/>
  <c r="K64" i="2" l="1"/>
  <c r="J64" i="2"/>
  <c r="I62" i="4"/>
</calcChain>
</file>

<file path=xl/sharedStrings.xml><?xml version="1.0" encoding="utf-8"?>
<sst xmlns="http://schemas.openxmlformats.org/spreadsheetml/2006/main" count="835" uniqueCount="502">
  <si>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</si>
  <si>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</si>
  <si>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</si>
  <si>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</si>
  <si>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</si>
  <si>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</si>
  <si>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</si>
  <si>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</si>
  <si>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</si>
  <si>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</si>
  <si>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</si>
  <si>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</si>
  <si>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</si>
  <si>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</si>
  <si>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</si>
  <si>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</si>
  <si>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</si>
  <si>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</si>
  <si>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</si>
  <si>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</si>
  <si>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</si>
  <si>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</si>
  <si>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</si>
  <si>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</si>
  <si>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</si>
  <si>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</si>
  <si>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</si>
  <si>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</si>
  <si>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</si>
  <si>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</si>
  <si>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</si>
  <si>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</si>
  <si>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</si>
  <si>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</si>
  <si>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</si>
  <si>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</si>
  <si>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</si>
  <si>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</si>
  <si>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</si>
  <si>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</si>
  <si>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</si>
  <si>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</si>
  <si>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</si>
  <si>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</si>
  <si>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</si>
  <si>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</si>
  <si>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</si>
  <si>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</si>
  <si>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</si>
  <si>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</si>
  <si>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</si>
  <si>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</si>
  <si>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</si>
  <si>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</si>
  <si>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</si>
  <si>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</si>
  <si>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</si>
  <si>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</si>
  <si>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</si>
  <si>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</si>
  <si>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</si>
  <si>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</si>
  <si>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</si>
  <si>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</si>
  <si>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</si>
  <si>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</si>
  <si>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</si>
  <si>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</si>
  <si>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</si>
  <si>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</si>
  <si>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</si>
  <si>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</si>
  <si>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</si>
  <si>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</si>
  <si>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</si>
  <si>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</si>
  <si>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</si>
  <si>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</si>
  <si>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</si>
  <si>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</si>
  <si>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</si>
  <si>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</si>
  <si>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</si>
  <si>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</si>
  <si>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</si>
  <si>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</si>
  <si>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</si>
  <si>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</si>
  <si>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</si>
  <si>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</si>
  <si>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</si>
  <si>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</si>
  <si>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</si>
  <si>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</si>
  <si>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</si>
  <si>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</si>
  <si>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</si>
  <si>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</si>
  <si>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</si>
  <si>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</si>
  <si>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</si>
  <si>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</si>
  <si>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</si>
  <si>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</si>
  <si>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</si>
  <si>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</si>
  <si>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</si>
  <si>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</si>
  <si>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</si>
  <si>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</si>
  <si>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</si>
  <si>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</si>
  <si>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</si>
  <si>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</si>
  <si>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</si>
  <si>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</si>
  <si>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</si>
  <si>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</si>
  <si>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</si>
  <si>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</si>
  <si>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</si>
  <si>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</si>
  <si>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</si>
  <si>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</si>
  <si>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</si>
  <si>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</si>
  <si>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</si>
  <si>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</si>
  <si>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</si>
  <si>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</si>
  <si>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</si>
  <si>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</si>
  <si>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</si>
  <si>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</si>
  <si>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</si>
  <si>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</si>
  <si>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</si>
  <si>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</si>
  <si>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</si>
  <si>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</si>
  <si>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</si>
  <si>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</si>
  <si>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</si>
  <si>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</si>
  <si>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</si>
  <si>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</si>
  <si>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</si>
  <si>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</si>
  <si>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</si>
  <si>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</si>
  <si>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</si>
  <si>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</si>
  <si>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</si>
  <si>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</si>
  <si>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</si>
  <si>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</si>
  <si>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</si>
  <si>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</si>
  <si>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</si>
  <si>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</si>
  <si>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</si>
  <si>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</si>
  <si>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</si>
  <si>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</si>
  <si>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</si>
  <si>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</si>
  <si>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</si>
  <si>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</si>
  <si>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</si>
  <si>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</si>
  <si>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</si>
  <si>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</si>
  <si>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</si>
  <si>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</si>
  <si>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</si>
  <si>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</si>
  <si>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</si>
  <si>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</si>
  <si>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</si>
  <si>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</si>
  <si>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</si>
  <si>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</si>
  <si>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</si>
  <si>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</si>
  <si>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</si>
  <si>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</si>
  <si>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</si>
  <si>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</si>
  <si>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</si>
  <si>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</si>
  <si>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</si>
  <si>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</si>
  <si>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</si>
  <si>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</si>
  <si>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</si>
  <si>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</si>
  <si>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</si>
  <si>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</si>
  <si>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</si>
  <si>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</si>
  <si>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</si>
  <si>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</si>
  <si>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</si>
  <si>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</si>
  <si>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</si>
  <si>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</si>
  <si>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</si>
  <si>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</si>
  <si>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</si>
  <si>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</si>
  <si>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</si>
  <si>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</si>
  <si>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</si>
  <si>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</si>
  <si>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</si>
  <si>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</si>
  <si>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</si>
  <si>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</si>
  <si>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</si>
  <si>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</si>
  <si>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</si>
  <si>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</si>
  <si>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</si>
  <si>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</si>
  <si>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</si>
  <si>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</si>
  <si>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</si>
  <si>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</si>
  <si>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</si>
  <si>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</si>
  <si>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</si>
  <si>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</si>
  <si>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</si>
  <si>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</si>
  <si>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</si>
  <si>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</si>
  <si>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</si>
  <si>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</si>
  <si>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</si>
  <si>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</si>
  <si>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</si>
  <si>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</si>
  <si>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</si>
  <si>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</si>
  <si>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</si>
  <si>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</si>
  <si>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</si>
  <si>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</si>
  <si>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</si>
  <si>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</si>
  <si>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</si>
  <si>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</si>
  <si>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</si>
  <si>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</si>
  <si>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</si>
  <si>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</si>
  <si>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</si>
  <si>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</si>
  <si>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</si>
  <si>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</si>
  <si>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</si>
  <si>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</si>
  <si>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</si>
  <si>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</si>
  <si>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</si>
  <si>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</si>
  <si>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</si>
  <si>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</si>
  <si>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</si>
  <si>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</si>
  <si>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</si>
  <si>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</si>
  <si>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</si>
  <si>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</si>
  <si>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</si>
  <si>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</si>
  <si>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</si>
  <si>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</si>
  <si>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</si>
  <si>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</si>
  <si>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</si>
  <si>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</si>
  <si>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</si>
  <si>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</si>
  <si>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</si>
  <si>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</si>
  <si>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</si>
  <si>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</si>
  <si>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</si>
  <si>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</si>
  <si>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</si>
  <si>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</si>
  <si>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</si>
  <si>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</si>
  <si>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</si>
  <si>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</si>
  <si>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</si>
  <si>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</si>
  <si>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</si>
  <si>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</si>
  <si>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</si>
  <si>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</si>
  <si>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</si>
  <si>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</si>
  <si>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</si>
  <si>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</si>
  <si>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</si>
  <si>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</si>
  <si>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</si>
  <si>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</si>
  <si>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</si>
  <si>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</si>
  <si>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</si>
  <si>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</si>
  <si>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</si>
  <si>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</si>
  <si>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</si>
  <si>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</si>
  <si>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</si>
  <si>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</si>
  <si>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</si>
  <si>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</si>
  <si>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</si>
  <si>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</si>
  <si>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</si>
  <si>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</si>
  <si>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</si>
  <si>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</si>
  <si>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</si>
  <si>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</si>
  <si>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</si>
  <si>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</si>
  <si>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</si>
  <si>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</si>
  <si>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</si>
  <si>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</si>
  <si>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</si>
  <si>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</si>
  <si>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</si>
  <si>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</si>
  <si>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</si>
  <si>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</si>
  <si>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</si>
  <si>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</si>
  <si>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</si>
  <si>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</si>
  <si>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</si>
  <si>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</si>
  <si>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</si>
  <si>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</si>
  <si>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</si>
  <si>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</si>
  <si>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</si>
  <si>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</si>
  <si>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</si>
  <si>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</si>
  <si>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</si>
  <si>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</si>
  <si>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</si>
  <si>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</si>
  <si>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</si>
  <si>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</si>
  <si>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</si>
  <si>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</si>
  <si>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</si>
  <si>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</si>
  <si>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</si>
  <si>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</si>
  <si>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</si>
  <si>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</si>
  <si>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</si>
  <si>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</si>
  <si>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</si>
  <si>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</si>
  <si>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</si>
  <si>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</si>
  <si>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</si>
  <si>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</si>
  <si>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</si>
  <si>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</si>
  <si>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</si>
  <si>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</si>
  <si>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</si>
  <si>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</si>
  <si>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</si>
  <si>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</si>
  <si>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</si>
  <si>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</si>
  <si>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</si>
  <si>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</si>
  <si>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</si>
  <si>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</si>
  <si>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</si>
  <si>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</si>
  <si>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</si>
  <si>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</si>
  <si>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</si>
  <si>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</si>
  <si>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</si>
  <si>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</si>
  <si>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</si>
  <si>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</si>
  <si>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</si>
  <si>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</si>
  <si>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</si>
  <si>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</si>
  <si>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</si>
  <si>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</si>
  <si>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</si>
  <si>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</si>
  <si>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</si>
  <si>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</si>
  <si>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</si>
  <si>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</si>
  <si>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</si>
  <si>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</si>
  <si>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</si>
  <si>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</si>
  <si>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</si>
  <si>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</si>
  <si>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</si>
  <si>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</si>
  <si>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</si>
  <si>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</si>
  <si>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</si>
  <si>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</si>
  <si>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</si>
  <si>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</si>
  <si>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</si>
  <si>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</si>
  <si>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</si>
  <si>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</si>
  <si>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</si>
  <si>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</si>
  <si>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</si>
  <si>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</si>
  <si>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</si>
  <si>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</si>
  <si>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</si>
  <si>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</si>
  <si>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</si>
  <si>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</si>
  <si>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</si>
  <si>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</si>
  <si>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</si>
  <si>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</si>
  <si>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</si>
  <si>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</si>
  <si>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</si>
  <si>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</si>
  <si>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</si>
  <si>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</si>
  <si>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</si>
  <si>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</si>
  <si>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</si>
  <si>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</si>
  <si>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</si>
  <si>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</si>
  <si>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</si>
  <si>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</si>
  <si>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</si>
  <si>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</si>
  <si>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</si>
  <si>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</si>
  <si>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</si>
  <si>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</si>
  <si>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</si>
  <si>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</si>
  <si>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</si>
  <si>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</si>
  <si>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</si>
  <si>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</si>
  <si>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</si>
  <si>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</si>
  <si>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</si>
  <si>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</si>
  <si>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</si>
  <si>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</si>
  <si>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</si>
  <si>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</si>
  <si>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</si>
  <si>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</si>
  <si>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</si>
  <si>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</si>
  <si>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</si>
  <si>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</si>
  <si>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</si>
  <si>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</si>
  <si>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Pico: 31 de marzo</t>
  </si>
  <si>
    <t>5 de mayo : fin de cuarentena</t>
  </si>
  <si>
    <t>10000 muertos en espana, 340000 casos</t>
  </si>
  <si>
    <t>Fecha</t>
  </si>
  <si>
    <t>Nuevos casos</t>
  </si>
  <si>
    <t>Total de casos</t>
  </si>
  <si>
    <t>PredG(15k,s=7,u=70)</t>
  </si>
  <si>
    <t>PredG(8k,s=7,u=70)</t>
  </si>
  <si>
    <t>PredG(20k,s=7,u=70)</t>
  </si>
  <si>
    <t>gamma</t>
  </si>
  <si>
    <t>xo</t>
  </si>
  <si>
    <t>PredG(8k,s=7,u=66)</t>
  </si>
  <si>
    <t>PredG(20k,s=10,u=77)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</si>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</sst>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4" fillId="0" borderId="0" xfId="0" applyNumberFormat="1" applyFont="1"/>
    <xf numFmtId="0" fontId="14" fillId="0" borderId="0" xfId="0" applyFont="1"/>
    <xf numFmtId="0" fontId="16" fillId="0" borderId="0" xfId="0" applyFont="1"/>
    <xf numFmtId="1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Escenarios de posible evolucion SPAIN</a:t>
            </a:r>
          </a:p>
        </c:rich>
      </c:tx>
      <c:layout>
        <c:manualLayout>
          <c:xMode val="edge"/>
          <c:yMode val="edge"/>
          <c:x val="0.26482488768658519"/>
          <c:y val="5.44321169264089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319372178542"/>
          <c:y val="0.11648615480462832"/>
          <c:w val="0.88073583405820643"/>
          <c:h val="0.69044320344043442"/>
        </c:manualLayout>
      </c:layout>
      <c:lineChart>
        <c:grouping val="standard"/>
        <c:varyColors val="0"/>
        <c:ser>
          <c:idx val="0"/>
          <c:order val="0"/>
          <c:tx>
            <c:strRef>
              <c:f>AproximacionesG!$D$1</c:f>
              <c:strCache>
                <c:ptCount val="1"/>
                <c:pt idx="0">
                  <c:v>Nuevos casos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AproximacionesG!$D$2:$D$77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1223</c:v>
                </c:pt>
                <c:pt idx="51">
                  <c:v>1732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7715</c:v>
                </c:pt>
                <c:pt idx="61">
                  <c:v>6584</c:v>
                </c:pt>
                <c:pt idx="62">
                  <c:v>7937</c:v>
                </c:pt>
                <c:pt idx="63">
                  <c:v>8578</c:v>
                </c:pt>
                <c:pt idx="64">
                  <c:v>7871</c:v>
                </c:pt>
                <c:pt idx="65">
                  <c:v>8189</c:v>
                </c:pt>
                <c:pt idx="66">
                  <c:v>6549</c:v>
                </c:pt>
                <c:pt idx="67">
                  <c:v>6398</c:v>
                </c:pt>
                <c:pt idx="68">
                  <c:v>9222</c:v>
                </c:pt>
                <c:pt idx="69">
                  <c:v>7719</c:v>
                </c:pt>
                <c:pt idx="70">
                  <c:v>8102</c:v>
                </c:pt>
                <c:pt idx="71">
                  <c:v>7472</c:v>
                </c:pt>
                <c:pt idx="72">
                  <c:v>7026</c:v>
                </c:pt>
                <c:pt idx="73">
                  <c:v>6023</c:v>
                </c:pt>
                <c:pt idx="74">
                  <c:v>4273</c:v>
                </c:pt>
                <c:pt idx="75">
                  <c:v>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C13-B525-F7D11A71CED9}"/>
            </c:ext>
          </c:extLst>
        </c:ser>
        <c:ser>
          <c:idx val="1"/>
          <c:order val="1"/>
          <c:tx>
            <c:strRef>
              <c:f>AproximacionesG!$N$1</c:f>
              <c:strCache>
                <c:ptCount val="1"/>
                <c:pt idx="0">
                  <c:v>7 day average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AproximacionesG!$N$2:$N$94</c:f>
              <c:numCache>
                <c:formatCode>0</c:formatCode>
                <c:ptCount val="9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0.5714285714285714</c:v>
                </c:pt>
                <c:pt idx="32">
                  <c:v>1.5714285714285714</c:v>
                </c:pt>
                <c:pt idx="33">
                  <c:v>1.8571428571428572</c:v>
                </c:pt>
                <c:pt idx="34">
                  <c:v>4.2857142857142856</c:v>
                </c:pt>
                <c:pt idx="35">
                  <c:v>6.1428571428571432</c:v>
                </c:pt>
                <c:pt idx="36">
                  <c:v>11.714285714285714</c:v>
                </c:pt>
                <c:pt idx="37">
                  <c:v>16.857142857142858</c:v>
                </c:pt>
                <c:pt idx="38">
                  <c:v>22.714285714285715</c:v>
                </c:pt>
                <c:pt idx="39">
                  <c:v>29.857142857142858</c:v>
                </c:pt>
                <c:pt idx="40">
                  <c:v>34.857142857142854</c:v>
                </c:pt>
                <c:pt idx="41">
                  <c:v>52.571428571428569</c:v>
                </c:pt>
                <c:pt idx="42">
                  <c:v>65</c:v>
                </c:pt>
                <c:pt idx="43">
                  <c:v>84.142857142857139</c:v>
                </c:pt>
                <c:pt idx="44">
                  <c:v>136.14285714285714</c:v>
                </c:pt>
                <c:pt idx="45">
                  <c:v>218.57142857142858</c:v>
                </c:pt>
                <c:pt idx="46">
                  <c:v>293.57142857142856</c:v>
                </c:pt>
                <c:pt idx="47">
                  <c:v>463</c:v>
                </c:pt>
                <c:pt idx="48">
                  <c:v>690.28571428571433</c:v>
                </c:pt>
                <c:pt idx="49">
                  <c:v>841.57142857142856</c:v>
                </c:pt>
                <c:pt idx="50">
                  <c:v>1017.8571428571429</c:v>
                </c:pt>
                <c:pt idx="51">
                  <c:v>1267</c:v>
                </c:pt>
                <c:pt idx="52">
                  <c:v>1436.1428571428571</c:v>
                </c:pt>
                <c:pt idx="53">
                  <c:v>1661.8571428571429</c:v>
                </c:pt>
                <c:pt idx="54">
                  <c:v>2066.1428571428573</c:v>
                </c:pt>
                <c:pt idx="55">
                  <c:v>2168.2857142857142</c:v>
                </c:pt>
                <c:pt idx="56">
                  <c:v>2711.8571428571427</c:v>
                </c:pt>
                <c:pt idx="57">
                  <c:v>3613</c:v>
                </c:pt>
                <c:pt idx="58">
                  <c:v>4247.2857142857147</c:v>
                </c:pt>
                <c:pt idx="59">
                  <c:v>5123.1428571428569</c:v>
                </c:pt>
                <c:pt idx="60">
                  <c:v>6039.7142857142853</c:v>
                </c:pt>
                <c:pt idx="61">
                  <c:v>6585.1428571428569</c:v>
                </c:pt>
                <c:pt idx="62">
                  <c:v>7405.4285714285716</c:v>
                </c:pt>
                <c:pt idx="63">
                  <c:v>7631.8571428571431</c:v>
                </c:pt>
                <c:pt idx="64">
                  <c:v>7443.7142857142853</c:v>
                </c:pt>
                <c:pt idx="65">
                  <c:v>7820.5714285714284</c:v>
                </c:pt>
                <c:pt idx="66">
                  <c:v>7789.4285714285716</c:v>
                </c:pt>
                <c:pt idx="67">
                  <c:v>7721.4285714285716</c:v>
                </c:pt>
                <c:pt idx="68">
                  <c:v>7664.4285714285716</c:v>
                </c:pt>
                <c:pt idx="69">
                  <c:v>7498.2857142857147</c:v>
                </c:pt>
                <c:pt idx="70">
                  <c:v>7423.1428571428569</c:v>
                </c:pt>
                <c:pt idx="71">
                  <c:v>7119.5714285714284</c:v>
                </c:pt>
                <c:pt idx="72">
                  <c:v>6584.7142857142853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C-4C13-B525-F7D11A71CED9}"/>
            </c:ext>
          </c:extLst>
        </c:ser>
        <c:ser>
          <c:idx val="2"/>
          <c:order val="2"/>
          <c:tx>
            <c:strRef>
              <c:f>AproximacionesG!$G$1</c:f>
              <c:strCache>
                <c:ptCount val="1"/>
                <c:pt idx="0">
                  <c:v>PredG(8k,s=7,u=66)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AproximacionesG!$G$2:$G$114</c:f>
              <c:numCache>
                <c:formatCode>0</c:formatCode>
                <c:ptCount val="113"/>
                <c:pt idx="0">
                  <c:v>3.9732274206215115E-16</c:v>
                </c:pt>
                <c:pt idx="1">
                  <c:v>1.5124461660776203E-15</c:v>
                </c:pt>
                <c:pt idx="2">
                  <c:v>5.6409632967717377E-15</c:v>
                </c:pt>
                <c:pt idx="3">
                  <c:v>2.0614056873239849E-14</c:v>
                </c:pt>
                <c:pt idx="4">
                  <c:v>7.3809202551644646E-14</c:v>
                </c:pt>
                <c:pt idx="5">
                  <c:v>2.5893717390286199E-13</c:v>
                </c:pt>
                <c:pt idx="6">
                  <c:v>8.9005151050352779E-13</c:v>
                </c:pt>
                <c:pt idx="7">
                  <c:v>2.9975934197592513E-12</c:v>
                </c:pt>
                <c:pt idx="8">
                  <c:v>9.8916139691309657E-12</c:v>
                </c:pt>
                <c:pt idx="9">
                  <c:v>3.1981471263985695E-11</c:v>
                </c:pt>
                <c:pt idx="10">
                  <c:v>1.0131332439275341E-10</c:v>
                </c:pt>
                <c:pt idx="11">
                  <c:v>3.1446443887726863E-10</c:v>
                </c:pt>
                <c:pt idx="12">
                  <c:v>9.5634229274678091E-10</c:v>
                </c:pt>
                <c:pt idx="13">
                  <c:v>2.8496533391201528E-9</c:v>
                </c:pt>
                <c:pt idx="14">
                  <c:v>8.3196977239283241E-9</c:v>
                </c:pt>
                <c:pt idx="15">
                  <c:v>2.379906587786021E-8</c:v>
                </c:pt>
                <c:pt idx="16">
                  <c:v>6.6703576753609286E-8</c:v>
                </c:pt>
                <c:pt idx="17">
                  <c:v>1.8317878765164423E-7</c:v>
                </c:pt>
                <c:pt idx="18">
                  <c:v>4.928764706317455E-7</c:v>
                </c:pt>
                <c:pt idx="19">
                  <c:v>1.2993849694480953E-6</c:v>
                </c:pt>
                <c:pt idx="20">
                  <c:v>3.3564056149886581E-6</c:v>
                </c:pt>
                <c:pt idx="21">
                  <c:v>8.4946968815503505E-6</c:v>
                </c:pt>
                <c:pt idx="22">
                  <c:v>2.1064840799314003E-5</c:v>
                </c:pt>
                <c:pt idx="23">
                  <c:v>5.1180594158163968E-5</c:v>
                </c:pt>
                <c:pt idx="24">
                  <c:v>1.2183983795770103E-4</c:v>
                </c:pt>
                <c:pt idx="25">
                  <c:v>2.8419088826022343E-4</c:v>
                </c:pt>
                <c:pt idx="26">
                  <c:v>6.4948306793152419E-4</c:v>
                </c:pt>
                <c:pt idx="27">
                  <c:v>1.4543279972566014E-3</c:v>
                </c:pt>
                <c:pt idx="28">
                  <c:v>3.1907570937229355E-3</c:v>
                </c:pt>
                <c:pt idx="29">
                  <c:v>6.8590184234694294E-3</c:v>
                </c:pt>
                <c:pt idx="30">
                  <c:v>1.444664638768743E-2</c:v>
                </c:pt>
                <c:pt idx="31">
                  <c:v>2.9813225376629369E-2</c:v>
                </c:pt>
                <c:pt idx="32">
                  <c:v>6.0282010886263393E-2</c:v>
                </c:pt>
                <c:pt idx="33">
                  <c:v>0.11942722639043564</c:v>
                </c:pt>
                <c:pt idx="34">
                  <c:v>0.2318226194293688</c:v>
                </c:pt>
                <c:pt idx="35">
                  <c:v>0.44090509608419726</c:v>
                </c:pt>
                <c:pt idx="36">
                  <c:v>0.82162051695724181</c:v>
                </c:pt>
                <c:pt idx="37">
                  <c:v>1.5001485965987076</c:v>
                </c:pt>
                <c:pt idx="38">
                  <c:v>2.6837010232200949</c:v>
                </c:pt>
                <c:pt idx="39">
                  <c:v>4.7040381019031159</c:v>
                </c:pt>
                <c:pt idx="40">
                  <c:v>8.0787538729014514</c:v>
                </c:pt>
                <c:pt idx="41">
                  <c:v>13.594234924421256</c:v>
                </c:pt>
                <c:pt idx="42">
                  <c:v>22.413104278787873</c:v>
                </c:pt>
                <c:pt idx="43">
                  <c:v>36.206462934133754</c:v>
                </c:pt>
                <c:pt idx="44">
                  <c:v>57.306915767353736</c:v>
                </c:pt>
                <c:pt idx="45">
                  <c:v>88.871972305938442</c:v>
                </c:pt>
                <c:pt idx="46">
                  <c:v>135.03907319031927</c:v>
                </c:pt>
                <c:pt idx="47">
                  <c:v>201.04391188219532</c:v>
                </c:pt>
                <c:pt idx="48">
                  <c:v>293.26433562702408</c:v>
                </c:pt>
                <c:pt idx="49">
                  <c:v>419.14512855860465</c:v>
                </c:pt>
                <c:pt idx="50">
                  <c:v>586.95721094706323</c:v>
                </c:pt>
                <c:pt idx="51">
                  <c:v>805.35119818318208</c:v>
                </c:pt>
                <c:pt idx="52">
                  <c:v>1082.6822658929016</c:v>
                </c:pt>
                <c:pt idx="53">
                  <c:v>1426.1118366803832</c:v>
                </c:pt>
                <c:pt idx="54">
                  <c:v>1840.5303919504724</c:v>
                </c:pt>
                <c:pt idx="55">
                  <c:v>2327.3904563691854</c:v>
                </c:pt>
                <c:pt idx="56">
                  <c:v>2883.5823087825679</c:v>
                </c:pt>
                <c:pt idx="57">
                  <c:v>3500.5179016021539</c:v>
                </c:pt>
                <c:pt idx="58">
                  <c:v>4163.6009681656169</c:v>
                </c:pt>
                <c:pt idx="59">
                  <c:v>4852.2452777010676</c:v>
                </c:pt>
                <c:pt idx="60">
                  <c:v>5540.5545936415811</c:v>
                </c:pt>
                <c:pt idx="61">
                  <c:v>6198.6994310659948</c:v>
                </c:pt>
                <c:pt idx="62">
                  <c:v>6794.9265325464994</c:v>
                </c:pt>
                <c:pt idx="63">
                  <c:v>7298.0326146283614</c:v>
                </c:pt>
                <c:pt idx="64">
                  <c:v>7680.0435302838214</c:v>
                </c:pt>
                <c:pt idx="65">
                  <c:v>7918.7824270298706</c:v>
                </c:pt>
                <c:pt idx="66">
                  <c:v>8000</c:v>
                </c:pt>
                <c:pt idx="67">
                  <c:v>7918.7824270298706</c:v>
                </c:pt>
                <c:pt idx="68">
                  <c:v>7680.0435302838214</c:v>
                </c:pt>
                <c:pt idx="69">
                  <c:v>7298.0326146283614</c:v>
                </c:pt>
                <c:pt idx="70">
                  <c:v>6794.9265325464994</c:v>
                </c:pt>
                <c:pt idx="71">
                  <c:v>6198.6994310659948</c:v>
                </c:pt>
                <c:pt idx="72">
                  <c:v>5540.5545936415811</c:v>
                </c:pt>
                <c:pt idx="73">
                  <c:v>4852.2452777010676</c:v>
                </c:pt>
                <c:pt idx="74">
                  <c:v>4163.6009681656169</c:v>
                </c:pt>
                <c:pt idx="75">
                  <c:v>3500.5179016021539</c:v>
                </c:pt>
                <c:pt idx="76">
                  <c:v>2883.5823087825679</c:v>
                </c:pt>
                <c:pt idx="77">
                  <c:v>2327.3904563691854</c:v>
                </c:pt>
                <c:pt idx="78">
                  <c:v>1840.5303919504724</c:v>
                </c:pt>
                <c:pt idx="79">
                  <c:v>1426.1118366803832</c:v>
                </c:pt>
                <c:pt idx="80">
                  <c:v>1082.6822658929016</c:v>
                </c:pt>
                <c:pt idx="81">
                  <c:v>805.35119818318208</c:v>
                </c:pt>
                <c:pt idx="82">
                  <c:v>586.95721094706323</c:v>
                </c:pt>
                <c:pt idx="83">
                  <c:v>419.14512855860465</c:v>
                </c:pt>
                <c:pt idx="84">
                  <c:v>293.26433562702408</c:v>
                </c:pt>
                <c:pt idx="85">
                  <c:v>201.04391188219532</c:v>
                </c:pt>
                <c:pt idx="86">
                  <c:v>135.03907319031927</c:v>
                </c:pt>
                <c:pt idx="87">
                  <c:v>88.871972305938442</c:v>
                </c:pt>
                <c:pt idx="88">
                  <c:v>57.306915767353736</c:v>
                </c:pt>
                <c:pt idx="89">
                  <c:v>36.206462934133754</c:v>
                </c:pt>
                <c:pt idx="90">
                  <c:v>22.413104278787873</c:v>
                </c:pt>
                <c:pt idx="91">
                  <c:v>13.594234924421256</c:v>
                </c:pt>
                <c:pt idx="92">
                  <c:v>8.0787538729014514</c:v>
                </c:pt>
                <c:pt idx="93">
                  <c:v>4.7040381019031159</c:v>
                </c:pt>
                <c:pt idx="94">
                  <c:v>2.6837010232200949</c:v>
                </c:pt>
                <c:pt idx="95">
                  <c:v>1.5001485965987076</c:v>
                </c:pt>
                <c:pt idx="96">
                  <c:v>0.82162051695724181</c:v>
                </c:pt>
                <c:pt idx="97">
                  <c:v>0.44090509608419726</c:v>
                </c:pt>
                <c:pt idx="98">
                  <c:v>0.2318226194293688</c:v>
                </c:pt>
                <c:pt idx="99">
                  <c:v>0.11942722639043564</c:v>
                </c:pt>
                <c:pt idx="100">
                  <c:v>6.0282010886263393E-2</c:v>
                </c:pt>
                <c:pt idx="101">
                  <c:v>2.9813225376629369E-2</c:v>
                </c:pt>
                <c:pt idx="102">
                  <c:v>1.444664638768743E-2</c:v>
                </c:pt>
                <c:pt idx="103">
                  <c:v>6.8590184234694294E-3</c:v>
                </c:pt>
                <c:pt idx="104">
                  <c:v>3.1907570937229355E-3</c:v>
                </c:pt>
                <c:pt idx="105">
                  <c:v>1.4543279972566014E-3</c:v>
                </c:pt>
                <c:pt idx="106">
                  <c:v>6.4948306793152419E-4</c:v>
                </c:pt>
                <c:pt idx="107">
                  <c:v>2.8419088826022343E-4</c:v>
                </c:pt>
                <c:pt idx="108">
                  <c:v>1.2183983795770103E-4</c:v>
                </c:pt>
                <c:pt idx="109">
                  <c:v>5.1180594158163968E-5</c:v>
                </c:pt>
                <c:pt idx="110">
                  <c:v>2.1064840799314003E-5</c:v>
                </c:pt>
                <c:pt idx="111">
                  <c:v>8.4946968815503505E-6</c:v>
                </c:pt>
                <c:pt idx="112">
                  <c:v>3.3564056149886581E-6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C-4C13-B525-F7D11A71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6079"/>
        <c:axId val="2136442687"/>
      </c:lineChart>
      <c:dateAx>
        <c:axId val="78826079"/>
        <c:scaling>
          <c:orientation val="minMax"/>
          <c:min val="438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2687"/>
        <c:crosses val="autoZero"/>
        <c:auto val="1"/>
        <c:lblOffset val="100"/>
        <c:baseTimeUnit val="days"/>
      </c:dateAx>
      <c:valAx>
        <c:axId val="21364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Nuevos casos diarios</a:t>
                </a:r>
              </a:p>
            </c:rich>
          </c:tx>
          <c:layout>
            <c:manualLayout>
              <c:xMode val="edge"/>
              <c:yMode val="edge"/>
              <c:x val="2.2198020865581172E-2"/>
              <c:y val="0.34153515476144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1465239373695"/>
          <c:y val="6.6955927537460935E-2"/>
          <c:w val="0.7536791347568268"/>
          <c:h val="5.4895686705733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Escenarios de posible evolucion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319372178542"/>
          <c:y val="0.11648615480462832"/>
          <c:w val="0.88073583405820643"/>
          <c:h val="0.69044320344043442"/>
        </c:manualLayout>
      </c:layout>
      <c:lineChart>
        <c:grouping val="standard"/>
        <c:varyColors val="0"/>
        <c:ser>
          <c:idx val="0"/>
          <c:order val="0"/>
          <c:tx>
            <c:strRef>
              <c:f>AproximacionesG!$D$1</c:f>
              <c:strCache>
                <c:ptCount val="1"/>
                <c:pt idx="0">
                  <c:v>Nuevos casos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AprxG_Ita!$D$2:$D$66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2500</c:v>
                </c:pt>
                <c:pt idx="50">
                  <c:v>2700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5614</c:v>
                </c:pt>
                <c:pt idx="64">
                  <c:v>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F-4298-8719-FFFD6B885560}"/>
            </c:ext>
          </c:extLst>
        </c:ser>
        <c:ser>
          <c:idx val="1"/>
          <c:order val="1"/>
          <c:tx>
            <c:strRef>
              <c:f>AprxG_Ita!$F$1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AprxG_Ita!$E$2:$E$114</c:f>
              <c:numCache>
                <c:formatCode>0</c:formatCode>
                <c:ptCount val="113"/>
                <c:pt idx="0">
                  <c:v>3.3243754256724119E-17</c:v>
                </c:pt>
                <c:pt idx="1">
                  <c:v>1.6420064576017003E-16</c:v>
                </c:pt>
                <c:pt idx="2">
                  <c:v>7.8881638428176742E-16</c:v>
                </c:pt>
                <c:pt idx="3">
                  <c:v>3.6856428537005496E-15</c:v>
                </c:pt>
                <c:pt idx="4">
                  <c:v>1.6748921209507377E-14</c:v>
                </c:pt>
                <c:pt idx="5">
                  <c:v>7.4028115623685151E-14</c:v>
                </c:pt>
                <c:pt idx="6">
                  <c:v>3.1823124219809518E-13</c:v>
                </c:pt>
                <c:pt idx="7">
                  <c:v>1.3305316135567328E-12</c:v>
                </c:pt>
                <c:pt idx="8">
                  <c:v>5.4105802900377577E-12</c:v>
                </c:pt>
                <c:pt idx="9">
                  <c:v>2.1399260162621202E-11</c:v>
                </c:pt>
                <c:pt idx="10">
                  <c:v>8.2317076069112141E-11</c:v>
                </c:pt>
                <c:pt idx="11">
                  <c:v>3.0797635675872733E-10</c:v>
                </c:pt>
                <c:pt idx="12">
                  <c:v>1.1206786103730828E-9</c:v>
                </c:pt>
                <c:pt idx="13">
                  <c:v>3.9662588404434603E-9</c:v>
                </c:pt>
                <c:pt idx="14">
                  <c:v>1.3652660402759641E-8</c:v>
                </c:pt>
                <c:pt idx="15">
                  <c:v>4.5707744035464892E-8</c:v>
                </c:pt>
                <c:pt idx="16">
                  <c:v>1.4883276496696094E-7</c:v>
                </c:pt>
                <c:pt idx="17">
                  <c:v>4.713500720061459E-7</c:v>
                </c:pt>
                <c:pt idx="18">
                  <c:v>1.451860433532058E-6</c:v>
                </c:pt>
                <c:pt idx="19">
                  <c:v>4.349530959340308E-6</c:v>
                </c:pt>
                <c:pt idx="20">
                  <c:v>1.2673490609112E-5</c:v>
                </c:pt>
                <c:pt idx="21">
                  <c:v>3.5915865182383626E-5</c:v>
                </c:pt>
                <c:pt idx="22">
                  <c:v>9.8994868340632086E-5</c:v>
                </c:pt>
                <c:pt idx="23">
                  <c:v>2.6538434267426274E-4</c:v>
                </c:pt>
                <c:pt idx="24">
                  <c:v>6.9194914171994153E-4</c:v>
                </c:pt>
                <c:pt idx="25">
                  <c:v>1.7547260271859591E-3</c:v>
                </c:pt>
                <c:pt idx="26">
                  <c:v>4.3279349554072545E-3</c:v>
                </c:pt>
                <c:pt idx="27">
                  <c:v>1.0382176238423056E-2</c:v>
                </c:pt>
                <c:pt idx="28">
                  <c:v>2.4223245618511361E-2</c:v>
                </c:pt>
                <c:pt idx="29">
                  <c:v>5.4968328796557192E-2</c:v>
                </c:pt>
                <c:pt idx="30">
                  <c:v>0.12131904923788371</c:v>
                </c:pt>
                <c:pt idx="31">
                  <c:v>0.26042443305418195</c:v>
                </c:pt>
                <c:pt idx="32">
                  <c:v>0.54371425699322895</c:v>
                </c:pt>
                <c:pt idx="33">
                  <c:v>1.1040683976491694</c:v>
                </c:pt>
                <c:pt idx="34">
                  <c:v>2.180507081366327</c:v>
                </c:pt>
                <c:pt idx="35">
                  <c:v>4.1884688336959526</c:v>
                </c:pt>
                <c:pt idx="36">
                  <c:v>7.8250899663833193</c:v>
                </c:pt>
                <c:pt idx="37">
                  <c:v>14.218692268188754</c:v>
                </c:pt>
                <c:pt idx="38">
                  <c:v>25.128480906573248</c:v>
                </c:pt>
                <c:pt idx="39">
                  <c:v>43.192573337819091</c:v>
                </c:pt>
                <c:pt idx="40">
                  <c:v>72.208477498574993</c:v>
                </c:pt>
                <c:pt idx="41">
                  <c:v>117.40958722857829</c:v>
                </c:pt>
                <c:pt idx="42">
                  <c:v>185.67575509957746</c:v>
                </c:pt>
                <c:pt idx="43">
                  <c:v>285.59006855214824</c:v>
                </c:pt>
                <c:pt idx="44">
                  <c:v>427.23543600744807</c:v>
                </c:pt>
                <c:pt idx="45">
                  <c:v>621.62389141150095</c:v>
                </c:pt>
                <c:pt idx="46">
                  <c:v>879.67934103798257</c:v>
                </c:pt>
                <c:pt idx="47">
                  <c:v>1210.7580140350558</c:v>
                </c:pt>
                <c:pt idx="48">
                  <c:v>1620.7893570524254</c:v>
                </c:pt>
                <c:pt idx="49">
                  <c:v>2110.2410378292734</c:v>
                </c:pt>
                <c:pt idx="50">
                  <c:v>2672.2298882967184</c:v>
                </c:pt>
                <c:pt idx="51">
                  <c:v>3291.1815082126536</c:v>
                </c:pt>
                <c:pt idx="52">
                  <c:v>3942.4492881321171</c:v>
                </c:pt>
                <c:pt idx="53">
                  <c:v>4593.2138060751558</c:v>
                </c:pt>
                <c:pt idx="54">
                  <c:v>5204.7931189592528</c:v>
                </c:pt>
                <c:pt idx="55">
                  <c:v>5736.2298667998703</c:v>
                </c:pt>
                <c:pt idx="56">
                  <c:v>6148.7365478939755</c:v>
                </c:pt>
                <c:pt idx="57">
                  <c:v>6410.346258835456</c:v>
                </c:pt>
                <c:pt idx="58">
                  <c:v>6500</c:v>
                </c:pt>
                <c:pt idx="59">
                  <c:v>6410.346258835456</c:v>
                </c:pt>
                <c:pt idx="60">
                  <c:v>6148.7365478939755</c:v>
                </c:pt>
                <c:pt idx="61">
                  <c:v>5736.2298667998703</c:v>
                </c:pt>
                <c:pt idx="62">
                  <c:v>5204.7931189592528</c:v>
                </c:pt>
                <c:pt idx="63">
                  <c:v>4593.2138060751558</c:v>
                </c:pt>
                <c:pt idx="64">
                  <c:v>3942.4492881321171</c:v>
                </c:pt>
                <c:pt idx="65">
                  <c:v>3291.1815082126536</c:v>
                </c:pt>
                <c:pt idx="66">
                  <c:v>2672.2298882967184</c:v>
                </c:pt>
                <c:pt idx="67">
                  <c:v>2110.2410378292734</c:v>
                </c:pt>
                <c:pt idx="68">
                  <c:v>1620.7893570524254</c:v>
                </c:pt>
                <c:pt idx="69">
                  <c:v>1210.7580140350558</c:v>
                </c:pt>
                <c:pt idx="70">
                  <c:v>879.67934103798257</c:v>
                </c:pt>
                <c:pt idx="71">
                  <c:v>621.62389141150095</c:v>
                </c:pt>
                <c:pt idx="72">
                  <c:v>427.23543600744807</c:v>
                </c:pt>
                <c:pt idx="73">
                  <c:v>285.59006855214824</c:v>
                </c:pt>
                <c:pt idx="74">
                  <c:v>185.67575509957746</c:v>
                </c:pt>
                <c:pt idx="75">
                  <c:v>117.40958722857829</c:v>
                </c:pt>
                <c:pt idx="76">
                  <c:v>72.208477498574993</c:v>
                </c:pt>
                <c:pt idx="77">
                  <c:v>43.192573337819091</c:v>
                </c:pt>
                <c:pt idx="78">
                  <c:v>25.128480906573248</c:v>
                </c:pt>
                <c:pt idx="79">
                  <c:v>14.218692268188754</c:v>
                </c:pt>
                <c:pt idx="80">
                  <c:v>7.8250899663833193</c:v>
                </c:pt>
                <c:pt idx="81">
                  <c:v>4.1884688336959526</c:v>
                </c:pt>
                <c:pt idx="82">
                  <c:v>2.180507081366327</c:v>
                </c:pt>
                <c:pt idx="83">
                  <c:v>1.1040683976491694</c:v>
                </c:pt>
                <c:pt idx="84">
                  <c:v>0.54371425699322895</c:v>
                </c:pt>
                <c:pt idx="85">
                  <c:v>0.26042443305418195</c:v>
                </c:pt>
                <c:pt idx="86">
                  <c:v>0.12131904923788371</c:v>
                </c:pt>
                <c:pt idx="87">
                  <c:v>5.4968328796557192E-2</c:v>
                </c:pt>
                <c:pt idx="88">
                  <c:v>2.4223245618511361E-2</c:v>
                </c:pt>
                <c:pt idx="89">
                  <c:v>1.0382176238423056E-2</c:v>
                </c:pt>
                <c:pt idx="90">
                  <c:v>4.3279349554072545E-3</c:v>
                </c:pt>
                <c:pt idx="91">
                  <c:v>1.7547260271859591E-3</c:v>
                </c:pt>
                <c:pt idx="92">
                  <c:v>6.9194914171994153E-4</c:v>
                </c:pt>
                <c:pt idx="93">
                  <c:v>2.6538434267426274E-4</c:v>
                </c:pt>
                <c:pt idx="94">
                  <c:v>9.8994868340632086E-5</c:v>
                </c:pt>
                <c:pt idx="95">
                  <c:v>3.5915865182383626E-5</c:v>
                </c:pt>
                <c:pt idx="96">
                  <c:v>1.2673490609112E-5</c:v>
                </c:pt>
                <c:pt idx="97">
                  <c:v>4.349530959340308E-6</c:v>
                </c:pt>
                <c:pt idx="98">
                  <c:v>1.451860433532058E-6</c:v>
                </c:pt>
                <c:pt idx="99">
                  <c:v>4.713500720061459E-7</c:v>
                </c:pt>
                <c:pt idx="100">
                  <c:v>1.4883276496696094E-7</c:v>
                </c:pt>
                <c:pt idx="101">
                  <c:v>4.5707744035464892E-8</c:v>
                </c:pt>
                <c:pt idx="102">
                  <c:v>1.3652660402759641E-8</c:v>
                </c:pt>
                <c:pt idx="103">
                  <c:v>3.9662588404434603E-9</c:v>
                </c:pt>
                <c:pt idx="104">
                  <c:v>1.1206786103730828E-9</c:v>
                </c:pt>
                <c:pt idx="105">
                  <c:v>3.0797635675872733E-10</c:v>
                </c:pt>
                <c:pt idx="106">
                  <c:v>8.2317076069112141E-11</c:v>
                </c:pt>
                <c:pt idx="107">
                  <c:v>2.1399260162621202E-11</c:v>
                </c:pt>
                <c:pt idx="108">
                  <c:v>5.4105802900377577E-12</c:v>
                </c:pt>
                <c:pt idx="109">
                  <c:v>1.3305316135567328E-12</c:v>
                </c:pt>
                <c:pt idx="110">
                  <c:v>3.1823124219809518E-13</c:v>
                </c:pt>
                <c:pt idx="111">
                  <c:v>7.4028115623685151E-14</c:v>
                </c:pt>
                <c:pt idx="112">
                  <c:v>1.2536874011765466E-18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F-4298-8719-FFFD6B88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6079"/>
        <c:axId val="2136442687"/>
      </c:lineChart>
      <c:dateAx>
        <c:axId val="78826079"/>
        <c:scaling>
          <c:orientation val="minMax"/>
          <c:min val="438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2687"/>
        <c:crosses val="autoZero"/>
        <c:auto val="1"/>
        <c:lblOffset val="100"/>
        <c:baseTimeUnit val="days"/>
      </c:dateAx>
      <c:valAx>
        <c:axId val="21364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Nuevos casos diarios</a:t>
                </a:r>
              </a:p>
            </c:rich>
          </c:tx>
          <c:layout>
            <c:manualLayout>
              <c:xMode val="edge"/>
              <c:yMode val="edge"/>
              <c:x val="2.2198020865581172E-2"/>
              <c:y val="0.34153515476144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Escenarios de posible evolucion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319372178542"/>
          <c:y val="0.11648615480462832"/>
          <c:w val="0.88073583405820643"/>
          <c:h val="0.69044320344043442"/>
        </c:manualLayout>
      </c:layout>
      <c:lineChart>
        <c:grouping val="standard"/>
        <c:varyColors val="0"/>
        <c:ser>
          <c:idx val="0"/>
          <c:order val="0"/>
          <c:tx>
            <c:strRef>
              <c:f>AproximacionesG!$D$1</c:f>
              <c:strCache>
                <c:ptCount val="1"/>
                <c:pt idx="0">
                  <c:v>Nuevos casos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AproximacionesG!$D$3:$D$61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1223</c:v>
                </c:pt>
                <c:pt idx="50">
                  <c:v>1732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4-4FDC-9689-B53061D441A1}"/>
            </c:ext>
          </c:extLst>
        </c:ser>
        <c:ser>
          <c:idx val="1"/>
          <c:order val="1"/>
          <c:tx>
            <c:strRef>
              <c:f>AproximacionesL!$E$1</c:f>
              <c:strCache>
                <c:ptCount val="1"/>
                <c:pt idx="0">
                  <c:v>PredG(15k,s=7,u=70)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AproximacionesG!$A$2:$A$114</c:f>
              <c:numCache>
                <c:formatCode>m/d/yyyy</c:formatCode>
                <c:ptCount val="11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</c:numCache>
            </c:numRef>
          </c:cat>
          <c:val>
            <c:numRef>
              <c:f>AproximacionesL!$E$2:$E$95</c:f>
              <c:numCache>
                <c:formatCode>0</c:formatCode>
                <c:ptCount val="94"/>
                <c:pt idx="0">
                  <c:v>0.75206116050511673</c:v>
                </c:pt>
                <c:pt idx="1">
                  <c:v>0.77434053914670731</c:v>
                </c:pt>
                <c:pt idx="2">
                  <c:v>0.79762476178194308</c:v>
                </c:pt>
                <c:pt idx="3">
                  <c:v>0.82197517413503074</c:v>
                </c:pt>
                <c:pt idx="4">
                  <c:v>0.84745787562428554</c:v>
                </c:pt>
                <c:pt idx="5">
                  <c:v>0.87414416832835962</c:v>
                </c:pt>
                <c:pt idx="6">
                  <c:v>0.90211105621026133</c:v>
                </c:pt>
                <c:pt idx="7">
                  <c:v>0.93144180113280639</c:v>
                </c:pt>
                <c:pt idx="8">
                  <c:v>0.96222654317041445</c:v>
                </c:pt>
                <c:pt idx="9">
                  <c:v>0.99456299385655578</c:v>
                </c:pt>
                <c:pt idx="10">
                  <c:v>1.0285572123343023</c:v>
                </c:pt>
                <c:pt idx="11">
                  <c:v>1.0643244759363648</c:v>
                </c:pt>
                <c:pt idx="12">
                  <c:v>1.1019902585556196</c:v>
                </c:pt>
                <c:pt idx="13">
                  <c:v>1.1416913323320177</c:v>
                </c:pt>
                <c:pt idx="14">
                  <c:v>1.1835770107435049</c:v>
                </c:pt>
                <c:pt idx="15">
                  <c:v>1.2278105542287008</c:v>
                </c:pt>
                <c:pt idx="16">
                  <c:v>1.274570763087721</c:v>
                </c:pt>
                <c:pt idx="17">
                  <c:v>1.3240537867280366</c:v>
                </c:pt>
                <c:pt idx="18">
                  <c:v>1.3764751834974733</c:v>
                </c:pt>
                <c:pt idx="19">
                  <c:v>1.4320722715659557</c:v>
                </c:pt>
                <c:pt idx="20">
                  <c:v>1.4911068188180177</c:v>
                </c:pt>
                <c:pt idx="21">
                  <c:v>1.5538681287956588</c:v>
                </c:pt>
                <c:pt idx="22">
                  <c:v>1.6206765907584175</c:v>
                </c:pt>
                <c:pt idx="23">
                  <c:v>1.6918877753752348</c:v>
                </c:pt>
                <c:pt idx="24">
                  <c:v>1.7678971740282736</c:v>
                </c:pt>
                <c:pt idx="25">
                  <c:v>1.8491456999542466</c:v>
                </c:pt>
                <c:pt idx="26">
                  <c:v>1.9361260944507932</c:v>
                </c:pt>
                <c:pt idx="27">
                  <c:v>2.0293904123926723</c:v>
                </c:pt>
                <c:pt idx="28">
                  <c:v>2.1295587999658925</c:v>
                </c:pt>
                <c:pt idx="29">
                  <c:v>2.237329825962838</c:v>
                </c:pt>
                <c:pt idx="30">
                  <c:v>2.353492688974423</c:v>
                </c:pt>
                <c:pt idx="31">
                  <c:v>2.4789417000425011</c:v>
                </c:pt>
                <c:pt idx="32">
                  <c:v>2.6146935386794286</c:v>
                </c:pt>
                <c:pt idx="33">
                  <c:v>2.7619079061500278</c:v>
                </c:pt>
                <c:pt idx="34">
                  <c:v>2.9219123623378205</c:v>
                </c:pt>
                <c:pt idx="35">
                  <c:v>3.0962323433170669</c:v>
                </c:pt>
                <c:pt idx="36">
                  <c:v>3.2866276322539045</c:v>
                </c:pt>
                <c:pt idx="37">
                  <c:v>3.4951369189948349</c:v>
                </c:pt>
                <c:pt idx="38">
                  <c:v>3.7241325650362249</c:v>
                </c:pt>
                <c:pt idx="39">
                  <c:v>3.9763883345882656</c:v>
                </c:pt>
                <c:pt idx="40">
                  <c:v>4.2551637217290992</c:v>
                </c:pt>
                <c:pt idx="41">
                  <c:v>4.5643096879695939</c:v>
                </c:pt>
                <c:pt idx="42">
                  <c:v>4.9084022541833567</c:v>
                </c:pt>
                <c:pt idx="43">
                  <c:v>5.2929126570976752</c:v>
                </c:pt>
                <c:pt idx="44">
                  <c:v>5.7244259679370888</c:v>
                </c:pt>
                <c:pt idx="45">
                  <c:v>6.2109246084642091</c:v>
                </c:pt>
                <c:pt idx="46">
                  <c:v>6.7621597442561452</c:v>
                </c:pt>
                <c:pt idx="47">
                  <c:v>7.3901431075818822</c:v>
                </c:pt>
                <c:pt idx="48">
                  <c:v>8.1098060174214197</c:v>
                </c:pt>
                <c:pt idx="49">
                  <c:v>8.9398938232301948</c:v>
                </c:pt>
                <c:pt idx="50">
                  <c:v>9.9041969771965999</c:v>
                </c:pt>
                <c:pt idx="51">
                  <c:v>11.033271618155657</c:v>
                </c:pt>
                <c:pt idx="52">
                  <c:v>12.366885282340236</c:v>
                </c:pt>
                <c:pt idx="53">
                  <c:v>13.957558955683879</c:v>
                </c:pt>
                <c:pt idx="54">
                  <c:v>15.875804797196542</c:v>
                </c:pt>
                <c:pt idx="55">
                  <c:v>18.218053899231261</c:v>
                </c:pt>
                <c:pt idx="56">
                  <c:v>21.118975124615677</c:v>
                </c:pt>
                <c:pt idx="57">
                  <c:v>24.771197368388378</c:v>
                </c:pt>
                <c:pt idx="58">
                  <c:v>29.457984325492202</c:v>
                </c:pt>
                <c:pt idx="59">
                  <c:v>35.60955842951045</c:v>
                </c:pt>
                <c:pt idx="60">
                  <c:v>43.904811887419406</c:v>
                </c:pt>
                <c:pt idx="61">
                  <c:v>55.465420632219093</c:v>
                </c:pt>
                <c:pt idx="62">
                  <c:v>72.251928768073526</c:v>
                </c:pt>
                <c:pt idx="63">
                  <c:v>97.941503441166375</c:v>
                </c:pt>
                <c:pt idx="64">
                  <c:v>140.08748047208391</c:v>
                </c:pt>
                <c:pt idx="65">
                  <c:v>216.21048872861255</c:v>
                </c:pt>
                <c:pt idx="66">
                  <c:v>374.48221903975377</c:v>
                </c:pt>
                <c:pt idx="67">
                  <c:v>784.87369196003192</c:v>
                </c:pt>
                <c:pt idx="68">
                  <c:v>2291.8311805232929</c:v>
                </c:pt>
                <c:pt idx="69">
                  <c:v>6366.1977236758139</c:v>
                </c:pt>
                <c:pt idx="70">
                  <c:v>2291.8311805232929</c:v>
                </c:pt>
                <c:pt idx="71">
                  <c:v>784.87369196003192</c:v>
                </c:pt>
                <c:pt idx="72">
                  <c:v>374.48221903975377</c:v>
                </c:pt>
                <c:pt idx="73">
                  <c:v>216.21048872861255</c:v>
                </c:pt>
                <c:pt idx="74">
                  <c:v>140.08748047208391</c:v>
                </c:pt>
                <c:pt idx="75">
                  <c:v>97.941503441166375</c:v>
                </c:pt>
                <c:pt idx="76">
                  <c:v>72.251928768073526</c:v>
                </c:pt>
                <c:pt idx="77">
                  <c:v>55.465420632219093</c:v>
                </c:pt>
                <c:pt idx="78">
                  <c:v>43.904811887419406</c:v>
                </c:pt>
                <c:pt idx="79">
                  <c:v>35.60955842951045</c:v>
                </c:pt>
                <c:pt idx="80">
                  <c:v>29.457984325492202</c:v>
                </c:pt>
                <c:pt idx="81">
                  <c:v>24.771197368388378</c:v>
                </c:pt>
                <c:pt idx="82">
                  <c:v>21.118975124615677</c:v>
                </c:pt>
                <c:pt idx="83">
                  <c:v>18.218053899231261</c:v>
                </c:pt>
                <c:pt idx="84">
                  <c:v>15.875804797196542</c:v>
                </c:pt>
                <c:pt idx="85">
                  <c:v>13.957558955683879</c:v>
                </c:pt>
                <c:pt idx="86">
                  <c:v>12.366885282340236</c:v>
                </c:pt>
                <c:pt idx="87">
                  <c:v>11.033271618155657</c:v>
                </c:pt>
                <c:pt idx="88">
                  <c:v>9.9041969771965999</c:v>
                </c:pt>
                <c:pt idx="89">
                  <c:v>8.9398938232301948</c:v>
                </c:pt>
                <c:pt idx="90">
                  <c:v>8.1098060174214197</c:v>
                </c:pt>
                <c:pt idx="91">
                  <c:v>7.3901431075818822</c:v>
                </c:pt>
                <c:pt idx="92">
                  <c:v>6.7621597442561452</c:v>
                </c:pt>
                <c:pt idx="93">
                  <c:v>6.2109246084642091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4-4FDC-9689-B53061D441A1}"/>
            </c:ext>
          </c:extLst>
        </c:ser>
        <c:ser>
          <c:idx val="2"/>
          <c:order val="2"/>
          <c:tx>
            <c:strRef>
              <c:f>AproximacionesG!$G$1</c:f>
              <c:strCache>
                <c:ptCount val="1"/>
                <c:pt idx="0">
                  <c:v>PredG(8k,s=7,u=66)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AproximacionesG!$G$2:$G$114</c:f>
              <c:numCache>
                <c:formatCode>0</c:formatCode>
                <c:ptCount val="113"/>
                <c:pt idx="0">
                  <c:v>3.9732274206215115E-16</c:v>
                </c:pt>
                <c:pt idx="1">
                  <c:v>1.5124461660776203E-15</c:v>
                </c:pt>
                <c:pt idx="2">
                  <c:v>5.6409632967717377E-15</c:v>
                </c:pt>
                <c:pt idx="3">
                  <c:v>2.0614056873239849E-14</c:v>
                </c:pt>
                <c:pt idx="4">
                  <c:v>7.3809202551644646E-14</c:v>
                </c:pt>
                <c:pt idx="5">
                  <c:v>2.5893717390286199E-13</c:v>
                </c:pt>
                <c:pt idx="6">
                  <c:v>8.9005151050352779E-13</c:v>
                </c:pt>
                <c:pt idx="7">
                  <c:v>2.9975934197592513E-12</c:v>
                </c:pt>
                <c:pt idx="8">
                  <c:v>9.8916139691309657E-12</c:v>
                </c:pt>
                <c:pt idx="9">
                  <c:v>3.1981471263985695E-11</c:v>
                </c:pt>
                <c:pt idx="10">
                  <c:v>1.0131332439275341E-10</c:v>
                </c:pt>
                <c:pt idx="11">
                  <c:v>3.1446443887726863E-10</c:v>
                </c:pt>
                <c:pt idx="12">
                  <c:v>9.5634229274678091E-10</c:v>
                </c:pt>
                <c:pt idx="13">
                  <c:v>2.8496533391201528E-9</c:v>
                </c:pt>
                <c:pt idx="14">
                  <c:v>8.3196977239283241E-9</c:v>
                </c:pt>
                <c:pt idx="15">
                  <c:v>2.379906587786021E-8</c:v>
                </c:pt>
                <c:pt idx="16">
                  <c:v>6.6703576753609286E-8</c:v>
                </c:pt>
                <c:pt idx="17">
                  <c:v>1.8317878765164423E-7</c:v>
                </c:pt>
                <c:pt idx="18">
                  <c:v>4.928764706317455E-7</c:v>
                </c:pt>
                <c:pt idx="19">
                  <c:v>1.2993849694480953E-6</c:v>
                </c:pt>
                <c:pt idx="20">
                  <c:v>3.3564056149886581E-6</c:v>
                </c:pt>
                <c:pt idx="21">
                  <c:v>8.4946968815503505E-6</c:v>
                </c:pt>
                <c:pt idx="22">
                  <c:v>2.1064840799314003E-5</c:v>
                </c:pt>
                <c:pt idx="23">
                  <c:v>5.1180594158163968E-5</c:v>
                </c:pt>
                <c:pt idx="24">
                  <c:v>1.2183983795770103E-4</c:v>
                </c:pt>
                <c:pt idx="25">
                  <c:v>2.8419088826022343E-4</c:v>
                </c:pt>
                <c:pt idx="26">
                  <c:v>6.4948306793152419E-4</c:v>
                </c:pt>
                <c:pt idx="27">
                  <c:v>1.4543279972566014E-3</c:v>
                </c:pt>
                <c:pt idx="28">
                  <c:v>3.1907570937229355E-3</c:v>
                </c:pt>
                <c:pt idx="29">
                  <c:v>6.8590184234694294E-3</c:v>
                </c:pt>
                <c:pt idx="30">
                  <c:v>1.444664638768743E-2</c:v>
                </c:pt>
                <c:pt idx="31">
                  <c:v>2.9813225376629369E-2</c:v>
                </c:pt>
                <c:pt idx="32">
                  <c:v>6.0282010886263393E-2</c:v>
                </c:pt>
                <c:pt idx="33">
                  <c:v>0.11942722639043564</c:v>
                </c:pt>
                <c:pt idx="34">
                  <c:v>0.2318226194293688</c:v>
                </c:pt>
                <c:pt idx="35">
                  <c:v>0.44090509608419726</c:v>
                </c:pt>
                <c:pt idx="36">
                  <c:v>0.82162051695724181</c:v>
                </c:pt>
                <c:pt idx="37">
                  <c:v>1.5001485965987076</c:v>
                </c:pt>
                <c:pt idx="38">
                  <c:v>2.6837010232200949</c:v>
                </c:pt>
                <c:pt idx="39">
                  <c:v>4.7040381019031159</c:v>
                </c:pt>
                <c:pt idx="40">
                  <c:v>8.0787538729014514</c:v>
                </c:pt>
                <c:pt idx="41">
                  <c:v>13.594234924421256</c:v>
                </c:pt>
                <c:pt idx="42">
                  <c:v>22.413104278787873</c:v>
                </c:pt>
                <c:pt idx="43">
                  <c:v>36.206462934133754</c:v>
                </c:pt>
                <c:pt idx="44">
                  <c:v>57.306915767353736</c:v>
                </c:pt>
                <c:pt idx="45">
                  <c:v>88.871972305938442</c:v>
                </c:pt>
                <c:pt idx="46">
                  <c:v>135.03907319031927</c:v>
                </c:pt>
                <c:pt idx="47">
                  <c:v>201.04391188219532</c:v>
                </c:pt>
                <c:pt idx="48">
                  <c:v>293.26433562702408</c:v>
                </c:pt>
                <c:pt idx="49">
                  <c:v>419.14512855860465</c:v>
                </c:pt>
                <c:pt idx="50">
                  <c:v>586.95721094706323</c:v>
                </c:pt>
                <c:pt idx="51">
                  <c:v>805.35119818318208</c:v>
                </c:pt>
                <c:pt idx="52">
                  <c:v>1082.6822658929016</c:v>
                </c:pt>
                <c:pt idx="53">
                  <c:v>1426.1118366803832</c:v>
                </c:pt>
                <c:pt idx="54">
                  <c:v>1840.5303919504724</c:v>
                </c:pt>
                <c:pt idx="55">
                  <c:v>2327.3904563691854</c:v>
                </c:pt>
                <c:pt idx="56">
                  <c:v>2883.5823087825679</c:v>
                </c:pt>
                <c:pt idx="57">
                  <c:v>3500.5179016021539</c:v>
                </c:pt>
                <c:pt idx="58">
                  <c:v>4163.6009681656169</c:v>
                </c:pt>
                <c:pt idx="59">
                  <c:v>4852.2452777010676</c:v>
                </c:pt>
                <c:pt idx="60">
                  <c:v>5540.5545936415811</c:v>
                </c:pt>
                <c:pt idx="61">
                  <c:v>6198.6994310659948</c:v>
                </c:pt>
                <c:pt idx="62">
                  <c:v>6794.9265325464994</c:v>
                </c:pt>
                <c:pt idx="63">
                  <c:v>7298.0326146283614</c:v>
                </c:pt>
                <c:pt idx="64">
                  <c:v>7680.0435302838214</c:v>
                </c:pt>
                <c:pt idx="65">
                  <c:v>7918.7824270298706</c:v>
                </c:pt>
                <c:pt idx="66">
                  <c:v>8000</c:v>
                </c:pt>
                <c:pt idx="67">
                  <c:v>7918.7824270298706</c:v>
                </c:pt>
                <c:pt idx="68">
                  <c:v>7680.0435302838214</c:v>
                </c:pt>
                <c:pt idx="69">
                  <c:v>7298.0326146283614</c:v>
                </c:pt>
                <c:pt idx="70">
                  <c:v>6794.9265325464994</c:v>
                </c:pt>
                <c:pt idx="71">
                  <c:v>6198.6994310659948</c:v>
                </c:pt>
                <c:pt idx="72">
                  <c:v>5540.5545936415811</c:v>
                </c:pt>
                <c:pt idx="73">
                  <c:v>4852.2452777010676</c:v>
                </c:pt>
                <c:pt idx="74">
                  <c:v>4163.6009681656169</c:v>
                </c:pt>
                <c:pt idx="75">
                  <c:v>3500.5179016021539</c:v>
                </c:pt>
                <c:pt idx="76">
                  <c:v>2883.5823087825679</c:v>
                </c:pt>
                <c:pt idx="77">
                  <c:v>2327.3904563691854</c:v>
                </c:pt>
                <c:pt idx="78">
                  <c:v>1840.5303919504724</c:v>
                </c:pt>
                <c:pt idx="79">
                  <c:v>1426.1118366803832</c:v>
                </c:pt>
                <c:pt idx="80">
                  <c:v>1082.6822658929016</c:v>
                </c:pt>
                <c:pt idx="81">
                  <c:v>805.35119818318208</c:v>
                </c:pt>
                <c:pt idx="82">
                  <c:v>586.95721094706323</c:v>
                </c:pt>
                <c:pt idx="83">
                  <c:v>419.14512855860465</c:v>
                </c:pt>
                <c:pt idx="84">
                  <c:v>293.26433562702408</c:v>
                </c:pt>
                <c:pt idx="85">
                  <c:v>201.04391188219532</c:v>
                </c:pt>
                <c:pt idx="86">
                  <c:v>135.03907319031927</c:v>
                </c:pt>
                <c:pt idx="87">
                  <c:v>88.871972305938442</c:v>
                </c:pt>
                <c:pt idx="88">
                  <c:v>57.306915767353736</c:v>
                </c:pt>
                <c:pt idx="89">
                  <c:v>36.206462934133754</c:v>
                </c:pt>
                <c:pt idx="90">
                  <c:v>22.413104278787873</c:v>
                </c:pt>
                <c:pt idx="91">
                  <c:v>13.594234924421256</c:v>
                </c:pt>
                <c:pt idx="92">
                  <c:v>8.0787538729014514</c:v>
                </c:pt>
                <c:pt idx="93">
                  <c:v>4.7040381019031159</c:v>
                </c:pt>
                <c:pt idx="94">
                  <c:v>2.6837010232200949</c:v>
                </c:pt>
                <c:pt idx="95">
                  <c:v>1.5001485965987076</c:v>
                </c:pt>
                <c:pt idx="96">
                  <c:v>0.82162051695724181</c:v>
                </c:pt>
                <c:pt idx="97">
                  <c:v>0.44090509608419726</c:v>
                </c:pt>
                <c:pt idx="98">
                  <c:v>0.2318226194293688</c:v>
                </c:pt>
                <c:pt idx="99">
                  <c:v>0.11942722639043564</c:v>
                </c:pt>
                <c:pt idx="100">
                  <c:v>6.0282010886263393E-2</c:v>
                </c:pt>
                <c:pt idx="101">
                  <c:v>2.9813225376629369E-2</c:v>
                </c:pt>
                <c:pt idx="102">
                  <c:v>1.444664638768743E-2</c:v>
                </c:pt>
                <c:pt idx="103">
                  <c:v>6.8590184234694294E-3</c:v>
                </c:pt>
                <c:pt idx="104">
                  <c:v>3.1907570937229355E-3</c:v>
                </c:pt>
                <c:pt idx="105">
                  <c:v>1.4543279972566014E-3</c:v>
                </c:pt>
                <c:pt idx="106">
                  <c:v>6.4948306793152419E-4</c:v>
                </c:pt>
                <c:pt idx="107">
                  <c:v>2.8419088826022343E-4</c:v>
                </c:pt>
                <c:pt idx="108">
                  <c:v>1.2183983795770103E-4</c:v>
                </c:pt>
                <c:pt idx="109">
                  <c:v>5.1180594158163968E-5</c:v>
                </c:pt>
                <c:pt idx="110">
                  <c:v>2.1064840799314003E-5</c:v>
                </c:pt>
                <c:pt idx="111">
                  <c:v>8.4946968815503505E-6</c:v>
                </c:pt>
                <c:pt idx="112">
                  <c:v>3.3564056149886581E-6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4-4FDC-9689-B53061D441A1}"/>
            </c:ext>
          </c:extLst>
        </c:ser>
        <c:ser>
          <c:idx val="3"/>
          <c:order val="3"/>
          <c:tx>
            <c:strRef>
              <c:f>AproximacionesG!$H$1</c:f>
              <c:strCache>
                <c:ptCount val="1"/>
                <c:pt idx="0">
                  <c:v>PredG(20k,s=10,u=77)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AproximacionesG!$H$2:$H$114</c:f>
              <c:numCache>
                <c:formatCode>0</c:formatCode>
                <c:ptCount val="113"/>
                <c:pt idx="0">
                  <c:v>2.5706744502673007E-8</c:v>
                </c:pt>
                <c:pt idx="1">
                  <c:v>5.3610952746252141E-8</c:v>
                </c:pt>
                <c:pt idx="2">
                  <c:v>1.1069220143402028E-7</c:v>
                </c:pt>
                <c:pt idx="3">
                  <c:v>2.2627552400130655E-7</c:v>
                </c:pt>
                <c:pt idx="4">
                  <c:v>4.579469691291106E-7</c:v>
                </c:pt>
                <c:pt idx="5">
                  <c:v>9.1759249742785826E-7</c:v>
                </c:pt>
                <c:pt idx="6">
                  <c:v>1.820294152897587E-6</c:v>
                </c:pt>
                <c:pt idx="7">
                  <c:v>3.5751177422559624E-6</c:v>
                </c:pt>
                <c:pt idx="8">
                  <c:v>6.9517825624798443E-6</c:v>
                </c:pt>
                <c:pt idx="9">
                  <c:v>1.3383172182585562E-5</c:v>
                </c:pt>
                <c:pt idx="10">
                  <c:v>2.5508152590520884E-5</c:v>
                </c:pt>
                <c:pt idx="11">
                  <c:v>4.8134448726021039E-5</c:v>
                </c:pt>
                <c:pt idx="12">
                  <c:v>8.9926989245617408E-5</c:v>
                </c:pt>
                <c:pt idx="13">
                  <c:v>1.6633404913656664E-4</c:v>
                </c:pt>
                <c:pt idx="14">
                  <c:v>3.0459959489425258E-4</c:v>
                </c:pt>
                <c:pt idx="15">
                  <c:v>5.5224849136560703E-4</c:v>
                </c:pt>
                <c:pt idx="16">
                  <c:v>9.9128106383449964E-4</c:v>
                </c:pt>
                <c:pt idx="17">
                  <c:v>1.7616358392921114E-3</c:v>
                </c:pt>
                <c:pt idx="18">
                  <c:v>3.0995062714057934E-3</c:v>
                </c:pt>
                <c:pt idx="19">
                  <c:v>5.3991570067260285E-3</c:v>
                </c:pt>
                <c:pt idx="20">
                  <c:v>9.3114314315661736E-3</c:v>
                </c:pt>
                <c:pt idx="21">
                  <c:v>1.5898787230698281E-2</c:v>
                </c:pt>
                <c:pt idx="22">
                  <c:v>2.6876245552630428E-2</c:v>
                </c:pt>
                <c:pt idx="23">
                  <c:v>4.4981119340646851E-2</c:v>
                </c:pt>
                <c:pt idx="24">
                  <c:v>7.4533063441573413E-2</c:v>
                </c:pt>
                <c:pt idx="25">
                  <c:v>0.12227135932742804</c:v>
                </c:pt>
                <c:pt idx="26">
                  <c:v>0.19859008611702161</c:v>
                </c:pt>
                <c:pt idx="27">
                  <c:v>0.31933567795609497</c:v>
                </c:pt>
                <c:pt idx="28">
                  <c:v>0.50838693032398496</c:v>
                </c:pt>
                <c:pt idx="29">
                  <c:v>0.80130594785902143</c:v>
                </c:pt>
                <c:pt idx="30">
                  <c:v>1.2504300754964053</c:v>
                </c:pt>
                <c:pt idx="31">
                  <c:v>1.9318682744436801</c:v>
                </c:pt>
                <c:pt idx="32">
                  <c:v>2.9549672046406728</c:v>
                </c:pt>
                <c:pt idx="33">
                  <c:v>4.4749158744124111</c:v>
                </c:pt>
                <c:pt idx="34">
                  <c:v>6.7092525580502373</c:v>
                </c:pt>
                <c:pt idx="35">
                  <c:v>9.95910843006547</c:v>
                </c:pt>
                <c:pt idx="36">
                  <c:v>14.636048377609455</c:v>
                </c:pt>
                <c:pt idx="37">
                  <c:v>21.295324733358409</c:v>
                </c:pt>
                <c:pt idx="38">
                  <c:v>30.676213586489261</c:v>
                </c:pt>
                <c:pt idx="39">
                  <c:v>43.749822363657699</c:v>
                </c:pt>
                <c:pt idx="40">
                  <c:v>61.774308164735373</c:v>
                </c:pt>
                <c:pt idx="41">
                  <c:v>86.356800152661563</c:v>
                </c:pt>
                <c:pt idx="42">
                  <c:v>119.52045790011886</c:v>
                </c:pt>
                <c:pt idx="43">
                  <c:v>163.77402028748168</c:v>
                </c:pt>
                <c:pt idx="44">
                  <c:v>222.17993076484612</c:v>
                </c:pt>
                <c:pt idx="45">
                  <c:v>298.41572138135683</c:v>
                </c:pt>
                <c:pt idx="46">
                  <c:v>396.82189488740573</c:v>
                </c:pt>
                <c:pt idx="47">
                  <c:v>522.42819707836463</c:v>
                </c:pt>
                <c:pt idx="48">
                  <c:v>680.94909469198694</c:v>
                </c:pt>
                <c:pt idx="49">
                  <c:v>878.73867246814837</c:v>
                </c:pt>
                <c:pt idx="50">
                  <c:v>1122.6952566826744</c:v>
                </c:pt>
                <c:pt idx="51">
                  <c:v>1420.1070747927397</c:v>
                </c:pt>
                <c:pt idx="52">
                  <c:v>1778.4323491877269</c:v>
                </c:pt>
                <c:pt idx="53">
                  <c:v>2205.0105060897044</c:v>
                </c:pt>
                <c:pt idx="54">
                  <c:v>2706.7056647322543</c:v>
                </c:pt>
                <c:pt idx="55">
                  <c:v>3289.4891315430978</c:v>
                </c:pt>
                <c:pt idx="56">
                  <c:v>3957.9739816722931</c:v>
                </c:pt>
                <c:pt idx="57">
                  <c:v>4714.9215311172702</c:v>
                </c:pt>
                <c:pt idx="58">
                  <c:v>5560.7460090638824</c:v>
                </c:pt>
                <c:pt idx="59">
                  <c:v>6493.0493471669952</c:v>
                </c:pt>
                <c:pt idx="60">
                  <c:v>7506.2219770279917</c:v>
                </c:pt>
                <c:pt idx="61">
                  <c:v>8591.1471642147826</c:v>
                </c:pt>
                <c:pt idx="62">
                  <c:v>9735.0451191994343</c:v>
                </c:pt>
                <c:pt idx="63">
                  <c:v>10921.488532794188</c:v>
                </c:pt>
                <c:pt idx="64">
                  <c:v>12130.613194252668</c:v>
                </c:pt>
                <c:pt idx="65">
                  <c:v>13339.536217169487</c:v>
                </c:pt>
                <c:pt idx="66">
                  <c:v>14522.980741473819</c:v>
                </c:pt>
                <c:pt idx="67">
                  <c:v>15654.090764837363</c:v>
                </c:pt>
                <c:pt idx="68">
                  <c:v>16705.404228225441</c:v>
                </c:pt>
                <c:pt idx="69">
                  <c:v>17649.938051691908</c:v>
                </c:pt>
                <c:pt idx="70">
                  <c:v>18462.326927732716</c:v>
                </c:pt>
                <c:pt idx="71">
                  <c:v>19119.949636662001</c:v>
                </c:pt>
                <c:pt idx="72">
                  <c:v>19603.973466135107</c:v>
                </c:pt>
                <c:pt idx="73">
                  <c:v>19900.249583853645</c:v>
                </c:pt>
                <c:pt idx="74">
                  <c:v>20000</c:v>
                </c:pt>
                <c:pt idx="75">
                  <c:v>19900.249583853645</c:v>
                </c:pt>
                <c:pt idx="76">
                  <c:v>19603.973466135107</c:v>
                </c:pt>
                <c:pt idx="77">
                  <c:v>19119.949636662001</c:v>
                </c:pt>
                <c:pt idx="78">
                  <c:v>18462.326927732716</c:v>
                </c:pt>
                <c:pt idx="79">
                  <c:v>17649.938051691908</c:v>
                </c:pt>
                <c:pt idx="80">
                  <c:v>16705.404228225441</c:v>
                </c:pt>
                <c:pt idx="81">
                  <c:v>15654.090764837363</c:v>
                </c:pt>
                <c:pt idx="82">
                  <c:v>14522.980741473819</c:v>
                </c:pt>
                <c:pt idx="83">
                  <c:v>13339.536217169487</c:v>
                </c:pt>
                <c:pt idx="84">
                  <c:v>12130.613194252668</c:v>
                </c:pt>
                <c:pt idx="85">
                  <c:v>10921.488532794188</c:v>
                </c:pt>
                <c:pt idx="86">
                  <c:v>9735.0451191994343</c:v>
                </c:pt>
                <c:pt idx="87">
                  <c:v>8591.1471642147826</c:v>
                </c:pt>
                <c:pt idx="88">
                  <c:v>7506.2219770279917</c:v>
                </c:pt>
                <c:pt idx="89">
                  <c:v>6493.0493471669952</c:v>
                </c:pt>
                <c:pt idx="90">
                  <c:v>5560.7460090638824</c:v>
                </c:pt>
                <c:pt idx="91">
                  <c:v>4714.9215311172702</c:v>
                </c:pt>
                <c:pt idx="92">
                  <c:v>3957.9739816722931</c:v>
                </c:pt>
                <c:pt idx="93">
                  <c:v>3289.4891315430978</c:v>
                </c:pt>
                <c:pt idx="94">
                  <c:v>2706.7056647322543</c:v>
                </c:pt>
                <c:pt idx="95">
                  <c:v>2205.0105060897044</c:v>
                </c:pt>
                <c:pt idx="96">
                  <c:v>1778.4323491877269</c:v>
                </c:pt>
                <c:pt idx="97">
                  <c:v>1420.1070747927397</c:v>
                </c:pt>
                <c:pt idx="98">
                  <c:v>1122.6952566826744</c:v>
                </c:pt>
                <c:pt idx="99">
                  <c:v>878.73867246814837</c:v>
                </c:pt>
                <c:pt idx="100">
                  <c:v>680.94909469198694</c:v>
                </c:pt>
                <c:pt idx="101">
                  <c:v>522.42819707836463</c:v>
                </c:pt>
                <c:pt idx="102">
                  <c:v>396.82189488740573</c:v>
                </c:pt>
                <c:pt idx="103">
                  <c:v>298.41572138135683</c:v>
                </c:pt>
                <c:pt idx="104">
                  <c:v>222.17993076484612</c:v>
                </c:pt>
                <c:pt idx="105">
                  <c:v>163.77402028748168</c:v>
                </c:pt>
                <c:pt idx="106">
                  <c:v>119.52045790011886</c:v>
                </c:pt>
                <c:pt idx="107">
                  <c:v>86.356800152661563</c:v>
                </c:pt>
                <c:pt idx="108">
                  <c:v>61.774308164735373</c:v>
                </c:pt>
                <c:pt idx="109">
                  <c:v>43.749822363657699</c:v>
                </c:pt>
                <c:pt idx="110">
                  <c:v>30.676213586489261</c:v>
                </c:pt>
                <c:pt idx="111">
                  <c:v>21.295324733358409</c:v>
                </c:pt>
                <c:pt idx="112">
                  <c:v>14.636048377609455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4-4FDC-9689-B53061D4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6079"/>
        <c:axId val="2136442687"/>
      </c:lineChart>
      <c:dateAx>
        <c:axId val="78826079"/>
        <c:scaling>
          <c:orientation val="minMax"/>
          <c:min val="438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2687"/>
        <c:crosses val="autoZero"/>
        <c:auto val="1"/>
        <c:lblOffset val="100"/>
        <c:baseTimeUnit val="days"/>
      </c:dateAx>
      <c:valAx>
        <c:axId val="21364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Nuevos casos diarios</a:t>
                </a:r>
              </a:p>
            </c:rich>
          </c:tx>
          <c:layout>
            <c:manualLayout>
              <c:xMode val="edge"/>
              <c:yMode val="edge"/>
              <c:x val="2.2198020865581172E-2"/>
              <c:y val="0.34153515476144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AprxG_china!$A$3:$A$60</c:f>
              <c:numCache>
                <c:formatCode>m/d/yyyy</c:formatCode>
                <c:ptCount val="5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</c:numCache>
            </c:numRef>
          </c:cat>
          <c:val>
            <c:numRef>
              <c:f>AprxG_china!$C$3:$C$60</c:f>
              <c:numCache>
                <c:formatCode>General</c:formatCode>
                <c:ptCount val="58"/>
                <c:pt idx="0">
                  <c:v>105</c:v>
                </c:pt>
                <c:pt idx="1">
                  <c:v>212</c:v>
                </c:pt>
                <c:pt idx="2">
                  <c:v>297</c:v>
                </c:pt>
                <c:pt idx="3">
                  <c:v>365</c:v>
                </c:pt>
                <c:pt idx="4">
                  <c:v>2131</c:v>
                </c:pt>
                <c:pt idx="5">
                  <c:v>0</c:v>
                </c:pt>
                <c:pt idx="6">
                  <c:v>1349</c:v>
                </c:pt>
                <c:pt idx="7">
                  <c:v>903</c:v>
                </c:pt>
                <c:pt idx="8">
                  <c:v>1347</c:v>
                </c:pt>
                <c:pt idx="9">
                  <c:v>4024</c:v>
                </c:pt>
                <c:pt idx="10">
                  <c:v>2345</c:v>
                </c:pt>
                <c:pt idx="11">
                  <c:v>3156</c:v>
                </c:pt>
                <c:pt idx="12">
                  <c:v>2987</c:v>
                </c:pt>
                <c:pt idx="13">
                  <c:v>2447</c:v>
                </c:pt>
                <c:pt idx="14">
                  <c:v>2841</c:v>
                </c:pt>
                <c:pt idx="15">
                  <c:v>2147</c:v>
                </c:pt>
                <c:pt idx="16">
                  <c:v>2531</c:v>
                </c:pt>
                <c:pt idx="17">
                  <c:v>2097</c:v>
                </c:pt>
                <c:pt idx="18">
                  <c:v>1638</c:v>
                </c:pt>
                <c:pt idx="19">
                  <c:v>6200</c:v>
                </c:pt>
                <c:pt idx="20">
                  <c:v>14840</c:v>
                </c:pt>
                <c:pt idx="21">
                  <c:v>6200</c:v>
                </c:pt>
                <c:pt idx="22">
                  <c:v>1843</c:v>
                </c:pt>
                <c:pt idx="23">
                  <c:v>1933</c:v>
                </c:pt>
                <c:pt idx="24">
                  <c:v>1807</c:v>
                </c:pt>
                <c:pt idx="25">
                  <c:v>1693</c:v>
                </c:pt>
                <c:pt idx="26">
                  <c:v>349</c:v>
                </c:pt>
                <c:pt idx="27">
                  <c:v>411</c:v>
                </c:pt>
                <c:pt idx="28">
                  <c:v>220</c:v>
                </c:pt>
                <c:pt idx="29">
                  <c:v>700</c:v>
                </c:pt>
                <c:pt idx="30">
                  <c:v>700</c:v>
                </c:pt>
                <c:pt idx="31">
                  <c:v>203</c:v>
                </c:pt>
                <c:pt idx="32">
                  <c:v>499</c:v>
                </c:pt>
                <c:pt idx="33">
                  <c:v>401</c:v>
                </c:pt>
                <c:pt idx="34">
                  <c:v>409</c:v>
                </c:pt>
                <c:pt idx="35">
                  <c:v>318</c:v>
                </c:pt>
                <c:pt idx="36">
                  <c:v>423</c:v>
                </c:pt>
                <c:pt idx="37">
                  <c:v>570</c:v>
                </c:pt>
                <c:pt idx="38">
                  <c:v>196</c:v>
                </c:pt>
                <c:pt idx="39">
                  <c:v>114</c:v>
                </c:pt>
                <c:pt idx="40">
                  <c:v>115</c:v>
                </c:pt>
                <c:pt idx="41">
                  <c:v>134</c:v>
                </c:pt>
                <c:pt idx="42">
                  <c:v>126</c:v>
                </c:pt>
                <c:pt idx="43">
                  <c:v>74</c:v>
                </c:pt>
                <c:pt idx="44">
                  <c:v>41</c:v>
                </c:pt>
                <c:pt idx="45">
                  <c:v>36</c:v>
                </c:pt>
                <c:pt idx="46">
                  <c:v>17</c:v>
                </c:pt>
                <c:pt idx="47">
                  <c:v>13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5FC-BF43-F593038E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3695"/>
        <c:axId val="188006015"/>
      </c:lineChart>
      <c:dateAx>
        <c:axId val="1817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6015"/>
        <c:crosses val="autoZero"/>
        <c:auto val="1"/>
        <c:lblOffset val="100"/>
        <c:baseTimeUnit val="days"/>
      </c:dateAx>
      <c:valAx>
        <c:axId val="1880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72</xdr:row>
      <xdr:rowOff>180973</xdr:rowOff>
    </xdr:from>
    <xdr:to>
      <xdr:col>13</xdr:col>
      <xdr:colOff>352425</xdr:colOff>
      <xdr:row>99</xdr:row>
      <xdr:rowOff>142874</xdr:rowOff>
    </xdr:to>
    <xdr:graphicFrame macro="">
      <xdr:nvGraphicFramePr>
        <xdr:cNvPr id="2" name="Gráfico 1" descr="Datos mejor aproximacion por suma de diferencias respecto casos reales : (naranja)&#10;Pico: 31 de marzo&#10;10000 muertos en espana, 340000 casos&#10;5 de mayo : fin de cuarentena&#10;">
          <a:extLst>
            <a:ext uri="{FF2B5EF4-FFF2-40B4-BE49-F238E27FC236}">
              <a16:creationId xmlns:a16="http://schemas.microsoft.com/office/drawing/2014/main" id="{266B0BCD-F5BC-48FC-97D6-CF1D55E9F5A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0.79833</cdr:x>
      <cdr:y>0.03966</cdr:y>
    </cdr:from>
    <cdr:to>
      <cdr:x>0.87914</cdr:x>
      <cdr:y>0.2376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3E8262B-693E-4331-B478-41EF160A079C}"/>
            </a:ext>
          </a:extLst>
        </cdr:cNvPr>
        <cdr:cNvSpPr txBox="1"/>
      </cdr:nvSpPr>
      <cdr:spPr>
        <a:xfrm xmlns:a="http://schemas.openxmlformats.org/drawingml/2006/main">
          <a:off x="10121041" y="188114"/>
          <a:ext cx="1024491" cy="938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152400</xdr:rowOff>
    </xdr:from>
    <xdr:to>
      <xdr:col>22</xdr:col>
      <xdr:colOff>219077</xdr:colOff>
      <xdr:row>41</xdr:row>
      <xdr:rowOff>85726</xdr:rowOff>
    </xdr:to>
    <xdr:graphicFrame macro="">
      <xdr:nvGraphicFramePr>
        <xdr:cNvPr id="2" name="Gráfico 1" descr="Datos mejor aproximacion por suma de diferencias respecto casos reales : (naranja)&#10;Pico: 31 de marzo&#10;10000 muertos en espana, 340000 casos&#10;5 de mayo : fin de cuarentena&#10;">
          <a:extLst>
            <a:ext uri="{FF2B5EF4-FFF2-40B4-BE49-F238E27FC236}">
              <a16:creationId xmlns:a16="http://schemas.microsoft.com/office/drawing/2014/main" id="{F5D0B506-3E70-48D4-BDD1-62B4833D43C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0.85017</cdr:x>
      <cdr:y>0.05773</cdr:y>
    </cdr:from>
    <cdr:to>
      <cdr:x>0.93098</cdr:x>
      <cdr:y>0.25567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3E8262B-693E-4331-B478-41EF160A079C}"/>
            </a:ext>
          </a:extLst>
        </cdr:cNvPr>
        <cdr:cNvSpPr txBox="1"/>
      </cdr:nvSpPr>
      <cdr:spPr>
        <a:xfrm xmlns:a="http://schemas.openxmlformats.org/drawingml/2006/main">
          <a:off x="9620251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0.11317</cdr:x>
      <cdr:y>0.12724</cdr:y>
    </cdr:from>
    <cdr:to>
      <cdr:x>0.51465</cdr:x>
      <cdr:y>0.28385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5C11C7DC-B108-4CA4-96F5-415D0B7668DA}"/>
            </a:ext>
          </a:extLst>
        </cdr:cNvPr>
        <cdr:cNvSpPr txBox="1"/>
      </cdr:nvSpPr>
      <cdr:spPr>
        <a:xfrm xmlns:a="http://schemas.openxmlformats.org/drawingml/2006/main">
          <a:off x="1434756" y="791430"/>
          <a:ext cx="5089872" cy="97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Datos mejor aproximacion por suma de diferencias respecto casos reales : (amarillo)</a:t>
          </a:r>
        </a:p>
        <a:p xmlns:a="http://schemas.openxmlformats.org/drawingml/2006/main">
          <a:r>
            <a:rPr lang="en-US" sz="1100"/>
            <a:t>Pico: 7</a:t>
          </a:r>
          <a:r>
            <a:rPr lang="en-US" sz="1100" baseline="0"/>
            <a:t> abril</a:t>
          </a:r>
          <a:r>
            <a:rPr lang="en-US" sz="1100"/>
            <a:t> de 2020</a:t>
          </a:r>
        </a:p>
        <a:p xmlns:a="http://schemas.openxmlformats.org/drawingml/2006/main">
          <a:r>
            <a:rPr lang="en-US" sz="1100"/>
            <a:t>20000 muertos totales</a:t>
          </a:r>
          <a:r>
            <a:rPr lang="en-US" sz="1100" baseline="0"/>
            <a:t> con 500000 casos (suponiendo 4% de moritality rate)</a:t>
          </a:r>
          <a:endParaRPr lang="en-US" sz="1100"/>
        </a:p>
        <a:p xmlns:a="http://schemas.openxmlformats.org/drawingml/2006/main">
          <a:r>
            <a:rPr lang="en-US" sz="1100"/>
            <a:t>12 de mayo : fin de cuarentena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76200</xdr:rowOff>
    </xdr:from>
    <xdr:to>
      <xdr:col>18</xdr:col>
      <xdr:colOff>390527</xdr:colOff>
      <xdr:row>35</xdr:row>
      <xdr:rowOff>9526</xdr:rowOff>
    </xdr:to>
    <xdr:graphicFrame macro="">
      <xdr:nvGraphicFramePr>
        <xdr:cNvPr id="2" name="Gráfico 1" descr="Datos mejor aproximacion por suma de diferencias respecto casos reales : (naranja)&#10;Pico: 31 de marzo&#10;10000 muertos en espana, 340000 casos&#10;5 de mayo : fin de cuarentena&#10;">
          <a:extLst>
            <a:ext uri="{FF2B5EF4-FFF2-40B4-BE49-F238E27FC236}">
              <a16:creationId xmlns:a16="http://schemas.microsoft.com/office/drawing/2014/main" id="{FD4E60C5-7A68-481D-8518-59CDAB34F5D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0.85017</cdr:x>
      <cdr:y>0.05773</cdr:y>
    </cdr:from>
    <cdr:to>
      <cdr:x>0.93098</cdr:x>
      <cdr:y>0.25567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3E8262B-693E-4331-B478-41EF160A079C}"/>
            </a:ext>
          </a:extLst>
        </cdr:cNvPr>
        <cdr:cNvSpPr txBox="1"/>
      </cdr:nvSpPr>
      <cdr:spPr>
        <a:xfrm xmlns:a="http://schemas.openxmlformats.org/drawingml/2006/main">
          <a:off x="9620251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0.11317</cdr:x>
      <cdr:y>0.12724</cdr:y>
    </cdr:from>
    <cdr:to>
      <cdr:x>0.20601</cdr:x>
      <cdr:y>0.28385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5C11C7DC-B108-4CA4-96F5-415D0B7668DA}"/>
            </a:ext>
          </a:extLst>
        </cdr:cNvPr>
        <cdr:cNvSpPr txBox="1"/>
      </cdr:nvSpPr>
      <cdr:spPr>
        <a:xfrm xmlns:a="http://schemas.openxmlformats.org/drawingml/2006/main">
          <a:off x="1148020" y="742950"/>
          <a:ext cx="94181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Datos mejor aproximacion por suma de diferencias respecto casos reales : (naranja)</a:t>
          </a:r>
        </a:p>
        <a:p xmlns:a="http://schemas.openxmlformats.org/drawingml/2006/main">
          <a:r>
            <a:rPr lang="en-US" sz="1100"/>
            <a:t>Pico: 31 de marzo de 2020</a:t>
          </a:r>
        </a:p>
        <a:p xmlns:a="http://schemas.openxmlformats.org/drawingml/2006/main">
          <a:r>
            <a:rPr lang="en-US" sz="1100"/>
            <a:t>10000 muertos totales, unos 340000 casos</a:t>
          </a:r>
        </a:p>
        <a:p xmlns:a="http://schemas.openxmlformats.org/drawingml/2006/main">
          <a:r>
            <a:rPr lang="en-US" sz="1100"/>
            <a:t>5 de mayo : fin de cuarentena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466726</xdr:colOff>
      <xdr:row>15</xdr:row>
      <xdr:rowOff>33337</xdr:rowOff>
    </xdr:from>
    <xdr:to>
      <xdr:col>18</xdr:col>
      <xdr:colOff>57150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6CE409-2A1E-498D-9E46-4DE6C7854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83"/>
  <sheetViews>
    <sheetView topLeftCell="A22" workbookViewId="0">
      <selection activeCell="E18" sqref="E18:BL18"/>
    </sheetView>
  </sheetViews>
  <sheetFormatPr baseColWidth="10"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</row>
    <row r="2" spans="1:64" x14ac:dyDescent="0.25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  <c r="BG2">
        <v>147</v>
      </c>
      <c r="BH2">
        <v>177</v>
      </c>
      <c r="BI2">
        <v>212</v>
      </c>
      <c r="BJ2">
        <v>272</v>
      </c>
      <c r="BK2">
        <v>322</v>
      </c>
      <c r="BL2">
        <v>411</v>
      </c>
    </row>
    <row r="3" spans="1:64" x14ac:dyDescent="0.25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  <c r="BG3">
        <v>825</v>
      </c>
      <c r="BH3">
        <v>878</v>
      </c>
      <c r="BI3">
        <v>889</v>
      </c>
      <c r="BJ3">
        <v>924</v>
      </c>
      <c r="BK3">
        <v>963</v>
      </c>
      <c r="BL3">
        <v>1007</v>
      </c>
    </row>
    <row r="4" spans="1:64" x14ac:dyDescent="0.25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  <c r="BG4">
        <v>243</v>
      </c>
      <c r="BH4">
        <v>266</v>
      </c>
      <c r="BI4">
        <v>313</v>
      </c>
      <c r="BJ4">
        <v>345</v>
      </c>
      <c r="BK4">
        <v>385</v>
      </c>
      <c r="BL4">
        <v>432</v>
      </c>
    </row>
    <row r="5" spans="1:64" x14ac:dyDescent="0.25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64" x14ac:dyDescent="0.25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  <c r="BG6">
        <v>566</v>
      </c>
      <c r="BH6">
        <v>673</v>
      </c>
      <c r="BI6">
        <v>790</v>
      </c>
      <c r="BJ6">
        <v>900</v>
      </c>
      <c r="BK6">
        <v>1030</v>
      </c>
      <c r="BL6">
        <v>1183</v>
      </c>
    </row>
    <row r="7" spans="1:64" x14ac:dyDescent="0.25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  <c r="BG7">
        <v>103</v>
      </c>
      <c r="BH7">
        <v>103</v>
      </c>
      <c r="BI7">
        <v>186</v>
      </c>
      <c r="BJ7">
        <v>231</v>
      </c>
      <c r="BK7">
        <v>271</v>
      </c>
      <c r="BL7">
        <v>424</v>
      </c>
    </row>
    <row r="8" spans="1:64" x14ac:dyDescent="0.25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  <c r="BG8">
        <v>171</v>
      </c>
      <c r="BH8">
        <v>210</v>
      </c>
      <c r="BI8">
        <v>267</v>
      </c>
      <c r="BJ8">
        <v>307</v>
      </c>
      <c r="BK8">
        <v>353</v>
      </c>
      <c r="BL8">
        <v>436</v>
      </c>
    </row>
    <row r="9" spans="1:64" x14ac:dyDescent="0.25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  <c r="BG9">
        <v>71</v>
      </c>
      <c r="BH9">
        <v>94</v>
      </c>
      <c r="BI9">
        <v>121</v>
      </c>
      <c r="BJ9">
        <v>121</v>
      </c>
      <c r="BK9">
        <v>121</v>
      </c>
      <c r="BL9">
        <v>229</v>
      </c>
    </row>
    <row r="10" spans="1:64" x14ac:dyDescent="0.25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  <c r="BG10">
        <v>68</v>
      </c>
      <c r="BH10">
        <v>78</v>
      </c>
      <c r="BI10">
        <v>94</v>
      </c>
      <c r="BJ10">
        <v>144</v>
      </c>
      <c r="BK10">
        <v>184</v>
      </c>
      <c r="BL10">
        <v>221</v>
      </c>
    </row>
    <row r="11" spans="1:64" x14ac:dyDescent="0.25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  <c r="BG11">
        <v>7</v>
      </c>
      <c r="BH11">
        <v>33</v>
      </c>
      <c r="BI11">
        <v>35</v>
      </c>
      <c r="BJ11">
        <v>37</v>
      </c>
      <c r="BK11">
        <v>51</v>
      </c>
      <c r="BL11">
        <v>53</v>
      </c>
    </row>
    <row r="12" spans="1:64" x14ac:dyDescent="0.25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  <c r="BG12">
        <v>28</v>
      </c>
      <c r="BH12">
        <v>44</v>
      </c>
      <c r="BI12">
        <v>51</v>
      </c>
      <c r="BJ12">
        <v>60</v>
      </c>
      <c r="BK12">
        <v>73</v>
      </c>
      <c r="BL12">
        <v>77</v>
      </c>
    </row>
    <row r="13" spans="1:64" x14ac:dyDescent="0.25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  <c r="BG13">
        <v>7272</v>
      </c>
      <c r="BH13">
        <v>9257</v>
      </c>
      <c r="BI13">
        <v>12327</v>
      </c>
      <c r="BJ13">
        <v>15320</v>
      </c>
      <c r="BK13">
        <v>19848</v>
      </c>
      <c r="BL13">
        <v>22213</v>
      </c>
    </row>
    <row r="14" spans="1:64" x14ac:dyDescent="0.25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  <c r="BG14">
        <v>277</v>
      </c>
      <c r="BH14">
        <v>321</v>
      </c>
      <c r="BI14">
        <v>336</v>
      </c>
      <c r="BJ14">
        <v>400</v>
      </c>
      <c r="BK14">
        <v>450</v>
      </c>
      <c r="BL14">
        <v>523</v>
      </c>
    </row>
    <row r="15" spans="1:64" x14ac:dyDescent="0.25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  <c r="BG15">
        <v>98</v>
      </c>
      <c r="BH15">
        <v>98</v>
      </c>
      <c r="BI15">
        <v>113</v>
      </c>
      <c r="BJ15">
        <v>140</v>
      </c>
      <c r="BK15">
        <v>140</v>
      </c>
      <c r="BL15">
        <v>153</v>
      </c>
    </row>
    <row r="16" spans="1:64" x14ac:dyDescent="0.25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  <c r="BG16">
        <v>142</v>
      </c>
      <c r="BH16">
        <v>187</v>
      </c>
      <c r="BI16">
        <v>202</v>
      </c>
      <c r="BJ16">
        <v>217</v>
      </c>
      <c r="BK16">
        <v>230</v>
      </c>
      <c r="BL16">
        <v>307</v>
      </c>
    </row>
    <row r="17" spans="1:64" x14ac:dyDescent="0.25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  <c r="BG17">
        <v>119</v>
      </c>
      <c r="BH17">
        <v>142</v>
      </c>
      <c r="BI17">
        <v>156</v>
      </c>
      <c r="BJ17">
        <v>194</v>
      </c>
      <c r="BK17">
        <v>244</v>
      </c>
      <c r="BL17">
        <v>330</v>
      </c>
    </row>
    <row r="18" spans="1:64" x14ac:dyDescent="0.25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  <c r="BF18">
        <v>24747</v>
      </c>
      <c r="BG18">
        <v>27980</v>
      </c>
      <c r="BH18">
        <v>31506</v>
      </c>
      <c r="BI18">
        <v>35713</v>
      </c>
      <c r="BJ18">
        <v>41035</v>
      </c>
      <c r="BK18">
        <v>47021</v>
      </c>
      <c r="BL18">
        <v>53578</v>
      </c>
    </row>
    <row r="19" spans="1:64" x14ac:dyDescent="0.25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  <c r="BG19">
        <v>1103</v>
      </c>
      <c r="BH19">
        <v>1190</v>
      </c>
      <c r="BI19">
        <v>1279</v>
      </c>
      <c r="BJ19">
        <v>1439</v>
      </c>
      <c r="BK19">
        <v>1639</v>
      </c>
      <c r="BL19">
        <v>1763</v>
      </c>
    </row>
    <row r="20" spans="1:64" x14ac:dyDescent="0.25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  <c r="BG20">
        <v>9942</v>
      </c>
      <c r="BH20">
        <v>11748</v>
      </c>
      <c r="BI20">
        <v>13910</v>
      </c>
      <c r="BJ20">
        <v>17963</v>
      </c>
      <c r="BK20">
        <v>20410</v>
      </c>
      <c r="BL20">
        <v>25374</v>
      </c>
    </row>
    <row r="21" spans="1:64" x14ac:dyDescent="0.25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  <c r="BG21">
        <v>29</v>
      </c>
      <c r="BH21">
        <v>29</v>
      </c>
      <c r="BI21">
        <v>37</v>
      </c>
      <c r="BJ21">
        <v>42</v>
      </c>
      <c r="BK21">
        <v>50</v>
      </c>
      <c r="BL21">
        <v>67</v>
      </c>
    </row>
    <row r="22" spans="1:64" x14ac:dyDescent="0.25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  <c r="BG22">
        <v>1058</v>
      </c>
      <c r="BH22">
        <v>1243</v>
      </c>
      <c r="BI22">
        <v>1486</v>
      </c>
      <c r="BJ22">
        <v>1795</v>
      </c>
      <c r="BK22">
        <v>2257</v>
      </c>
      <c r="BL22">
        <v>2815</v>
      </c>
    </row>
    <row r="23" spans="1:64" x14ac:dyDescent="0.25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  <c r="BG23">
        <v>150</v>
      </c>
      <c r="BH23">
        <v>196</v>
      </c>
      <c r="BI23">
        <v>196</v>
      </c>
      <c r="BJ23">
        <v>256</v>
      </c>
      <c r="BK23">
        <v>285</v>
      </c>
      <c r="BL23">
        <v>294</v>
      </c>
    </row>
    <row r="24" spans="1:64" x14ac:dyDescent="0.25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  <c r="BG25">
        <v>99</v>
      </c>
      <c r="BH25">
        <v>120</v>
      </c>
      <c r="BI25">
        <v>133</v>
      </c>
      <c r="BJ25">
        <v>157</v>
      </c>
      <c r="BK25">
        <v>163</v>
      </c>
      <c r="BL25">
        <v>187</v>
      </c>
    </row>
    <row r="26" spans="1:64" x14ac:dyDescent="0.25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  <c r="BG26">
        <v>124</v>
      </c>
      <c r="BH26">
        <v>154</v>
      </c>
      <c r="BI26">
        <v>164</v>
      </c>
      <c r="BJ26">
        <v>192</v>
      </c>
      <c r="BK26">
        <v>208</v>
      </c>
      <c r="BL26">
        <v>214</v>
      </c>
    </row>
    <row r="27" spans="1:64" x14ac:dyDescent="0.25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  <c r="BG27">
        <v>22</v>
      </c>
      <c r="BH27">
        <v>24</v>
      </c>
      <c r="BI27">
        <v>39</v>
      </c>
      <c r="BJ27">
        <v>48</v>
      </c>
      <c r="BK27">
        <v>48</v>
      </c>
      <c r="BL27">
        <v>52</v>
      </c>
    </row>
    <row r="28" spans="1:64" x14ac:dyDescent="0.25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  <c r="BG28">
        <v>21</v>
      </c>
      <c r="BH28">
        <v>22</v>
      </c>
      <c r="BI28">
        <v>22</v>
      </c>
      <c r="BJ28">
        <v>22</v>
      </c>
      <c r="BK28">
        <v>24</v>
      </c>
      <c r="BL28">
        <v>24</v>
      </c>
    </row>
    <row r="29" spans="1:64" x14ac:dyDescent="0.25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  <c r="BG29">
        <v>214</v>
      </c>
      <c r="BH29">
        <v>228</v>
      </c>
      <c r="BI29">
        <v>256</v>
      </c>
      <c r="BJ29">
        <v>278</v>
      </c>
      <c r="BK29">
        <v>285</v>
      </c>
      <c r="BL29">
        <v>305</v>
      </c>
    </row>
    <row r="30" spans="1:64" x14ac:dyDescent="0.25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  <c r="BG30">
        <v>123</v>
      </c>
      <c r="BH30">
        <v>130</v>
      </c>
      <c r="BI30">
        <v>142</v>
      </c>
      <c r="BJ30">
        <v>148</v>
      </c>
      <c r="BK30">
        <v>159</v>
      </c>
      <c r="BL30">
        <v>176</v>
      </c>
    </row>
    <row r="31" spans="1:64" x14ac:dyDescent="0.25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  <c r="BG31">
        <v>54</v>
      </c>
      <c r="BH31">
        <v>60</v>
      </c>
      <c r="BI31">
        <v>74</v>
      </c>
      <c r="BJ31">
        <v>87</v>
      </c>
      <c r="BK31">
        <v>90</v>
      </c>
      <c r="BL31">
        <v>139</v>
      </c>
    </row>
    <row r="32" spans="1:64" x14ac:dyDescent="0.25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  <c r="BG32">
        <v>57</v>
      </c>
      <c r="BH32">
        <v>65</v>
      </c>
      <c r="BI32">
        <v>81</v>
      </c>
      <c r="BJ32">
        <v>105</v>
      </c>
      <c r="BK32">
        <v>128</v>
      </c>
      <c r="BL32">
        <v>206</v>
      </c>
    </row>
    <row r="33" spans="2:64" x14ac:dyDescent="0.25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  <c r="BG33">
        <v>2200</v>
      </c>
      <c r="BH33">
        <v>2700</v>
      </c>
      <c r="BI33">
        <v>3028</v>
      </c>
      <c r="BJ33">
        <v>4075</v>
      </c>
      <c r="BK33">
        <v>5294</v>
      </c>
      <c r="BL33">
        <v>6575</v>
      </c>
    </row>
    <row r="34" spans="2:64" x14ac:dyDescent="0.25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  <c r="BG34">
        <v>1018</v>
      </c>
      <c r="BH34">
        <v>1332</v>
      </c>
      <c r="BI34">
        <v>1646</v>
      </c>
      <c r="BJ34">
        <v>2013</v>
      </c>
      <c r="BK34">
        <v>2388</v>
      </c>
      <c r="BL34">
        <v>2814</v>
      </c>
    </row>
    <row r="35" spans="2:64" x14ac:dyDescent="0.25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  <c r="BG35">
        <v>255</v>
      </c>
      <c r="BH35">
        <v>337</v>
      </c>
      <c r="BI35">
        <v>433</v>
      </c>
      <c r="BJ35">
        <v>677</v>
      </c>
      <c r="BK35">
        <v>705</v>
      </c>
      <c r="BL35">
        <v>883</v>
      </c>
    </row>
    <row r="36" spans="2:64" x14ac:dyDescent="0.25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  <c r="BG36">
        <v>136</v>
      </c>
      <c r="BH36">
        <v>236</v>
      </c>
      <c r="BI36">
        <v>299</v>
      </c>
      <c r="BJ36">
        <v>454</v>
      </c>
      <c r="BK36">
        <v>501</v>
      </c>
      <c r="BL36">
        <v>730</v>
      </c>
    </row>
    <row r="37" spans="2:64" x14ac:dyDescent="0.25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  <c r="BG37">
        <v>200</v>
      </c>
      <c r="BH37">
        <v>321</v>
      </c>
      <c r="BI37">
        <v>372</v>
      </c>
      <c r="BJ37">
        <v>621</v>
      </c>
      <c r="BK37">
        <v>793</v>
      </c>
      <c r="BL37">
        <v>1021</v>
      </c>
    </row>
    <row r="38" spans="2:64" x14ac:dyDescent="0.25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  <c r="BG38">
        <v>33</v>
      </c>
      <c r="BH38">
        <v>34</v>
      </c>
      <c r="BI38">
        <v>38</v>
      </c>
      <c r="BJ38">
        <v>40</v>
      </c>
      <c r="BK38">
        <v>43</v>
      </c>
      <c r="BL38">
        <v>49</v>
      </c>
    </row>
    <row r="39" spans="2:64" x14ac:dyDescent="0.25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  <c r="BG39">
        <v>331</v>
      </c>
      <c r="BH39">
        <v>387</v>
      </c>
      <c r="BI39">
        <v>418</v>
      </c>
      <c r="BJ39">
        <v>418</v>
      </c>
      <c r="BK39">
        <v>495</v>
      </c>
      <c r="BL39">
        <v>530</v>
      </c>
    </row>
    <row r="40" spans="2:64" x14ac:dyDescent="0.25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  <c r="BG40">
        <v>18</v>
      </c>
      <c r="BH40">
        <v>26</v>
      </c>
      <c r="BI40">
        <v>35</v>
      </c>
      <c r="BJ40">
        <v>48</v>
      </c>
      <c r="BK40">
        <v>67</v>
      </c>
      <c r="BL40">
        <v>85</v>
      </c>
    </row>
    <row r="41" spans="2:64" x14ac:dyDescent="0.25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  <c r="BK41">
        <v>1914</v>
      </c>
      <c r="BL41">
        <v>2118</v>
      </c>
    </row>
    <row r="42" spans="2:64" x14ac:dyDescent="0.25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  <c r="BG42">
        <v>158</v>
      </c>
      <c r="BH42">
        <v>184</v>
      </c>
      <c r="BI42">
        <v>260</v>
      </c>
      <c r="BJ42">
        <v>277</v>
      </c>
      <c r="BK42">
        <v>308</v>
      </c>
      <c r="BL42">
        <v>367</v>
      </c>
    </row>
    <row r="43" spans="2:64" x14ac:dyDescent="0.25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  <c r="BG43">
        <v>205</v>
      </c>
      <c r="BH43">
        <v>225</v>
      </c>
      <c r="BI43">
        <v>258</v>
      </c>
      <c r="BJ43">
        <v>267</v>
      </c>
      <c r="BK43">
        <v>283</v>
      </c>
      <c r="BL43">
        <v>306</v>
      </c>
    </row>
    <row r="44" spans="2:64" x14ac:dyDescent="0.25">
      <c r="B44" t="s">
        <v>48</v>
      </c>
      <c r="C44">
        <v>43.942399999999999</v>
      </c>
      <c r="D44">
        <v>12.457800000000001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8</v>
      </c>
      <c r="AT44">
        <v>10</v>
      </c>
      <c r="AU44">
        <v>16</v>
      </c>
      <c r="AV44">
        <v>21</v>
      </c>
      <c r="AW44">
        <v>21</v>
      </c>
      <c r="AX44">
        <v>23</v>
      </c>
      <c r="AY44">
        <v>36</v>
      </c>
      <c r="AZ44">
        <v>36</v>
      </c>
      <c r="BA44">
        <v>51</v>
      </c>
      <c r="BB44">
        <v>62</v>
      </c>
      <c r="BC44">
        <v>69</v>
      </c>
      <c r="BD44">
        <v>80</v>
      </c>
      <c r="BE44">
        <v>80</v>
      </c>
      <c r="BF44">
        <v>101</v>
      </c>
      <c r="BG44">
        <v>109</v>
      </c>
      <c r="BH44">
        <v>109</v>
      </c>
      <c r="BI44">
        <v>119</v>
      </c>
      <c r="BJ44">
        <v>119</v>
      </c>
      <c r="BK44">
        <v>144</v>
      </c>
      <c r="BL44">
        <v>144</v>
      </c>
    </row>
    <row r="45" spans="2:64" x14ac:dyDescent="0.25">
      <c r="B45" t="s">
        <v>49</v>
      </c>
      <c r="C45">
        <v>53.709800000000001</v>
      </c>
      <c r="D45">
        <v>27.953399999999998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9</v>
      </c>
      <c r="BB45">
        <v>9</v>
      </c>
      <c r="BC45">
        <v>12</v>
      </c>
      <c r="BD45">
        <v>27</v>
      </c>
      <c r="BE45">
        <v>27</v>
      </c>
      <c r="BF45">
        <v>27</v>
      </c>
      <c r="BG45">
        <v>36</v>
      </c>
      <c r="BH45">
        <v>36</v>
      </c>
      <c r="BI45">
        <v>51</v>
      </c>
      <c r="BJ45">
        <v>51</v>
      </c>
      <c r="BK45">
        <v>69</v>
      </c>
      <c r="BL45">
        <v>76</v>
      </c>
    </row>
    <row r="46" spans="2:64" x14ac:dyDescent="0.25">
      <c r="B46" t="s">
        <v>50</v>
      </c>
      <c r="C46">
        <v>64.963099999999997</v>
      </c>
      <c r="D46">
        <v>-19.020800000000001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3</v>
      </c>
      <c r="AS46">
        <v>6</v>
      </c>
      <c r="AT46">
        <v>11</v>
      </c>
      <c r="AU46">
        <v>26</v>
      </c>
      <c r="AV46">
        <v>34</v>
      </c>
      <c r="AW46">
        <v>43</v>
      </c>
      <c r="AX46">
        <v>50</v>
      </c>
      <c r="AY46">
        <v>50</v>
      </c>
      <c r="AZ46">
        <v>58</v>
      </c>
      <c r="BA46">
        <v>69</v>
      </c>
      <c r="BB46">
        <v>85</v>
      </c>
      <c r="BC46">
        <v>103</v>
      </c>
      <c r="BD46">
        <v>134</v>
      </c>
      <c r="BE46">
        <v>156</v>
      </c>
      <c r="BF46">
        <v>171</v>
      </c>
      <c r="BG46">
        <v>180</v>
      </c>
      <c r="BH46">
        <v>220</v>
      </c>
      <c r="BI46">
        <v>250</v>
      </c>
      <c r="BJ46">
        <v>330</v>
      </c>
      <c r="BK46">
        <v>409</v>
      </c>
      <c r="BL46">
        <v>473</v>
      </c>
    </row>
    <row r="47" spans="2:64" x14ac:dyDescent="0.25">
      <c r="B47" t="s">
        <v>51</v>
      </c>
      <c r="C47">
        <v>55.169400000000003</v>
      </c>
      <c r="D47">
        <v>23.8813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3</v>
      </c>
      <c r="BD47">
        <v>6</v>
      </c>
      <c r="BE47">
        <v>8</v>
      </c>
      <c r="BF47">
        <v>12</v>
      </c>
      <c r="BG47">
        <v>17</v>
      </c>
      <c r="BH47">
        <v>25</v>
      </c>
      <c r="BI47">
        <v>27</v>
      </c>
      <c r="BJ47">
        <v>36</v>
      </c>
      <c r="BK47">
        <v>49</v>
      </c>
      <c r="BL47">
        <v>83</v>
      </c>
    </row>
    <row r="48" spans="2:64" x14ac:dyDescent="0.25">
      <c r="B48" t="s">
        <v>52</v>
      </c>
      <c r="C48">
        <v>23.634499999999999</v>
      </c>
      <c r="D48">
        <v>-102.5528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6</v>
      </c>
      <c r="AX48">
        <v>6</v>
      </c>
      <c r="AY48">
        <v>7</v>
      </c>
      <c r="AZ48">
        <v>7</v>
      </c>
      <c r="BA48">
        <v>7</v>
      </c>
      <c r="BB48">
        <v>8</v>
      </c>
      <c r="BC48">
        <v>12</v>
      </c>
      <c r="BD48">
        <v>12</v>
      </c>
      <c r="BE48">
        <v>26</v>
      </c>
      <c r="BF48">
        <v>41</v>
      </c>
      <c r="BG48">
        <v>53</v>
      </c>
      <c r="BH48">
        <v>82</v>
      </c>
      <c r="BI48">
        <v>93</v>
      </c>
      <c r="BJ48">
        <v>118</v>
      </c>
      <c r="BK48">
        <v>164</v>
      </c>
      <c r="BL48">
        <v>203</v>
      </c>
    </row>
    <row r="49" spans="1:64" x14ac:dyDescent="0.25">
      <c r="B49" t="s">
        <v>53</v>
      </c>
      <c r="C49">
        <v>-40.900599999999997</v>
      </c>
      <c r="D49">
        <v>174.886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4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6</v>
      </c>
      <c r="BF49">
        <v>8</v>
      </c>
      <c r="BG49">
        <v>8</v>
      </c>
      <c r="BH49">
        <v>12</v>
      </c>
      <c r="BI49">
        <v>20</v>
      </c>
      <c r="BJ49">
        <v>28</v>
      </c>
      <c r="BK49">
        <v>39</v>
      </c>
      <c r="BL49">
        <v>52</v>
      </c>
    </row>
    <row r="50" spans="1:64" x14ac:dyDescent="0.25">
      <c r="B50" t="s">
        <v>54</v>
      </c>
      <c r="C50">
        <v>9.0820000000000007</v>
      </c>
      <c r="D50">
        <v>8.6753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3</v>
      </c>
      <c r="BI50">
        <v>8</v>
      </c>
      <c r="BJ50">
        <v>8</v>
      </c>
      <c r="BK50">
        <v>12</v>
      </c>
      <c r="BL50">
        <v>22</v>
      </c>
    </row>
    <row r="51" spans="1:64" x14ac:dyDescent="0.25">
      <c r="A51" t="s">
        <v>55</v>
      </c>
      <c r="B51" t="s">
        <v>12</v>
      </c>
      <c r="C51">
        <v>-31.950500000000002</v>
      </c>
      <c r="D51">
        <v>115.8605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4</v>
      </c>
      <c r="BA51">
        <v>6</v>
      </c>
      <c r="BB51">
        <v>9</v>
      </c>
      <c r="BC51">
        <v>9</v>
      </c>
      <c r="BD51">
        <v>14</v>
      </c>
      <c r="BE51">
        <v>17</v>
      </c>
      <c r="BF51">
        <v>17</v>
      </c>
      <c r="BG51">
        <v>28</v>
      </c>
      <c r="BH51">
        <v>31</v>
      </c>
      <c r="BI51">
        <v>35</v>
      </c>
      <c r="BJ51">
        <v>52</v>
      </c>
      <c r="BK51">
        <v>64</v>
      </c>
      <c r="BL51">
        <v>90</v>
      </c>
    </row>
    <row r="52" spans="1:64" x14ac:dyDescent="0.25">
      <c r="B52" t="s">
        <v>56</v>
      </c>
      <c r="C52">
        <v>53.142400000000002</v>
      </c>
      <c r="D52">
        <v>-7.6920999999999999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2</v>
      </c>
      <c r="AU52">
        <v>6</v>
      </c>
      <c r="AV52">
        <v>6</v>
      </c>
      <c r="AW52">
        <v>18</v>
      </c>
      <c r="AX52">
        <v>18</v>
      </c>
      <c r="AY52">
        <v>19</v>
      </c>
      <c r="AZ52">
        <v>21</v>
      </c>
      <c r="BA52">
        <v>34</v>
      </c>
      <c r="BB52">
        <v>43</v>
      </c>
      <c r="BC52">
        <v>43</v>
      </c>
      <c r="BD52">
        <v>90</v>
      </c>
      <c r="BE52">
        <v>129</v>
      </c>
      <c r="BF52">
        <v>129</v>
      </c>
      <c r="BG52">
        <v>169</v>
      </c>
      <c r="BH52">
        <v>223</v>
      </c>
      <c r="BI52">
        <v>292</v>
      </c>
      <c r="BJ52">
        <v>557</v>
      </c>
      <c r="BK52">
        <v>683</v>
      </c>
      <c r="BL52">
        <v>785</v>
      </c>
    </row>
    <row r="53" spans="1:64" x14ac:dyDescent="0.25">
      <c r="B53" t="s">
        <v>57</v>
      </c>
      <c r="C53">
        <v>49.815300000000001</v>
      </c>
      <c r="D53">
        <v>6.1295999999999999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3</v>
      </c>
      <c r="AZ53">
        <v>3</v>
      </c>
      <c r="BA53">
        <v>5</v>
      </c>
      <c r="BB53">
        <v>7</v>
      </c>
      <c r="BC53">
        <v>19</v>
      </c>
      <c r="BD53">
        <v>34</v>
      </c>
      <c r="BE53">
        <v>51</v>
      </c>
      <c r="BF53">
        <v>59</v>
      </c>
      <c r="BG53">
        <v>77</v>
      </c>
      <c r="BH53">
        <v>140</v>
      </c>
      <c r="BI53">
        <v>203</v>
      </c>
      <c r="BJ53">
        <v>335</v>
      </c>
      <c r="BK53">
        <v>484</v>
      </c>
      <c r="BL53">
        <v>670</v>
      </c>
    </row>
    <row r="54" spans="1:64" x14ac:dyDescent="0.25">
      <c r="B54" t="s">
        <v>58</v>
      </c>
      <c r="C54">
        <v>43.7333</v>
      </c>
      <c r="D54">
        <v>7.4166999999999996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7</v>
      </c>
      <c r="BJ54">
        <v>7</v>
      </c>
      <c r="BK54">
        <v>11</v>
      </c>
      <c r="BL54">
        <v>11</v>
      </c>
    </row>
    <row r="55" spans="1:64" x14ac:dyDescent="0.25">
      <c r="B55" t="s">
        <v>59</v>
      </c>
      <c r="C55">
        <v>25.354800000000001</v>
      </c>
      <c r="D55">
        <v>51.183900000000001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3</v>
      </c>
      <c r="AS55">
        <v>3</v>
      </c>
      <c r="AT55">
        <v>7</v>
      </c>
      <c r="AU55">
        <v>8</v>
      </c>
      <c r="AV55">
        <v>8</v>
      </c>
      <c r="AW55">
        <v>8</v>
      </c>
      <c r="AX55">
        <v>8</v>
      </c>
      <c r="AY55">
        <v>15</v>
      </c>
      <c r="AZ55">
        <v>18</v>
      </c>
      <c r="BA55">
        <v>24</v>
      </c>
      <c r="BB55">
        <v>262</v>
      </c>
      <c r="BC55">
        <v>262</v>
      </c>
      <c r="BD55">
        <v>320</v>
      </c>
      <c r="BE55">
        <v>337</v>
      </c>
      <c r="BF55">
        <v>401</v>
      </c>
      <c r="BG55">
        <v>439</v>
      </c>
      <c r="BH55">
        <v>439</v>
      </c>
      <c r="BI55">
        <v>452</v>
      </c>
      <c r="BJ55">
        <v>460</v>
      </c>
      <c r="BK55">
        <v>470</v>
      </c>
      <c r="BL55">
        <v>481</v>
      </c>
    </row>
    <row r="56" spans="1:64" x14ac:dyDescent="0.25">
      <c r="B56" t="s">
        <v>60</v>
      </c>
      <c r="C56">
        <v>-1.8311999999999999</v>
      </c>
      <c r="D56">
        <v>-78.183400000000006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6</v>
      </c>
      <c r="AT56">
        <v>7</v>
      </c>
      <c r="AU56">
        <v>10</v>
      </c>
      <c r="AV56">
        <v>13</v>
      </c>
      <c r="AW56">
        <v>13</v>
      </c>
      <c r="AX56">
        <v>13</v>
      </c>
      <c r="AY56">
        <v>14</v>
      </c>
      <c r="AZ56">
        <v>15</v>
      </c>
      <c r="BA56">
        <v>15</v>
      </c>
      <c r="BB56">
        <v>17</v>
      </c>
      <c r="BC56">
        <v>17</v>
      </c>
      <c r="BD56">
        <v>17</v>
      </c>
      <c r="BE56">
        <v>28</v>
      </c>
      <c r="BF56">
        <v>28</v>
      </c>
      <c r="BG56">
        <v>37</v>
      </c>
      <c r="BH56">
        <v>58</v>
      </c>
      <c r="BI56">
        <v>111</v>
      </c>
      <c r="BJ56">
        <v>199</v>
      </c>
      <c r="BK56">
        <v>367</v>
      </c>
      <c r="BL56">
        <v>506</v>
      </c>
    </row>
    <row r="57" spans="1:64" x14ac:dyDescent="0.25">
      <c r="B57" t="s">
        <v>61</v>
      </c>
      <c r="C57">
        <v>40.143099999999997</v>
      </c>
      <c r="D57">
        <v>47.576900000000002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3</v>
      </c>
      <c r="AT57">
        <v>3</v>
      </c>
      <c r="AU57">
        <v>3</v>
      </c>
      <c r="AV57">
        <v>6</v>
      </c>
      <c r="AW57">
        <v>6</v>
      </c>
      <c r="AX57">
        <v>9</v>
      </c>
      <c r="AY57">
        <v>9</v>
      </c>
      <c r="AZ57">
        <v>9</v>
      </c>
      <c r="BA57">
        <v>11</v>
      </c>
      <c r="BB57">
        <v>11</v>
      </c>
      <c r="BC57">
        <v>11</v>
      </c>
      <c r="BD57">
        <v>15</v>
      </c>
      <c r="BE57">
        <v>15</v>
      </c>
      <c r="BF57">
        <v>23</v>
      </c>
      <c r="BG57">
        <v>15</v>
      </c>
      <c r="BH57">
        <v>28</v>
      </c>
      <c r="BI57">
        <v>28</v>
      </c>
      <c r="BJ57">
        <v>44</v>
      </c>
      <c r="BK57">
        <v>44</v>
      </c>
      <c r="BL57">
        <v>53</v>
      </c>
    </row>
    <row r="58" spans="1:64" x14ac:dyDescent="0.25">
      <c r="B58" t="s">
        <v>62</v>
      </c>
      <c r="C58">
        <v>40.069099999999999</v>
      </c>
      <c r="D58">
        <v>45.038200000000003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4</v>
      </c>
      <c r="BD58">
        <v>8</v>
      </c>
      <c r="BE58">
        <v>18</v>
      </c>
      <c r="BF58">
        <v>26</v>
      </c>
      <c r="BG58">
        <v>52</v>
      </c>
      <c r="BH58">
        <v>78</v>
      </c>
      <c r="BI58">
        <v>84</v>
      </c>
      <c r="BJ58">
        <v>115</v>
      </c>
      <c r="BK58">
        <v>136</v>
      </c>
      <c r="BL58">
        <v>160</v>
      </c>
    </row>
    <row r="59" spans="1:64" x14ac:dyDescent="0.25">
      <c r="B59" t="s">
        <v>63</v>
      </c>
      <c r="C59">
        <v>18.735700000000001</v>
      </c>
      <c r="D59">
        <v>-70.162700000000001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11</v>
      </c>
      <c r="BF59">
        <v>11</v>
      </c>
      <c r="BG59">
        <v>11</v>
      </c>
      <c r="BH59">
        <v>21</v>
      </c>
      <c r="BI59">
        <v>21</v>
      </c>
      <c r="BJ59">
        <v>34</v>
      </c>
      <c r="BK59">
        <v>72</v>
      </c>
      <c r="BL59">
        <v>112</v>
      </c>
    </row>
    <row r="60" spans="1:64" x14ac:dyDescent="0.25">
      <c r="B60" t="s">
        <v>64</v>
      </c>
      <c r="C60">
        <v>-0.7893</v>
      </c>
      <c r="D60">
        <v>113.9213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4</v>
      </c>
      <c r="AY60">
        <v>6</v>
      </c>
      <c r="AZ60">
        <v>19</v>
      </c>
      <c r="BA60">
        <v>27</v>
      </c>
      <c r="BB60">
        <v>34</v>
      </c>
      <c r="BC60">
        <v>34</v>
      </c>
      <c r="BD60">
        <v>69</v>
      </c>
      <c r="BE60">
        <v>96</v>
      </c>
      <c r="BF60">
        <v>117</v>
      </c>
      <c r="BG60">
        <v>134</v>
      </c>
      <c r="BH60">
        <v>172</v>
      </c>
      <c r="BI60">
        <v>227</v>
      </c>
      <c r="BJ60">
        <v>311</v>
      </c>
      <c r="BK60">
        <v>369</v>
      </c>
      <c r="BL60">
        <v>450</v>
      </c>
    </row>
    <row r="61" spans="1:64" x14ac:dyDescent="0.25">
      <c r="B61" t="s">
        <v>65</v>
      </c>
      <c r="C61">
        <v>39.399900000000002</v>
      </c>
      <c r="D61">
        <v>-8.2245000000000008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5</v>
      </c>
      <c r="AV61">
        <v>8</v>
      </c>
      <c r="AW61">
        <v>13</v>
      </c>
      <c r="AX61">
        <v>20</v>
      </c>
      <c r="AY61">
        <v>30</v>
      </c>
      <c r="AZ61">
        <v>30</v>
      </c>
      <c r="BA61">
        <v>41</v>
      </c>
      <c r="BB61">
        <v>59</v>
      </c>
      <c r="BC61">
        <v>59</v>
      </c>
      <c r="BD61">
        <v>112</v>
      </c>
      <c r="BE61">
        <v>169</v>
      </c>
      <c r="BF61">
        <v>245</v>
      </c>
      <c r="BG61">
        <v>331</v>
      </c>
      <c r="BH61">
        <v>448</v>
      </c>
      <c r="BI61">
        <v>448</v>
      </c>
      <c r="BJ61">
        <v>785</v>
      </c>
      <c r="BK61">
        <v>1020</v>
      </c>
      <c r="BL61">
        <v>1280</v>
      </c>
    </row>
    <row r="62" spans="1:64" x14ac:dyDescent="0.25">
      <c r="B62" t="s">
        <v>66</v>
      </c>
      <c r="C62">
        <v>42.506300000000003</v>
      </c>
      <c r="D62">
        <v>1.5218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2</v>
      </c>
      <c r="BH62">
        <v>39</v>
      </c>
      <c r="BI62">
        <v>39</v>
      </c>
      <c r="BJ62">
        <v>53</v>
      </c>
      <c r="BK62">
        <v>75</v>
      </c>
      <c r="BL62">
        <v>88</v>
      </c>
    </row>
    <row r="63" spans="1:64" x14ac:dyDescent="0.25">
      <c r="A63" t="s">
        <v>67</v>
      </c>
      <c r="B63" t="s">
        <v>12</v>
      </c>
      <c r="C63">
        <v>-41.454500000000003</v>
      </c>
      <c r="D63">
        <v>145.97069999999999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5</v>
      </c>
      <c r="BE63">
        <v>5</v>
      </c>
      <c r="BF63">
        <v>6</v>
      </c>
      <c r="BG63">
        <v>7</v>
      </c>
      <c r="BH63">
        <v>7</v>
      </c>
      <c r="BI63">
        <v>10</v>
      </c>
      <c r="BJ63">
        <v>10</v>
      </c>
      <c r="BK63">
        <v>10</v>
      </c>
      <c r="BL63">
        <v>16</v>
      </c>
    </row>
    <row r="64" spans="1:64" x14ac:dyDescent="0.25">
      <c r="B64" t="s">
        <v>68</v>
      </c>
      <c r="C64">
        <v>56.879600000000003</v>
      </c>
      <c r="D64">
        <v>24.603200000000001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6</v>
      </c>
      <c r="BA64">
        <v>8</v>
      </c>
      <c r="BB64">
        <v>10</v>
      </c>
      <c r="BC64">
        <v>10</v>
      </c>
      <c r="BD64">
        <v>17</v>
      </c>
      <c r="BE64">
        <v>26</v>
      </c>
      <c r="BF64">
        <v>30</v>
      </c>
      <c r="BG64">
        <v>34</v>
      </c>
      <c r="BH64">
        <v>49</v>
      </c>
      <c r="BI64">
        <v>71</v>
      </c>
      <c r="BJ64">
        <v>86</v>
      </c>
      <c r="BK64">
        <v>111</v>
      </c>
      <c r="BL64">
        <v>124</v>
      </c>
    </row>
    <row r="65" spans="1:64" x14ac:dyDescent="0.25">
      <c r="B65" t="s">
        <v>69</v>
      </c>
      <c r="C65">
        <v>31.791699999999999</v>
      </c>
      <c r="D65">
        <v>-7.0926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3</v>
      </c>
      <c r="BB65">
        <v>5</v>
      </c>
      <c r="BC65">
        <v>6</v>
      </c>
      <c r="BD65">
        <v>7</v>
      </c>
      <c r="BE65">
        <v>17</v>
      </c>
      <c r="BF65">
        <v>28</v>
      </c>
      <c r="BG65">
        <v>29</v>
      </c>
      <c r="BH65">
        <v>38</v>
      </c>
      <c r="BI65">
        <v>49</v>
      </c>
      <c r="BJ65">
        <v>63</v>
      </c>
      <c r="BK65">
        <v>77</v>
      </c>
      <c r="BL65">
        <v>96</v>
      </c>
    </row>
    <row r="66" spans="1:64" x14ac:dyDescent="0.25">
      <c r="B66" t="s">
        <v>70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5</v>
      </c>
      <c r="AW66">
        <v>5</v>
      </c>
      <c r="AX66">
        <v>5</v>
      </c>
      <c r="AY66">
        <v>11</v>
      </c>
      <c r="AZ66">
        <v>15</v>
      </c>
      <c r="BA66">
        <v>20</v>
      </c>
      <c r="BB66">
        <v>21</v>
      </c>
      <c r="BC66">
        <v>45</v>
      </c>
      <c r="BD66">
        <v>86</v>
      </c>
      <c r="BE66">
        <v>103</v>
      </c>
      <c r="BF66">
        <v>103</v>
      </c>
      <c r="BG66">
        <v>118</v>
      </c>
      <c r="BH66">
        <v>171</v>
      </c>
      <c r="BI66">
        <v>171</v>
      </c>
      <c r="BJ66">
        <v>274</v>
      </c>
      <c r="BK66">
        <v>344</v>
      </c>
      <c r="BL66">
        <v>392</v>
      </c>
    </row>
    <row r="67" spans="1:64" x14ac:dyDescent="0.25">
      <c r="B67" t="s">
        <v>71</v>
      </c>
      <c r="C67">
        <v>14.497400000000001</v>
      </c>
      <c r="D67">
        <v>-14.452400000000001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10</v>
      </c>
      <c r="BE67">
        <v>10</v>
      </c>
      <c r="BF67">
        <v>24</v>
      </c>
      <c r="BG67">
        <v>24</v>
      </c>
      <c r="BH67">
        <v>26</v>
      </c>
      <c r="BI67">
        <v>31</v>
      </c>
      <c r="BJ67">
        <v>31</v>
      </c>
      <c r="BK67">
        <v>38</v>
      </c>
      <c r="BL67">
        <v>47</v>
      </c>
    </row>
    <row r="68" spans="1:64" x14ac:dyDescent="0.25">
      <c r="B68" t="s">
        <v>72</v>
      </c>
      <c r="C68">
        <v>-38.4161</v>
      </c>
      <c r="D68">
        <v>-63.616700000000002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8</v>
      </c>
      <c r="AY68">
        <v>12</v>
      </c>
      <c r="AZ68">
        <v>12</v>
      </c>
      <c r="BA68">
        <v>17</v>
      </c>
      <c r="BB68">
        <v>19</v>
      </c>
      <c r="BC68">
        <v>19</v>
      </c>
      <c r="BD68">
        <v>31</v>
      </c>
      <c r="BE68">
        <v>34</v>
      </c>
      <c r="BF68">
        <v>45</v>
      </c>
      <c r="BG68">
        <v>56</v>
      </c>
      <c r="BH68">
        <v>68</v>
      </c>
      <c r="BI68">
        <v>79</v>
      </c>
      <c r="BJ68">
        <v>97</v>
      </c>
      <c r="BK68">
        <v>128</v>
      </c>
      <c r="BL68">
        <v>158</v>
      </c>
    </row>
    <row r="69" spans="1:64" x14ac:dyDescent="0.25">
      <c r="B69" t="s">
        <v>73</v>
      </c>
      <c r="C69">
        <v>-35.6751</v>
      </c>
      <c r="D69">
        <v>-71.543000000000006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4</v>
      </c>
      <c r="AW69">
        <v>4</v>
      </c>
      <c r="AX69">
        <v>4</v>
      </c>
      <c r="AY69">
        <v>8</v>
      </c>
      <c r="AZ69">
        <v>8</v>
      </c>
      <c r="BA69">
        <v>13</v>
      </c>
      <c r="BB69">
        <v>23</v>
      </c>
      <c r="BC69">
        <v>23</v>
      </c>
      <c r="BD69">
        <v>43</v>
      </c>
      <c r="BE69">
        <v>61</v>
      </c>
      <c r="BF69">
        <v>74</v>
      </c>
      <c r="BG69">
        <v>155</v>
      </c>
      <c r="BH69">
        <v>201</v>
      </c>
      <c r="BI69">
        <v>238</v>
      </c>
      <c r="BJ69">
        <v>238</v>
      </c>
      <c r="BK69">
        <v>434</v>
      </c>
      <c r="BL69">
        <v>537</v>
      </c>
    </row>
    <row r="70" spans="1:64" x14ac:dyDescent="0.25">
      <c r="B70" t="s">
        <v>74</v>
      </c>
      <c r="C70">
        <v>31.24</v>
      </c>
      <c r="D70">
        <v>36.51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8</v>
      </c>
      <c r="BG70">
        <v>17</v>
      </c>
      <c r="BH70">
        <v>34</v>
      </c>
      <c r="BI70">
        <v>52</v>
      </c>
      <c r="BJ70">
        <v>69</v>
      </c>
      <c r="BK70">
        <v>85</v>
      </c>
      <c r="BL70">
        <v>85</v>
      </c>
    </row>
    <row r="71" spans="1:64" x14ac:dyDescent="0.25">
      <c r="B71" t="s">
        <v>75</v>
      </c>
      <c r="C71">
        <v>48.379399999999997</v>
      </c>
      <c r="D71">
        <v>31.165600000000001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3</v>
      </c>
      <c r="BE71">
        <v>3</v>
      </c>
      <c r="BF71">
        <v>3</v>
      </c>
      <c r="BG71">
        <v>7</v>
      </c>
      <c r="BH71">
        <v>14</v>
      </c>
      <c r="BI71">
        <v>14</v>
      </c>
      <c r="BJ71">
        <v>16</v>
      </c>
      <c r="BK71">
        <v>29</v>
      </c>
      <c r="BL71">
        <v>47</v>
      </c>
    </row>
    <row r="72" spans="1:64" x14ac:dyDescent="0.25">
      <c r="B72" t="s">
        <v>76</v>
      </c>
      <c r="C72">
        <v>47.162500000000001</v>
      </c>
      <c r="D72">
        <v>19.503299999999999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2</v>
      </c>
      <c r="AW72">
        <v>2</v>
      </c>
      <c r="AX72">
        <v>4</v>
      </c>
      <c r="AY72">
        <v>7</v>
      </c>
      <c r="AZ72">
        <v>9</v>
      </c>
      <c r="BA72">
        <v>9</v>
      </c>
      <c r="BB72">
        <v>13</v>
      </c>
      <c r="BC72">
        <v>13</v>
      </c>
      <c r="BD72">
        <v>19</v>
      </c>
      <c r="BE72">
        <v>30</v>
      </c>
      <c r="BF72">
        <v>32</v>
      </c>
      <c r="BG72">
        <v>39</v>
      </c>
      <c r="BH72">
        <v>50</v>
      </c>
      <c r="BI72">
        <v>58</v>
      </c>
      <c r="BJ72">
        <v>73</v>
      </c>
      <c r="BK72">
        <v>85</v>
      </c>
      <c r="BL72">
        <v>103</v>
      </c>
    </row>
    <row r="73" spans="1:64" x14ac:dyDescent="0.25">
      <c r="A73" t="s">
        <v>77</v>
      </c>
      <c r="B73" t="s">
        <v>12</v>
      </c>
      <c r="C73">
        <v>-12.4634</v>
      </c>
      <c r="D73">
        <v>130.84559999999999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3</v>
      </c>
    </row>
    <row r="74" spans="1:64" x14ac:dyDescent="0.25">
      <c r="B74" t="s">
        <v>78</v>
      </c>
      <c r="C74">
        <v>47.14</v>
      </c>
      <c r="D74">
        <v>9.5500000000000007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4</v>
      </c>
      <c r="BF74">
        <v>4</v>
      </c>
      <c r="BG74">
        <v>4</v>
      </c>
      <c r="BH74">
        <v>7</v>
      </c>
      <c r="BI74">
        <v>28</v>
      </c>
      <c r="BJ74">
        <v>28</v>
      </c>
      <c r="BK74">
        <v>28</v>
      </c>
      <c r="BL74">
        <v>37</v>
      </c>
    </row>
    <row r="75" spans="1:64" x14ac:dyDescent="0.25">
      <c r="B75" t="s">
        <v>79</v>
      </c>
      <c r="C75">
        <v>51.919400000000003</v>
      </c>
      <c r="D75">
        <v>19.145099999999999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5</v>
      </c>
      <c r="AX75">
        <v>5</v>
      </c>
      <c r="AY75">
        <v>11</v>
      </c>
      <c r="AZ75">
        <v>16</v>
      </c>
      <c r="BA75">
        <v>22</v>
      </c>
      <c r="BB75">
        <v>31</v>
      </c>
      <c r="BC75">
        <v>49</v>
      </c>
      <c r="BD75">
        <v>68</v>
      </c>
      <c r="BE75">
        <v>103</v>
      </c>
      <c r="BF75">
        <v>119</v>
      </c>
      <c r="BG75">
        <v>177</v>
      </c>
      <c r="BH75">
        <v>238</v>
      </c>
      <c r="BI75">
        <v>251</v>
      </c>
      <c r="BJ75">
        <v>355</v>
      </c>
      <c r="BK75">
        <v>425</v>
      </c>
      <c r="BL75">
        <v>536</v>
      </c>
    </row>
    <row r="76" spans="1:64" x14ac:dyDescent="0.25">
      <c r="B76" t="s">
        <v>80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2</v>
      </c>
      <c r="AZ76">
        <v>2</v>
      </c>
      <c r="BA76">
        <v>5</v>
      </c>
      <c r="BB76">
        <v>7</v>
      </c>
      <c r="BC76">
        <v>7</v>
      </c>
      <c r="BD76">
        <v>16</v>
      </c>
      <c r="BE76">
        <v>18</v>
      </c>
      <c r="BF76">
        <v>18</v>
      </c>
      <c r="BG76">
        <v>20</v>
      </c>
      <c r="BH76">
        <v>24</v>
      </c>
      <c r="BI76">
        <v>29</v>
      </c>
      <c r="BJ76">
        <v>39</v>
      </c>
      <c r="BK76">
        <v>54</v>
      </c>
      <c r="BL76">
        <v>60</v>
      </c>
    </row>
    <row r="77" spans="1:64" x14ac:dyDescent="0.25">
      <c r="B77" t="s">
        <v>81</v>
      </c>
      <c r="C77">
        <v>43.915900000000001</v>
      </c>
      <c r="D77">
        <v>17.679099999999998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  <c r="BK77">
        <v>89</v>
      </c>
      <c r="BL77">
        <v>93</v>
      </c>
    </row>
    <row r="78" spans="1:64" x14ac:dyDescent="0.25">
      <c r="B78" t="s">
        <v>82</v>
      </c>
      <c r="C78">
        <v>46.151200000000003</v>
      </c>
      <c r="D78">
        <v>14.9955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7</v>
      </c>
      <c r="AX78">
        <v>7</v>
      </c>
      <c r="AY78">
        <v>16</v>
      </c>
      <c r="AZ78">
        <v>16</v>
      </c>
      <c r="BA78">
        <v>31</v>
      </c>
      <c r="BB78">
        <v>57</v>
      </c>
      <c r="BC78">
        <v>89</v>
      </c>
      <c r="BD78">
        <v>141</v>
      </c>
      <c r="BE78">
        <v>181</v>
      </c>
      <c r="BF78">
        <v>219</v>
      </c>
      <c r="BG78">
        <v>253</v>
      </c>
      <c r="BH78">
        <v>275</v>
      </c>
      <c r="BI78">
        <v>275</v>
      </c>
      <c r="BJ78">
        <v>286</v>
      </c>
      <c r="BK78">
        <v>341</v>
      </c>
      <c r="BL78">
        <v>383</v>
      </c>
    </row>
    <row r="79" spans="1:64" x14ac:dyDescent="0.25">
      <c r="B79" t="s">
        <v>83</v>
      </c>
      <c r="C79">
        <v>-30.5595</v>
      </c>
      <c r="D79">
        <v>22.9375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3</v>
      </c>
      <c r="AZ79">
        <v>3</v>
      </c>
      <c r="BA79">
        <v>7</v>
      </c>
      <c r="BB79">
        <v>13</v>
      </c>
      <c r="BC79">
        <v>17</v>
      </c>
      <c r="BD79">
        <v>24</v>
      </c>
      <c r="BE79">
        <v>38</v>
      </c>
      <c r="BF79">
        <v>51</v>
      </c>
      <c r="BG79">
        <v>62</v>
      </c>
      <c r="BH79">
        <v>62</v>
      </c>
      <c r="BI79">
        <v>116</v>
      </c>
      <c r="BJ79">
        <v>150</v>
      </c>
      <c r="BK79">
        <v>202</v>
      </c>
      <c r="BL79">
        <v>240</v>
      </c>
    </row>
    <row r="80" spans="1:64" x14ac:dyDescent="0.25">
      <c r="B80" t="s">
        <v>84</v>
      </c>
      <c r="C80">
        <v>27.514199999999999</v>
      </c>
      <c r="D80">
        <v>90.433599999999998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</row>
    <row r="81" spans="1:64" x14ac:dyDescent="0.25">
      <c r="B81" t="s">
        <v>85</v>
      </c>
      <c r="C81">
        <v>3.8479999999999999</v>
      </c>
      <c r="D81">
        <v>11.5021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10</v>
      </c>
      <c r="BI81">
        <v>10</v>
      </c>
      <c r="BJ81">
        <v>13</v>
      </c>
      <c r="BK81">
        <v>20</v>
      </c>
      <c r="BL81">
        <v>27</v>
      </c>
    </row>
    <row r="82" spans="1:64" x14ac:dyDescent="0.25">
      <c r="B82" t="s">
        <v>86</v>
      </c>
      <c r="C82">
        <v>4.5709</v>
      </c>
      <c r="D82">
        <v>-74.297300000000007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9</v>
      </c>
      <c r="BC82">
        <v>9</v>
      </c>
      <c r="BD82">
        <v>13</v>
      </c>
      <c r="BE82">
        <v>22</v>
      </c>
      <c r="BF82">
        <v>34</v>
      </c>
      <c r="BG82">
        <v>54</v>
      </c>
      <c r="BH82">
        <v>65</v>
      </c>
      <c r="BI82">
        <v>93</v>
      </c>
      <c r="BJ82">
        <v>102</v>
      </c>
      <c r="BK82">
        <v>128</v>
      </c>
      <c r="BL82">
        <v>196</v>
      </c>
    </row>
    <row r="83" spans="1:64" x14ac:dyDescent="0.25">
      <c r="B83" t="s">
        <v>87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5</v>
      </c>
      <c r="AZ83">
        <v>9</v>
      </c>
      <c r="BA83">
        <v>9</v>
      </c>
      <c r="BB83">
        <v>13</v>
      </c>
      <c r="BC83">
        <v>22</v>
      </c>
      <c r="BD83">
        <v>23</v>
      </c>
      <c r="BE83">
        <v>26</v>
      </c>
      <c r="BF83">
        <v>27</v>
      </c>
      <c r="BG83">
        <v>35</v>
      </c>
      <c r="BH83">
        <v>41</v>
      </c>
      <c r="BI83">
        <v>50</v>
      </c>
      <c r="BJ83">
        <v>69</v>
      </c>
      <c r="BK83">
        <v>89</v>
      </c>
      <c r="BL83">
        <v>117</v>
      </c>
    </row>
    <row r="84" spans="1:64" x14ac:dyDescent="0.25">
      <c r="B84" t="s">
        <v>88</v>
      </c>
      <c r="C84">
        <v>-9.19</v>
      </c>
      <c r="D84">
        <v>-75.015199999999993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6</v>
      </c>
      <c r="AZ84">
        <v>7</v>
      </c>
      <c r="BA84">
        <v>11</v>
      </c>
      <c r="BB84">
        <v>11</v>
      </c>
      <c r="BC84">
        <v>15</v>
      </c>
      <c r="BD84">
        <v>28</v>
      </c>
      <c r="BE84">
        <v>38</v>
      </c>
      <c r="BF84">
        <v>43</v>
      </c>
      <c r="BG84">
        <v>86</v>
      </c>
      <c r="BH84">
        <v>117</v>
      </c>
      <c r="BI84">
        <v>145</v>
      </c>
      <c r="BJ84">
        <v>234</v>
      </c>
      <c r="BK84">
        <v>234</v>
      </c>
      <c r="BL84">
        <v>318</v>
      </c>
    </row>
    <row r="85" spans="1:64" x14ac:dyDescent="0.25">
      <c r="B85" t="s">
        <v>89</v>
      </c>
      <c r="C85">
        <v>44.016500000000001</v>
      </c>
      <c r="D85">
        <v>21.0059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5</v>
      </c>
      <c r="BB85">
        <v>12</v>
      </c>
      <c r="BC85">
        <v>19</v>
      </c>
      <c r="BD85">
        <v>35</v>
      </c>
      <c r="BE85">
        <v>46</v>
      </c>
      <c r="BF85">
        <v>48</v>
      </c>
      <c r="BG85">
        <v>55</v>
      </c>
      <c r="BH85">
        <v>65</v>
      </c>
      <c r="BI85">
        <v>83</v>
      </c>
      <c r="BJ85">
        <v>103</v>
      </c>
      <c r="BK85">
        <v>135</v>
      </c>
      <c r="BL85">
        <v>171</v>
      </c>
    </row>
    <row r="86" spans="1:64" x14ac:dyDescent="0.25">
      <c r="B86" t="s">
        <v>90</v>
      </c>
      <c r="C86">
        <v>48.668999999999997</v>
      </c>
      <c r="D86">
        <v>19.699000000000002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3</v>
      </c>
      <c r="AZ86">
        <v>3</v>
      </c>
      <c r="BA86">
        <v>7</v>
      </c>
      <c r="BB86">
        <v>10</v>
      </c>
      <c r="BC86">
        <v>16</v>
      </c>
      <c r="BD86">
        <v>32</v>
      </c>
      <c r="BE86">
        <v>44</v>
      </c>
      <c r="BF86">
        <v>54</v>
      </c>
      <c r="BG86">
        <v>63</v>
      </c>
      <c r="BH86">
        <v>72</v>
      </c>
      <c r="BI86">
        <v>105</v>
      </c>
      <c r="BJ86">
        <v>123</v>
      </c>
      <c r="BK86">
        <v>137</v>
      </c>
      <c r="BL86">
        <v>178</v>
      </c>
    </row>
    <row r="87" spans="1:64" x14ac:dyDescent="0.25">
      <c r="B87" t="s">
        <v>91</v>
      </c>
      <c r="C87">
        <v>8.6195000000000004</v>
      </c>
      <c r="D87">
        <v>0.82479999999999998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9</v>
      </c>
      <c r="BL87">
        <v>16</v>
      </c>
    </row>
    <row r="88" spans="1:64" x14ac:dyDescent="0.25">
      <c r="B88" t="s">
        <v>92</v>
      </c>
      <c r="C88">
        <v>35.9375</v>
      </c>
      <c r="D88">
        <v>14.375400000000001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3</v>
      </c>
      <c r="AZ88">
        <v>3</v>
      </c>
      <c r="BA88">
        <v>5</v>
      </c>
      <c r="BB88">
        <v>6</v>
      </c>
      <c r="BC88">
        <v>6</v>
      </c>
      <c r="BD88">
        <v>12</v>
      </c>
      <c r="BE88">
        <v>18</v>
      </c>
      <c r="BF88">
        <v>21</v>
      </c>
      <c r="BG88">
        <v>30</v>
      </c>
      <c r="BH88">
        <v>38</v>
      </c>
      <c r="BI88">
        <v>38</v>
      </c>
      <c r="BJ88">
        <v>53</v>
      </c>
      <c r="BK88">
        <v>64</v>
      </c>
      <c r="BL88">
        <v>73</v>
      </c>
    </row>
    <row r="89" spans="1:64" x14ac:dyDescent="0.25">
      <c r="B89" t="s">
        <v>93</v>
      </c>
      <c r="C89">
        <v>14.641500000000001</v>
      </c>
      <c r="D89">
        <v>-61.0242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2</v>
      </c>
      <c r="AZ89">
        <v>2</v>
      </c>
      <c r="BA89">
        <v>2</v>
      </c>
      <c r="BB89">
        <v>3</v>
      </c>
      <c r="BC89">
        <v>3</v>
      </c>
      <c r="BD89">
        <v>3</v>
      </c>
      <c r="BE89">
        <v>9</v>
      </c>
      <c r="BF89">
        <v>9</v>
      </c>
      <c r="BG89">
        <v>15</v>
      </c>
      <c r="BH89">
        <v>16</v>
      </c>
      <c r="BI89">
        <v>19</v>
      </c>
      <c r="BJ89">
        <v>23</v>
      </c>
      <c r="BK89">
        <v>32</v>
      </c>
      <c r="BL89">
        <v>32</v>
      </c>
    </row>
    <row r="90" spans="1:64" x14ac:dyDescent="0.25">
      <c r="B90" t="s">
        <v>94</v>
      </c>
      <c r="C90">
        <v>42.733899999999998</v>
      </c>
      <c r="D90">
        <v>25.485800000000001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4</v>
      </c>
      <c r="BA90">
        <v>4</v>
      </c>
      <c r="BB90">
        <v>7</v>
      </c>
      <c r="BC90">
        <v>7</v>
      </c>
      <c r="BD90">
        <v>23</v>
      </c>
      <c r="BE90">
        <v>41</v>
      </c>
      <c r="BF90">
        <v>51</v>
      </c>
      <c r="BG90">
        <v>52</v>
      </c>
      <c r="BH90">
        <v>67</v>
      </c>
      <c r="BI90">
        <v>92</v>
      </c>
      <c r="BJ90">
        <v>94</v>
      </c>
      <c r="BK90">
        <v>127</v>
      </c>
      <c r="BL90">
        <v>163</v>
      </c>
    </row>
    <row r="91" spans="1:64" x14ac:dyDescent="0.25">
      <c r="B91" t="s">
        <v>95</v>
      </c>
      <c r="C91">
        <v>3.2027999999999999</v>
      </c>
      <c r="D91">
        <v>73.220699999999994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6</v>
      </c>
      <c r="BB91">
        <v>8</v>
      </c>
      <c r="BC91">
        <v>8</v>
      </c>
      <c r="BD91">
        <v>9</v>
      </c>
      <c r="BE91">
        <v>10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  <c r="BL91">
        <v>13</v>
      </c>
    </row>
    <row r="92" spans="1:64" x14ac:dyDescent="0.25">
      <c r="B92" t="s">
        <v>96</v>
      </c>
      <c r="C92">
        <v>23.684999999999999</v>
      </c>
      <c r="D92">
        <v>90.356300000000005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5</v>
      </c>
      <c r="BG92">
        <v>8</v>
      </c>
      <c r="BH92">
        <v>10</v>
      </c>
      <c r="BI92">
        <v>14</v>
      </c>
      <c r="BJ92">
        <v>17</v>
      </c>
      <c r="BK92">
        <v>20</v>
      </c>
      <c r="BL92">
        <v>25</v>
      </c>
    </row>
    <row r="93" spans="1:64" x14ac:dyDescent="0.25">
      <c r="B93" t="s">
        <v>97</v>
      </c>
      <c r="C93">
        <v>-23.442499999999999</v>
      </c>
      <c r="D93">
        <v>-58.443800000000003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5</v>
      </c>
      <c r="BC93">
        <v>5</v>
      </c>
      <c r="BD93">
        <v>6</v>
      </c>
      <c r="BE93">
        <v>6</v>
      </c>
      <c r="BF93">
        <v>6</v>
      </c>
      <c r="BG93">
        <v>8</v>
      </c>
      <c r="BH93">
        <v>9</v>
      </c>
      <c r="BI93">
        <v>11</v>
      </c>
      <c r="BJ93">
        <v>11</v>
      </c>
      <c r="BK93">
        <v>13</v>
      </c>
      <c r="BL93">
        <v>18</v>
      </c>
    </row>
    <row r="94" spans="1:64" x14ac:dyDescent="0.25">
      <c r="A94" t="s">
        <v>98</v>
      </c>
      <c r="B94" t="s">
        <v>10</v>
      </c>
      <c r="C94">
        <v>51.253799999999998</v>
      </c>
      <c r="D94">
        <v>-85.3232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4</v>
      </c>
      <c r="AM94">
        <v>4</v>
      </c>
      <c r="AN94">
        <v>4</v>
      </c>
      <c r="AO94">
        <v>6</v>
      </c>
      <c r="AP94">
        <v>6</v>
      </c>
      <c r="AQ94">
        <v>11</v>
      </c>
      <c r="AR94">
        <v>15</v>
      </c>
      <c r="AS94">
        <v>18</v>
      </c>
      <c r="AT94">
        <v>20</v>
      </c>
      <c r="AU94">
        <v>20</v>
      </c>
      <c r="AV94">
        <v>22</v>
      </c>
      <c r="AW94">
        <v>25</v>
      </c>
      <c r="AX94">
        <v>28</v>
      </c>
      <c r="AY94">
        <v>29</v>
      </c>
      <c r="AZ94">
        <v>34</v>
      </c>
      <c r="BA94">
        <v>36</v>
      </c>
      <c r="BB94">
        <v>41</v>
      </c>
      <c r="BC94">
        <v>42</v>
      </c>
      <c r="BD94">
        <v>74</v>
      </c>
      <c r="BE94">
        <v>79</v>
      </c>
      <c r="BF94">
        <v>104</v>
      </c>
      <c r="BG94">
        <v>177</v>
      </c>
      <c r="BH94">
        <v>185</v>
      </c>
      <c r="BI94">
        <v>221</v>
      </c>
      <c r="BJ94">
        <v>257</v>
      </c>
      <c r="BK94">
        <v>308</v>
      </c>
      <c r="BL94">
        <v>377</v>
      </c>
    </row>
    <row r="95" spans="1:64" x14ac:dyDescent="0.25">
      <c r="A95" t="s">
        <v>99</v>
      </c>
      <c r="B95" t="s">
        <v>10</v>
      </c>
      <c r="C95">
        <v>53.933300000000003</v>
      </c>
      <c r="D95">
        <v>-116.5765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2</v>
      </c>
      <c r="AY95">
        <v>4</v>
      </c>
      <c r="AZ95">
        <v>7</v>
      </c>
      <c r="BA95">
        <v>7</v>
      </c>
      <c r="BB95">
        <v>19</v>
      </c>
      <c r="BC95">
        <v>19</v>
      </c>
      <c r="BD95">
        <v>29</v>
      </c>
      <c r="BE95">
        <v>29</v>
      </c>
      <c r="BF95">
        <v>39</v>
      </c>
      <c r="BG95">
        <v>56</v>
      </c>
      <c r="BH95">
        <v>74</v>
      </c>
      <c r="BI95">
        <v>97</v>
      </c>
      <c r="BJ95">
        <v>119</v>
      </c>
      <c r="BK95">
        <v>146</v>
      </c>
      <c r="BL95">
        <v>195</v>
      </c>
    </row>
    <row r="96" spans="1:64" x14ac:dyDescent="0.25">
      <c r="A96" t="s">
        <v>100</v>
      </c>
      <c r="B96" t="s">
        <v>10</v>
      </c>
      <c r="C96">
        <v>52.939900000000002</v>
      </c>
      <c r="D96">
        <v>-73.549099999999996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4</v>
      </c>
      <c r="AZ96">
        <v>4</v>
      </c>
      <c r="BA96">
        <v>4</v>
      </c>
      <c r="BB96">
        <v>8</v>
      </c>
      <c r="BC96">
        <v>9</v>
      </c>
      <c r="BD96">
        <v>17</v>
      </c>
      <c r="BE96">
        <v>17</v>
      </c>
      <c r="BF96">
        <v>24</v>
      </c>
      <c r="BG96">
        <v>50</v>
      </c>
      <c r="BH96">
        <v>74</v>
      </c>
      <c r="BI96">
        <v>94</v>
      </c>
      <c r="BJ96">
        <v>121</v>
      </c>
      <c r="BK96">
        <v>139</v>
      </c>
      <c r="BL96">
        <v>181</v>
      </c>
    </row>
    <row r="97" spans="1:64" x14ac:dyDescent="0.25">
      <c r="B97" t="s">
        <v>101</v>
      </c>
      <c r="C97">
        <v>41.153300000000002</v>
      </c>
      <c r="D97">
        <v>20.168299999999999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10</v>
      </c>
      <c r="BB97">
        <v>12</v>
      </c>
      <c r="BC97">
        <v>23</v>
      </c>
      <c r="BD97">
        <v>33</v>
      </c>
      <c r="BE97">
        <v>38</v>
      </c>
      <c r="BF97">
        <v>42</v>
      </c>
      <c r="BG97">
        <v>51</v>
      </c>
      <c r="BH97">
        <v>55</v>
      </c>
      <c r="BI97">
        <v>59</v>
      </c>
      <c r="BJ97">
        <v>64</v>
      </c>
      <c r="BK97">
        <v>70</v>
      </c>
      <c r="BL97">
        <v>76</v>
      </c>
    </row>
    <row r="98" spans="1:64" x14ac:dyDescent="0.25">
      <c r="B98" t="s">
        <v>102</v>
      </c>
      <c r="C98">
        <v>35.126399999999997</v>
      </c>
      <c r="D98">
        <v>33.429900000000004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3</v>
      </c>
      <c r="BB98">
        <v>6</v>
      </c>
      <c r="BC98">
        <v>6</v>
      </c>
      <c r="BD98">
        <v>14</v>
      </c>
      <c r="BE98">
        <v>26</v>
      </c>
      <c r="BF98">
        <v>26</v>
      </c>
      <c r="BG98">
        <v>33</v>
      </c>
      <c r="BH98">
        <v>46</v>
      </c>
      <c r="BI98">
        <v>49</v>
      </c>
      <c r="BJ98">
        <v>67</v>
      </c>
      <c r="BK98">
        <v>67</v>
      </c>
      <c r="BL98">
        <v>84</v>
      </c>
    </row>
    <row r="99" spans="1:64" x14ac:dyDescent="0.25">
      <c r="B99" t="s">
        <v>103</v>
      </c>
      <c r="C99">
        <v>4.5353000000000003</v>
      </c>
      <c r="D99">
        <v>114.7277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11</v>
      </c>
      <c r="BC99">
        <v>11</v>
      </c>
      <c r="BD99">
        <v>37</v>
      </c>
      <c r="BE99">
        <v>40</v>
      </c>
      <c r="BF99">
        <v>50</v>
      </c>
      <c r="BG99">
        <v>54</v>
      </c>
      <c r="BH99">
        <v>56</v>
      </c>
      <c r="BI99">
        <v>68</v>
      </c>
      <c r="BJ99">
        <v>75</v>
      </c>
      <c r="BK99">
        <v>78</v>
      </c>
      <c r="BL99">
        <v>83</v>
      </c>
    </row>
    <row r="100" spans="1:64" x14ac:dyDescent="0.25">
      <c r="A100" t="s">
        <v>104</v>
      </c>
      <c r="B100" t="s">
        <v>105</v>
      </c>
      <c r="C100">
        <v>47.4009</v>
      </c>
      <c r="D100">
        <v>-121.4905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267</v>
      </c>
      <c r="BB100">
        <v>366</v>
      </c>
      <c r="BC100">
        <v>442</v>
      </c>
      <c r="BD100">
        <v>568</v>
      </c>
      <c r="BE100">
        <v>572</v>
      </c>
      <c r="BF100">
        <v>643</v>
      </c>
      <c r="BG100">
        <v>904</v>
      </c>
      <c r="BH100">
        <v>1076</v>
      </c>
      <c r="BI100">
        <v>1014</v>
      </c>
      <c r="BJ100">
        <v>1376</v>
      </c>
      <c r="BK100">
        <v>1524</v>
      </c>
      <c r="BL100">
        <v>1793</v>
      </c>
    </row>
    <row r="101" spans="1:64" x14ac:dyDescent="0.25">
      <c r="A101" t="s">
        <v>106</v>
      </c>
      <c r="B101" t="s">
        <v>105</v>
      </c>
      <c r="C101">
        <v>42.165700000000001</v>
      </c>
      <c r="D101">
        <v>-74.948099999999997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173</v>
      </c>
      <c r="BB101">
        <v>220</v>
      </c>
      <c r="BC101">
        <v>328</v>
      </c>
      <c r="BD101">
        <v>421</v>
      </c>
      <c r="BE101">
        <v>525</v>
      </c>
      <c r="BF101">
        <v>732</v>
      </c>
      <c r="BG101">
        <v>967</v>
      </c>
      <c r="BH101">
        <v>1706</v>
      </c>
      <c r="BI101">
        <v>2495</v>
      </c>
      <c r="BJ101">
        <v>5365</v>
      </c>
      <c r="BK101">
        <v>8310</v>
      </c>
      <c r="BL101">
        <v>11710</v>
      </c>
    </row>
    <row r="102" spans="1:64" x14ac:dyDescent="0.25">
      <c r="A102" t="s">
        <v>107</v>
      </c>
      <c r="B102" t="s">
        <v>105</v>
      </c>
      <c r="C102">
        <v>36.116199999999999</v>
      </c>
      <c r="D102">
        <v>-119.6816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144</v>
      </c>
      <c r="BB102">
        <v>177</v>
      </c>
      <c r="BC102">
        <v>221</v>
      </c>
      <c r="BD102">
        <v>282</v>
      </c>
      <c r="BE102">
        <v>340</v>
      </c>
      <c r="BF102">
        <v>426</v>
      </c>
      <c r="BG102">
        <v>557</v>
      </c>
      <c r="BH102">
        <v>698</v>
      </c>
      <c r="BI102">
        <v>751</v>
      </c>
      <c r="BJ102">
        <v>952</v>
      </c>
      <c r="BK102">
        <v>1177</v>
      </c>
      <c r="BL102">
        <v>1364</v>
      </c>
    </row>
    <row r="103" spans="1:64" x14ac:dyDescent="0.25">
      <c r="A103" t="s">
        <v>108</v>
      </c>
      <c r="B103" t="s">
        <v>105</v>
      </c>
      <c r="C103">
        <v>42.230200000000004</v>
      </c>
      <c r="D103">
        <v>-71.530100000000004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92</v>
      </c>
      <c r="BB103">
        <v>95</v>
      </c>
      <c r="BC103">
        <v>108</v>
      </c>
      <c r="BD103">
        <v>123</v>
      </c>
      <c r="BE103">
        <v>138</v>
      </c>
      <c r="BF103">
        <v>164</v>
      </c>
      <c r="BG103">
        <v>197</v>
      </c>
      <c r="BH103">
        <v>218</v>
      </c>
      <c r="BI103">
        <v>218</v>
      </c>
      <c r="BJ103">
        <v>328</v>
      </c>
      <c r="BK103">
        <v>413</v>
      </c>
      <c r="BL103">
        <v>525</v>
      </c>
    </row>
    <row r="104" spans="1:64" x14ac:dyDescent="0.25">
      <c r="A104" t="s">
        <v>109</v>
      </c>
      <c r="B104" t="s">
        <v>105</v>
      </c>
      <c r="C104">
        <v>35.4437</v>
      </c>
      <c r="D104">
        <v>139.63800000000001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36</v>
      </c>
      <c r="AM104">
        <v>36</v>
      </c>
      <c r="AN104">
        <v>42</v>
      </c>
      <c r="AO104">
        <v>42</v>
      </c>
      <c r="AP104">
        <v>44</v>
      </c>
      <c r="AQ104">
        <v>44</v>
      </c>
      <c r="AR104">
        <v>44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46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47</v>
      </c>
      <c r="BH104">
        <v>47</v>
      </c>
      <c r="BI104">
        <v>47</v>
      </c>
      <c r="BJ104">
        <v>47</v>
      </c>
      <c r="BK104">
        <v>49</v>
      </c>
      <c r="BL104">
        <v>49</v>
      </c>
    </row>
    <row r="105" spans="1:64" x14ac:dyDescent="0.25">
      <c r="A105" t="s">
        <v>110</v>
      </c>
      <c r="B105" t="s">
        <v>105</v>
      </c>
      <c r="C105">
        <v>37.648899999999998</v>
      </c>
      <c r="D105">
        <v>-122.66549999999999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20</v>
      </c>
      <c r="BH105">
        <v>21</v>
      </c>
      <c r="BI105">
        <v>21</v>
      </c>
      <c r="BJ105">
        <v>22</v>
      </c>
      <c r="BK105">
        <v>23</v>
      </c>
      <c r="BL105">
        <v>23</v>
      </c>
    </row>
    <row r="106" spans="1:64" x14ac:dyDescent="0.25">
      <c r="A106" t="s">
        <v>42</v>
      </c>
      <c r="B106" t="s">
        <v>105</v>
      </c>
      <c r="C106">
        <v>33.040599999999998</v>
      </c>
      <c r="D106">
        <v>-83.643100000000004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17</v>
      </c>
      <c r="BB106">
        <v>23</v>
      </c>
      <c r="BC106">
        <v>31</v>
      </c>
      <c r="BD106">
        <v>42</v>
      </c>
      <c r="BE106">
        <v>66</v>
      </c>
      <c r="BF106">
        <v>99</v>
      </c>
      <c r="BG106">
        <v>121</v>
      </c>
      <c r="BH106">
        <v>146</v>
      </c>
      <c r="BI106">
        <v>199</v>
      </c>
      <c r="BJ106">
        <v>287</v>
      </c>
      <c r="BK106">
        <v>420</v>
      </c>
      <c r="BL106">
        <v>507</v>
      </c>
    </row>
    <row r="107" spans="1:64" x14ac:dyDescent="0.25">
      <c r="A107" t="s">
        <v>111</v>
      </c>
      <c r="B107" t="s">
        <v>105</v>
      </c>
      <c r="C107">
        <v>39.059800000000003</v>
      </c>
      <c r="D107">
        <v>-105.3111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15</v>
      </c>
      <c r="BB107">
        <v>34</v>
      </c>
      <c r="BC107">
        <v>45</v>
      </c>
      <c r="BD107">
        <v>49</v>
      </c>
      <c r="BE107">
        <v>101</v>
      </c>
      <c r="BF107">
        <v>131</v>
      </c>
      <c r="BG107">
        <v>160</v>
      </c>
      <c r="BH107">
        <v>160</v>
      </c>
      <c r="BI107">
        <v>184</v>
      </c>
      <c r="BJ107">
        <v>277</v>
      </c>
      <c r="BK107">
        <v>363</v>
      </c>
      <c r="BL107">
        <v>390</v>
      </c>
    </row>
    <row r="108" spans="1:64" x14ac:dyDescent="0.25">
      <c r="A108" t="s">
        <v>112</v>
      </c>
      <c r="B108" t="s">
        <v>105</v>
      </c>
      <c r="C108">
        <v>27.766300000000001</v>
      </c>
      <c r="D108">
        <v>-81.686800000000005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28</v>
      </c>
      <c r="BC108">
        <v>35</v>
      </c>
      <c r="BD108">
        <v>50</v>
      </c>
      <c r="BE108">
        <v>76</v>
      </c>
      <c r="BF108">
        <v>115</v>
      </c>
      <c r="BG108">
        <v>155</v>
      </c>
      <c r="BH108">
        <v>216</v>
      </c>
      <c r="BI108">
        <v>314</v>
      </c>
      <c r="BJ108">
        <v>417</v>
      </c>
      <c r="BK108">
        <v>563</v>
      </c>
      <c r="BL108">
        <v>659</v>
      </c>
    </row>
    <row r="109" spans="1:64" x14ac:dyDescent="0.25">
      <c r="A109" t="s">
        <v>113</v>
      </c>
      <c r="B109" t="s">
        <v>105</v>
      </c>
      <c r="C109">
        <v>40.298900000000003</v>
      </c>
      <c r="D109">
        <v>-74.521000000000001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23</v>
      </c>
      <c r="BC109">
        <v>29</v>
      </c>
      <c r="BD109">
        <v>29</v>
      </c>
      <c r="BE109">
        <v>69</v>
      </c>
      <c r="BF109">
        <v>98</v>
      </c>
      <c r="BG109">
        <v>178</v>
      </c>
      <c r="BH109">
        <v>267</v>
      </c>
      <c r="BI109">
        <v>267</v>
      </c>
      <c r="BJ109">
        <v>742</v>
      </c>
      <c r="BK109">
        <v>890</v>
      </c>
      <c r="BL109">
        <v>1327</v>
      </c>
    </row>
    <row r="110" spans="1:64" x14ac:dyDescent="0.25">
      <c r="A110" t="s">
        <v>114</v>
      </c>
      <c r="B110" t="s">
        <v>105</v>
      </c>
      <c r="C110">
        <v>44.572000000000003</v>
      </c>
      <c r="D110">
        <v>-122.07089999999999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19</v>
      </c>
      <c r="BC110">
        <v>24</v>
      </c>
      <c r="BD110">
        <v>30</v>
      </c>
      <c r="BE110">
        <v>32</v>
      </c>
      <c r="BF110">
        <v>36</v>
      </c>
      <c r="BG110">
        <v>39</v>
      </c>
      <c r="BH110">
        <v>66</v>
      </c>
      <c r="BI110">
        <v>68</v>
      </c>
      <c r="BJ110">
        <v>88</v>
      </c>
      <c r="BK110">
        <v>114</v>
      </c>
      <c r="BL110">
        <v>114</v>
      </c>
    </row>
    <row r="111" spans="1:64" x14ac:dyDescent="0.25">
      <c r="A111" t="s">
        <v>115</v>
      </c>
      <c r="B111" t="s">
        <v>105</v>
      </c>
      <c r="C111">
        <v>31.054500000000001</v>
      </c>
      <c r="D111">
        <v>-97.563500000000005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13</v>
      </c>
      <c r="BB111">
        <v>21</v>
      </c>
      <c r="BC111">
        <v>27</v>
      </c>
      <c r="BD111">
        <v>43</v>
      </c>
      <c r="BE111">
        <v>57</v>
      </c>
      <c r="BF111">
        <v>72</v>
      </c>
      <c r="BG111">
        <v>85</v>
      </c>
      <c r="BH111">
        <v>110</v>
      </c>
      <c r="BI111">
        <v>173</v>
      </c>
      <c r="BJ111">
        <v>260</v>
      </c>
      <c r="BK111">
        <v>394</v>
      </c>
      <c r="BL111">
        <v>581</v>
      </c>
    </row>
    <row r="112" spans="1:64" x14ac:dyDescent="0.25">
      <c r="A112" t="s">
        <v>116</v>
      </c>
      <c r="B112" t="s">
        <v>105</v>
      </c>
      <c r="C112">
        <v>40.349499999999999</v>
      </c>
      <c r="D112">
        <v>-88.986099999999993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12</v>
      </c>
      <c r="BB112">
        <v>25</v>
      </c>
      <c r="BC112">
        <v>32</v>
      </c>
      <c r="BD112">
        <v>46</v>
      </c>
      <c r="BE112">
        <v>64</v>
      </c>
      <c r="BF112">
        <v>93</v>
      </c>
      <c r="BG112">
        <v>105</v>
      </c>
      <c r="BH112">
        <v>161</v>
      </c>
      <c r="BI112">
        <v>162</v>
      </c>
      <c r="BJ112">
        <v>422</v>
      </c>
      <c r="BK112">
        <v>585</v>
      </c>
      <c r="BL112">
        <v>753</v>
      </c>
    </row>
    <row r="113" spans="1:64" x14ac:dyDescent="0.25">
      <c r="A113" t="s">
        <v>117</v>
      </c>
      <c r="B113" t="s">
        <v>105</v>
      </c>
      <c r="C113">
        <v>40.590800000000002</v>
      </c>
      <c r="D113">
        <v>-77.209800000000001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16</v>
      </c>
      <c r="BC113">
        <v>22</v>
      </c>
      <c r="BD113">
        <v>41</v>
      </c>
      <c r="BE113">
        <v>47</v>
      </c>
      <c r="BF113">
        <v>66</v>
      </c>
      <c r="BG113">
        <v>77</v>
      </c>
      <c r="BH113">
        <v>112</v>
      </c>
      <c r="BI113">
        <v>152</v>
      </c>
      <c r="BJ113">
        <v>206</v>
      </c>
      <c r="BK113">
        <v>303</v>
      </c>
      <c r="BL113">
        <v>396</v>
      </c>
    </row>
    <row r="114" spans="1:64" x14ac:dyDescent="0.25">
      <c r="A114" t="s">
        <v>118</v>
      </c>
      <c r="B114" t="s">
        <v>105</v>
      </c>
      <c r="C114">
        <v>42.011499999999998</v>
      </c>
      <c r="D114">
        <v>-93.210499999999996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8</v>
      </c>
      <c r="BB114">
        <v>13</v>
      </c>
      <c r="BC114">
        <v>16</v>
      </c>
      <c r="BD114">
        <v>17</v>
      </c>
      <c r="BE114">
        <v>17</v>
      </c>
      <c r="BF114">
        <v>18</v>
      </c>
      <c r="BG114">
        <v>23</v>
      </c>
      <c r="BH114">
        <v>23</v>
      </c>
      <c r="BI114">
        <v>29</v>
      </c>
      <c r="BJ114">
        <v>44</v>
      </c>
      <c r="BK114">
        <v>45</v>
      </c>
      <c r="BL114">
        <v>68</v>
      </c>
    </row>
    <row r="115" spans="1:64" x14ac:dyDescent="0.25">
      <c r="A115" t="s">
        <v>119</v>
      </c>
      <c r="B115" t="s">
        <v>105</v>
      </c>
      <c r="C115">
        <v>39.063899999999997</v>
      </c>
      <c r="D115">
        <v>-76.802099999999996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9</v>
      </c>
      <c r="BC115">
        <v>12</v>
      </c>
      <c r="BD115">
        <v>18</v>
      </c>
      <c r="BE115">
        <v>26</v>
      </c>
      <c r="BF115">
        <v>32</v>
      </c>
      <c r="BG115">
        <v>41</v>
      </c>
      <c r="BH115">
        <v>60</v>
      </c>
      <c r="BI115">
        <v>85</v>
      </c>
      <c r="BJ115">
        <v>107</v>
      </c>
      <c r="BK115">
        <v>149</v>
      </c>
      <c r="BL115">
        <v>193</v>
      </c>
    </row>
    <row r="116" spans="1:64" x14ac:dyDescent="0.25">
      <c r="A116" t="s">
        <v>120</v>
      </c>
      <c r="B116" t="s">
        <v>105</v>
      </c>
      <c r="C116">
        <v>35.630099999999999</v>
      </c>
      <c r="D116">
        <v>-79.806399999999996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7</v>
      </c>
      <c r="BC116">
        <v>15</v>
      </c>
      <c r="BD116">
        <v>17</v>
      </c>
      <c r="BE116">
        <v>24</v>
      </c>
      <c r="BF116">
        <v>33</v>
      </c>
      <c r="BG116">
        <v>38</v>
      </c>
      <c r="BH116">
        <v>64</v>
      </c>
      <c r="BI116">
        <v>70</v>
      </c>
      <c r="BJ116">
        <v>123</v>
      </c>
      <c r="BK116">
        <v>172</v>
      </c>
      <c r="BL116">
        <v>253</v>
      </c>
    </row>
    <row r="117" spans="1:64" x14ac:dyDescent="0.25">
      <c r="A117" t="s">
        <v>121</v>
      </c>
      <c r="B117" t="s">
        <v>105</v>
      </c>
      <c r="C117">
        <v>33.856900000000003</v>
      </c>
      <c r="D117">
        <v>-80.944999999999993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10</v>
      </c>
      <c r="BC117">
        <v>12</v>
      </c>
      <c r="BD117">
        <v>13</v>
      </c>
      <c r="BE117">
        <v>19</v>
      </c>
      <c r="BF117">
        <v>28</v>
      </c>
      <c r="BG117">
        <v>33</v>
      </c>
      <c r="BH117">
        <v>47</v>
      </c>
      <c r="BI117">
        <v>47</v>
      </c>
      <c r="BJ117">
        <v>81</v>
      </c>
      <c r="BK117">
        <v>126</v>
      </c>
      <c r="BL117">
        <v>171</v>
      </c>
    </row>
    <row r="118" spans="1:64" x14ac:dyDescent="0.25">
      <c r="A118" t="s">
        <v>122</v>
      </c>
      <c r="B118" t="s">
        <v>105</v>
      </c>
      <c r="C118">
        <v>35.747799999999998</v>
      </c>
      <c r="D118">
        <v>-86.692300000000003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9</v>
      </c>
      <c r="BC118">
        <v>18</v>
      </c>
      <c r="BD118">
        <v>26</v>
      </c>
      <c r="BE118">
        <v>32</v>
      </c>
      <c r="BF118">
        <v>39</v>
      </c>
      <c r="BG118">
        <v>52</v>
      </c>
      <c r="BH118">
        <v>74</v>
      </c>
      <c r="BI118">
        <v>79</v>
      </c>
      <c r="BJ118">
        <v>154</v>
      </c>
      <c r="BK118">
        <v>233</v>
      </c>
      <c r="BL118">
        <v>371</v>
      </c>
    </row>
    <row r="119" spans="1:64" x14ac:dyDescent="0.25">
      <c r="A119" t="s">
        <v>123</v>
      </c>
      <c r="B119" t="s">
        <v>105</v>
      </c>
      <c r="C119">
        <v>37.769300000000001</v>
      </c>
      <c r="D119">
        <v>-78.17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17</v>
      </c>
      <c r="BD119">
        <v>30</v>
      </c>
      <c r="BE119">
        <v>41</v>
      </c>
      <c r="BF119">
        <v>45</v>
      </c>
      <c r="BG119">
        <v>49</v>
      </c>
      <c r="BH119">
        <v>67</v>
      </c>
      <c r="BI119">
        <v>77</v>
      </c>
      <c r="BJ119">
        <v>99</v>
      </c>
      <c r="BK119">
        <v>122</v>
      </c>
      <c r="BL119">
        <v>156</v>
      </c>
    </row>
    <row r="120" spans="1:64" x14ac:dyDescent="0.25">
      <c r="A120" t="s">
        <v>124</v>
      </c>
      <c r="B120" t="s">
        <v>105</v>
      </c>
      <c r="C120">
        <v>33.729799999999997</v>
      </c>
      <c r="D120">
        <v>-111.4312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9</v>
      </c>
      <c r="BC120">
        <v>9</v>
      </c>
      <c r="BD120">
        <v>9</v>
      </c>
      <c r="BE120">
        <v>12</v>
      </c>
      <c r="BF120">
        <v>13</v>
      </c>
      <c r="BG120">
        <v>18</v>
      </c>
      <c r="BH120">
        <v>20</v>
      </c>
      <c r="BI120">
        <v>27</v>
      </c>
      <c r="BJ120">
        <v>45</v>
      </c>
      <c r="BK120">
        <v>78</v>
      </c>
      <c r="BL120">
        <v>118</v>
      </c>
    </row>
    <row r="121" spans="1:64" x14ac:dyDescent="0.25">
      <c r="A121" t="s">
        <v>125</v>
      </c>
      <c r="B121" t="s">
        <v>105</v>
      </c>
      <c r="C121">
        <v>39.849400000000003</v>
      </c>
      <c r="D121">
        <v>-86.258300000000006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11</v>
      </c>
      <c r="BC121">
        <v>13</v>
      </c>
      <c r="BD121">
        <v>13</v>
      </c>
      <c r="BE121">
        <v>16</v>
      </c>
      <c r="BF121">
        <v>20</v>
      </c>
      <c r="BG121">
        <v>25</v>
      </c>
      <c r="BH121">
        <v>30</v>
      </c>
      <c r="BI121">
        <v>39</v>
      </c>
      <c r="BJ121">
        <v>60</v>
      </c>
      <c r="BK121">
        <v>86</v>
      </c>
      <c r="BL121">
        <v>128</v>
      </c>
    </row>
    <row r="122" spans="1:64" x14ac:dyDescent="0.25">
      <c r="A122" t="s">
        <v>126</v>
      </c>
      <c r="B122" t="s">
        <v>105</v>
      </c>
      <c r="C122">
        <v>37.668100000000003</v>
      </c>
      <c r="D122">
        <v>-84.670100000000005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8</v>
      </c>
      <c r="BC122">
        <v>10</v>
      </c>
      <c r="BD122">
        <v>14</v>
      </c>
      <c r="BE122">
        <v>14</v>
      </c>
      <c r="BF122">
        <v>20</v>
      </c>
      <c r="BG122">
        <v>21</v>
      </c>
      <c r="BH122">
        <v>26</v>
      </c>
      <c r="BI122">
        <v>27</v>
      </c>
      <c r="BJ122">
        <v>37</v>
      </c>
      <c r="BK122">
        <v>47</v>
      </c>
      <c r="BL122">
        <v>87</v>
      </c>
    </row>
    <row r="123" spans="1:64" x14ac:dyDescent="0.25">
      <c r="A123" t="s">
        <v>127</v>
      </c>
      <c r="B123" t="s">
        <v>105</v>
      </c>
      <c r="C123">
        <v>38.897399999999998</v>
      </c>
      <c r="D123">
        <v>-77.026799999999994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10</v>
      </c>
      <c r="BC123">
        <v>10</v>
      </c>
      <c r="BD123">
        <v>10</v>
      </c>
      <c r="BE123">
        <v>10</v>
      </c>
      <c r="BF123">
        <v>16</v>
      </c>
      <c r="BG123">
        <v>22</v>
      </c>
      <c r="BH123">
        <v>22</v>
      </c>
      <c r="BI123">
        <v>31</v>
      </c>
      <c r="BJ123">
        <v>40</v>
      </c>
      <c r="BK123">
        <v>71</v>
      </c>
      <c r="BL123">
        <v>77</v>
      </c>
    </row>
    <row r="124" spans="1:64" x14ac:dyDescent="0.25">
      <c r="A124" t="s">
        <v>128</v>
      </c>
      <c r="B124" t="s">
        <v>105</v>
      </c>
      <c r="C124">
        <v>38.313499999999998</v>
      </c>
      <c r="D124">
        <v>-117.05540000000001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7</v>
      </c>
      <c r="BC124">
        <v>14</v>
      </c>
      <c r="BD124">
        <v>17</v>
      </c>
      <c r="BE124">
        <v>21</v>
      </c>
      <c r="BF124">
        <v>24</v>
      </c>
      <c r="BG124">
        <v>45</v>
      </c>
      <c r="BH124">
        <v>56</v>
      </c>
      <c r="BI124">
        <v>55</v>
      </c>
      <c r="BJ124">
        <v>95</v>
      </c>
      <c r="BK124">
        <v>114</v>
      </c>
      <c r="BL124">
        <v>161</v>
      </c>
    </row>
    <row r="125" spans="1:64" x14ac:dyDescent="0.25">
      <c r="A125" t="s">
        <v>129</v>
      </c>
      <c r="B125" t="s">
        <v>105</v>
      </c>
      <c r="C125">
        <v>43.452500000000001</v>
      </c>
      <c r="D125">
        <v>-71.563900000000004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5</v>
      </c>
      <c r="BC125">
        <v>6</v>
      </c>
      <c r="BD125">
        <v>6</v>
      </c>
      <c r="BE125">
        <v>7</v>
      </c>
      <c r="BF125">
        <v>13</v>
      </c>
      <c r="BG125">
        <v>17</v>
      </c>
      <c r="BH125">
        <v>26</v>
      </c>
      <c r="BI125">
        <v>26</v>
      </c>
      <c r="BJ125">
        <v>44</v>
      </c>
      <c r="BK125">
        <v>44</v>
      </c>
      <c r="BL125">
        <v>55</v>
      </c>
    </row>
    <row r="126" spans="1:64" x14ac:dyDescent="0.25">
      <c r="A126" t="s">
        <v>130</v>
      </c>
      <c r="B126" t="s">
        <v>105</v>
      </c>
      <c r="C126">
        <v>45.694499999999998</v>
      </c>
      <c r="D126">
        <v>-93.900199999999998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</v>
      </c>
      <c r="BB126">
        <v>5</v>
      </c>
      <c r="BC126">
        <v>9</v>
      </c>
      <c r="BD126">
        <v>14</v>
      </c>
      <c r="BE126">
        <v>21</v>
      </c>
      <c r="BF126">
        <v>35</v>
      </c>
      <c r="BG126">
        <v>54</v>
      </c>
      <c r="BH126">
        <v>60</v>
      </c>
      <c r="BI126">
        <v>77</v>
      </c>
      <c r="BJ126">
        <v>89</v>
      </c>
      <c r="BK126">
        <v>115</v>
      </c>
      <c r="BL126">
        <v>138</v>
      </c>
    </row>
    <row r="127" spans="1:64" x14ac:dyDescent="0.25">
      <c r="A127" t="s">
        <v>131</v>
      </c>
      <c r="B127" t="s">
        <v>105</v>
      </c>
      <c r="C127">
        <v>41.125399999999999</v>
      </c>
      <c r="D127">
        <v>-98.268100000000004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10</v>
      </c>
      <c r="BD127">
        <v>13</v>
      </c>
      <c r="BE127">
        <v>14</v>
      </c>
      <c r="BF127">
        <v>17</v>
      </c>
      <c r="BG127">
        <v>18</v>
      </c>
      <c r="BH127">
        <v>21</v>
      </c>
      <c r="BI127">
        <v>24</v>
      </c>
      <c r="BJ127">
        <v>29</v>
      </c>
      <c r="BK127">
        <v>37</v>
      </c>
      <c r="BL127">
        <v>38</v>
      </c>
    </row>
    <row r="128" spans="1:64" x14ac:dyDescent="0.25">
      <c r="A128" t="s">
        <v>132</v>
      </c>
      <c r="B128" t="s">
        <v>105</v>
      </c>
      <c r="C128">
        <v>40.388800000000003</v>
      </c>
      <c r="D128">
        <v>-82.764899999999997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4</v>
      </c>
      <c r="BC128">
        <v>5</v>
      </c>
      <c r="BD128">
        <v>13</v>
      </c>
      <c r="BE128">
        <v>26</v>
      </c>
      <c r="BF128">
        <v>37</v>
      </c>
      <c r="BG128">
        <v>50</v>
      </c>
      <c r="BH128">
        <v>67</v>
      </c>
      <c r="BI128">
        <v>86</v>
      </c>
      <c r="BJ128">
        <v>119</v>
      </c>
      <c r="BK128">
        <v>173</v>
      </c>
      <c r="BL128">
        <v>248</v>
      </c>
    </row>
    <row r="129" spans="1:64" x14ac:dyDescent="0.25">
      <c r="A129" t="s">
        <v>133</v>
      </c>
      <c r="B129" t="s">
        <v>105</v>
      </c>
      <c r="C129">
        <v>41.680900000000001</v>
      </c>
      <c r="D129">
        <v>-71.511799999999994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5</v>
      </c>
      <c r="BD129">
        <v>14</v>
      </c>
      <c r="BE129">
        <v>20</v>
      </c>
      <c r="BF129">
        <v>20</v>
      </c>
      <c r="BG129">
        <v>21</v>
      </c>
      <c r="BH129">
        <v>23</v>
      </c>
      <c r="BI129">
        <v>33</v>
      </c>
      <c r="BJ129">
        <v>44</v>
      </c>
      <c r="BK129">
        <v>54</v>
      </c>
      <c r="BL129">
        <v>66</v>
      </c>
    </row>
    <row r="130" spans="1:64" x14ac:dyDescent="0.25">
      <c r="A130" t="s">
        <v>134</v>
      </c>
      <c r="B130" t="s">
        <v>105</v>
      </c>
      <c r="C130">
        <v>44.268500000000003</v>
      </c>
      <c r="D130">
        <v>-89.616500000000002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6</v>
      </c>
      <c r="BC130">
        <v>8</v>
      </c>
      <c r="BD130">
        <v>19</v>
      </c>
      <c r="BE130">
        <v>27</v>
      </c>
      <c r="BF130">
        <v>32</v>
      </c>
      <c r="BG130">
        <v>47</v>
      </c>
      <c r="BH130">
        <v>72</v>
      </c>
      <c r="BI130">
        <v>92</v>
      </c>
      <c r="BJ130">
        <v>159</v>
      </c>
      <c r="BK130">
        <v>207</v>
      </c>
      <c r="BL130">
        <v>282</v>
      </c>
    </row>
    <row r="131" spans="1:64" x14ac:dyDescent="0.25">
      <c r="A131" t="s">
        <v>135</v>
      </c>
      <c r="B131" t="s">
        <v>105</v>
      </c>
      <c r="C131">
        <v>41.597799999999999</v>
      </c>
      <c r="D131">
        <v>-72.755399999999995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3</v>
      </c>
      <c r="BC131">
        <v>5</v>
      </c>
      <c r="BD131">
        <v>11</v>
      </c>
      <c r="BE131">
        <v>22</v>
      </c>
      <c r="BF131">
        <v>24</v>
      </c>
      <c r="BG131">
        <v>30</v>
      </c>
      <c r="BH131">
        <v>68</v>
      </c>
      <c r="BI131">
        <v>68</v>
      </c>
      <c r="BJ131">
        <v>159</v>
      </c>
      <c r="BK131">
        <v>194</v>
      </c>
      <c r="BL131">
        <v>194</v>
      </c>
    </row>
    <row r="132" spans="1:64" x14ac:dyDescent="0.25">
      <c r="A132" t="s">
        <v>136</v>
      </c>
      <c r="B132" t="s">
        <v>105</v>
      </c>
      <c r="C132">
        <v>21.0943</v>
      </c>
      <c r="D132">
        <v>-157.4983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2</v>
      </c>
      <c r="BC132">
        <v>2</v>
      </c>
      <c r="BD132">
        <v>2</v>
      </c>
      <c r="BE132">
        <v>4</v>
      </c>
      <c r="BF132">
        <v>6</v>
      </c>
      <c r="BG132">
        <v>7</v>
      </c>
      <c r="BH132">
        <v>10</v>
      </c>
      <c r="BI132">
        <v>14</v>
      </c>
      <c r="BJ132">
        <v>16</v>
      </c>
      <c r="BK132">
        <v>26</v>
      </c>
      <c r="BL132">
        <v>37</v>
      </c>
    </row>
    <row r="133" spans="1:64" x14ac:dyDescent="0.25">
      <c r="A133" t="s">
        <v>137</v>
      </c>
      <c r="B133" t="s">
        <v>105</v>
      </c>
      <c r="C133">
        <v>35.565300000000001</v>
      </c>
      <c r="D133">
        <v>-96.928899999999999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7</v>
      </c>
      <c r="BG133">
        <v>10</v>
      </c>
      <c r="BH133">
        <v>19</v>
      </c>
      <c r="BI133">
        <v>19</v>
      </c>
      <c r="BJ133">
        <v>44</v>
      </c>
      <c r="BK133">
        <v>49</v>
      </c>
      <c r="BL133">
        <v>53</v>
      </c>
    </row>
    <row r="134" spans="1:64" x14ac:dyDescent="0.25">
      <c r="A134" t="s">
        <v>138</v>
      </c>
      <c r="B134" t="s">
        <v>105</v>
      </c>
      <c r="C134">
        <v>40.15</v>
      </c>
      <c r="D134">
        <v>-111.86239999999999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3</v>
      </c>
      <c r="BC134">
        <v>5</v>
      </c>
      <c r="BD134">
        <v>9</v>
      </c>
      <c r="BE134">
        <v>10</v>
      </c>
      <c r="BF134">
        <v>28</v>
      </c>
      <c r="BG134">
        <v>39</v>
      </c>
      <c r="BH134">
        <v>51</v>
      </c>
      <c r="BI134">
        <v>51</v>
      </c>
      <c r="BJ134">
        <v>80</v>
      </c>
      <c r="BK134">
        <v>78</v>
      </c>
      <c r="BL134">
        <v>136</v>
      </c>
    </row>
    <row r="135" spans="1:64" x14ac:dyDescent="0.25">
      <c r="B135" t="s">
        <v>139</v>
      </c>
      <c r="C135">
        <v>12.238300000000001</v>
      </c>
      <c r="D135">
        <v>-1.5616000000000001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2</v>
      </c>
      <c r="BD135">
        <v>2</v>
      </c>
      <c r="BE135">
        <v>2</v>
      </c>
      <c r="BF135">
        <v>3</v>
      </c>
      <c r="BG135">
        <v>15</v>
      </c>
      <c r="BH135">
        <v>15</v>
      </c>
      <c r="BI135">
        <v>20</v>
      </c>
      <c r="BJ135">
        <v>33</v>
      </c>
      <c r="BK135">
        <v>40</v>
      </c>
      <c r="BL135">
        <v>64</v>
      </c>
    </row>
    <row r="136" spans="1:64" x14ac:dyDescent="0.25">
      <c r="B136" t="s">
        <v>140</v>
      </c>
      <c r="C136">
        <v>41.902900000000002</v>
      </c>
      <c r="D136">
        <v>12.4534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</row>
    <row r="137" spans="1:64" x14ac:dyDescent="0.25">
      <c r="B137" t="s">
        <v>141</v>
      </c>
      <c r="C137">
        <v>46.862499999999997</v>
      </c>
      <c r="D137">
        <v>103.8467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5</v>
      </c>
      <c r="BI137">
        <v>6</v>
      </c>
      <c r="BJ137">
        <v>6</v>
      </c>
      <c r="BK137">
        <v>6</v>
      </c>
      <c r="BL137">
        <v>10</v>
      </c>
    </row>
    <row r="138" spans="1:64" x14ac:dyDescent="0.25">
      <c r="B138" t="s">
        <v>142</v>
      </c>
      <c r="C138">
        <v>8.5380000000000003</v>
      </c>
      <c r="D138">
        <v>-80.7821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8</v>
      </c>
      <c r="BC138">
        <v>11</v>
      </c>
      <c r="BD138">
        <v>27</v>
      </c>
      <c r="BE138">
        <v>36</v>
      </c>
      <c r="BF138">
        <v>43</v>
      </c>
      <c r="BG138">
        <v>55</v>
      </c>
      <c r="BH138">
        <v>69</v>
      </c>
      <c r="BI138">
        <v>86</v>
      </c>
      <c r="BJ138">
        <v>109</v>
      </c>
      <c r="BK138">
        <v>137</v>
      </c>
      <c r="BL138">
        <v>200</v>
      </c>
    </row>
    <row r="139" spans="1:64" x14ac:dyDescent="0.25">
      <c r="A139" t="s">
        <v>143</v>
      </c>
      <c r="B139" t="s">
        <v>105</v>
      </c>
      <c r="C139">
        <v>38.526600000000002</v>
      </c>
      <c r="D139">
        <v>-96.726500000000001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5</v>
      </c>
      <c r="BE139">
        <v>8</v>
      </c>
      <c r="BF139">
        <v>8</v>
      </c>
      <c r="BG139">
        <v>11</v>
      </c>
      <c r="BH139">
        <v>18</v>
      </c>
      <c r="BI139">
        <v>18</v>
      </c>
      <c r="BJ139">
        <v>34</v>
      </c>
      <c r="BK139">
        <v>44</v>
      </c>
      <c r="BL139">
        <v>57</v>
      </c>
    </row>
    <row r="140" spans="1:64" x14ac:dyDescent="0.25">
      <c r="A140" t="s">
        <v>144</v>
      </c>
      <c r="B140" t="s">
        <v>105</v>
      </c>
      <c r="C140">
        <v>31.169499999999999</v>
      </c>
      <c r="D140">
        <v>-91.867800000000003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6</v>
      </c>
      <c r="BC140">
        <v>19</v>
      </c>
      <c r="BD140">
        <v>36</v>
      </c>
      <c r="BE140">
        <v>77</v>
      </c>
      <c r="BF140">
        <v>91</v>
      </c>
      <c r="BG140">
        <v>136</v>
      </c>
      <c r="BH140">
        <v>196</v>
      </c>
      <c r="BI140">
        <v>257</v>
      </c>
      <c r="BJ140">
        <v>392</v>
      </c>
      <c r="BK140">
        <v>538</v>
      </c>
      <c r="BL140">
        <v>585</v>
      </c>
    </row>
    <row r="141" spans="1:64" x14ac:dyDescent="0.25">
      <c r="A141" t="s">
        <v>145</v>
      </c>
      <c r="B141" t="s">
        <v>105</v>
      </c>
      <c r="C141">
        <v>38.456099999999999</v>
      </c>
      <c r="D141">
        <v>-92.288399999999996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2</v>
      </c>
      <c r="BE141">
        <v>4</v>
      </c>
      <c r="BF141">
        <v>5</v>
      </c>
      <c r="BG141">
        <v>6</v>
      </c>
      <c r="BH141">
        <v>11</v>
      </c>
      <c r="BI141">
        <v>18</v>
      </c>
      <c r="BJ141">
        <v>31</v>
      </c>
      <c r="BK141">
        <v>53</v>
      </c>
      <c r="BL141">
        <v>74</v>
      </c>
    </row>
    <row r="142" spans="1:64" x14ac:dyDescent="0.25">
      <c r="A142" t="s">
        <v>146</v>
      </c>
      <c r="B142" t="s">
        <v>105</v>
      </c>
      <c r="C142">
        <v>44.045900000000003</v>
      </c>
      <c r="D142">
        <v>-72.710700000000003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2</v>
      </c>
      <c r="BD142">
        <v>2</v>
      </c>
      <c r="BE142">
        <v>5</v>
      </c>
      <c r="BF142">
        <v>8</v>
      </c>
      <c r="BG142">
        <v>12</v>
      </c>
      <c r="BH142">
        <v>12</v>
      </c>
      <c r="BI142">
        <v>18</v>
      </c>
      <c r="BJ142">
        <v>22</v>
      </c>
      <c r="BK142">
        <v>29</v>
      </c>
      <c r="BL142">
        <v>29</v>
      </c>
    </row>
    <row r="143" spans="1:64" x14ac:dyDescent="0.25">
      <c r="A143" t="s">
        <v>147</v>
      </c>
      <c r="B143" t="s">
        <v>105</v>
      </c>
      <c r="C143">
        <v>61.370699999999999</v>
      </c>
      <c r="D143">
        <v>-152.40440000000001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6</v>
      </c>
      <c r="BJ143">
        <v>9</v>
      </c>
      <c r="BK143">
        <v>12</v>
      </c>
      <c r="BL143">
        <v>15</v>
      </c>
    </row>
    <row r="144" spans="1:64" x14ac:dyDescent="0.25">
      <c r="A144" t="s">
        <v>148</v>
      </c>
      <c r="B144" t="s">
        <v>105</v>
      </c>
      <c r="C144">
        <v>34.969700000000003</v>
      </c>
      <c r="D144">
        <v>-92.373099999999994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6</v>
      </c>
      <c r="BD144">
        <v>6</v>
      </c>
      <c r="BE144">
        <v>12</v>
      </c>
      <c r="BF144">
        <v>16</v>
      </c>
      <c r="BG144">
        <v>22</v>
      </c>
      <c r="BH144">
        <v>22</v>
      </c>
      <c r="BI144">
        <v>33</v>
      </c>
      <c r="BJ144">
        <v>62</v>
      </c>
      <c r="BK144">
        <v>96</v>
      </c>
      <c r="BL144">
        <v>122</v>
      </c>
    </row>
    <row r="145" spans="1:64" x14ac:dyDescent="0.25">
      <c r="A145" t="s">
        <v>149</v>
      </c>
      <c r="B145" t="s">
        <v>105</v>
      </c>
      <c r="C145">
        <v>39.3185</v>
      </c>
      <c r="D145">
        <v>-75.507099999999994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4</v>
      </c>
      <c r="BE145">
        <v>6</v>
      </c>
      <c r="BF145">
        <v>7</v>
      </c>
      <c r="BG145">
        <v>8</v>
      </c>
      <c r="BH145">
        <v>16</v>
      </c>
      <c r="BI145">
        <v>19</v>
      </c>
      <c r="BJ145">
        <v>30</v>
      </c>
      <c r="BK145">
        <v>38</v>
      </c>
      <c r="BL145">
        <v>45</v>
      </c>
    </row>
    <row r="146" spans="1:64" x14ac:dyDescent="0.25">
      <c r="A146" t="s">
        <v>150</v>
      </c>
      <c r="B146" t="s">
        <v>105</v>
      </c>
      <c r="C146">
        <v>44.240499999999997</v>
      </c>
      <c r="D146">
        <v>-114.47880000000001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2</v>
      </c>
      <c r="BF146">
        <v>5</v>
      </c>
      <c r="BG146">
        <v>5</v>
      </c>
      <c r="BH146">
        <v>8</v>
      </c>
      <c r="BI146">
        <v>9</v>
      </c>
      <c r="BJ146">
        <v>11</v>
      </c>
      <c r="BK146">
        <v>23</v>
      </c>
      <c r="BL146">
        <v>36</v>
      </c>
    </row>
    <row r="147" spans="1:64" x14ac:dyDescent="0.25">
      <c r="A147" t="s">
        <v>151</v>
      </c>
      <c r="B147" t="s">
        <v>105</v>
      </c>
      <c r="C147">
        <v>44.693899999999999</v>
      </c>
      <c r="D147">
        <v>-69.381900000000002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3</v>
      </c>
      <c r="BF147">
        <v>12</v>
      </c>
      <c r="BG147">
        <v>17</v>
      </c>
      <c r="BH147">
        <v>32</v>
      </c>
      <c r="BI147">
        <v>42</v>
      </c>
      <c r="BJ147">
        <v>52</v>
      </c>
      <c r="BK147">
        <v>56</v>
      </c>
      <c r="BL147">
        <v>70</v>
      </c>
    </row>
    <row r="148" spans="1:64" x14ac:dyDescent="0.25">
      <c r="A148" t="s">
        <v>152</v>
      </c>
      <c r="B148" t="s">
        <v>105</v>
      </c>
      <c r="C148">
        <v>43.326599999999999</v>
      </c>
      <c r="D148">
        <v>-84.536100000000005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2</v>
      </c>
      <c r="BD148">
        <v>16</v>
      </c>
      <c r="BE148">
        <v>25</v>
      </c>
      <c r="BF148">
        <v>33</v>
      </c>
      <c r="BG148">
        <v>53</v>
      </c>
      <c r="BH148">
        <v>65</v>
      </c>
      <c r="BI148">
        <v>83</v>
      </c>
      <c r="BJ148">
        <v>334</v>
      </c>
      <c r="BK148">
        <v>552</v>
      </c>
      <c r="BL148">
        <v>788</v>
      </c>
    </row>
    <row r="149" spans="1:64" x14ac:dyDescent="0.25">
      <c r="A149" t="s">
        <v>153</v>
      </c>
      <c r="B149" t="s">
        <v>105</v>
      </c>
      <c r="C149">
        <v>32.741599999999998</v>
      </c>
      <c r="D149">
        <v>-89.678700000000006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6</v>
      </c>
      <c r="BF149">
        <v>10</v>
      </c>
      <c r="BG149">
        <v>13</v>
      </c>
      <c r="BH149">
        <v>21</v>
      </c>
      <c r="BI149">
        <v>34</v>
      </c>
      <c r="BJ149">
        <v>50</v>
      </c>
      <c r="BK149">
        <v>80</v>
      </c>
      <c r="BL149">
        <v>140</v>
      </c>
    </row>
    <row r="150" spans="1:64" x14ac:dyDescent="0.25">
      <c r="A150" t="s">
        <v>154</v>
      </c>
      <c r="B150" t="s">
        <v>105</v>
      </c>
      <c r="C150">
        <v>46.921900000000001</v>
      </c>
      <c r="D150">
        <v>-110.45440000000001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5</v>
      </c>
      <c r="BF150">
        <v>7</v>
      </c>
      <c r="BG150">
        <v>7</v>
      </c>
      <c r="BH150">
        <v>9</v>
      </c>
      <c r="BI150">
        <v>11</v>
      </c>
      <c r="BJ150">
        <v>11</v>
      </c>
      <c r="BK150">
        <v>15</v>
      </c>
      <c r="BL150">
        <v>21</v>
      </c>
    </row>
    <row r="151" spans="1:64" x14ac:dyDescent="0.25">
      <c r="A151" t="s">
        <v>155</v>
      </c>
      <c r="B151" t="s">
        <v>105</v>
      </c>
      <c r="C151">
        <v>34.840499999999999</v>
      </c>
      <c r="D151">
        <v>-106.24850000000001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5</v>
      </c>
      <c r="BD151">
        <v>10</v>
      </c>
      <c r="BE151">
        <v>10</v>
      </c>
      <c r="BF151">
        <v>13</v>
      </c>
      <c r="BG151">
        <v>17</v>
      </c>
      <c r="BH151">
        <v>23</v>
      </c>
      <c r="BI151">
        <v>23</v>
      </c>
      <c r="BJ151">
        <v>35</v>
      </c>
      <c r="BK151">
        <v>43</v>
      </c>
      <c r="BL151">
        <v>43</v>
      </c>
    </row>
    <row r="152" spans="1:64" x14ac:dyDescent="0.25">
      <c r="A152" t="s">
        <v>156</v>
      </c>
      <c r="B152" t="s">
        <v>105</v>
      </c>
      <c r="C152">
        <v>47.5289</v>
      </c>
      <c r="D152">
        <v>-99.784000000000006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3</v>
      </c>
      <c r="BI152">
        <v>6</v>
      </c>
      <c r="BJ152">
        <v>18</v>
      </c>
      <c r="BK152">
        <v>19</v>
      </c>
      <c r="BL152">
        <v>28</v>
      </c>
    </row>
    <row r="153" spans="1:64" x14ac:dyDescent="0.25">
      <c r="A153" t="s">
        <v>157</v>
      </c>
      <c r="B153" t="s">
        <v>105</v>
      </c>
      <c r="C153">
        <v>44.299799999999998</v>
      </c>
      <c r="D153">
        <v>-99.438800000000001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8</v>
      </c>
      <c r="BD153">
        <v>8</v>
      </c>
      <c r="BE153">
        <v>9</v>
      </c>
      <c r="BF153">
        <v>9</v>
      </c>
      <c r="BG153">
        <v>10</v>
      </c>
      <c r="BH153">
        <v>11</v>
      </c>
      <c r="BI153">
        <v>11</v>
      </c>
      <c r="BJ153">
        <v>11</v>
      </c>
      <c r="BK153">
        <v>14</v>
      </c>
      <c r="BL153">
        <v>14</v>
      </c>
    </row>
    <row r="154" spans="1:64" x14ac:dyDescent="0.25">
      <c r="A154" t="s">
        <v>158</v>
      </c>
      <c r="B154" t="s">
        <v>105</v>
      </c>
      <c r="C154">
        <v>38.491199999999999</v>
      </c>
      <c r="D154">
        <v>-80.954499999999996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2</v>
      </c>
      <c r="BK154">
        <v>7</v>
      </c>
      <c r="BL154">
        <v>8</v>
      </c>
    </row>
    <row r="155" spans="1:64" x14ac:dyDescent="0.25">
      <c r="A155" t="s">
        <v>159</v>
      </c>
      <c r="B155" t="s">
        <v>105</v>
      </c>
      <c r="C155">
        <v>42.756</v>
      </c>
      <c r="D155">
        <v>-107.30249999999999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2</v>
      </c>
      <c r="BF155">
        <v>3</v>
      </c>
      <c r="BG155">
        <v>3</v>
      </c>
      <c r="BH155">
        <v>11</v>
      </c>
      <c r="BI155">
        <v>15</v>
      </c>
      <c r="BJ155">
        <v>18</v>
      </c>
      <c r="BK155">
        <v>19</v>
      </c>
      <c r="BL155">
        <v>23</v>
      </c>
    </row>
    <row r="156" spans="1:64" x14ac:dyDescent="0.25">
      <c r="A156" t="s">
        <v>160</v>
      </c>
      <c r="B156" t="s">
        <v>161</v>
      </c>
      <c r="C156">
        <v>30.9756</v>
      </c>
      <c r="D156">
        <v>112.27070000000001</v>
      </c>
      <c r="E156">
        <v>444</v>
      </c>
      <c r="F156">
        <v>444</v>
      </c>
      <c r="G156">
        <v>549</v>
      </c>
      <c r="H156">
        <v>761</v>
      </c>
      <c r="I156">
        <v>1058</v>
      </c>
      <c r="J156">
        <v>1423</v>
      </c>
      <c r="K156">
        <v>3554</v>
      </c>
      <c r="L156">
        <v>3554</v>
      </c>
      <c r="M156">
        <v>4903</v>
      </c>
      <c r="N156">
        <v>5806</v>
      </c>
      <c r="O156">
        <v>7153</v>
      </c>
      <c r="P156">
        <v>11177</v>
      </c>
      <c r="Q156">
        <v>13522</v>
      </c>
      <c r="R156">
        <v>16678</v>
      </c>
      <c r="S156">
        <v>19665</v>
      </c>
      <c r="T156">
        <v>22112</v>
      </c>
      <c r="U156">
        <v>24953</v>
      </c>
      <c r="V156">
        <v>27100</v>
      </c>
      <c r="W156">
        <v>29631</v>
      </c>
      <c r="X156">
        <v>31728</v>
      </c>
      <c r="Y156">
        <v>33366</v>
      </c>
      <c r="Z156">
        <v>33366</v>
      </c>
      <c r="AA156">
        <v>48206</v>
      </c>
      <c r="AB156">
        <v>54406</v>
      </c>
      <c r="AC156">
        <v>56249</v>
      </c>
      <c r="AD156">
        <v>58182</v>
      </c>
      <c r="AE156">
        <v>59989</v>
      </c>
      <c r="AF156">
        <v>61682</v>
      </c>
      <c r="AG156">
        <v>62031</v>
      </c>
      <c r="AH156">
        <v>62442</v>
      </c>
      <c r="AI156">
        <v>62662</v>
      </c>
      <c r="AJ156">
        <v>64084</v>
      </c>
      <c r="AK156">
        <v>64084</v>
      </c>
      <c r="AL156">
        <v>64287</v>
      </c>
      <c r="AM156">
        <v>64786</v>
      </c>
      <c r="AN156">
        <v>65187</v>
      </c>
      <c r="AO156">
        <v>65596</v>
      </c>
      <c r="AP156">
        <v>65914</v>
      </c>
      <c r="AQ156">
        <v>66337</v>
      </c>
      <c r="AR156">
        <v>66907</v>
      </c>
      <c r="AS156">
        <v>67103</v>
      </c>
      <c r="AT156">
        <v>67217</v>
      </c>
      <c r="AU156">
        <v>67332</v>
      </c>
      <c r="AV156">
        <v>67466</v>
      </c>
      <c r="AW156">
        <v>67592</v>
      </c>
      <c r="AX156">
        <v>67666</v>
      </c>
      <c r="AY156">
        <v>67707</v>
      </c>
      <c r="AZ156">
        <v>67743</v>
      </c>
      <c r="BA156">
        <v>67760</v>
      </c>
      <c r="BB156">
        <v>67773</v>
      </c>
      <c r="BC156">
        <v>67781</v>
      </c>
      <c r="BD156">
        <v>67786</v>
      </c>
      <c r="BE156">
        <v>67790</v>
      </c>
      <c r="BF156">
        <v>67794</v>
      </c>
      <c r="BG156">
        <v>67798</v>
      </c>
      <c r="BH156">
        <v>67799</v>
      </c>
      <c r="BI156">
        <v>67800</v>
      </c>
      <c r="BJ156">
        <v>67800</v>
      </c>
      <c r="BK156">
        <v>67800</v>
      </c>
      <c r="BL156">
        <v>67800</v>
      </c>
    </row>
    <row r="157" spans="1:64" x14ac:dyDescent="0.25">
      <c r="B157" t="s">
        <v>162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5</v>
      </c>
      <c r="AI157">
        <v>18</v>
      </c>
      <c r="AJ157">
        <v>28</v>
      </c>
      <c r="AK157">
        <v>43</v>
      </c>
      <c r="AL157">
        <v>61</v>
      </c>
      <c r="AM157">
        <v>95</v>
      </c>
      <c r="AN157">
        <v>139</v>
      </c>
      <c r="AO157">
        <v>245</v>
      </c>
      <c r="AP157">
        <v>388</v>
      </c>
      <c r="AQ157">
        <v>593</v>
      </c>
      <c r="AR157">
        <v>978</v>
      </c>
      <c r="AS157">
        <v>1501</v>
      </c>
      <c r="AT157">
        <v>2336</v>
      </c>
      <c r="AU157">
        <v>2922</v>
      </c>
      <c r="AV157">
        <v>3513</v>
      </c>
      <c r="AW157">
        <v>4747</v>
      </c>
      <c r="AX157">
        <v>5823</v>
      </c>
      <c r="AY157">
        <v>6566</v>
      </c>
      <c r="AZ157">
        <v>7161</v>
      </c>
      <c r="BA157">
        <v>8042</v>
      </c>
      <c r="BB157">
        <v>9000</v>
      </c>
      <c r="BC157">
        <v>10075</v>
      </c>
      <c r="BD157">
        <v>11364</v>
      </c>
      <c r="BE157">
        <v>12729</v>
      </c>
      <c r="BF157">
        <v>13938</v>
      </c>
      <c r="BG157">
        <v>14991</v>
      </c>
      <c r="BH157">
        <v>16169</v>
      </c>
      <c r="BI157">
        <v>17361</v>
      </c>
      <c r="BJ157">
        <v>18407</v>
      </c>
      <c r="BK157">
        <v>19644</v>
      </c>
      <c r="BL157">
        <v>20610</v>
      </c>
    </row>
    <row r="158" spans="1:64" x14ac:dyDescent="0.25">
      <c r="B158" t="s">
        <v>163</v>
      </c>
      <c r="C158">
        <v>36</v>
      </c>
      <c r="D158">
        <v>128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</row>
    <row r="159" spans="1:64" x14ac:dyDescent="0.25">
      <c r="A159" t="s">
        <v>164</v>
      </c>
      <c r="B159" t="s">
        <v>164</v>
      </c>
      <c r="C159">
        <v>46.227600000000002</v>
      </c>
      <c r="D159">
        <v>2.2136999999999998</v>
      </c>
      <c r="E159">
        <v>0</v>
      </c>
      <c r="F159">
        <v>0</v>
      </c>
      <c r="G159">
        <v>2</v>
      </c>
      <c r="H159">
        <v>3</v>
      </c>
      <c r="I159">
        <v>3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14</v>
      </c>
      <c r="AN159">
        <v>18</v>
      </c>
      <c r="AO159">
        <v>38</v>
      </c>
      <c r="AP159">
        <v>57</v>
      </c>
      <c r="AQ159">
        <v>100</v>
      </c>
      <c r="AR159">
        <v>130</v>
      </c>
      <c r="AS159">
        <v>191</v>
      </c>
      <c r="AT159">
        <v>204</v>
      </c>
      <c r="AU159">
        <v>285</v>
      </c>
      <c r="AV159">
        <v>377</v>
      </c>
      <c r="AW159">
        <v>653</v>
      </c>
      <c r="AX159">
        <v>949</v>
      </c>
      <c r="AY159">
        <v>1126</v>
      </c>
      <c r="AZ159">
        <v>1209</v>
      </c>
      <c r="BA159">
        <v>1784</v>
      </c>
      <c r="BB159">
        <v>2281</v>
      </c>
      <c r="BC159">
        <v>2281</v>
      </c>
      <c r="BD159">
        <v>3661</v>
      </c>
      <c r="BE159">
        <v>4469</v>
      </c>
      <c r="BF159">
        <v>4499</v>
      </c>
      <c r="BG159">
        <v>6633</v>
      </c>
      <c r="BH159">
        <v>7652</v>
      </c>
      <c r="BI159">
        <v>9043</v>
      </c>
      <c r="BJ159">
        <v>10871</v>
      </c>
      <c r="BK159">
        <v>12612</v>
      </c>
      <c r="BL159">
        <v>14282</v>
      </c>
    </row>
    <row r="160" spans="1:64" x14ac:dyDescent="0.25">
      <c r="A160" t="s">
        <v>165</v>
      </c>
      <c r="B160" t="s">
        <v>161</v>
      </c>
      <c r="C160">
        <v>23.341699999999999</v>
      </c>
      <c r="D160">
        <v>113.42440000000001</v>
      </c>
      <c r="E160">
        <v>26</v>
      </c>
      <c r="F160">
        <v>32</v>
      </c>
      <c r="G160">
        <v>53</v>
      </c>
      <c r="H160">
        <v>78</v>
      </c>
      <c r="I160">
        <v>111</v>
      </c>
      <c r="J160">
        <v>151</v>
      </c>
      <c r="K160">
        <v>207</v>
      </c>
      <c r="L160">
        <v>277</v>
      </c>
      <c r="M160">
        <v>354</v>
      </c>
      <c r="N160">
        <v>436</v>
      </c>
      <c r="O160">
        <v>535</v>
      </c>
      <c r="P160">
        <v>632</v>
      </c>
      <c r="Q160">
        <v>725</v>
      </c>
      <c r="R160">
        <v>813</v>
      </c>
      <c r="S160">
        <v>895</v>
      </c>
      <c r="T160">
        <v>970</v>
      </c>
      <c r="U160">
        <v>1034</v>
      </c>
      <c r="V160">
        <v>1095</v>
      </c>
      <c r="W160">
        <v>1131</v>
      </c>
      <c r="X160">
        <v>1159</v>
      </c>
      <c r="Y160">
        <v>1177</v>
      </c>
      <c r="Z160">
        <v>1219</v>
      </c>
      <c r="AA160">
        <v>1241</v>
      </c>
      <c r="AB160">
        <v>1261</v>
      </c>
      <c r="AC160">
        <v>1294</v>
      </c>
      <c r="AD160">
        <v>1316</v>
      </c>
      <c r="AE160">
        <v>1322</v>
      </c>
      <c r="AF160">
        <v>1328</v>
      </c>
      <c r="AG160">
        <v>1331</v>
      </c>
      <c r="AH160">
        <v>1332</v>
      </c>
      <c r="AI160">
        <v>1333</v>
      </c>
      <c r="AJ160">
        <v>1339</v>
      </c>
      <c r="AK160">
        <v>1342</v>
      </c>
      <c r="AL160">
        <v>1345</v>
      </c>
      <c r="AM160">
        <v>1347</v>
      </c>
      <c r="AN160">
        <v>1347</v>
      </c>
      <c r="AO160">
        <v>1347</v>
      </c>
      <c r="AP160">
        <v>1348</v>
      </c>
      <c r="AQ160">
        <v>1349</v>
      </c>
      <c r="AR160">
        <v>1349</v>
      </c>
      <c r="AS160">
        <v>1350</v>
      </c>
      <c r="AT160">
        <v>1350</v>
      </c>
      <c r="AU160">
        <v>1350</v>
      </c>
      <c r="AV160">
        <v>1351</v>
      </c>
      <c r="AW160">
        <v>1352</v>
      </c>
      <c r="AX160">
        <v>1352</v>
      </c>
      <c r="AY160">
        <v>1352</v>
      </c>
      <c r="AZ160">
        <v>1352</v>
      </c>
      <c r="BA160">
        <v>1353</v>
      </c>
      <c r="BB160">
        <v>1356</v>
      </c>
      <c r="BC160">
        <v>1356</v>
      </c>
      <c r="BD160">
        <v>1356</v>
      </c>
      <c r="BE160">
        <v>1356</v>
      </c>
      <c r="BF160">
        <v>1360</v>
      </c>
      <c r="BG160">
        <v>1361</v>
      </c>
      <c r="BH160">
        <v>1364</v>
      </c>
      <c r="BI160">
        <v>1370</v>
      </c>
      <c r="BJ160">
        <v>1378</v>
      </c>
      <c r="BK160">
        <v>1395</v>
      </c>
      <c r="BL160">
        <v>1400</v>
      </c>
    </row>
    <row r="161" spans="1:64" x14ac:dyDescent="0.25">
      <c r="A161" t="s">
        <v>166</v>
      </c>
      <c r="B161" t="s">
        <v>161</v>
      </c>
      <c r="C161">
        <v>33.881999999999998</v>
      </c>
      <c r="D161">
        <v>113.614</v>
      </c>
      <c r="E161">
        <v>5</v>
      </c>
      <c r="F161">
        <v>5</v>
      </c>
      <c r="G161">
        <v>9</v>
      </c>
      <c r="H161">
        <v>32</v>
      </c>
      <c r="I161">
        <v>83</v>
      </c>
      <c r="J161">
        <v>128</v>
      </c>
      <c r="K161">
        <v>168</v>
      </c>
      <c r="L161">
        <v>206</v>
      </c>
      <c r="M161">
        <v>278</v>
      </c>
      <c r="N161">
        <v>352</v>
      </c>
      <c r="O161">
        <v>422</v>
      </c>
      <c r="P161">
        <v>493</v>
      </c>
      <c r="Q161">
        <v>566</v>
      </c>
      <c r="R161">
        <v>675</v>
      </c>
      <c r="S161">
        <v>764</v>
      </c>
      <c r="T161">
        <v>851</v>
      </c>
      <c r="U161">
        <v>914</v>
      </c>
      <c r="V161">
        <v>981</v>
      </c>
      <c r="W161">
        <v>1033</v>
      </c>
      <c r="X161">
        <v>1073</v>
      </c>
      <c r="Y161">
        <v>1105</v>
      </c>
      <c r="Z161">
        <v>1135</v>
      </c>
      <c r="AA161">
        <v>1169</v>
      </c>
      <c r="AB161">
        <v>1184</v>
      </c>
      <c r="AC161">
        <v>1212</v>
      </c>
      <c r="AD161">
        <v>1231</v>
      </c>
      <c r="AE161">
        <v>1246</v>
      </c>
      <c r="AF161">
        <v>1257</v>
      </c>
      <c r="AG161">
        <v>1262</v>
      </c>
      <c r="AH161">
        <v>1265</v>
      </c>
      <c r="AI161">
        <v>1267</v>
      </c>
      <c r="AJ161">
        <v>1270</v>
      </c>
      <c r="AK161">
        <v>1271</v>
      </c>
      <c r="AL161">
        <v>1271</v>
      </c>
      <c r="AM161">
        <v>1271</v>
      </c>
      <c r="AN161">
        <v>1271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</row>
    <row r="162" spans="1:64" x14ac:dyDescent="0.25">
      <c r="A162" t="s">
        <v>167</v>
      </c>
      <c r="B162" t="s">
        <v>161</v>
      </c>
      <c r="C162">
        <v>29.183199999999999</v>
      </c>
      <c r="D162">
        <v>120.0934</v>
      </c>
      <c r="E162">
        <v>10</v>
      </c>
      <c r="F162">
        <v>27</v>
      </c>
      <c r="G162">
        <v>43</v>
      </c>
      <c r="H162">
        <v>62</v>
      </c>
      <c r="I162">
        <v>104</v>
      </c>
      <c r="J162">
        <v>128</v>
      </c>
      <c r="K162">
        <v>173</v>
      </c>
      <c r="L162">
        <v>296</v>
      </c>
      <c r="M162">
        <v>428</v>
      </c>
      <c r="N162">
        <v>538</v>
      </c>
      <c r="O162">
        <v>599</v>
      </c>
      <c r="P162">
        <v>661</v>
      </c>
      <c r="Q162">
        <v>724</v>
      </c>
      <c r="R162">
        <v>829</v>
      </c>
      <c r="S162">
        <v>895</v>
      </c>
      <c r="T162">
        <v>954</v>
      </c>
      <c r="U162">
        <v>1006</v>
      </c>
      <c r="V162">
        <v>1048</v>
      </c>
      <c r="W162">
        <v>1075</v>
      </c>
      <c r="X162">
        <v>1092</v>
      </c>
      <c r="Y162">
        <v>1117</v>
      </c>
      <c r="Z162">
        <v>1131</v>
      </c>
      <c r="AA162">
        <v>1145</v>
      </c>
      <c r="AB162">
        <v>1155</v>
      </c>
      <c r="AC162">
        <v>1162</v>
      </c>
      <c r="AD162">
        <v>1167</v>
      </c>
      <c r="AE162">
        <v>1171</v>
      </c>
      <c r="AF162">
        <v>1172</v>
      </c>
      <c r="AG162">
        <v>1174</v>
      </c>
      <c r="AH162">
        <v>1175</v>
      </c>
      <c r="AI162">
        <v>1203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1206</v>
      </c>
      <c r="AT162">
        <v>1213</v>
      </c>
      <c r="AU162">
        <v>1213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1227</v>
      </c>
      <c r="BF162">
        <v>1231</v>
      </c>
      <c r="BG162">
        <v>1231</v>
      </c>
      <c r="BH162">
        <v>1232</v>
      </c>
      <c r="BI162">
        <v>1232</v>
      </c>
      <c r="BJ162">
        <v>1233</v>
      </c>
      <c r="BK162">
        <v>1234</v>
      </c>
      <c r="BL162">
        <v>1236</v>
      </c>
    </row>
    <row r="163" spans="1:64" x14ac:dyDescent="0.25">
      <c r="A163" t="s">
        <v>168</v>
      </c>
      <c r="B163" t="s">
        <v>161</v>
      </c>
      <c r="C163">
        <v>27.610399999999998</v>
      </c>
      <c r="D163">
        <v>111.7088</v>
      </c>
      <c r="E163">
        <v>4</v>
      </c>
      <c r="F163">
        <v>9</v>
      </c>
      <c r="G163">
        <v>24</v>
      </c>
      <c r="H163">
        <v>43</v>
      </c>
      <c r="I163">
        <v>69</v>
      </c>
      <c r="J163">
        <v>100</v>
      </c>
      <c r="K163">
        <v>143</v>
      </c>
      <c r="L163">
        <v>221</v>
      </c>
      <c r="M163">
        <v>277</v>
      </c>
      <c r="N163">
        <v>332</v>
      </c>
      <c r="O163">
        <v>389</v>
      </c>
      <c r="P163">
        <v>463</v>
      </c>
      <c r="Q163">
        <v>521</v>
      </c>
      <c r="R163">
        <v>593</v>
      </c>
      <c r="S163">
        <v>661</v>
      </c>
      <c r="T163">
        <v>711</v>
      </c>
      <c r="U163">
        <v>772</v>
      </c>
      <c r="V163">
        <v>803</v>
      </c>
      <c r="W163">
        <v>838</v>
      </c>
      <c r="X163">
        <v>879</v>
      </c>
      <c r="Y163">
        <v>912</v>
      </c>
      <c r="Z163">
        <v>946</v>
      </c>
      <c r="AA163">
        <v>968</v>
      </c>
      <c r="AB163">
        <v>988</v>
      </c>
      <c r="AC163">
        <v>1001</v>
      </c>
      <c r="AD163">
        <v>1004</v>
      </c>
      <c r="AE163">
        <v>1006</v>
      </c>
      <c r="AF163">
        <v>1007</v>
      </c>
      <c r="AG163">
        <v>1008</v>
      </c>
      <c r="AH163">
        <v>1010</v>
      </c>
      <c r="AI163">
        <v>1011</v>
      </c>
      <c r="AJ163">
        <v>1013</v>
      </c>
      <c r="AK163">
        <v>1016</v>
      </c>
      <c r="AL163">
        <v>1016</v>
      </c>
      <c r="AM163">
        <v>1016</v>
      </c>
      <c r="AN163">
        <v>1016</v>
      </c>
      <c r="AO163">
        <v>1017</v>
      </c>
      <c r="AP163">
        <v>1017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</row>
    <row r="164" spans="1:64" x14ac:dyDescent="0.25">
      <c r="A164" t="s">
        <v>169</v>
      </c>
      <c r="B164" t="s">
        <v>161</v>
      </c>
      <c r="C164">
        <v>31.825700000000001</v>
      </c>
      <c r="D164">
        <v>117.2264</v>
      </c>
      <c r="E164">
        <v>1</v>
      </c>
      <c r="F164">
        <v>9</v>
      </c>
      <c r="G164">
        <v>15</v>
      </c>
      <c r="H164">
        <v>39</v>
      </c>
      <c r="I164">
        <v>60</v>
      </c>
      <c r="J164">
        <v>70</v>
      </c>
      <c r="K164">
        <v>106</v>
      </c>
      <c r="L164">
        <v>152</v>
      </c>
      <c r="M164">
        <v>200</v>
      </c>
      <c r="N164">
        <v>237</v>
      </c>
      <c r="O164">
        <v>297</v>
      </c>
      <c r="P164">
        <v>340</v>
      </c>
      <c r="Q164">
        <v>408</v>
      </c>
      <c r="R164">
        <v>480</v>
      </c>
      <c r="S164">
        <v>530</v>
      </c>
      <c r="T164">
        <v>591</v>
      </c>
      <c r="U164">
        <v>665</v>
      </c>
      <c r="V164">
        <v>733</v>
      </c>
      <c r="W164">
        <v>779</v>
      </c>
      <c r="X164">
        <v>830</v>
      </c>
      <c r="Y164">
        <v>860</v>
      </c>
      <c r="Z164">
        <v>889</v>
      </c>
      <c r="AA164">
        <v>910</v>
      </c>
      <c r="AB164">
        <v>934</v>
      </c>
      <c r="AC164">
        <v>950</v>
      </c>
      <c r="AD164">
        <v>962</v>
      </c>
      <c r="AE164">
        <v>973</v>
      </c>
      <c r="AF164">
        <v>982</v>
      </c>
      <c r="AG164">
        <v>986</v>
      </c>
      <c r="AH164">
        <v>987</v>
      </c>
      <c r="AI164">
        <v>988</v>
      </c>
      <c r="AJ164">
        <v>989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</row>
    <row r="165" spans="1:64" x14ac:dyDescent="0.25">
      <c r="A165" t="s">
        <v>170</v>
      </c>
      <c r="B165" t="s">
        <v>161</v>
      </c>
      <c r="C165">
        <v>27.614000000000001</v>
      </c>
      <c r="D165">
        <v>115.7221</v>
      </c>
      <c r="E165">
        <v>2</v>
      </c>
      <c r="F165">
        <v>7</v>
      </c>
      <c r="G165">
        <v>18</v>
      </c>
      <c r="H165">
        <v>18</v>
      </c>
      <c r="I165">
        <v>36</v>
      </c>
      <c r="J165">
        <v>72</v>
      </c>
      <c r="K165">
        <v>109</v>
      </c>
      <c r="L165">
        <v>109</v>
      </c>
      <c r="M165">
        <v>162</v>
      </c>
      <c r="N165">
        <v>240</v>
      </c>
      <c r="O165">
        <v>286</v>
      </c>
      <c r="P165">
        <v>333</v>
      </c>
      <c r="Q165">
        <v>391</v>
      </c>
      <c r="R165">
        <v>476</v>
      </c>
      <c r="S165">
        <v>548</v>
      </c>
      <c r="T165">
        <v>600</v>
      </c>
      <c r="U165">
        <v>661</v>
      </c>
      <c r="V165">
        <v>698</v>
      </c>
      <c r="W165">
        <v>740</v>
      </c>
      <c r="X165">
        <v>771</v>
      </c>
      <c r="Y165">
        <v>804</v>
      </c>
      <c r="Z165">
        <v>844</v>
      </c>
      <c r="AA165">
        <v>872</v>
      </c>
      <c r="AB165">
        <v>900</v>
      </c>
      <c r="AC165">
        <v>913</v>
      </c>
      <c r="AD165">
        <v>925</v>
      </c>
      <c r="AE165">
        <v>930</v>
      </c>
      <c r="AF165">
        <v>933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</row>
    <row r="166" spans="1:64" x14ac:dyDescent="0.25">
      <c r="A166" t="s">
        <v>171</v>
      </c>
      <c r="B166" t="s">
        <v>161</v>
      </c>
      <c r="C166">
        <v>36.342700000000001</v>
      </c>
      <c r="D166">
        <v>118.1498</v>
      </c>
      <c r="E166">
        <v>2</v>
      </c>
      <c r="F166">
        <v>6</v>
      </c>
      <c r="G166">
        <v>15</v>
      </c>
      <c r="H166">
        <v>27</v>
      </c>
      <c r="I166">
        <v>46</v>
      </c>
      <c r="J166">
        <v>75</v>
      </c>
      <c r="K166">
        <v>95</v>
      </c>
      <c r="L166">
        <v>130</v>
      </c>
      <c r="M166">
        <v>158</v>
      </c>
      <c r="N166">
        <v>184</v>
      </c>
      <c r="O166">
        <v>206</v>
      </c>
      <c r="P166">
        <v>230</v>
      </c>
      <c r="Q166">
        <v>259</v>
      </c>
      <c r="R166">
        <v>275</v>
      </c>
      <c r="S166">
        <v>307</v>
      </c>
      <c r="T166">
        <v>347</v>
      </c>
      <c r="U166">
        <v>386</v>
      </c>
      <c r="V166">
        <v>416</v>
      </c>
      <c r="W166">
        <v>444</v>
      </c>
      <c r="X166">
        <v>466</v>
      </c>
      <c r="Y166">
        <v>487</v>
      </c>
      <c r="Z166">
        <v>497</v>
      </c>
      <c r="AA166">
        <v>509</v>
      </c>
      <c r="AB166">
        <v>523</v>
      </c>
      <c r="AC166">
        <v>532</v>
      </c>
      <c r="AD166">
        <v>537</v>
      </c>
      <c r="AE166">
        <v>541</v>
      </c>
      <c r="AF166">
        <v>543</v>
      </c>
      <c r="AG166">
        <v>544</v>
      </c>
      <c r="AH166">
        <v>546</v>
      </c>
      <c r="AI166">
        <v>749</v>
      </c>
      <c r="AJ166">
        <v>750</v>
      </c>
      <c r="AK166">
        <v>754</v>
      </c>
      <c r="AL166">
        <v>755</v>
      </c>
      <c r="AM166">
        <v>756</v>
      </c>
      <c r="AN166">
        <v>756</v>
      </c>
      <c r="AO166">
        <v>756</v>
      </c>
      <c r="AP166">
        <v>756</v>
      </c>
      <c r="AQ166">
        <v>756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760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761</v>
      </c>
      <c r="BI166">
        <v>761</v>
      </c>
      <c r="BJ166">
        <v>761</v>
      </c>
      <c r="BK166">
        <v>762</v>
      </c>
      <c r="BL166">
        <v>764</v>
      </c>
    </row>
    <row r="167" spans="1:64" x14ac:dyDescent="0.25">
      <c r="A167" t="s">
        <v>109</v>
      </c>
      <c r="B167" t="s">
        <v>172</v>
      </c>
      <c r="C167">
        <v>35.4437</v>
      </c>
      <c r="D167">
        <v>139.63800000000001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61</v>
      </c>
      <c r="V167">
        <v>61</v>
      </c>
      <c r="W167">
        <v>64</v>
      </c>
      <c r="X167">
        <v>135</v>
      </c>
      <c r="Y167">
        <v>135</v>
      </c>
      <c r="Z167">
        <v>175</v>
      </c>
      <c r="AA167">
        <v>175</v>
      </c>
      <c r="AB167">
        <v>218</v>
      </c>
      <c r="AC167">
        <v>285</v>
      </c>
      <c r="AD167">
        <v>355</v>
      </c>
      <c r="AE167">
        <v>454</v>
      </c>
      <c r="AF167">
        <v>542</v>
      </c>
      <c r="AG167">
        <v>621</v>
      </c>
      <c r="AH167">
        <v>634</v>
      </c>
      <c r="AI167">
        <v>634</v>
      </c>
      <c r="AJ167">
        <v>634</v>
      </c>
      <c r="AK167">
        <v>691</v>
      </c>
      <c r="AL167">
        <v>691</v>
      </c>
      <c r="AM167">
        <v>691</v>
      </c>
      <c r="AN167">
        <v>705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706</v>
      </c>
      <c r="AU167">
        <v>706</v>
      </c>
      <c r="AV167">
        <v>706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712</v>
      </c>
      <c r="BJ167">
        <v>712</v>
      </c>
      <c r="BK167">
        <v>712</v>
      </c>
      <c r="BL167">
        <v>712</v>
      </c>
    </row>
    <row r="168" spans="1:64" x14ac:dyDescent="0.25">
      <c r="A168" t="s">
        <v>173</v>
      </c>
      <c r="B168" t="s">
        <v>161</v>
      </c>
      <c r="C168">
        <v>32.9711</v>
      </c>
      <c r="D168">
        <v>119.455</v>
      </c>
      <c r="E168">
        <v>1</v>
      </c>
      <c r="F168">
        <v>5</v>
      </c>
      <c r="G168">
        <v>9</v>
      </c>
      <c r="H168">
        <v>18</v>
      </c>
      <c r="I168">
        <v>33</v>
      </c>
      <c r="J168">
        <v>47</v>
      </c>
      <c r="K168">
        <v>70</v>
      </c>
      <c r="L168">
        <v>99</v>
      </c>
      <c r="M168">
        <v>129</v>
      </c>
      <c r="N168">
        <v>168</v>
      </c>
      <c r="O168">
        <v>202</v>
      </c>
      <c r="P168">
        <v>236</v>
      </c>
      <c r="Q168">
        <v>271</v>
      </c>
      <c r="R168">
        <v>308</v>
      </c>
      <c r="S168">
        <v>341</v>
      </c>
      <c r="T168">
        <v>373</v>
      </c>
      <c r="U168">
        <v>408</v>
      </c>
      <c r="V168">
        <v>439</v>
      </c>
      <c r="W168">
        <v>468</v>
      </c>
      <c r="X168">
        <v>492</v>
      </c>
      <c r="Y168">
        <v>515</v>
      </c>
      <c r="Z168">
        <v>543</v>
      </c>
      <c r="AA168">
        <v>570</v>
      </c>
      <c r="AB168">
        <v>593</v>
      </c>
      <c r="AC168">
        <v>604</v>
      </c>
      <c r="AD168">
        <v>617</v>
      </c>
      <c r="AE168">
        <v>626</v>
      </c>
      <c r="AF168">
        <v>629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</row>
    <row r="169" spans="1:64" x14ac:dyDescent="0.25">
      <c r="A169" t="s">
        <v>174</v>
      </c>
      <c r="B169" t="s">
        <v>161</v>
      </c>
      <c r="C169">
        <v>30.057200000000002</v>
      </c>
      <c r="D169">
        <v>107.874</v>
      </c>
      <c r="E169">
        <v>6</v>
      </c>
      <c r="F169">
        <v>9</v>
      </c>
      <c r="G169">
        <v>27</v>
      </c>
      <c r="H169">
        <v>57</v>
      </c>
      <c r="I169">
        <v>75</v>
      </c>
      <c r="J169">
        <v>110</v>
      </c>
      <c r="K169">
        <v>132</v>
      </c>
      <c r="L169">
        <v>147</v>
      </c>
      <c r="M169">
        <v>182</v>
      </c>
      <c r="N169">
        <v>211</v>
      </c>
      <c r="O169">
        <v>247</v>
      </c>
      <c r="P169">
        <v>300</v>
      </c>
      <c r="Q169">
        <v>337</v>
      </c>
      <c r="R169">
        <v>366</v>
      </c>
      <c r="S169">
        <v>389</v>
      </c>
      <c r="T169">
        <v>411</v>
      </c>
      <c r="U169">
        <v>426</v>
      </c>
      <c r="V169">
        <v>428</v>
      </c>
      <c r="W169">
        <v>468</v>
      </c>
      <c r="X169">
        <v>486</v>
      </c>
      <c r="Y169">
        <v>505</v>
      </c>
      <c r="Z169">
        <v>518</v>
      </c>
      <c r="AA169">
        <v>529</v>
      </c>
      <c r="AB169">
        <v>537</v>
      </c>
      <c r="AC169">
        <v>544</v>
      </c>
      <c r="AD169">
        <v>551</v>
      </c>
      <c r="AE169">
        <v>553</v>
      </c>
      <c r="AF169">
        <v>555</v>
      </c>
      <c r="AG169">
        <v>560</v>
      </c>
      <c r="AH169">
        <v>567</v>
      </c>
      <c r="AI169">
        <v>572</v>
      </c>
      <c r="AJ169">
        <v>573</v>
      </c>
      <c r="AK169">
        <v>575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</row>
    <row r="170" spans="1:64" x14ac:dyDescent="0.25">
      <c r="A170" t="s">
        <v>175</v>
      </c>
      <c r="B170" t="s">
        <v>161</v>
      </c>
      <c r="C170">
        <v>30.617100000000001</v>
      </c>
      <c r="D170">
        <v>102.7103</v>
      </c>
      <c r="E170">
        <v>5</v>
      </c>
      <c r="F170">
        <v>8</v>
      </c>
      <c r="G170">
        <v>15</v>
      </c>
      <c r="H170">
        <v>28</v>
      </c>
      <c r="I170">
        <v>44</v>
      </c>
      <c r="J170">
        <v>69</v>
      </c>
      <c r="K170">
        <v>90</v>
      </c>
      <c r="L170">
        <v>108</v>
      </c>
      <c r="M170">
        <v>142</v>
      </c>
      <c r="N170">
        <v>177</v>
      </c>
      <c r="O170">
        <v>207</v>
      </c>
      <c r="P170">
        <v>231</v>
      </c>
      <c r="Q170">
        <v>254</v>
      </c>
      <c r="R170">
        <v>282</v>
      </c>
      <c r="S170">
        <v>301</v>
      </c>
      <c r="T170">
        <v>321</v>
      </c>
      <c r="U170">
        <v>344</v>
      </c>
      <c r="V170">
        <v>364</v>
      </c>
      <c r="W170">
        <v>386</v>
      </c>
      <c r="X170">
        <v>405</v>
      </c>
      <c r="Y170">
        <v>417</v>
      </c>
      <c r="Z170">
        <v>436</v>
      </c>
      <c r="AA170">
        <v>451</v>
      </c>
      <c r="AB170">
        <v>463</v>
      </c>
      <c r="AC170">
        <v>470</v>
      </c>
      <c r="AD170">
        <v>481</v>
      </c>
      <c r="AE170">
        <v>495</v>
      </c>
      <c r="AF170">
        <v>508</v>
      </c>
      <c r="AG170">
        <v>514</v>
      </c>
      <c r="AH170">
        <v>520</v>
      </c>
      <c r="AI170">
        <v>525</v>
      </c>
      <c r="AJ170">
        <v>526</v>
      </c>
      <c r="AK170">
        <v>526</v>
      </c>
      <c r="AL170">
        <v>527</v>
      </c>
      <c r="AM170">
        <v>529</v>
      </c>
      <c r="AN170">
        <v>531</v>
      </c>
      <c r="AO170">
        <v>534</v>
      </c>
      <c r="AP170">
        <v>538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540</v>
      </c>
      <c r="BI170">
        <v>540</v>
      </c>
      <c r="BJ170">
        <v>540</v>
      </c>
      <c r="BK170">
        <v>541</v>
      </c>
      <c r="BL170">
        <v>542</v>
      </c>
    </row>
    <row r="171" spans="1:64" x14ac:dyDescent="0.25">
      <c r="A171" t="s">
        <v>176</v>
      </c>
      <c r="B171" t="s">
        <v>161</v>
      </c>
      <c r="C171">
        <v>47.862000000000002</v>
      </c>
      <c r="D171">
        <v>127.7615</v>
      </c>
      <c r="E171">
        <v>0</v>
      </c>
      <c r="F171">
        <v>2</v>
      </c>
      <c r="G171">
        <v>4</v>
      </c>
      <c r="H171">
        <v>9</v>
      </c>
      <c r="I171">
        <v>15</v>
      </c>
      <c r="J171">
        <v>21</v>
      </c>
      <c r="K171">
        <v>33</v>
      </c>
      <c r="L171">
        <v>38</v>
      </c>
      <c r="M171">
        <v>44</v>
      </c>
      <c r="N171">
        <v>59</v>
      </c>
      <c r="O171">
        <v>80</v>
      </c>
      <c r="P171">
        <v>95</v>
      </c>
      <c r="Q171">
        <v>121</v>
      </c>
      <c r="R171">
        <v>155</v>
      </c>
      <c r="S171">
        <v>190</v>
      </c>
      <c r="T171">
        <v>227</v>
      </c>
      <c r="U171">
        <v>277</v>
      </c>
      <c r="V171">
        <v>295</v>
      </c>
      <c r="W171">
        <v>307</v>
      </c>
      <c r="X171">
        <v>331</v>
      </c>
      <c r="Y171">
        <v>360</v>
      </c>
      <c r="Z171">
        <v>378</v>
      </c>
      <c r="AA171">
        <v>395</v>
      </c>
      <c r="AB171">
        <v>419</v>
      </c>
      <c r="AC171">
        <v>425</v>
      </c>
      <c r="AD171">
        <v>445</v>
      </c>
      <c r="AE171">
        <v>457</v>
      </c>
      <c r="AF171">
        <v>464</v>
      </c>
      <c r="AG171">
        <v>470</v>
      </c>
      <c r="AH171">
        <v>476</v>
      </c>
      <c r="AI171">
        <v>479</v>
      </c>
      <c r="AJ171">
        <v>479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481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483</v>
      </c>
      <c r="BK171">
        <v>484</v>
      </c>
      <c r="BL171">
        <v>484</v>
      </c>
    </row>
    <row r="172" spans="1:64" x14ac:dyDescent="0.25">
      <c r="A172" t="s">
        <v>177</v>
      </c>
      <c r="B172" t="s">
        <v>177</v>
      </c>
      <c r="C172">
        <v>56.2639</v>
      </c>
      <c r="D172">
        <v>9.5017999999999994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6</v>
      </c>
      <c r="AU172">
        <v>10</v>
      </c>
      <c r="AV172">
        <v>10</v>
      </c>
      <c r="AW172">
        <v>23</v>
      </c>
      <c r="AX172">
        <v>23</v>
      </c>
      <c r="AY172">
        <v>35</v>
      </c>
      <c r="AZ172">
        <v>90</v>
      </c>
      <c r="BA172">
        <v>262</v>
      </c>
      <c r="BB172">
        <v>442</v>
      </c>
      <c r="BC172">
        <v>615</v>
      </c>
      <c r="BD172">
        <v>801</v>
      </c>
      <c r="BE172">
        <v>827</v>
      </c>
      <c r="BF172">
        <v>864</v>
      </c>
      <c r="BG172">
        <v>914</v>
      </c>
      <c r="BH172">
        <v>977</v>
      </c>
      <c r="BI172">
        <v>1057</v>
      </c>
      <c r="BJ172">
        <v>1151</v>
      </c>
      <c r="BK172">
        <v>1255</v>
      </c>
      <c r="BL172">
        <v>1326</v>
      </c>
    </row>
    <row r="173" spans="1:64" x14ac:dyDescent="0.25">
      <c r="A173" t="s">
        <v>178</v>
      </c>
      <c r="B173" t="s">
        <v>161</v>
      </c>
      <c r="C173">
        <v>40.182400000000001</v>
      </c>
      <c r="D173">
        <v>116.41419999999999</v>
      </c>
      <c r="E173">
        <v>14</v>
      </c>
      <c r="F173">
        <v>22</v>
      </c>
      <c r="G173">
        <v>36</v>
      </c>
      <c r="H173">
        <v>41</v>
      </c>
      <c r="I173">
        <v>68</v>
      </c>
      <c r="J173">
        <v>80</v>
      </c>
      <c r="K173">
        <v>91</v>
      </c>
      <c r="L173">
        <v>111</v>
      </c>
      <c r="M173">
        <v>114</v>
      </c>
      <c r="N173">
        <v>139</v>
      </c>
      <c r="O173">
        <v>168</v>
      </c>
      <c r="P173">
        <v>191</v>
      </c>
      <c r="Q173">
        <v>212</v>
      </c>
      <c r="R173">
        <v>228</v>
      </c>
      <c r="S173">
        <v>253</v>
      </c>
      <c r="T173">
        <v>274</v>
      </c>
      <c r="U173">
        <v>297</v>
      </c>
      <c r="V173">
        <v>315</v>
      </c>
      <c r="W173">
        <v>326</v>
      </c>
      <c r="X173">
        <v>337</v>
      </c>
      <c r="Y173">
        <v>342</v>
      </c>
      <c r="Z173">
        <v>352</v>
      </c>
      <c r="AA173">
        <v>366</v>
      </c>
      <c r="AB173">
        <v>372</v>
      </c>
      <c r="AC173">
        <v>375</v>
      </c>
      <c r="AD173">
        <v>380</v>
      </c>
      <c r="AE173">
        <v>381</v>
      </c>
      <c r="AF173">
        <v>387</v>
      </c>
      <c r="AG173">
        <v>393</v>
      </c>
      <c r="AH173">
        <v>395</v>
      </c>
      <c r="AI173">
        <v>396</v>
      </c>
      <c r="AJ173">
        <v>399</v>
      </c>
      <c r="AK173">
        <v>399</v>
      </c>
      <c r="AL173">
        <v>399</v>
      </c>
      <c r="AM173">
        <v>400</v>
      </c>
      <c r="AN173">
        <v>400</v>
      </c>
      <c r="AO173">
        <v>410</v>
      </c>
      <c r="AP173">
        <v>410</v>
      </c>
      <c r="AQ173">
        <v>411</v>
      </c>
      <c r="AR173">
        <v>413</v>
      </c>
      <c r="AS173">
        <v>414</v>
      </c>
      <c r="AT173">
        <v>414</v>
      </c>
      <c r="AU173">
        <v>418</v>
      </c>
      <c r="AV173">
        <v>418</v>
      </c>
      <c r="AW173">
        <v>422</v>
      </c>
      <c r="AX173">
        <v>426</v>
      </c>
      <c r="AY173">
        <v>428</v>
      </c>
      <c r="AZ173">
        <v>428</v>
      </c>
      <c r="BA173">
        <v>429</v>
      </c>
      <c r="BB173">
        <v>435</v>
      </c>
      <c r="BC173">
        <v>435</v>
      </c>
      <c r="BD173">
        <v>436</v>
      </c>
      <c r="BE173">
        <v>437</v>
      </c>
      <c r="BF173">
        <v>442</v>
      </c>
      <c r="BG173">
        <v>452</v>
      </c>
      <c r="BH173">
        <v>456</v>
      </c>
      <c r="BI173">
        <v>469</v>
      </c>
      <c r="BJ173">
        <v>480</v>
      </c>
      <c r="BK173">
        <v>491</v>
      </c>
      <c r="BL173">
        <v>504</v>
      </c>
    </row>
    <row r="174" spans="1:64" x14ac:dyDescent="0.25">
      <c r="A174" t="s">
        <v>179</v>
      </c>
      <c r="B174" t="s">
        <v>161</v>
      </c>
      <c r="C174">
        <v>31.202000000000002</v>
      </c>
      <c r="D174">
        <v>121.4491</v>
      </c>
      <c r="E174">
        <v>9</v>
      </c>
      <c r="F174">
        <v>16</v>
      </c>
      <c r="G174">
        <v>20</v>
      </c>
      <c r="H174">
        <v>33</v>
      </c>
      <c r="I174">
        <v>40</v>
      </c>
      <c r="J174">
        <v>53</v>
      </c>
      <c r="K174">
        <v>66</v>
      </c>
      <c r="L174">
        <v>96</v>
      </c>
      <c r="M174">
        <v>112</v>
      </c>
      <c r="N174">
        <v>135</v>
      </c>
      <c r="O174">
        <v>169</v>
      </c>
      <c r="P174">
        <v>182</v>
      </c>
      <c r="Q174">
        <v>203</v>
      </c>
      <c r="R174">
        <v>219</v>
      </c>
      <c r="S174">
        <v>243</v>
      </c>
      <c r="T174">
        <v>257</v>
      </c>
      <c r="U174">
        <v>277</v>
      </c>
      <c r="V174">
        <v>286</v>
      </c>
      <c r="W174">
        <v>293</v>
      </c>
      <c r="X174">
        <v>299</v>
      </c>
      <c r="Y174">
        <v>303</v>
      </c>
      <c r="Z174">
        <v>311</v>
      </c>
      <c r="AA174">
        <v>315</v>
      </c>
      <c r="AB174">
        <v>318</v>
      </c>
      <c r="AC174">
        <v>326</v>
      </c>
      <c r="AD174">
        <v>328</v>
      </c>
      <c r="AE174">
        <v>333</v>
      </c>
      <c r="AF174">
        <v>333</v>
      </c>
      <c r="AG174">
        <v>333</v>
      </c>
      <c r="AH174">
        <v>334</v>
      </c>
      <c r="AI174">
        <v>334</v>
      </c>
      <c r="AJ174">
        <v>335</v>
      </c>
      <c r="AK174">
        <v>335</v>
      </c>
      <c r="AL174">
        <v>335</v>
      </c>
      <c r="AM174">
        <v>336</v>
      </c>
      <c r="AN174">
        <v>337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338</v>
      </c>
      <c r="AU174">
        <v>338</v>
      </c>
      <c r="AV174">
        <v>339</v>
      </c>
      <c r="AW174">
        <v>342</v>
      </c>
      <c r="AX174">
        <v>342</v>
      </c>
      <c r="AY174">
        <v>342</v>
      </c>
      <c r="AZ174">
        <v>342</v>
      </c>
      <c r="BA174">
        <v>344</v>
      </c>
      <c r="BB174">
        <v>344</v>
      </c>
      <c r="BC174">
        <v>344</v>
      </c>
      <c r="BD174">
        <v>346</v>
      </c>
      <c r="BE174">
        <v>353</v>
      </c>
      <c r="BF174">
        <v>353</v>
      </c>
      <c r="BG174">
        <v>355</v>
      </c>
      <c r="BH174">
        <v>358</v>
      </c>
      <c r="BI174">
        <v>361</v>
      </c>
      <c r="BJ174">
        <v>363</v>
      </c>
      <c r="BK174">
        <v>371</v>
      </c>
      <c r="BL174">
        <v>380</v>
      </c>
    </row>
    <row r="175" spans="1:64" x14ac:dyDescent="0.25">
      <c r="A175" t="s">
        <v>180</v>
      </c>
      <c r="B175" t="s">
        <v>161</v>
      </c>
      <c r="C175">
        <v>39.548999999999999</v>
      </c>
      <c r="D175">
        <v>116.1306</v>
      </c>
      <c r="E175">
        <v>1</v>
      </c>
      <c r="F175">
        <v>1</v>
      </c>
      <c r="G175">
        <v>2</v>
      </c>
      <c r="H175">
        <v>8</v>
      </c>
      <c r="I175">
        <v>13</v>
      </c>
      <c r="J175">
        <v>18</v>
      </c>
      <c r="K175">
        <v>33</v>
      </c>
      <c r="L175">
        <v>48</v>
      </c>
      <c r="M175">
        <v>65</v>
      </c>
      <c r="N175">
        <v>82</v>
      </c>
      <c r="O175">
        <v>96</v>
      </c>
      <c r="P175">
        <v>104</v>
      </c>
      <c r="Q175">
        <v>113</v>
      </c>
      <c r="R175">
        <v>126</v>
      </c>
      <c r="S175">
        <v>135</v>
      </c>
      <c r="T175">
        <v>157</v>
      </c>
      <c r="U175">
        <v>172</v>
      </c>
      <c r="V175">
        <v>195</v>
      </c>
      <c r="W175">
        <v>206</v>
      </c>
      <c r="X175">
        <v>218</v>
      </c>
      <c r="Y175">
        <v>239</v>
      </c>
      <c r="Z175">
        <v>251</v>
      </c>
      <c r="AA175">
        <v>265</v>
      </c>
      <c r="AB175">
        <v>283</v>
      </c>
      <c r="AC175">
        <v>291</v>
      </c>
      <c r="AD175">
        <v>300</v>
      </c>
      <c r="AE175">
        <v>301</v>
      </c>
      <c r="AF175">
        <v>306</v>
      </c>
      <c r="AG175">
        <v>306</v>
      </c>
      <c r="AH175">
        <v>307</v>
      </c>
      <c r="AI175">
        <v>308</v>
      </c>
      <c r="AJ175">
        <v>309</v>
      </c>
      <c r="AK175">
        <v>311</v>
      </c>
      <c r="AL175">
        <v>311</v>
      </c>
      <c r="AM175">
        <v>311</v>
      </c>
      <c r="AN175">
        <v>312</v>
      </c>
      <c r="AO175">
        <v>317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</row>
    <row r="176" spans="1:64" x14ac:dyDescent="0.25">
      <c r="A176" t="s">
        <v>181</v>
      </c>
      <c r="B176" t="s">
        <v>161</v>
      </c>
      <c r="C176">
        <v>26.078900000000001</v>
      </c>
      <c r="D176">
        <v>117.98739999999999</v>
      </c>
      <c r="E176">
        <v>1</v>
      </c>
      <c r="F176">
        <v>5</v>
      </c>
      <c r="G176">
        <v>10</v>
      </c>
      <c r="H176">
        <v>18</v>
      </c>
      <c r="I176">
        <v>35</v>
      </c>
      <c r="J176">
        <v>59</v>
      </c>
      <c r="K176">
        <v>80</v>
      </c>
      <c r="L176">
        <v>84</v>
      </c>
      <c r="M176">
        <v>101</v>
      </c>
      <c r="N176">
        <v>120</v>
      </c>
      <c r="O176">
        <v>144</v>
      </c>
      <c r="P176">
        <v>159</v>
      </c>
      <c r="Q176">
        <v>179</v>
      </c>
      <c r="R176">
        <v>194</v>
      </c>
      <c r="S176">
        <v>205</v>
      </c>
      <c r="T176">
        <v>215</v>
      </c>
      <c r="U176">
        <v>224</v>
      </c>
      <c r="V176">
        <v>239</v>
      </c>
      <c r="W176">
        <v>250</v>
      </c>
      <c r="X176">
        <v>261</v>
      </c>
      <c r="Y176">
        <v>267</v>
      </c>
      <c r="Z176">
        <v>272</v>
      </c>
      <c r="AA176">
        <v>279</v>
      </c>
      <c r="AB176">
        <v>281</v>
      </c>
      <c r="AC176">
        <v>285</v>
      </c>
      <c r="AD176">
        <v>287</v>
      </c>
      <c r="AE176">
        <v>290</v>
      </c>
      <c r="AF176">
        <v>292</v>
      </c>
      <c r="AG176">
        <v>293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294</v>
      </c>
      <c r="AN176">
        <v>294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299</v>
      </c>
      <c r="BL176">
        <v>303</v>
      </c>
    </row>
    <row r="177" spans="1:64" x14ac:dyDescent="0.25">
      <c r="A177" t="s">
        <v>182</v>
      </c>
      <c r="B177" t="s">
        <v>161</v>
      </c>
      <c r="C177">
        <v>23.829799999999999</v>
      </c>
      <c r="D177">
        <v>108.7881</v>
      </c>
      <c r="E177">
        <v>2</v>
      </c>
      <c r="F177">
        <v>5</v>
      </c>
      <c r="G177">
        <v>23</v>
      </c>
      <c r="H177">
        <v>23</v>
      </c>
      <c r="I177">
        <v>36</v>
      </c>
      <c r="J177">
        <v>46</v>
      </c>
      <c r="K177">
        <v>51</v>
      </c>
      <c r="L177">
        <v>58</v>
      </c>
      <c r="M177">
        <v>78</v>
      </c>
      <c r="N177">
        <v>87</v>
      </c>
      <c r="O177">
        <v>100</v>
      </c>
      <c r="P177">
        <v>111</v>
      </c>
      <c r="Q177">
        <v>127</v>
      </c>
      <c r="R177">
        <v>139</v>
      </c>
      <c r="S177">
        <v>150</v>
      </c>
      <c r="T177">
        <v>168</v>
      </c>
      <c r="U177">
        <v>172</v>
      </c>
      <c r="V177">
        <v>183</v>
      </c>
      <c r="W177">
        <v>195</v>
      </c>
      <c r="X177">
        <v>210</v>
      </c>
      <c r="Y177">
        <v>215</v>
      </c>
      <c r="Z177">
        <v>222</v>
      </c>
      <c r="AA177">
        <v>222</v>
      </c>
      <c r="AB177">
        <v>226</v>
      </c>
      <c r="AC177">
        <v>235</v>
      </c>
      <c r="AD177">
        <v>237</v>
      </c>
      <c r="AE177">
        <v>238</v>
      </c>
      <c r="AF177">
        <v>242</v>
      </c>
      <c r="AG177">
        <v>244</v>
      </c>
      <c r="AH177">
        <v>245</v>
      </c>
      <c r="AI177">
        <v>246</v>
      </c>
      <c r="AJ177">
        <v>249</v>
      </c>
      <c r="AK177">
        <v>249</v>
      </c>
      <c r="AL177">
        <v>251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253</v>
      </c>
      <c r="BI177">
        <v>253</v>
      </c>
      <c r="BJ177">
        <v>253</v>
      </c>
      <c r="BK177">
        <v>254</v>
      </c>
      <c r="BL177">
        <v>254</v>
      </c>
    </row>
    <row r="178" spans="1:64" x14ac:dyDescent="0.25">
      <c r="A178" t="s">
        <v>183</v>
      </c>
      <c r="B178" t="s">
        <v>161</v>
      </c>
      <c r="C178">
        <v>35.191699999999997</v>
      </c>
      <c r="D178">
        <v>108.87009999999999</v>
      </c>
      <c r="E178">
        <v>0</v>
      </c>
      <c r="F178">
        <v>3</v>
      </c>
      <c r="G178">
        <v>5</v>
      </c>
      <c r="H178">
        <v>15</v>
      </c>
      <c r="I178">
        <v>22</v>
      </c>
      <c r="J178">
        <v>35</v>
      </c>
      <c r="K178">
        <v>46</v>
      </c>
      <c r="L178">
        <v>56</v>
      </c>
      <c r="M178">
        <v>63</v>
      </c>
      <c r="N178">
        <v>87</v>
      </c>
      <c r="O178">
        <v>101</v>
      </c>
      <c r="P178">
        <v>116</v>
      </c>
      <c r="Q178">
        <v>128</v>
      </c>
      <c r="R178">
        <v>142</v>
      </c>
      <c r="S178">
        <v>165</v>
      </c>
      <c r="T178">
        <v>173</v>
      </c>
      <c r="U178">
        <v>184</v>
      </c>
      <c r="V178">
        <v>195</v>
      </c>
      <c r="W178">
        <v>208</v>
      </c>
      <c r="X178">
        <v>213</v>
      </c>
      <c r="Y178">
        <v>219</v>
      </c>
      <c r="Z178">
        <v>225</v>
      </c>
      <c r="AA178">
        <v>229</v>
      </c>
      <c r="AB178">
        <v>230</v>
      </c>
      <c r="AC178">
        <v>232</v>
      </c>
      <c r="AD178">
        <v>236</v>
      </c>
      <c r="AE178">
        <v>240</v>
      </c>
      <c r="AF178">
        <v>240</v>
      </c>
      <c r="AG178">
        <v>242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246</v>
      </c>
      <c r="BI178">
        <v>246</v>
      </c>
      <c r="BJ178">
        <v>246</v>
      </c>
      <c r="BK178">
        <v>247</v>
      </c>
      <c r="BL178">
        <v>248</v>
      </c>
    </row>
    <row r="179" spans="1:64" x14ac:dyDescent="0.25">
      <c r="A179" t="s">
        <v>184</v>
      </c>
      <c r="B179" t="s">
        <v>161</v>
      </c>
      <c r="C179">
        <v>24.974</v>
      </c>
      <c r="D179">
        <v>101.48699999999999</v>
      </c>
      <c r="E179">
        <v>1</v>
      </c>
      <c r="F179">
        <v>2</v>
      </c>
      <c r="G179">
        <v>5</v>
      </c>
      <c r="H179">
        <v>11</v>
      </c>
      <c r="I179">
        <v>16</v>
      </c>
      <c r="J179">
        <v>26</v>
      </c>
      <c r="K179">
        <v>44</v>
      </c>
      <c r="L179">
        <v>55</v>
      </c>
      <c r="M179">
        <v>70</v>
      </c>
      <c r="N179">
        <v>83</v>
      </c>
      <c r="O179">
        <v>93</v>
      </c>
      <c r="P179">
        <v>105</v>
      </c>
      <c r="Q179">
        <v>117</v>
      </c>
      <c r="R179">
        <v>122</v>
      </c>
      <c r="S179">
        <v>128</v>
      </c>
      <c r="T179">
        <v>133</v>
      </c>
      <c r="U179">
        <v>138</v>
      </c>
      <c r="V179">
        <v>138</v>
      </c>
      <c r="W179">
        <v>141</v>
      </c>
      <c r="X179">
        <v>149</v>
      </c>
      <c r="Y179">
        <v>153</v>
      </c>
      <c r="Z179">
        <v>154</v>
      </c>
      <c r="AA179">
        <v>156</v>
      </c>
      <c r="AB179">
        <v>162</v>
      </c>
      <c r="AC179">
        <v>168</v>
      </c>
      <c r="AD179">
        <v>171</v>
      </c>
      <c r="AE179">
        <v>171</v>
      </c>
      <c r="AF179">
        <v>172</v>
      </c>
      <c r="AG179">
        <v>172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176</v>
      </c>
      <c r="BH179">
        <v>176</v>
      </c>
      <c r="BI179">
        <v>176</v>
      </c>
      <c r="BJ179">
        <v>176</v>
      </c>
      <c r="BK179">
        <v>176</v>
      </c>
      <c r="BL179">
        <v>176</v>
      </c>
    </row>
    <row r="180" spans="1:64" x14ac:dyDescent="0.25">
      <c r="A180" t="s">
        <v>185</v>
      </c>
      <c r="B180" t="s">
        <v>161</v>
      </c>
      <c r="C180">
        <v>19.195900000000002</v>
      </c>
      <c r="D180">
        <v>109.7453</v>
      </c>
      <c r="E180">
        <v>4</v>
      </c>
      <c r="F180">
        <v>5</v>
      </c>
      <c r="G180">
        <v>8</v>
      </c>
      <c r="H180">
        <v>19</v>
      </c>
      <c r="I180">
        <v>22</v>
      </c>
      <c r="J180">
        <v>33</v>
      </c>
      <c r="K180">
        <v>40</v>
      </c>
      <c r="L180">
        <v>43</v>
      </c>
      <c r="M180">
        <v>46</v>
      </c>
      <c r="N180">
        <v>52</v>
      </c>
      <c r="O180">
        <v>62</v>
      </c>
      <c r="P180">
        <v>64</v>
      </c>
      <c r="Q180">
        <v>72</v>
      </c>
      <c r="R180">
        <v>80</v>
      </c>
      <c r="S180">
        <v>99</v>
      </c>
      <c r="T180">
        <v>106</v>
      </c>
      <c r="U180">
        <v>117</v>
      </c>
      <c r="V180">
        <v>124</v>
      </c>
      <c r="W180">
        <v>131</v>
      </c>
      <c r="X180">
        <v>138</v>
      </c>
      <c r="Y180">
        <v>144</v>
      </c>
      <c r="Z180">
        <v>157</v>
      </c>
      <c r="AA180">
        <v>157</v>
      </c>
      <c r="AB180">
        <v>159</v>
      </c>
      <c r="AC180">
        <v>162</v>
      </c>
      <c r="AD180">
        <v>162</v>
      </c>
      <c r="AE180">
        <v>163</v>
      </c>
      <c r="AF180">
        <v>163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</row>
    <row r="181" spans="1:64" x14ac:dyDescent="0.25">
      <c r="A181" t="s">
        <v>186</v>
      </c>
      <c r="B181" t="s">
        <v>161</v>
      </c>
      <c r="C181">
        <v>26.8154</v>
      </c>
      <c r="D181">
        <v>106.87479999999999</v>
      </c>
      <c r="E181">
        <v>1</v>
      </c>
      <c r="F181">
        <v>3</v>
      </c>
      <c r="G181">
        <v>3</v>
      </c>
      <c r="H181">
        <v>4</v>
      </c>
      <c r="I181">
        <v>5</v>
      </c>
      <c r="J181">
        <v>7</v>
      </c>
      <c r="K181">
        <v>9</v>
      </c>
      <c r="L181">
        <v>9</v>
      </c>
      <c r="M181">
        <v>12</v>
      </c>
      <c r="N181">
        <v>29</v>
      </c>
      <c r="O181">
        <v>29</v>
      </c>
      <c r="P181">
        <v>38</v>
      </c>
      <c r="Q181">
        <v>46</v>
      </c>
      <c r="R181">
        <v>58</v>
      </c>
      <c r="S181">
        <v>64</v>
      </c>
      <c r="T181">
        <v>71</v>
      </c>
      <c r="U181">
        <v>81</v>
      </c>
      <c r="V181">
        <v>89</v>
      </c>
      <c r="W181">
        <v>99</v>
      </c>
      <c r="X181">
        <v>109</v>
      </c>
      <c r="Y181">
        <v>127</v>
      </c>
      <c r="Z181">
        <v>133</v>
      </c>
      <c r="AA181">
        <v>135</v>
      </c>
      <c r="AB181">
        <v>140</v>
      </c>
      <c r="AC181">
        <v>143</v>
      </c>
      <c r="AD181">
        <v>144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147</v>
      </c>
      <c r="BI181">
        <v>146</v>
      </c>
      <c r="BJ181">
        <v>146</v>
      </c>
      <c r="BK181">
        <v>146</v>
      </c>
      <c r="BL181">
        <v>146</v>
      </c>
    </row>
    <row r="182" spans="1:64" x14ac:dyDescent="0.25">
      <c r="A182" t="s">
        <v>187</v>
      </c>
      <c r="B182" t="s">
        <v>161</v>
      </c>
      <c r="C182">
        <v>39.305399999999999</v>
      </c>
      <c r="D182">
        <v>117.32299999999999</v>
      </c>
      <c r="E182">
        <v>4</v>
      </c>
      <c r="F182">
        <v>4</v>
      </c>
      <c r="G182">
        <v>8</v>
      </c>
      <c r="H182">
        <v>10</v>
      </c>
      <c r="I182">
        <v>14</v>
      </c>
      <c r="J182">
        <v>23</v>
      </c>
      <c r="K182">
        <v>24</v>
      </c>
      <c r="L182">
        <v>27</v>
      </c>
      <c r="M182">
        <v>31</v>
      </c>
      <c r="N182">
        <v>32</v>
      </c>
      <c r="O182">
        <v>41</v>
      </c>
      <c r="P182">
        <v>48</v>
      </c>
      <c r="Q182">
        <v>60</v>
      </c>
      <c r="R182">
        <v>67</v>
      </c>
      <c r="S182">
        <v>69</v>
      </c>
      <c r="T182">
        <v>79</v>
      </c>
      <c r="U182">
        <v>81</v>
      </c>
      <c r="V182">
        <v>88</v>
      </c>
      <c r="W182">
        <v>91</v>
      </c>
      <c r="X182">
        <v>95</v>
      </c>
      <c r="Y182">
        <v>106</v>
      </c>
      <c r="Z182">
        <v>112</v>
      </c>
      <c r="AA182">
        <v>119</v>
      </c>
      <c r="AB182">
        <v>120</v>
      </c>
      <c r="AC182">
        <v>122</v>
      </c>
      <c r="AD182">
        <v>124</v>
      </c>
      <c r="AE182">
        <v>125</v>
      </c>
      <c r="AF182">
        <v>128</v>
      </c>
      <c r="AG182">
        <v>130</v>
      </c>
      <c r="AH182">
        <v>131</v>
      </c>
      <c r="AI182">
        <v>132</v>
      </c>
      <c r="AJ182">
        <v>135</v>
      </c>
      <c r="AK182">
        <v>135</v>
      </c>
      <c r="AL182">
        <v>135</v>
      </c>
      <c r="AM182">
        <v>135</v>
      </c>
      <c r="AN182">
        <v>135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137</v>
      </c>
      <c r="BK182">
        <v>137</v>
      </c>
      <c r="BL182">
        <v>137</v>
      </c>
    </row>
    <row r="183" spans="1:64" x14ac:dyDescent="0.25">
      <c r="A183" t="s">
        <v>188</v>
      </c>
      <c r="B183" t="s">
        <v>161</v>
      </c>
      <c r="C183">
        <v>37.5777</v>
      </c>
      <c r="D183">
        <v>112.29219999999999</v>
      </c>
      <c r="E183">
        <v>1</v>
      </c>
      <c r="F183">
        <v>1</v>
      </c>
      <c r="G183">
        <v>1</v>
      </c>
      <c r="H183">
        <v>6</v>
      </c>
      <c r="I183">
        <v>9</v>
      </c>
      <c r="J183">
        <v>13</v>
      </c>
      <c r="K183">
        <v>27</v>
      </c>
      <c r="L183">
        <v>27</v>
      </c>
      <c r="M183">
        <v>35</v>
      </c>
      <c r="N183">
        <v>39</v>
      </c>
      <c r="O183">
        <v>47</v>
      </c>
      <c r="P183">
        <v>66</v>
      </c>
      <c r="Q183">
        <v>74</v>
      </c>
      <c r="R183">
        <v>81</v>
      </c>
      <c r="S183">
        <v>81</v>
      </c>
      <c r="T183">
        <v>96</v>
      </c>
      <c r="U183">
        <v>104</v>
      </c>
      <c r="V183">
        <v>115</v>
      </c>
      <c r="W183">
        <v>119</v>
      </c>
      <c r="X183">
        <v>119</v>
      </c>
      <c r="Y183">
        <v>124</v>
      </c>
      <c r="Z183">
        <v>126</v>
      </c>
      <c r="AA183">
        <v>126</v>
      </c>
      <c r="AB183">
        <v>127</v>
      </c>
      <c r="AC183">
        <v>128</v>
      </c>
      <c r="AD183">
        <v>129</v>
      </c>
      <c r="AE183">
        <v>130</v>
      </c>
      <c r="AF183">
        <v>131</v>
      </c>
      <c r="AG183">
        <v>131</v>
      </c>
      <c r="AH183">
        <v>132</v>
      </c>
      <c r="AI183">
        <v>132</v>
      </c>
      <c r="AJ183">
        <v>132</v>
      </c>
      <c r="AK183">
        <v>132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</row>
    <row r="184" spans="1:64" x14ac:dyDescent="0.25">
      <c r="A184" t="s">
        <v>189</v>
      </c>
      <c r="B184" t="s">
        <v>161</v>
      </c>
      <c r="C184">
        <v>37.809899999999999</v>
      </c>
      <c r="D184">
        <v>101.0583</v>
      </c>
      <c r="E184">
        <v>0</v>
      </c>
      <c r="F184">
        <v>2</v>
      </c>
      <c r="G184">
        <v>2</v>
      </c>
      <c r="H184">
        <v>4</v>
      </c>
      <c r="I184">
        <v>7</v>
      </c>
      <c r="J184">
        <v>14</v>
      </c>
      <c r="K184">
        <v>19</v>
      </c>
      <c r="L184">
        <v>24</v>
      </c>
      <c r="M184">
        <v>26</v>
      </c>
      <c r="N184">
        <v>29</v>
      </c>
      <c r="O184">
        <v>40</v>
      </c>
      <c r="P184">
        <v>51</v>
      </c>
      <c r="Q184">
        <v>55</v>
      </c>
      <c r="R184">
        <v>57</v>
      </c>
      <c r="S184">
        <v>62</v>
      </c>
      <c r="T184">
        <v>62</v>
      </c>
      <c r="U184">
        <v>67</v>
      </c>
      <c r="V184">
        <v>79</v>
      </c>
      <c r="W184">
        <v>83</v>
      </c>
      <c r="X184">
        <v>83</v>
      </c>
      <c r="Y184">
        <v>86</v>
      </c>
      <c r="Z184">
        <v>87</v>
      </c>
      <c r="AA184">
        <v>90</v>
      </c>
      <c r="AB184">
        <v>90</v>
      </c>
      <c r="AC184">
        <v>90</v>
      </c>
      <c r="AD184">
        <v>90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102</v>
      </c>
      <c r="AW184">
        <v>119</v>
      </c>
      <c r="AX184">
        <v>120</v>
      </c>
      <c r="AY184">
        <v>124</v>
      </c>
      <c r="AZ184">
        <v>124</v>
      </c>
      <c r="BA184">
        <v>125</v>
      </c>
      <c r="BB184">
        <v>127</v>
      </c>
      <c r="BC184">
        <v>127</v>
      </c>
      <c r="BD184">
        <v>127</v>
      </c>
      <c r="BE184">
        <v>129</v>
      </c>
      <c r="BF184">
        <v>133</v>
      </c>
      <c r="BG184">
        <v>133</v>
      </c>
      <c r="BH184">
        <v>133</v>
      </c>
      <c r="BI184">
        <v>133</v>
      </c>
      <c r="BJ184">
        <v>134</v>
      </c>
      <c r="BK184">
        <v>134</v>
      </c>
      <c r="BL184">
        <v>134</v>
      </c>
    </row>
    <row r="185" spans="1:64" x14ac:dyDescent="0.25">
      <c r="A185" t="s">
        <v>190</v>
      </c>
      <c r="B185" t="s">
        <v>161</v>
      </c>
      <c r="C185">
        <v>22.3</v>
      </c>
      <c r="D185">
        <v>114.2</v>
      </c>
      <c r="E185">
        <v>0</v>
      </c>
      <c r="F185">
        <v>2</v>
      </c>
      <c r="G185">
        <v>2</v>
      </c>
      <c r="H185">
        <v>5</v>
      </c>
      <c r="I185">
        <v>8</v>
      </c>
      <c r="J185">
        <v>8</v>
      </c>
      <c r="K185">
        <v>8</v>
      </c>
      <c r="L185">
        <v>10</v>
      </c>
      <c r="M185">
        <v>10</v>
      </c>
      <c r="N185">
        <v>12</v>
      </c>
      <c r="O185">
        <v>13</v>
      </c>
      <c r="P185">
        <v>15</v>
      </c>
      <c r="Q185">
        <v>15</v>
      </c>
      <c r="R185">
        <v>17</v>
      </c>
      <c r="S185">
        <v>21</v>
      </c>
      <c r="T185">
        <v>24</v>
      </c>
      <c r="U185">
        <v>25</v>
      </c>
      <c r="V185">
        <v>26</v>
      </c>
      <c r="W185">
        <v>29</v>
      </c>
      <c r="X185">
        <v>38</v>
      </c>
      <c r="Y185">
        <v>49</v>
      </c>
      <c r="Z185">
        <v>50</v>
      </c>
      <c r="AA185">
        <v>53</v>
      </c>
      <c r="AB185">
        <v>56</v>
      </c>
      <c r="AC185">
        <v>56</v>
      </c>
      <c r="AD185">
        <v>57</v>
      </c>
      <c r="AE185">
        <v>60</v>
      </c>
      <c r="AF185">
        <v>62</v>
      </c>
      <c r="AG185">
        <v>63</v>
      </c>
      <c r="AH185">
        <v>68</v>
      </c>
      <c r="AI185">
        <v>68</v>
      </c>
      <c r="AJ185">
        <v>69</v>
      </c>
      <c r="AK185">
        <v>74</v>
      </c>
      <c r="AL185">
        <v>79</v>
      </c>
      <c r="AM185">
        <v>84</v>
      </c>
      <c r="AN185">
        <v>91</v>
      </c>
      <c r="AO185">
        <v>92</v>
      </c>
      <c r="AP185">
        <v>94</v>
      </c>
      <c r="AQ185">
        <v>95</v>
      </c>
      <c r="AR185">
        <v>96</v>
      </c>
      <c r="AS185">
        <v>100</v>
      </c>
      <c r="AT185">
        <v>100</v>
      </c>
      <c r="AU185">
        <v>105</v>
      </c>
      <c r="AV185">
        <v>105</v>
      </c>
      <c r="AW185">
        <v>107</v>
      </c>
      <c r="AX185">
        <v>108</v>
      </c>
      <c r="AY185">
        <v>114</v>
      </c>
      <c r="AZ185">
        <v>115</v>
      </c>
      <c r="BA185">
        <v>120</v>
      </c>
      <c r="BB185">
        <v>126</v>
      </c>
      <c r="BC185">
        <v>129</v>
      </c>
      <c r="BD185">
        <v>134</v>
      </c>
      <c r="BE185">
        <v>140</v>
      </c>
      <c r="BF185">
        <v>145</v>
      </c>
      <c r="BG185">
        <v>155</v>
      </c>
      <c r="BH185">
        <v>162</v>
      </c>
      <c r="BI185">
        <v>181</v>
      </c>
      <c r="BJ185">
        <v>208</v>
      </c>
      <c r="BK185">
        <v>256</v>
      </c>
      <c r="BL185">
        <v>273</v>
      </c>
    </row>
    <row r="186" spans="1:64" x14ac:dyDescent="0.25">
      <c r="A186" t="s">
        <v>191</v>
      </c>
      <c r="B186" t="s">
        <v>161</v>
      </c>
      <c r="C186">
        <v>41.2956</v>
      </c>
      <c r="D186">
        <v>122.60850000000001</v>
      </c>
      <c r="E186">
        <v>2</v>
      </c>
      <c r="F186">
        <v>3</v>
      </c>
      <c r="G186">
        <v>4</v>
      </c>
      <c r="H186">
        <v>17</v>
      </c>
      <c r="I186">
        <v>21</v>
      </c>
      <c r="J186">
        <v>27</v>
      </c>
      <c r="K186">
        <v>34</v>
      </c>
      <c r="L186">
        <v>39</v>
      </c>
      <c r="M186">
        <v>41</v>
      </c>
      <c r="N186">
        <v>48</v>
      </c>
      <c r="O186">
        <v>64</v>
      </c>
      <c r="P186">
        <v>70</v>
      </c>
      <c r="Q186">
        <v>74</v>
      </c>
      <c r="R186">
        <v>81</v>
      </c>
      <c r="S186">
        <v>89</v>
      </c>
      <c r="T186">
        <v>94</v>
      </c>
      <c r="U186">
        <v>99</v>
      </c>
      <c r="V186">
        <v>105</v>
      </c>
      <c r="W186">
        <v>107</v>
      </c>
      <c r="X186">
        <v>108</v>
      </c>
      <c r="Y186">
        <v>111</v>
      </c>
      <c r="Z186">
        <v>116</v>
      </c>
      <c r="AA186">
        <v>117</v>
      </c>
      <c r="AB186">
        <v>119</v>
      </c>
      <c r="AC186">
        <v>119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122</v>
      </c>
      <c r="AS186">
        <v>122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126</v>
      </c>
      <c r="BL186">
        <v>126</v>
      </c>
    </row>
    <row r="187" spans="1:64" x14ac:dyDescent="0.25">
      <c r="A187" t="s">
        <v>192</v>
      </c>
      <c r="B187" t="s">
        <v>161</v>
      </c>
      <c r="C187">
        <v>43.6661</v>
      </c>
      <c r="D187">
        <v>126.1923</v>
      </c>
      <c r="E187">
        <v>0</v>
      </c>
      <c r="F187">
        <v>1</v>
      </c>
      <c r="G187">
        <v>3</v>
      </c>
      <c r="H187">
        <v>4</v>
      </c>
      <c r="I187">
        <v>4</v>
      </c>
      <c r="J187">
        <v>6</v>
      </c>
      <c r="K187">
        <v>8</v>
      </c>
      <c r="L187">
        <v>9</v>
      </c>
      <c r="M187">
        <v>14</v>
      </c>
      <c r="N187">
        <v>14</v>
      </c>
      <c r="O187">
        <v>17</v>
      </c>
      <c r="P187">
        <v>23</v>
      </c>
      <c r="Q187">
        <v>31</v>
      </c>
      <c r="R187">
        <v>42</v>
      </c>
      <c r="S187">
        <v>54</v>
      </c>
      <c r="T187">
        <v>59</v>
      </c>
      <c r="U187">
        <v>65</v>
      </c>
      <c r="V187">
        <v>69</v>
      </c>
      <c r="W187">
        <v>78</v>
      </c>
      <c r="X187">
        <v>80</v>
      </c>
      <c r="Y187">
        <v>81</v>
      </c>
      <c r="Z187">
        <v>83</v>
      </c>
      <c r="AA187">
        <v>84</v>
      </c>
      <c r="AB187">
        <v>86</v>
      </c>
      <c r="AC187">
        <v>88</v>
      </c>
      <c r="AD187">
        <v>89</v>
      </c>
      <c r="AE187">
        <v>89</v>
      </c>
      <c r="AF187">
        <v>89</v>
      </c>
      <c r="AG187">
        <v>90</v>
      </c>
      <c r="AH187">
        <v>91</v>
      </c>
      <c r="AI187">
        <v>91</v>
      </c>
      <c r="AJ187">
        <v>91</v>
      </c>
      <c r="AK187">
        <v>91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</row>
    <row r="188" spans="1:64" x14ac:dyDescent="0.25">
      <c r="B188" t="s">
        <v>193</v>
      </c>
      <c r="C188">
        <v>49.817500000000003</v>
      </c>
      <c r="D188">
        <v>15.473000000000001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5</v>
      </c>
      <c r="AU188">
        <v>8</v>
      </c>
      <c r="AV188">
        <v>12</v>
      </c>
      <c r="AW188">
        <v>18</v>
      </c>
      <c r="AX188">
        <v>19</v>
      </c>
      <c r="AY188">
        <v>31</v>
      </c>
      <c r="AZ188">
        <v>31</v>
      </c>
      <c r="BA188">
        <v>41</v>
      </c>
      <c r="BB188">
        <v>91</v>
      </c>
      <c r="BC188">
        <v>94</v>
      </c>
      <c r="BD188">
        <v>141</v>
      </c>
      <c r="BE188">
        <v>189</v>
      </c>
      <c r="BF188">
        <v>253</v>
      </c>
      <c r="BG188">
        <v>298</v>
      </c>
      <c r="BH188">
        <v>396</v>
      </c>
      <c r="BI188">
        <v>464</v>
      </c>
      <c r="BJ188">
        <v>694</v>
      </c>
      <c r="BK188">
        <v>833</v>
      </c>
      <c r="BL188">
        <v>995</v>
      </c>
    </row>
    <row r="189" spans="1:64" x14ac:dyDescent="0.25">
      <c r="A189" t="s">
        <v>194</v>
      </c>
      <c r="B189" t="s">
        <v>161</v>
      </c>
      <c r="C189">
        <v>41.112900000000003</v>
      </c>
      <c r="D189">
        <v>85.240099999999998</v>
      </c>
      <c r="E189">
        <v>0</v>
      </c>
      <c r="F189">
        <v>2</v>
      </c>
      <c r="G189">
        <v>2</v>
      </c>
      <c r="H189">
        <v>3</v>
      </c>
      <c r="I189">
        <v>4</v>
      </c>
      <c r="J189">
        <v>5</v>
      </c>
      <c r="K189">
        <v>10</v>
      </c>
      <c r="L189">
        <v>13</v>
      </c>
      <c r="M189">
        <v>14</v>
      </c>
      <c r="N189">
        <v>17</v>
      </c>
      <c r="O189">
        <v>18</v>
      </c>
      <c r="P189">
        <v>21</v>
      </c>
      <c r="Q189">
        <v>24</v>
      </c>
      <c r="R189">
        <v>29</v>
      </c>
      <c r="S189">
        <v>32</v>
      </c>
      <c r="T189">
        <v>36</v>
      </c>
      <c r="U189">
        <v>39</v>
      </c>
      <c r="V189">
        <v>42</v>
      </c>
      <c r="W189">
        <v>45</v>
      </c>
      <c r="X189">
        <v>49</v>
      </c>
      <c r="Y189">
        <v>55</v>
      </c>
      <c r="Z189">
        <v>59</v>
      </c>
      <c r="AA189">
        <v>63</v>
      </c>
      <c r="AB189">
        <v>65</v>
      </c>
      <c r="AC189">
        <v>70</v>
      </c>
      <c r="AD189">
        <v>71</v>
      </c>
      <c r="AE189">
        <v>75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</row>
    <row r="190" spans="1:64" x14ac:dyDescent="0.25">
      <c r="A190" t="s">
        <v>195</v>
      </c>
      <c r="B190" t="s">
        <v>161</v>
      </c>
      <c r="C190">
        <v>44.093499999999999</v>
      </c>
      <c r="D190">
        <v>113.9448</v>
      </c>
      <c r="E190">
        <v>0</v>
      </c>
      <c r="F190">
        <v>0</v>
      </c>
      <c r="G190">
        <v>1</v>
      </c>
      <c r="H190">
        <v>7</v>
      </c>
      <c r="I190">
        <v>7</v>
      </c>
      <c r="J190">
        <v>11</v>
      </c>
      <c r="K190">
        <v>15</v>
      </c>
      <c r="L190">
        <v>16</v>
      </c>
      <c r="M190">
        <v>19</v>
      </c>
      <c r="N190">
        <v>20</v>
      </c>
      <c r="O190">
        <v>23</v>
      </c>
      <c r="P190">
        <v>27</v>
      </c>
      <c r="Q190">
        <v>34</v>
      </c>
      <c r="R190">
        <v>35</v>
      </c>
      <c r="S190">
        <v>42</v>
      </c>
      <c r="T190">
        <v>46</v>
      </c>
      <c r="U190">
        <v>50</v>
      </c>
      <c r="V190">
        <v>52</v>
      </c>
      <c r="W190">
        <v>54</v>
      </c>
      <c r="X190">
        <v>58</v>
      </c>
      <c r="Y190">
        <v>58</v>
      </c>
      <c r="Z190">
        <v>60</v>
      </c>
      <c r="AA190">
        <v>61</v>
      </c>
      <c r="AB190">
        <v>65</v>
      </c>
      <c r="AC190">
        <v>68</v>
      </c>
      <c r="AD190">
        <v>70</v>
      </c>
      <c r="AE190">
        <v>72</v>
      </c>
      <c r="AF190">
        <v>73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</row>
    <row r="191" spans="1:64" x14ac:dyDescent="0.25">
      <c r="A191" t="s">
        <v>196</v>
      </c>
      <c r="B191" t="s">
        <v>161</v>
      </c>
      <c r="C191">
        <v>37.269199999999998</v>
      </c>
      <c r="D191">
        <v>106.16549999999999</v>
      </c>
      <c r="E191">
        <v>1</v>
      </c>
      <c r="F191">
        <v>1</v>
      </c>
      <c r="G191">
        <v>2</v>
      </c>
      <c r="H191">
        <v>3</v>
      </c>
      <c r="I191">
        <v>4</v>
      </c>
      <c r="J191">
        <v>7</v>
      </c>
      <c r="K191">
        <v>11</v>
      </c>
      <c r="L191">
        <v>12</v>
      </c>
      <c r="M191">
        <v>17</v>
      </c>
      <c r="N191">
        <v>21</v>
      </c>
      <c r="O191">
        <v>26</v>
      </c>
      <c r="P191">
        <v>28</v>
      </c>
      <c r="Q191">
        <v>31</v>
      </c>
      <c r="R191">
        <v>34</v>
      </c>
      <c r="S191">
        <v>34</v>
      </c>
      <c r="T191">
        <v>40</v>
      </c>
      <c r="U191">
        <v>43</v>
      </c>
      <c r="V191">
        <v>45</v>
      </c>
      <c r="W191">
        <v>45</v>
      </c>
      <c r="X191">
        <v>49</v>
      </c>
      <c r="Y191">
        <v>53</v>
      </c>
      <c r="Z191">
        <v>58</v>
      </c>
      <c r="AA191">
        <v>64</v>
      </c>
      <c r="AB191">
        <v>67</v>
      </c>
      <c r="AC191">
        <v>70</v>
      </c>
      <c r="AD191">
        <v>70</v>
      </c>
      <c r="AE191">
        <v>70</v>
      </c>
      <c r="AF191">
        <v>70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72</v>
      </c>
      <c r="AP191">
        <v>72</v>
      </c>
      <c r="AQ191">
        <v>73</v>
      </c>
      <c r="AR191">
        <v>73</v>
      </c>
      <c r="AS191">
        <v>74</v>
      </c>
      <c r="AT191">
        <v>74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</row>
    <row r="192" spans="1:64" x14ac:dyDescent="0.25">
      <c r="B192" t="s">
        <v>197</v>
      </c>
      <c r="C192">
        <v>23.7</v>
      </c>
      <c r="D192">
        <v>121</v>
      </c>
      <c r="E192">
        <v>1</v>
      </c>
      <c r="F192">
        <v>1</v>
      </c>
      <c r="G192">
        <v>3</v>
      </c>
      <c r="H192">
        <v>3</v>
      </c>
      <c r="I192">
        <v>4</v>
      </c>
      <c r="J192">
        <v>5</v>
      </c>
      <c r="K192">
        <v>8</v>
      </c>
      <c r="L192">
        <v>8</v>
      </c>
      <c r="M192">
        <v>9</v>
      </c>
      <c r="N192">
        <v>10</v>
      </c>
      <c r="O192">
        <v>10</v>
      </c>
      <c r="P192">
        <v>10</v>
      </c>
      <c r="Q192">
        <v>10</v>
      </c>
      <c r="R192">
        <v>11</v>
      </c>
      <c r="S192">
        <v>11</v>
      </c>
      <c r="T192">
        <v>16</v>
      </c>
      <c r="U192">
        <v>16</v>
      </c>
      <c r="V192">
        <v>17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20</v>
      </c>
      <c r="AE192">
        <v>22</v>
      </c>
      <c r="AF192">
        <v>22</v>
      </c>
      <c r="AG192">
        <v>23</v>
      </c>
      <c r="AH192">
        <v>24</v>
      </c>
      <c r="AI192">
        <v>26</v>
      </c>
      <c r="AJ192">
        <v>26</v>
      </c>
      <c r="AK192">
        <v>28</v>
      </c>
      <c r="AL192">
        <v>30</v>
      </c>
      <c r="AM192">
        <v>31</v>
      </c>
      <c r="AN192">
        <v>32</v>
      </c>
      <c r="AO192">
        <v>32</v>
      </c>
      <c r="AP192">
        <v>34</v>
      </c>
      <c r="AQ192">
        <v>39</v>
      </c>
      <c r="AR192">
        <v>40</v>
      </c>
      <c r="AS192">
        <v>41</v>
      </c>
      <c r="AT192">
        <v>42</v>
      </c>
      <c r="AU192">
        <v>42</v>
      </c>
      <c r="AV192">
        <v>44</v>
      </c>
      <c r="AW192">
        <v>45</v>
      </c>
      <c r="AX192">
        <v>45</v>
      </c>
      <c r="AY192">
        <v>45</v>
      </c>
      <c r="AZ192">
        <v>45</v>
      </c>
      <c r="BA192">
        <v>47</v>
      </c>
      <c r="BB192">
        <v>48</v>
      </c>
      <c r="BC192">
        <v>49</v>
      </c>
      <c r="BD192">
        <v>50</v>
      </c>
      <c r="BE192">
        <v>53</v>
      </c>
      <c r="BF192">
        <v>59</v>
      </c>
      <c r="BG192">
        <v>67</v>
      </c>
      <c r="BH192">
        <v>77</v>
      </c>
      <c r="BI192">
        <v>100</v>
      </c>
      <c r="BJ192">
        <v>108</v>
      </c>
      <c r="BK192">
        <v>135</v>
      </c>
      <c r="BL192">
        <v>153</v>
      </c>
    </row>
    <row r="193" spans="1:64" x14ac:dyDescent="0.25">
      <c r="B193" t="s">
        <v>198</v>
      </c>
      <c r="C193">
        <v>16</v>
      </c>
      <c r="D193">
        <v>108</v>
      </c>
      <c r="E193">
        <v>0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6</v>
      </c>
      <c r="P193">
        <v>6</v>
      </c>
      <c r="Q193">
        <v>8</v>
      </c>
      <c r="R193">
        <v>8</v>
      </c>
      <c r="S193">
        <v>8</v>
      </c>
      <c r="T193">
        <v>10</v>
      </c>
      <c r="U193">
        <v>10</v>
      </c>
      <c r="V193">
        <v>13</v>
      </c>
      <c r="W193">
        <v>13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18</v>
      </c>
      <c r="AY193">
        <v>30</v>
      </c>
      <c r="AZ193">
        <v>30</v>
      </c>
      <c r="BA193">
        <v>31</v>
      </c>
      <c r="BB193">
        <v>38</v>
      </c>
      <c r="BC193">
        <v>39</v>
      </c>
      <c r="BD193">
        <v>47</v>
      </c>
      <c r="BE193">
        <v>53</v>
      </c>
      <c r="BF193">
        <v>56</v>
      </c>
      <c r="BG193">
        <v>61</v>
      </c>
      <c r="BH193">
        <v>66</v>
      </c>
      <c r="BI193">
        <v>75</v>
      </c>
      <c r="BJ193">
        <v>85</v>
      </c>
      <c r="BK193">
        <v>91</v>
      </c>
      <c r="BL193">
        <v>94</v>
      </c>
    </row>
    <row r="194" spans="1:64" x14ac:dyDescent="0.25">
      <c r="B194" t="s">
        <v>199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3</v>
      </c>
      <c r="AT194">
        <v>3</v>
      </c>
      <c r="AU194">
        <v>3</v>
      </c>
      <c r="AV194">
        <v>4</v>
      </c>
      <c r="AW194">
        <v>13</v>
      </c>
      <c r="AX194">
        <v>13</v>
      </c>
      <c r="AY194">
        <v>17</v>
      </c>
      <c r="AZ194">
        <v>17</v>
      </c>
      <c r="BA194">
        <v>20</v>
      </c>
      <c r="BB194">
        <v>20</v>
      </c>
      <c r="BC194">
        <v>28</v>
      </c>
      <c r="BD194">
        <v>45</v>
      </c>
      <c r="BE194">
        <v>59</v>
      </c>
      <c r="BF194">
        <v>63</v>
      </c>
      <c r="BG194">
        <v>90</v>
      </c>
      <c r="BH194">
        <v>114</v>
      </c>
      <c r="BI194">
        <v>147</v>
      </c>
      <c r="BJ194">
        <v>199</v>
      </c>
      <c r="BK194">
        <v>253</v>
      </c>
      <c r="BL194">
        <v>306</v>
      </c>
    </row>
    <row r="195" spans="1:64" x14ac:dyDescent="0.25">
      <c r="A195" t="s">
        <v>200</v>
      </c>
      <c r="B195" t="s">
        <v>161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</row>
    <row r="196" spans="1:64" x14ac:dyDescent="0.25">
      <c r="A196" t="s">
        <v>201</v>
      </c>
      <c r="B196" t="s">
        <v>161</v>
      </c>
      <c r="C196">
        <v>22.166699999999999</v>
      </c>
      <c r="D196">
        <v>113.55</v>
      </c>
      <c r="E196">
        <v>1</v>
      </c>
      <c r="F196">
        <v>2</v>
      </c>
      <c r="G196">
        <v>2</v>
      </c>
      <c r="H196">
        <v>2</v>
      </c>
      <c r="I196">
        <v>5</v>
      </c>
      <c r="J196">
        <v>6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8</v>
      </c>
      <c r="Q196">
        <v>8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11</v>
      </c>
      <c r="BH196">
        <v>12</v>
      </c>
      <c r="BI196">
        <v>15</v>
      </c>
      <c r="BJ196">
        <v>17</v>
      </c>
      <c r="BK196">
        <v>17</v>
      </c>
      <c r="BL196">
        <v>18</v>
      </c>
    </row>
    <row r="197" spans="1:64" x14ac:dyDescent="0.25">
      <c r="B197" t="s">
        <v>202</v>
      </c>
      <c r="C197">
        <v>47.4116</v>
      </c>
      <c r="D197">
        <v>28.369900000000001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3</v>
      </c>
      <c r="BB197">
        <v>3</v>
      </c>
      <c r="BC197">
        <v>3</v>
      </c>
      <c r="BD197">
        <v>6</v>
      </c>
      <c r="BE197">
        <v>12</v>
      </c>
      <c r="BF197">
        <v>23</v>
      </c>
      <c r="BG197">
        <v>23</v>
      </c>
      <c r="BH197">
        <v>30</v>
      </c>
      <c r="BI197">
        <v>30</v>
      </c>
      <c r="BJ197">
        <v>49</v>
      </c>
      <c r="BK197">
        <v>66</v>
      </c>
      <c r="BL197">
        <v>80</v>
      </c>
    </row>
    <row r="198" spans="1:64" x14ac:dyDescent="0.25">
      <c r="B198" t="s">
        <v>203</v>
      </c>
      <c r="C198">
        <v>-16.290199999999999</v>
      </c>
      <c r="D198">
        <v>-63.588700000000003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3</v>
      </c>
      <c r="BE198">
        <v>10</v>
      </c>
      <c r="BF198">
        <v>10</v>
      </c>
      <c r="BG198">
        <v>11</v>
      </c>
      <c r="BH198">
        <v>11</v>
      </c>
      <c r="BI198">
        <v>12</v>
      </c>
      <c r="BJ198">
        <v>12</v>
      </c>
      <c r="BK198">
        <v>15</v>
      </c>
      <c r="BL198">
        <v>19</v>
      </c>
    </row>
    <row r="199" spans="1:64" x14ac:dyDescent="0.25">
      <c r="A199" t="s">
        <v>204</v>
      </c>
      <c r="B199" t="s">
        <v>177</v>
      </c>
      <c r="C199">
        <v>61.892600000000002</v>
      </c>
      <c r="D199">
        <v>-6.9118000000000004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3</v>
      </c>
      <c r="BE199">
        <v>9</v>
      </c>
      <c r="BF199">
        <v>11</v>
      </c>
      <c r="BG199">
        <v>18</v>
      </c>
      <c r="BH199">
        <v>47</v>
      </c>
      <c r="BI199">
        <v>58</v>
      </c>
      <c r="BJ199">
        <v>72</v>
      </c>
      <c r="BK199">
        <v>80</v>
      </c>
      <c r="BL199">
        <v>92</v>
      </c>
    </row>
    <row r="200" spans="1:64" x14ac:dyDescent="0.25">
      <c r="A200" t="s">
        <v>205</v>
      </c>
      <c r="B200" t="s">
        <v>164</v>
      </c>
      <c r="C200">
        <v>18.070799999999998</v>
      </c>
      <c r="D200">
        <v>-63.0501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3</v>
      </c>
      <c r="BJ200">
        <v>4</v>
      </c>
      <c r="BK200">
        <v>4</v>
      </c>
      <c r="BL200">
        <v>4</v>
      </c>
    </row>
    <row r="201" spans="1:64" x14ac:dyDescent="0.25">
      <c r="B201" t="s">
        <v>206</v>
      </c>
      <c r="C201">
        <v>15.2</v>
      </c>
      <c r="D201">
        <v>-86.241900000000001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2</v>
      </c>
      <c r="BD201">
        <v>2</v>
      </c>
      <c r="BE201">
        <v>2</v>
      </c>
      <c r="BF201">
        <v>3</v>
      </c>
      <c r="BG201">
        <v>6</v>
      </c>
      <c r="BH201">
        <v>8</v>
      </c>
      <c r="BI201">
        <v>9</v>
      </c>
      <c r="BJ201">
        <v>12</v>
      </c>
      <c r="BK201">
        <v>24</v>
      </c>
      <c r="BL201">
        <v>24</v>
      </c>
    </row>
    <row r="202" spans="1:64" x14ac:dyDescent="0.25">
      <c r="A202" t="s">
        <v>207</v>
      </c>
      <c r="B202" t="s">
        <v>208</v>
      </c>
      <c r="C202">
        <v>49.372300000000003</v>
      </c>
      <c r="D202">
        <v>-2.3643999999999998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6</v>
      </c>
      <c r="BI202">
        <v>6</v>
      </c>
      <c r="BJ202">
        <v>11</v>
      </c>
      <c r="BK202">
        <v>14</v>
      </c>
      <c r="BL202">
        <v>32</v>
      </c>
    </row>
    <row r="203" spans="1:64" x14ac:dyDescent="0.25">
      <c r="A203" t="s">
        <v>209</v>
      </c>
      <c r="B203" t="s">
        <v>10</v>
      </c>
      <c r="C203">
        <v>46.565300000000001</v>
      </c>
      <c r="D203">
        <v>-66.4619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2</v>
      </c>
      <c r="BG203">
        <v>6</v>
      </c>
      <c r="BH203">
        <v>8</v>
      </c>
      <c r="BI203">
        <v>11</v>
      </c>
      <c r="BJ203">
        <v>11</v>
      </c>
      <c r="BK203">
        <v>11</v>
      </c>
      <c r="BL203">
        <v>17</v>
      </c>
    </row>
    <row r="204" spans="1:64" x14ac:dyDescent="0.25">
      <c r="A204" t="s">
        <v>210</v>
      </c>
      <c r="B204" t="s">
        <v>161</v>
      </c>
      <c r="C204">
        <v>31.692699999999999</v>
      </c>
      <c r="D204">
        <v>88.092399999999998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</row>
    <row r="205" spans="1:64" x14ac:dyDescent="0.25">
      <c r="B205" t="s">
        <v>211</v>
      </c>
      <c r="C205">
        <v>-4.0382999999999996</v>
      </c>
      <c r="D205">
        <v>21.758700000000001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2</v>
      </c>
      <c r="BE205">
        <v>2</v>
      </c>
      <c r="BF205">
        <v>2</v>
      </c>
      <c r="BG205">
        <v>2</v>
      </c>
      <c r="BH205">
        <v>3</v>
      </c>
      <c r="BI205">
        <v>4</v>
      </c>
      <c r="BJ205">
        <v>14</v>
      </c>
      <c r="BK205">
        <v>18</v>
      </c>
      <c r="BL205">
        <v>23</v>
      </c>
    </row>
    <row r="206" spans="1:64" x14ac:dyDescent="0.25">
      <c r="B206" t="s">
        <v>212</v>
      </c>
      <c r="C206">
        <v>7.54</v>
      </c>
      <c r="D206">
        <v>-5.5471000000000004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5</v>
      </c>
      <c r="BI206">
        <v>6</v>
      </c>
      <c r="BJ206">
        <v>9</v>
      </c>
      <c r="BK206">
        <v>9</v>
      </c>
      <c r="BL206">
        <v>14</v>
      </c>
    </row>
    <row r="207" spans="1:64" x14ac:dyDescent="0.25">
      <c r="A207" t="s">
        <v>213</v>
      </c>
      <c r="B207" t="s">
        <v>164</v>
      </c>
      <c r="C207">
        <v>17.899999999999999</v>
      </c>
      <c r="D207">
        <v>-62.833300000000001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3</v>
      </c>
    </row>
    <row r="208" spans="1:64" x14ac:dyDescent="0.25">
      <c r="B208" t="s">
        <v>214</v>
      </c>
      <c r="C208">
        <v>18.1096</v>
      </c>
      <c r="D208">
        <v>-77.297499999999999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8</v>
      </c>
      <c r="BE208">
        <v>8</v>
      </c>
      <c r="BF208">
        <v>10</v>
      </c>
      <c r="BG208">
        <v>10</v>
      </c>
      <c r="BH208">
        <v>12</v>
      </c>
      <c r="BI208">
        <v>13</v>
      </c>
      <c r="BJ208">
        <v>15</v>
      </c>
      <c r="BK208">
        <v>16</v>
      </c>
      <c r="BL208">
        <v>16</v>
      </c>
    </row>
    <row r="209" spans="1:64" x14ac:dyDescent="0.25">
      <c r="B209" t="s">
        <v>215</v>
      </c>
      <c r="C209">
        <v>38.963700000000003</v>
      </c>
      <c r="D209">
        <v>35.243299999999998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5</v>
      </c>
      <c r="BE209">
        <v>5</v>
      </c>
      <c r="BF209">
        <v>6</v>
      </c>
      <c r="BG209">
        <v>18</v>
      </c>
      <c r="BH209">
        <v>47</v>
      </c>
      <c r="BI209">
        <v>98</v>
      </c>
      <c r="BJ209">
        <v>192</v>
      </c>
      <c r="BK209">
        <v>359</v>
      </c>
      <c r="BL209">
        <v>670</v>
      </c>
    </row>
    <row r="210" spans="1:64" x14ac:dyDescent="0.25">
      <c r="A210" t="s">
        <v>216</v>
      </c>
      <c r="B210" t="s">
        <v>208</v>
      </c>
      <c r="C210">
        <v>36.140799999999999</v>
      </c>
      <c r="D210">
        <v>-5.3536000000000001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3</v>
      </c>
      <c r="BI210">
        <v>8</v>
      </c>
      <c r="BJ210">
        <v>10</v>
      </c>
      <c r="BK210">
        <v>10</v>
      </c>
      <c r="BL210">
        <v>10</v>
      </c>
    </row>
    <row r="211" spans="1:64" x14ac:dyDescent="0.25">
      <c r="A211" t="s">
        <v>217</v>
      </c>
      <c r="B211" t="s">
        <v>105</v>
      </c>
      <c r="C211">
        <v>47.6477</v>
      </c>
      <c r="D211">
        <v>-122.6413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</row>
    <row r="212" spans="1:64" x14ac:dyDescent="0.25">
      <c r="A212" t="s">
        <v>218</v>
      </c>
      <c r="B212" t="s">
        <v>105</v>
      </c>
      <c r="C212">
        <v>38.310499999999998</v>
      </c>
      <c r="D212">
        <v>-121.90179999999999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</row>
    <row r="213" spans="1:64" x14ac:dyDescent="0.25">
      <c r="A213" t="s">
        <v>219</v>
      </c>
      <c r="B213" t="s">
        <v>105</v>
      </c>
      <c r="C213">
        <v>37.045400000000001</v>
      </c>
      <c r="D213">
        <v>-121.958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</row>
    <row r="214" spans="1:64" x14ac:dyDescent="0.25">
      <c r="A214" t="s">
        <v>220</v>
      </c>
      <c r="B214" t="s">
        <v>105</v>
      </c>
      <c r="C214">
        <v>38.502499999999998</v>
      </c>
      <c r="D214">
        <v>-122.2654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</row>
    <row r="215" spans="1:64" x14ac:dyDescent="0.25">
      <c r="A215" t="s">
        <v>221</v>
      </c>
      <c r="B215" t="s">
        <v>105</v>
      </c>
      <c r="C215">
        <v>34.3705</v>
      </c>
      <c r="D215">
        <v>-119.1391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</row>
    <row r="216" spans="1:64" x14ac:dyDescent="0.25">
      <c r="A216" t="s">
        <v>222</v>
      </c>
      <c r="B216" t="s">
        <v>105</v>
      </c>
      <c r="C216">
        <v>42.409700000000001</v>
      </c>
      <c r="D216">
        <v>-71.857100000000003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</row>
    <row r="217" spans="1:64" x14ac:dyDescent="0.25">
      <c r="A217" t="s">
        <v>223</v>
      </c>
      <c r="B217" t="s">
        <v>105</v>
      </c>
      <c r="C217">
        <v>33.9191</v>
      </c>
      <c r="D217">
        <v>-84.0167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</row>
    <row r="218" spans="1:64" x14ac:dyDescent="0.25">
      <c r="A218" t="s">
        <v>224</v>
      </c>
      <c r="B218" t="s">
        <v>105</v>
      </c>
      <c r="C218">
        <v>33.7956</v>
      </c>
      <c r="D218">
        <v>-84.227900000000005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</row>
    <row r="219" spans="1:64" x14ac:dyDescent="0.25">
      <c r="A219" t="s">
        <v>225</v>
      </c>
      <c r="B219" t="s">
        <v>105</v>
      </c>
      <c r="C219">
        <v>37.545499999999997</v>
      </c>
      <c r="D219">
        <v>-82.777900000000002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</row>
    <row r="220" spans="1:64" x14ac:dyDescent="0.25">
      <c r="A220" t="s">
        <v>226</v>
      </c>
      <c r="B220" t="s">
        <v>105</v>
      </c>
      <c r="C220">
        <v>33.450200000000002</v>
      </c>
      <c r="D220">
        <v>-84.4803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</row>
    <row r="221" spans="1:64" x14ac:dyDescent="0.25">
      <c r="A221" t="s">
        <v>227</v>
      </c>
      <c r="B221" t="s">
        <v>105</v>
      </c>
      <c r="C221">
        <v>32.4893</v>
      </c>
      <c r="D221">
        <v>-94.852099999999993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</row>
    <row r="222" spans="1:64" x14ac:dyDescent="0.25">
      <c r="A222" t="s">
        <v>228</v>
      </c>
      <c r="B222" t="s">
        <v>105</v>
      </c>
      <c r="C222">
        <v>40.258899999999997</v>
      </c>
      <c r="D222">
        <v>-74.123999999999995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</row>
    <row r="223" spans="1:64" x14ac:dyDescent="0.25">
      <c r="A223" t="s">
        <v>229</v>
      </c>
      <c r="B223" t="s">
        <v>105</v>
      </c>
      <c r="C223">
        <v>40.071199999999997</v>
      </c>
      <c r="D223">
        <v>-74.864900000000006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</row>
    <row r="224" spans="1:64" x14ac:dyDescent="0.25">
      <c r="A224" t="s">
        <v>230</v>
      </c>
      <c r="B224" t="s">
        <v>105</v>
      </c>
      <c r="C224">
        <v>39.925899999999999</v>
      </c>
      <c r="D224">
        <v>-75.119600000000005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</row>
    <row r="225" spans="1:64" x14ac:dyDescent="0.25">
      <c r="A225" t="s">
        <v>231</v>
      </c>
      <c r="B225" t="s">
        <v>105</v>
      </c>
      <c r="C225">
        <v>40.8568</v>
      </c>
      <c r="D225">
        <v>-74.128500000000003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</row>
    <row r="226" spans="1:64" x14ac:dyDescent="0.25">
      <c r="A226" t="s">
        <v>232</v>
      </c>
      <c r="B226" t="s">
        <v>105</v>
      </c>
      <c r="C226">
        <v>40.697600000000001</v>
      </c>
      <c r="D226">
        <v>-74.263199999999998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</row>
    <row r="227" spans="1:64" x14ac:dyDescent="0.25">
      <c r="A227" t="s">
        <v>233</v>
      </c>
      <c r="B227" t="s">
        <v>105</v>
      </c>
      <c r="C227">
        <v>39.655299999999997</v>
      </c>
      <c r="D227">
        <v>-106.8287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</row>
    <row r="228" spans="1:64" x14ac:dyDescent="0.25">
      <c r="A228" t="s">
        <v>234</v>
      </c>
      <c r="B228" t="s">
        <v>105</v>
      </c>
      <c r="C228">
        <v>40.695599999999999</v>
      </c>
      <c r="D228">
        <v>-105.5943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</row>
    <row r="229" spans="1:64" x14ac:dyDescent="0.25">
      <c r="A229" t="s">
        <v>235</v>
      </c>
      <c r="B229" t="s">
        <v>105</v>
      </c>
      <c r="C229">
        <v>39.6203</v>
      </c>
      <c r="D229">
        <v>-104.3326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</row>
    <row r="230" spans="1:64" x14ac:dyDescent="0.25">
      <c r="A230" t="s">
        <v>236</v>
      </c>
      <c r="B230" t="s">
        <v>105</v>
      </c>
      <c r="C230">
        <v>38.5458</v>
      </c>
      <c r="D230">
        <v>-106.92529999999999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</row>
    <row r="231" spans="1:64" x14ac:dyDescent="0.25">
      <c r="A231" t="s">
        <v>237</v>
      </c>
      <c r="B231" t="s">
        <v>105</v>
      </c>
      <c r="C231">
        <v>41.987900000000003</v>
      </c>
      <c r="D231">
        <v>-88.401600000000002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</row>
    <row r="232" spans="1:64" x14ac:dyDescent="0.25">
      <c r="A232" t="s">
        <v>238</v>
      </c>
      <c r="B232" t="s">
        <v>105</v>
      </c>
      <c r="C232">
        <v>41.0458</v>
      </c>
      <c r="D232">
        <v>-75.247900000000001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</row>
    <row r="233" spans="1:64" x14ac:dyDescent="0.25">
      <c r="A233" t="s">
        <v>239</v>
      </c>
      <c r="B233" t="s">
        <v>105</v>
      </c>
      <c r="C233">
        <v>39.952599999999997</v>
      </c>
      <c r="D233">
        <v>-75.165199999999999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</row>
    <row r="234" spans="1:64" x14ac:dyDescent="0.25">
      <c r="A234" t="s">
        <v>240</v>
      </c>
      <c r="B234" t="s">
        <v>105</v>
      </c>
      <c r="C234">
        <v>36.8508</v>
      </c>
      <c r="D234">
        <v>-76.285899999999998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</row>
    <row r="235" spans="1:64" x14ac:dyDescent="0.25">
      <c r="A235" t="s">
        <v>241</v>
      </c>
      <c r="B235" t="s">
        <v>105</v>
      </c>
      <c r="C235">
        <v>38.881599999999999</v>
      </c>
      <c r="D235">
        <v>-77.090999999999994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</row>
    <row r="236" spans="1:64" x14ac:dyDescent="0.25">
      <c r="A236" t="s">
        <v>242</v>
      </c>
      <c r="B236" t="s">
        <v>105</v>
      </c>
      <c r="C236">
        <v>38.2042</v>
      </c>
      <c r="D236">
        <v>-77.607799999999997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1:64" x14ac:dyDescent="0.25">
      <c r="A237" t="s">
        <v>243</v>
      </c>
      <c r="B237" t="s">
        <v>105</v>
      </c>
      <c r="C237">
        <v>39.076799999999999</v>
      </c>
      <c r="D237">
        <v>-77.653599999999997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1:64" x14ac:dyDescent="0.25">
      <c r="A238" t="s">
        <v>244</v>
      </c>
      <c r="B238" t="s">
        <v>105</v>
      </c>
      <c r="C238">
        <v>38.7849</v>
      </c>
      <c r="D238">
        <v>-76.872100000000003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</row>
    <row r="239" spans="1:64" x14ac:dyDescent="0.25">
      <c r="A239" t="s">
        <v>245</v>
      </c>
      <c r="B239" t="s">
        <v>105</v>
      </c>
      <c r="C239">
        <v>41.391199999999998</v>
      </c>
      <c r="D239">
        <v>-95.477800000000002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</row>
    <row r="240" spans="1:64" x14ac:dyDescent="0.25">
      <c r="A240" t="s">
        <v>246</v>
      </c>
      <c r="B240" t="s">
        <v>105</v>
      </c>
      <c r="C240">
        <v>34.246499999999997</v>
      </c>
      <c r="D240">
        <v>-80.606999999999999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</row>
    <row r="241" spans="1:64" x14ac:dyDescent="0.25">
      <c r="A241" t="s">
        <v>247</v>
      </c>
      <c r="B241" t="s">
        <v>105</v>
      </c>
      <c r="C241">
        <v>32.057499999999997</v>
      </c>
      <c r="D241">
        <v>-111.6661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</row>
    <row r="242" spans="1:64" x14ac:dyDescent="0.25">
      <c r="A242" t="s">
        <v>248</v>
      </c>
      <c r="B242" t="s">
        <v>105</v>
      </c>
      <c r="C242">
        <v>41.427700000000002</v>
      </c>
      <c r="D242">
        <v>-85.355000000000004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</row>
    <row r="243" spans="1:64" x14ac:dyDescent="0.25">
      <c r="A243" t="s">
        <v>249</v>
      </c>
      <c r="B243" t="s">
        <v>105</v>
      </c>
      <c r="C243">
        <v>39.852200000000003</v>
      </c>
      <c r="D243">
        <v>-77.286500000000004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</row>
    <row r="244" spans="1:64" x14ac:dyDescent="0.25">
      <c r="A244" t="s">
        <v>250</v>
      </c>
      <c r="B244" t="s">
        <v>105</v>
      </c>
      <c r="C244">
        <v>40.010599999999997</v>
      </c>
      <c r="D244">
        <v>-86.499700000000004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</row>
    <row r="245" spans="1:64" x14ac:dyDescent="0.25">
      <c r="A245" t="s">
        <v>251</v>
      </c>
      <c r="B245" t="s">
        <v>105</v>
      </c>
      <c r="C245">
        <v>43.018599999999999</v>
      </c>
      <c r="D245">
        <v>-89.549800000000005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</row>
    <row r="246" spans="1:64" x14ac:dyDescent="0.25">
      <c r="A246" t="s">
        <v>252</v>
      </c>
      <c r="B246" t="s">
        <v>105</v>
      </c>
      <c r="C246">
        <v>44.750900000000001</v>
      </c>
      <c r="D246">
        <v>-92.381399999999999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</row>
    <row r="247" spans="1:64" x14ac:dyDescent="0.25">
      <c r="A247" t="s">
        <v>253</v>
      </c>
      <c r="B247" t="s">
        <v>105</v>
      </c>
      <c r="C247">
        <v>41.433900000000001</v>
      </c>
      <c r="D247">
        <v>-81.675799999999995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</row>
    <row r="248" spans="1:64" x14ac:dyDescent="0.25">
      <c r="A248" t="s">
        <v>254</v>
      </c>
      <c r="B248" t="s">
        <v>105</v>
      </c>
      <c r="C248">
        <v>41.260300000000001</v>
      </c>
      <c r="D248">
        <v>-111.9522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</row>
    <row r="249" spans="1:64" x14ac:dyDescent="0.25">
      <c r="A249" t="s">
        <v>255</v>
      </c>
      <c r="B249" t="s">
        <v>105</v>
      </c>
      <c r="C249">
        <v>43.027900000000002</v>
      </c>
      <c r="D249">
        <v>-73.135000000000005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</row>
    <row r="250" spans="1:64" x14ac:dyDescent="0.25">
      <c r="A250" t="s">
        <v>256</v>
      </c>
      <c r="B250" t="s">
        <v>105</v>
      </c>
      <c r="C250">
        <v>44.825400000000002</v>
      </c>
      <c r="D250">
        <v>-93.784199999999998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</row>
    <row r="251" spans="1:64" x14ac:dyDescent="0.25">
      <c r="A251" t="s">
        <v>257</v>
      </c>
      <c r="B251" t="s">
        <v>105</v>
      </c>
      <c r="C251">
        <v>26.894600000000001</v>
      </c>
      <c r="D251">
        <v>-81.909800000000004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</row>
    <row r="252" spans="1:64" x14ac:dyDescent="0.25">
      <c r="A252" t="s">
        <v>258</v>
      </c>
      <c r="B252" t="s">
        <v>105</v>
      </c>
      <c r="C252">
        <v>34.2515</v>
      </c>
      <c r="D252">
        <v>-84.4803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</row>
    <row r="253" spans="1:64" x14ac:dyDescent="0.25">
      <c r="A253" t="s">
        <v>259</v>
      </c>
      <c r="B253" t="s">
        <v>105</v>
      </c>
      <c r="C253">
        <v>33.179499999999997</v>
      </c>
      <c r="D253">
        <v>-96.492999999999995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</row>
    <row r="254" spans="1:64" x14ac:dyDescent="0.25">
      <c r="A254" t="s">
        <v>260</v>
      </c>
      <c r="B254" t="s">
        <v>105</v>
      </c>
      <c r="C254">
        <v>38.193800000000003</v>
      </c>
      <c r="D254">
        <v>-85.643500000000003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</row>
    <row r="255" spans="1:64" x14ac:dyDescent="0.25">
      <c r="A255" t="s">
        <v>261</v>
      </c>
      <c r="B255" t="s">
        <v>105</v>
      </c>
      <c r="C255">
        <v>29.649899999999999</v>
      </c>
      <c r="D255">
        <v>-90.112099999999998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</row>
    <row r="256" spans="1:64" x14ac:dyDescent="0.25">
      <c r="A256" t="s">
        <v>262</v>
      </c>
      <c r="B256" t="s">
        <v>105</v>
      </c>
      <c r="C256">
        <v>40.790900000000001</v>
      </c>
      <c r="D256">
        <v>-121.84739999999999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</row>
    <row r="257" spans="1:64" x14ac:dyDescent="0.25">
      <c r="A257" t="s">
        <v>263</v>
      </c>
      <c r="B257" t="s">
        <v>105</v>
      </c>
      <c r="C257">
        <v>34.860599999999998</v>
      </c>
      <c r="D257">
        <v>-81.953500000000005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</row>
    <row r="258" spans="1:64" x14ac:dyDescent="0.25">
      <c r="A258" t="s">
        <v>264</v>
      </c>
      <c r="B258" t="s">
        <v>105</v>
      </c>
      <c r="C258">
        <v>38.433300000000003</v>
      </c>
      <c r="D258">
        <v>-84.354200000000006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</row>
    <row r="259" spans="1:64" x14ac:dyDescent="0.25">
      <c r="A259" t="s">
        <v>265</v>
      </c>
      <c r="B259" t="s">
        <v>105</v>
      </c>
      <c r="C259">
        <v>41.669899999999998</v>
      </c>
      <c r="D259">
        <v>-91.598399999999998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</row>
    <row r="260" spans="1:64" x14ac:dyDescent="0.25">
      <c r="A260" t="s">
        <v>266</v>
      </c>
      <c r="B260" t="s">
        <v>105</v>
      </c>
      <c r="C260">
        <v>42.311799999999998</v>
      </c>
      <c r="D260">
        <v>-73.182199999999995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</row>
    <row r="261" spans="1:64" x14ac:dyDescent="0.25">
      <c r="A261" t="s">
        <v>267</v>
      </c>
      <c r="B261" t="s">
        <v>105</v>
      </c>
      <c r="C261">
        <v>36.134300000000003</v>
      </c>
      <c r="D261">
        <v>-86.822000000000003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</row>
    <row r="262" spans="1:64" x14ac:dyDescent="0.25">
      <c r="A262" t="s">
        <v>268</v>
      </c>
      <c r="B262" t="s">
        <v>105</v>
      </c>
      <c r="C262">
        <v>43.126100000000001</v>
      </c>
      <c r="D262">
        <v>-123.2492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</row>
    <row r="263" spans="1:64" x14ac:dyDescent="0.25">
      <c r="A263" t="s">
        <v>269</v>
      </c>
      <c r="B263" t="s">
        <v>105</v>
      </c>
      <c r="C263">
        <v>36.985900000000001</v>
      </c>
      <c r="D263">
        <v>-119.2321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</row>
    <row r="264" spans="1:64" x14ac:dyDescent="0.25">
      <c r="A264" t="s">
        <v>270</v>
      </c>
      <c r="B264" t="s">
        <v>105</v>
      </c>
      <c r="C264">
        <v>39.5839</v>
      </c>
      <c r="D264">
        <v>-76.363699999999994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</row>
    <row r="265" spans="1:64" x14ac:dyDescent="0.25">
      <c r="A265" t="s">
        <v>271</v>
      </c>
      <c r="B265" t="s">
        <v>105</v>
      </c>
      <c r="C265">
        <v>39.8065</v>
      </c>
      <c r="D265">
        <v>-86.540099999999995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</row>
    <row r="266" spans="1:64" x14ac:dyDescent="0.25">
      <c r="A266" t="s">
        <v>272</v>
      </c>
      <c r="B266" t="s">
        <v>105</v>
      </c>
      <c r="C266">
        <v>40.7453</v>
      </c>
      <c r="D266">
        <v>-74.0535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</row>
    <row r="267" spans="1:64" x14ac:dyDescent="0.25">
      <c r="A267" t="s">
        <v>273</v>
      </c>
      <c r="B267" t="s">
        <v>105</v>
      </c>
      <c r="C267">
        <v>38.845399999999998</v>
      </c>
      <c r="D267">
        <v>-94.852099999999993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</row>
    <row r="268" spans="1:64" x14ac:dyDescent="0.25">
      <c r="A268" t="s">
        <v>274</v>
      </c>
      <c r="B268" t="s">
        <v>105</v>
      </c>
      <c r="C268">
        <v>47.174999999999997</v>
      </c>
      <c r="D268">
        <v>-120.9319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</row>
    <row r="269" spans="1:64" x14ac:dyDescent="0.25">
      <c r="A269" t="s">
        <v>275</v>
      </c>
      <c r="B269" t="s">
        <v>105</v>
      </c>
      <c r="C269">
        <v>27.479900000000001</v>
      </c>
      <c r="D269">
        <v>-82.345200000000006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</row>
    <row r="270" spans="1:64" x14ac:dyDescent="0.25">
      <c r="A270" t="s">
        <v>276</v>
      </c>
      <c r="B270" t="s">
        <v>105</v>
      </c>
      <c r="C270">
        <v>44.8446</v>
      </c>
      <c r="D270">
        <v>-122.59269999999999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</row>
    <row r="271" spans="1:64" x14ac:dyDescent="0.25">
      <c r="A271" t="s">
        <v>277</v>
      </c>
      <c r="B271" t="s">
        <v>105</v>
      </c>
      <c r="C271">
        <v>30.577300000000001</v>
      </c>
      <c r="D271">
        <v>-86.661100000000005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</row>
    <row r="272" spans="1:64" x14ac:dyDescent="0.25">
      <c r="A272" t="s">
        <v>278</v>
      </c>
      <c r="B272" t="s">
        <v>105</v>
      </c>
      <c r="C272">
        <v>34.013199999999998</v>
      </c>
      <c r="D272">
        <v>-85.147900000000007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</row>
    <row r="273" spans="1:64" x14ac:dyDescent="0.25">
      <c r="A273" t="s">
        <v>279</v>
      </c>
      <c r="B273" t="s">
        <v>105</v>
      </c>
      <c r="C273">
        <v>33.953299999999999</v>
      </c>
      <c r="D273">
        <v>-117.3961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</row>
    <row r="274" spans="1:64" x14ac:dyDescent="0.25">
      <c r="A274" t="s">
        <v>280</v>
      </c>
      <c r="B274" t="s">
        <v>105</v>
      </c>
      <c r="C274">
        <v>35.126899999999999</v>
      </c>
      <c r="D274">
        <v>-89.925299999999993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1:64" x14ac:dyDescent="0.25">
      <c r="A275" t="s">
        <v>281</v>
      </c>
      <c r="B275" t="s">
        <v>105</v>
      </c>
      <c r="C275">
        <v>38.610300000000002</v>
      </c>
      <c r="D275">
        <v>-90.412499999999994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</row>
    <row r="276" spans="1:64" x14ac:dyDescent="0.25">
      <c r="A276" t="s">
        <v>282</v>
      </c>
      <c r="B276" t="s">
        <v>105</v>
      </c>
      <c r="C276">
        <v>40.984900000000003</v>
      </c>
      <c r="D276">
        <v>-72.615099999999998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</row>
    <row r="277" spans="1:64" x14ac:dyDescent="0.25">
      <c r="A277" t="s">
        <v>283</v>
      </c>
      <c r="B277" t="s">
        <v>105</v>
      </c>
      <c r="C277">
        <v>41.858600000000003</v>
      </c>
      <c r="D277">
        <v>-74.311800000000005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1:64" x14ac:dyDescent="0.25">
      <c r="A278" t="s">
        <v>284</v>
      </c>
      <c r="B278" t="s">
        <v>105</v>
      </c>
      <c r="C278">
        <v>29.027999999999999</v>
      </c>
      <c r="D278">
        <v>-81.075500000000005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</row>
    <row r="279" spans="1:64" x14ac:dyDescent="0.25">
      <c r="A279" t="s">
        <v>285</v>
      </c>
      <c r="B279" t="s">
        <v>105</v>
      </c>
      <c r="C279">
        <v>38.908499999999997</v>
      </c>
      <c r="D279">
        <v>-77.240499999999997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</v>
      </c>
      <c r="AZ279">
        <v>2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</row>
    <row r="280" spans="1:64" x14ac:dyDescent="0.25">
      <c r="A280" t="s">
        <v>286</v>
      </c>
      <c r="B280" t="s">
        <v>105</v>
      </c>
      <c r="C280">
        <v>42.993099999999998</v>
      </c>
      <c r="D280">
        <v>-71.049800000000005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</row>
    <row r="281" spans="1:64" x14ac:dyDescent="0.25">
      <c r="A281" t="s">
        <v>287</v>
      </c>
      <c r="B281" t="s">
        <v>105</v>
      </c>
      <c r="C281">
        <v>38.907200000000003</v>
      </c>
      <c r="D281">
        <v>-77.036900000000003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</row>
    <row r="282" spans="1:64" x14ac:dyDescent="0.25">
      <c r="A282" t="s">
        <v>288</v>
      </c>
      <c r="B282" t="s">
        <v>105</v>
      </c>
      <c r="C282">
        <v>40.228999999999999</v>
      </c>
      <c r="D282">
        <v>-75.387900000000002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4</v>
      </c>
      <c r="AZ282">
        <v>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</row>
    <row r="283" spans="1:64" x14ac:dyDescent="0.25">
      <c r="A283" t="s">
        <v>289</v>
      </c>
      <c r="B283" t="s">
        <v>105</v>
      </c>
      <c r="C283">
        <v>37.601700000000001</v>
      </c>
      <c r="D283">
        <v>-121.7195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2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</row>
    <row r="284" spans="1:64" x14ac:dyDescent="0.25">
      <c r="A284" t="s">
        <v>290</v>
      </c>
      <c r="B284" t="s">
        <v>105</v>
      </c>
      <c r="C284">
        <v>26.190100000000001</v>
      </c>
      <c r="D284">
        <v>-80.365899999999996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</v>
      </c>
      <c r="AY284">
        <v>2</v>
      </c>
      <c r="AZ284">
        <v>3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</row>
    <row r="285" spans="1:64" x14ac:dyDescent="0.25">
      <c r="A285" t="s">
        <v>291</v>
      </c>
      <c r="B285" t="s">
        <v>105</v>
      </c>
      <c r="C285">
        <v>26.663</v>
      </c>
      <c r="D285">
        <v>-81.953500000000005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</row>
    <row r="286" spans="1:64" x14ac:dyDescent="0.25">
      <c r="A286" t="s">
        <v>292</v>
      </c>
      <c r="B286" t="s">
        <v>105</v>
      </c>
      <c r="C286">
        <v>32.816200000000002</v>
      </c>
      <c r="D286">
        <v>-111.28449999999999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</row>
    <row r="287" spans="1:64" x14ac:dyDescent="0.25">
      <c r="A287" t="s">
        <v>293</v>
      </c>
      <c r="B287" t="s">
        <v>105</v>
      </c>
      <c r="C287">
        <v>41.148899999999998</v>
      </c>
      <c r="D287">
        <v>-73.983000000000004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</row>
    <row r="288" spans="1:64" x14ac:dyDescent="0.25">
      <c r="A288" t="s">
        <v>294</v>
      </c>
      <c r="B288" t="s">
        <v>105</v>
      </c>
      <c r="C288">
        <v>43.032400000000003</v>
      </c>
      <c r="D288">
        <v>-73.936000000000007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</row>
    <row r="289" spans="1:64" x14ac:dyDescent="0.25">
      <c r="A289" t="s">
        <v>295</v>
      </c>
      <c r="B289" t="s">
        <v>105</v>
      </c>
      <c r="C289">
        <v>32.795699999999997</v>
      </c>
      <c r="D289">
        <v>-79.784800000000004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</row>
    <row r="290" spans="1:64" x14ac:dyDescent="0.25">
      <c r="A290" t="s">
        <v>296</v>
      </c>
      <c r="B290" t="s">
        <v>105</v>
      </c>
      <c r="C290">
        <v>45.746600000000001</v>
      </c>
      <c r="D290">
        <v>-122.5194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</row>
    <row r="291" spans="1:64" x14ac:dyDescent="0.25">
      <c r="A291" t="s">
        <v>297</v>
      </c>
      <c r="B291" t="s">
        <v>105</v>
      </c>
      <c r="C291">
        <v>33.899900000000002</v>
      </c>
      <c r="D291">
        <v>-84.564099999999996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</row>
    <row r="292" spans="1:64" x14ac:dyDescent="0.25">
      <c r="A292" t="s">
        <v>298</v>
      </c>
      <c r="B292" t="s">
        <v>105</v>
      </c>
      <c r="C292">
        <v>40.962899999999998</v>
      </c>
      <c r="D292">
        <v>-112.09529999999999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</row>
    <row r="293" spans="1:64" x14ac:dyDescent="0.25">
      <c r="A293" t="s">
        <v>299</v>
      </c>
      <c r="B293" t="s">
        <v>105</v>
      </c>
      <c r="C293">
        <v>38.910800000000002</v>
      </c>
      <c r="D293">
        <v>-104.4723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</row>
    <row r="294" spans="1:64" x14ac:dyDescent="0.25">
      <c r="A294" t="s">
        <v>300</v>
      </c>
      <c r="B294" t="s">
        <v>105</v>
      </c>
      <c r="C294">
        <v>21.306999999999999</v>
      </c>
      <c r="D294">
        <v>-157.85839999999999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</row>
    <row r="295" spans="1:64" x14ac:dyDescent="0.25">
      <c r="A295" t="s">
        <v>301</v>
      </c>
      <c r="B295" t="s">
        <v>105</v>
      </c>
      <c r="C295">
        <v>42.334499999999998</v>
      </c>
      <c r="D295">
        <v>-122.7647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2</v>
      </c>
      <c r="AZ295">
        <v>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</row>
    <row r="296" spans="1:64" x14ac:dyDescent="0.25">
      <c r="A296" t="s">
        <v>302</v>
      </c>
      <c r="B296" t="s">
        <v>105</v>
      </c>
      <c r="C296">
        <v>47.7425</v>
      </c>
      <c r="D296">
        <v>-123.304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</row>
    <row r="297" spans="1:64" x14ac:dyDescent="0.25">
      <c r="A297" t="s">
        <v>303</v>
      </c>
      <c r="B297" t="s">
        <v>105</v>
      </c>
      <c r="C297">
        <v>34.367199999999997</v>
      </c>
      <c r="D297">
        <v>-80.588300000000004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</row>
    <row r="298" spans="1:64" x14ac:dyDescent="0.25">
      <c r="A298" t="s">
        <v>304</v>
      </c>
      <c r="B298" t="s">
        <v>105</v>
      </c>
      <c r="C298">
        <v>42.695300000000003</v>
      </c>
      <c r="D298">
        <v>-121.6142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</row>
    <row r="299" spans="1:64" x14ac:dyDescent="0.25">
      <c r="A299" t="s">
        <v>305</v>
      </c>
      <c r="B299" t="s">
        <v>105</v>
      </c>
      <c r="C299">
        <v>37.251899999999999</v>
      </c>
      <c r="D299">
        <v>-119.69629999999999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</row>
    <row r="300" spans="1:64" x14ac:dyDescent="0.25">
      <c r="A300" t="s">
        <v>306</v>
      </c>
      <c r="B300" t="s">
        <v>105</v>
      </c>
      <c r="C300">
        <v>47.067599999999999</v>
      </c>
      <c r="D300">
        <v>-122.12949999999999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4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</row>
    <row r="301" spans="1:64" x14ac:dyDescent="0.25">
      <c r="A301" t="s">
        <v>307</v>
      </c>
      <c r="B301" t="s">
        <v>105</v>
      </c>
      <c r="C301">
        <v>36.159300000000002</v>
      </c>
      <c r="D301">
        <v>-95.941000000000003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</row>
    <row r="302" spans="1:64" x14ac:dyDescent="0.25">
      <c r="A302" t="s">
        <v>308</v>
      </c>
      <c r="B302" t="s">
        <v>105</v>
      </c>
      <c r="C302">
        <v>39.258699999999997</v>
      </c>
      <c r="D302">
        <v>-104.9389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3</v>
      </c>
      <c r="AY302">
        <v>3</v>
      </c>
      <c r="AZ302">
        <v>3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</row>
    <row r="303" spans="1:64" x14ac:dyDescent="0.25">
      <c r="A303" t="s">
        <v>309</v>
      </c>
      <c r="B303" t="s">
        <v>105</v>
      </c>
      <c r="C303">
        <v>41.888199999999998</v>
      </c>
      <c r="D303">
        <v>-71.477400000000003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</row>
    <row r="304" spans="1:64" x14ac:dyDescent="0.25">
      <c r="A304" t="s">
        <v>310</v>
      </c>
      <c r="B304" t="s">
        <v>105</v>
      </c>
      <c r="C304">
        <v>35.7211</v>
      </c>
      <c r="D304">
        <v>-79.178100000000001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</row>
    <row r="305" spans="1:64" x14ac:dyDescent="0.25">
      <c r="A305" t="s">
        <v>311</v>
      </c>
      <c r="B305" t="s">
        <v>105</v>
      </c>
      <c r="C305">
        <v>39.907800000000002</v>
      </c>
      <c r="D305">
        <v>-75.387900000000002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</row>
    <row r="306" spans="1:64" x14ac:dyDescent="0.25">
      <c r="A306" t="s">
        <v>312</v>
      </c>
      <c r="B306" t="s">
        <v>105</v>
      </c>
      <c r="C306">
        <v>41.314799999999998</v>
      </c>
      <c r="D306">
        <v>-96.195099999999996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</row>
    <row r="307" spans="1:64" x14ac:dyDescent="0.25">
      <c r="A307" t="s">
        <v>313</v>
      </c>
      <c r="B307" t="s">
        <v>105</v>
      </c>
      <c r="C307">
        <v>38.060600000000001</v>
      </c>
      <c r="D307">
        <v>-84.4803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</row>
    <row r="308" spans="1:64" x14ac:dyDescent="0.25">
      <c r="A308" t="s">
        <v>314</v>
      </c>
      <c r="B308" t="s">
        <v>105</v>
      </c>
      <c r="C308">
        <v>39.836199999999998</v>
      </c>
      <c r="D308">
        <v>-86.175200000000004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</row>
    <row r="309" spans="1:64" x14ac:dyDescent="0.25">
      <c r="A309" t="s">
        <v>315</v>
      </c>
      <c r="B309" t="s">
        <v>105</v>
      </c>
      <c r="C309">
        <v>42.467199999999998</v>
      </c>
      <c r="D309">
        <v>-71.287400000000005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7</v>
      </c>
      <c r="AZ309">
        <v>7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</row>
    <row r="310" spans="1:64" x14ac:dyDescent="0.25">
      <c r="A310" t="s">
        <v>316</v>
      </c>
      <c r="B310" t="s">
        <v>105</v>
      </c>
      <c r="C310">
        <v>40.654600000000002</v>
      </c>
      <c r="D310">
        <v>-73.559399999999997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4</v>
      </c>
      <c r="AY310">
        <v>5</v>
      </c>
      <c r="AZ310">
        <v>17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</row>
    <row r="311" spans="1:64" x14ac:dyDescent="0.25">
      <c r="A311" t="s">
        <v>317</v>
      </c>
      <c r="B311" t="s">
        <v>105</v>
      </c>
      <c r="C311">
        <v>44.996400000000001</v>
      </c>
      <c r="D311">
        <v>-93.061599999999999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</row>
    <row r="312" spans="1:64" x14ac:dyDescent="0.25">
      <c r="A312" t="s">
        <v>318</v>
      </c>
      <c r="B312" t="s">
        <v>105</v>
      </c>
      <c r="C312">
        <v>40.5608</v>
      </c>
      <c r="D312">
        <v>-119.6035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2</v>
      </c>
      <c r="AZ312">
        <v>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</row>
    <row r="313" spans="1:64" x14ac:dyDescent="0.25">
      <c r="A313" t="s">
        <v>319</v>
      </c>
      <c r="B313" t="s">
        <v>105</v>
      </c>
      <c r="C313">
        <v>41.673900000000003</v>
      </c>
      <c r="D313">
        <v>-75.247900000000001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</row>
    <row r="314" spans="1:64" x14ac:dyDescent="0.25">
      <c r="A314" t="s">
        <v>320</v>
      </c>
      <c r="B314" t="s">
        <v>105</v>
      </c>
      <c r="C314">
        <v>38.764600000000002</v>
      </c>
      <c r="D314">
        <v>-121.90179999999999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</row>
    <row r="315" spans="1:64" x14ac:dyDescent="0.25">
      <c r="A315" t="s">
        <v>321</v>
      </c>
      <c r="B315" t="s">
        <v>105</v>
      </c>
      <c r="C315">
        <v>37.354100000000003</v>
      </c>
      <c r="D315">
        <v>-121.9552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3</v>
      </c>
      <c r="AR315">
        <v>3</v>
      </c>
      <c r="AS315">
        <v>9</v>
      </c>
      <c r="AT315">
        <v>11</v>
      </c>
      <c r="AU315">
        <v>11</v>
      </c>
      <c r="AV315">
        <v>20</v>
      </c>
      <c r="AW315">
        <v>20</v>
      </c>
      <c r="AX315">
        <v>32</v>
      </c>
      <c r="AY315">
        <v>38</v>
      </c>
      <c r="AZ315">
        <v>38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</row>
    <row r="316" spans="1:64" x14ac:dyDescent="0.25">
      <c r="A316" t="s">
        <v>322</v>
      </c>
      <c r="B316" t="s">
        <v>105</v>
      </c>
      <c r="C316">
        <v>36.079599999999999</v>
      </c>
      <c r="D316">
        <v>-115.09399999999999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2</v>
      </c>
      <c r="AZ316">
        <v>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</row>
    <row r="317" spans="1:64" x14ac:dyDescent="0.25">
      <c r="A317" t="s">
        <v>323</v>
      </c>
      <c r="B317" t="s">
        <v>105</v>
      </c>
      <c r="C317">
        <v>29.569299999999998</v>
      </c>
      <c r="D317">
        <v>-95.814300000000003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3</v>
      </c>
      <c r="AY317">
        <v>6</v>
      </c>
      <c r="AZ317">
        <v>6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</row>
    <row r="318" spans="1:64" x14ac:dyDescent="0.25">
      <c r="A318" t="s">
        <v>324</v>
      </c>
      <c r="B318" t="s">
        <v>105</v>
      </c>
      <c r="C318">
        <v>47.198099999999997</v>
      </c>
      <c r="D318">
        <v>-119.3732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</row>
    <row r="319" spans="1:64" x14ac:dyDescent="0.25">
      <c r="A319" t="s">
        <v>325</v>
      </c>
      <c r="B319" t="s">
        <v>105</v>
      </c>
      <c r="C319">
        <v>30.768999999999998</v>
      </c>
      <c r="D319">
        <v>-86.982399999999998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</row>
    <row r="320" spans="1:64" x14ac:dyDescent="0.25">
      <c r="A320" t="s">
        <v>326</v>
      </c>
      <c r="B320" t="s">
        <v>105</v>
      </c>
      <c r="C320">
        <v>35.917900000000003</v>
      </c>
      <c r="D320">
        <v>-86.862200000000001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</row>
    <row r="321" spans="1:64" x14ac:dyDescent="0.25">
      <c r="A321" t="s">
        <v>327</v>
      </c>
      <c r="B321" t="s">
        <v>105</v>
      </c>
      <c r="C321">
        <v>40.712800000000001</v>
      </c>
      <c r="D321">
        <v>-74.006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4</v>
      </c>
      <c r="AW321">
        <v>11</v>
      </c>
      <c r="AX321">
        <v>11</v>
      </c>
      <c r="AY321">
        <v>12</v>
      </c>
      <c r="AZ321">
        <v>19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</row>
    <row r="322" spans="1:64" x14ac:dyDescent="0.25">
      <c r="A322" t="s">
        <v>328</v>
      </c>
      <c r="B322" t="s">
        <v>105</v>
      </c>
      <c r="C322">
        <v>39.154699999999998</v>
      </c>
      <c r="D322">
        <v>-77.240499999999997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</v>
      </c>
      <c r="AX322">
        <v>3</v>
      </c>
      <c r="AY322">
        <v>4</v>
      </c>
      <c r="AZ322">
        <v>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</row>
    <row r="323" spans="1:64" x14ac:dyDescent="0.25">
      <c r="A323" t="s">
        <v>329</v>
      </c>
      <c r="B323" t="s">
        <v>105</v>
      </c>
      <c r="C323">
        <v>42.360100000000003</v>
      </c>
      <c r="D323">
        <v>-71.058899999999994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3</v>
      </c>
      <c r="AY323">
        <v>8</v>
      </c>
      <c r="AZ323">
        <v>8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</row>
    <row r="324" spans="1:64" x14ac:dyDescent="0.25">
      <c r="A324" t="s">
        <v>330</v>
      </c>
      <c r="B324" t="s">
        <v>105</v>
      </c>
      <c r="C324">
        <v>39.739199999999997</v>
      </c>
      <c r="D324">
        <v>-104.9903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2</v>
      </c>
      <c r="AY324">
        <v>2</v>
      </c>
      <c r="AZ324">
        <v>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</row>
    <row r="325" spans="1:64" x14ac:dyDescent="0.25">
      <c r="A325" t="s">
        <v>331</v>
      </c>
      <c r="B325" t="s">
        <v>105</v>
      </c>
      <c r="C325">
        <v>39.591200000000001</v>
      </c>
      <c r="D325">
        <v>-106.06399999999999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</row>
    <row r="326" spans="1:64" x14ac:dyDescent="0.25">
      <c r="A326" t="s">
        <v>332</v>
      </c>
      <c r="B326" t="s">
        <v>105</v>
      </c>
      <c r="C326">
        <v>40.926299999999998</v>
      </c>
      <c r="D326">
        <v>-74.076999999999998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2</v>
      </c>
      <c r="AX326">
        <v>4</v>
      </c>
      <c r="AY326">
        <v>4</v>
      </c>
      <c r="AZ326">
        <v>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</row>
    <row r="327" spans="1:64" x14ac:dyDescent="0.25">
      <c r="A327" t="s">
        <v>333</v>
      </c>
      <c r="B327" t="s">
        <v>105</v>
      </c>
      <c r="C327">
        <v>29.775200000000002</v>
      </c>
      <c r="D327">
        <v>-95.310299999999998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5</v>
      </c>
      <c r="AY327">
        <v>5</v>
      </c>
      <c r="AZ327">
        <v>6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</row>
    <row r="328" spans="1:64" x14ac:dyDescent="0.25">
      <c r="A328" t="s">
        <v>334</v>
      </c>
      <c r="B328" t="s">
        <v>105</v>
      </c>
      <c r="C328">
        <v>37.774900000000002</v>
      </c>
      <c r="D328">
        <v>-122.4194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9</v>
      </c>
      <c r="AY328">
        <v>9</v>
      </c>
      <c r="AZ328">
        <v>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</row>
    <row r="329" spans="1:64" x14ac:dyDescent="0.25">
      <c r="A329" t="s">
        <v>335</v>
      </c>
      <c r="B329" t="s">
        <v>105</v>
      </c>
      <c r="C329">
        <v>37.853400000000001</v>
      </c>
      <c r="D329">
        <v>-121.90179999999999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3</v>
      </c>
      <c r="AX329">
        <v>3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</row>
    <row r="330" spans="1:64" x14ac:dyDescent="0.25">
      <c r="A330" t="s">
        <v>336</v>
      </c>
      <c r="B330" t="s">
        <v>105</v>
      </c>
      <c r="C330">
        <v>33.7879</v>
      </c>
      <c r="D330">
        <v>-117.8531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</row>
    <row r="331" spans="1:64" x14ac:dyDescent="0.25">
      <c r="A331" t="s">
        <v>337</v>
      </c>
      <c r="B331" t="s">
        <v>105</v>
      </c>
      <c r="C331">
        <v>42.176699999999997</v>
      </c>
      <c r="D331">
        <v>-71.144900000000007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2</v>
      </c>
      <c r="AY331">
        <v>6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</row>
    <row r="332" spans="1:64" x14ac:dyDescent="0.25">
      <c r="A332" t="s">
        <v>338</v>
      </c>
      <c r="B332" t="s">
        <v>105</v>
      </c>
      <c r="C332">
        <v>33.291800000000002</v>
      </c>
      <c r="D332">
        <v>-112.42910000000001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</row>
    <row r="333" spans="1:64" x14ac:dyDescent="0.25">
      <c r="A333" t="s">
        <v>339</v>
      </c>
      <c r="B333" t="s">
        <v>105</v>
      </c>
      <c r="C333">
        <v>35.803199999999997</v>
      </c>
      <c r="D333">
        <v>-78.566100000000006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</row>
    <row r="334" spans="1:64" x14ac:dyDescent="0.25">
      <c r="A334" t="s">
        <v>340</v>
      </c>
      <c r="B334" t="s">
        <v>105</v>
      </c>
      <c r="C334">
        <v>41.122</v>
      </c>
      <c r="D334">
        <v>-73.794899999999998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10</v>
      </c>
      <c r="AV334">
        <v>18</v>
      </c>
      <c r="AW334">
        <v>19</v>
      </c>
      <c r="AX334">
        <v>57</v>
      </c>
      <c r="AY334">
        <v>83</v>
      </c>
      <c r="AZ334">
        <v>98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</row>
    <row r="335" spans="1:64" x14ac:dyDescent="0.25">
      <c r="A335" t="s">
        <v>341</v>
      </c>
      <c r="B335" t="s">
        <v>105</v>
      </c>
      <c r="C335">
        <v>43.908799999999999</v>
      </c>
      <c r="D335">
        <v>-71.825999999999993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3</v>
      </c>
      <c r="AZ335">
        <v>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</row>
    <row r="336" spans="1:64" x14ac:dyDescent="0.25">
      <c r="A336" t="s">
        <v>342</v>
      </c>
      <c r="B336" t="s">
        <v>105</v>
      </c>
      <c r="C336">
        <v>27.990400000000001</v>
      </c>
      <c r="D336">
        <v>-82.3018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</row>
    <row r="337" spans="1:64" x14ac:dyDescent="0.25">
      <c r="A337" t="s">
        <v>343</v>
      </c>
      <c r="B337" t="s">
        <v>105</v>
      </c>
      <c r="C337">
        <v>39.0916</v>
      </c>
      <c r="D337">
        <v>-120.8039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2</v>
      </c>
      <c r="AV337">
        <v>2</v>
      </c>
      <c r="AW337">
        <v>5</v>
      </c>
      <c r="AX337">
        <v>5</v>
      </c>
      <c r="AY337">
        <v>5</v>
      </c>
      <c r="AZ337">
        <v>7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</row>
    <row r="338" spans="1:64" x14ac:dyDescent="0.25">
      <c r="A338" t="s">
        <v>344</v>
      </c>
      <c r="B338" t="s">
        <v>105</v>
      </c>
      <c r="C338">
        <v>37.563000000000002</v>
      </c>
      <c r="D338">
        <v>-122.32550000000001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</row>
    <row r="339" spans="1:64" x14ac:dyDescent="0.25">
      <c r="A339" t="s">
        <v>345</v>
      </c>
      <c r="B339" t="s">
        <v>105</v>
      </c>
      <c r="C339">
        <v>38.578000000000003</v>
      </c>
      <c r="D339">
        <v>-122.9888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</row>
    <row r="340" spans="1:64" x14ac:dyDescent="0.25">
      <c r="A340" t="s">
        <v>346</v>
      </c>
      <c r="B340" t="s">
        <v>105</v>
      </c>
      <c r="C340">
        <v>45.774999999999999</v>
      </c>
      <c r="D340">
        <v>-118.7606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</row>
    <row r="341" spans="1:64" x14ac:dyDescent="0.25">
      <c r="A341" t="s">
        <v>347</v>
      </c>
      <c r="B341" t="s">
        <v>105</v>
      </c>
      <c r="C341">
        <v>33.803400000000003</v>
      </c>
      <c r="D341">
        <v>-84.396299999999997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2</v>
      </c>
      <c r="AV341">
        <v>2</v>
      </c>
      <c r="AW341">
        <v>2</v>
      </c>
      <c r="AX341">
        <v>3</v>
      </c>
      <c r="AY341">
        <v>3</v>
      </c>
      <c r="AZ341">
        <v>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</row>
    <row r="342" spans="1:64" x14ac:dyDescent="0.25">
      <c r="A342" t="s">
        <v>348</v>
      </c>
      <c r="B342" t="s">
        <v>105</v>
      </c>
      <c r="C342">
        <v>45.546999999999997</v>
      </c>
      <c r="D342">
        <v>-123.1386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8</v>
      </c>
      <c r="AZ342">
        <v>8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</row>
    <row r="343" spans="1:64" x14ac:dyDescent="0.25">
      <c r="A343" t="s">
        <v>349</v>
      </c>
      <c r="B343" t="s">
        <v>105</v>
      </c>
      <c r="C343">
        <v>48.033000000000001</v>
      </c>
      <c r="D343">
        <v>-121.8339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2</v>
      </c>
      <c r="AS343">
        <v>4</v>
      </c>
      <c r="AT343">
        <v>6</v>
      </c>
      <c r="AU343">
        <v>8</v>
      </c>
      <c r="AV343">
        <v>18</v>
      </c>
      <c r="AW343">
        <v>19</v>
      </c>
      <c r="AX343">
        <v>27</v>
      </c>
      <c r="AY343">
        <v>31</v>
      </c>
      <c r="AZ343">
        <v>31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</row>
    <row r="344" spans="1:64" x14ac:dyDescent="0.25">
      <c r="A344" t="s">
        <v>350</v>
      </c>
      <c r="B344" t="s">
        <v>105</v>
      </c>
      <c r="C344">
        <v>40.744999999999997</v>
      </c>
      <c r="D344">
        <v>-123.8695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</row>
    <row r="345" spans="1:64" x14ac:dyDescent="0.25">
      <c r="A345" t="s">
        <v>351</v>
      </c>
      <c r="B345" t="s">
        <v>105</v>
      </c>
      <c r="C345">
        <v>38.474699999999999</v>
      </c>
      <c r="D345">
        <v>-121.35420000000001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</row>
    <row r="346" spans="1:64" x14ac:dyDescent="0.25">
      <c r="A346" t="s">
        <v>352</v>
      </c>
      <c r="B346" t="s">
        <v>105</v>
      </c>
      <c r="C346">
        <v>32.715699999999998</v>
      </c>
      <c r="D346">
        <v>-117.1611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</row>
    <row r="347" spans="1:64" x14ac:dyDescent="0.25">
      <c r="A347" t="s">
        <v>353</v>
      </c>
      <c r="B347" t="s">
        <v>105</v>
      </c>
      <c r="C347">
        <v>36.576099999999997</v>
      </c>
      <c r="D347">
        <v>-120.9876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</row>
    <row r="348" spans="1:64" x14ac:dyDescent="0.25">
      <c r="A348" t="s">
        <v>354</v>
      </c>
      <c r="B348" t="s">
        <v>105</v>
      </c>
      <c r="C348">
        <v>34.052199999999999</v>
      </c>
      <c r="D348">
        <v>-118.2437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7</v>
      </c>
      <c r="AV348">
        <v>11</v>
      </c>
      <c r="AW348">
        <v>13</v>
      </c>
      <c r="AX348">
        <v>14</v>
      </c>
      <c r="AY348">
        <v>14</v>
      </c>
      <c r="AZ348">
        <v>14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</row>
    <row r="349" spans="1:64" x14ac:dyDescent="0.25">
      <c r="A349" t="s">
        <v>355</v>
      </c>
      <c r="B349" t="s">
        <v>105</v>
      </c>
      <c r="C349">
        <v>47.606200000000001</v>
      </c>
      <c r="D349">
        <v>-122.3321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6</v>
      </c>
      <c r="AR349">
        <v>9</v>
      </c>
      <c r="AS349">
        <v>14</v>
      </c>
      <c r="AT349">
        <v>21</v>
      </c>
      <c r="AU349">
        <v>31</v>
      </c>
      <c r="AV349">
        <v>51</v>
      </c>
      <c r="AW349">
        <v>58</v>
      </c>
      <c r="AX349">
        <v>71</v>
      </c>
      <c r="AY349">
        <v>83</v>
      </c>
      <c r="AZ349">
        <v>83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</row>
    <row r="350" spans="1:64" x14ac:dyDescent="0.25">
      <c r="A350" t="s">
        <v>356</v>
      </c>
      <c r="B350" t="s">
        <v>105</v>
      </c>
      <c r="C350">
        <v>41.737699999999997</v>
      </c>
      <c r="D350">
        <v>-87.697599999999994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3</v>
      </c>
      <c r="AS350">
        <v>4</v>
      </c>
      <c r="AT350">
        <v>4</v>
      </c>
      <c r="AU350">
        <v>4</v>
      </c>
      <c r="AV350">
        <v>5</v>
      </c>
      <c r="AW350">
        <v>5</v>
      </c>
      <c r="AX350">
        <v>6</v>
      </c>
      <c r="AY350">
        <v>7</v>
      </c>
      <c r="AZ350">
        <v>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</row>
    <row r="351" spans="1:64" x14ac:dyDescent="0.25">
      <c r="A351" t="s">
        <v>357</v>
      </c>
      <c r="B351" t="s">
        <v>105</v>
      </c>
      <c r="C351">
        <v>48.424199999999999</v>
      </c>
      <c r="D351">
        <v>-121.7114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</row>
    <row r="352" spans="1:64" x14ac:dyDescent="0.25">
      <c r="A352" t="s">
        <v>358</v>
      </c>
      <c r="B352" t="s">
        <v>105</v>
      </c>
      <c r="C352">
        <v>46.864600000000003</v>
      </c>
      <c r="D352">
        <v>-122.7696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 x14ac:dyDescent="0.25">
      <c r="A353" t="s">
        <v>359</v>
      </c>
      <c r="B353" t="s">
        <v>105</v>
      </c>
      <c r="C353">
        <v>48.197600000000001</v>
      </c>
      <c r="D353">
        <v>-122.5795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</row>
    <row r="354" spans="1:64" x14ac:dyDescent="0.25">
      <c r="A354" t="s">
        <v>360</v>
      </c>
      <c r="B354" t="s">
        <v>105</v>
      </c>
      <c r="C354">
        <v>48.878700000000002</v>
      </c>
      <c r="D354">
        <v>-121.97190000000001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</row>
    <row r="355" spans="1:64" x14ac:dyDescent="0.25">
      <c r="A355" t="s">
        <v>361</v>
      </c>
      <c r="B355" t="s">
        <v>105</v>
      </c>
      <c r="C355">
        <v>38.083399999999997</v>
      </c>
      <c r="D355">
        <v>-122.7633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</row>
    <row r="356" spans="1:64" x14ac:dyDescent="0.25">
      <c r="A356" t="s">
        <v>362</v>
      </c>
      <c r="B356" t="s">
        <v>105</v>
      </c>
      <c r="C356">
        <v>38.195999999999998</v>
      </c>
      <c r="D356">
        <v>-120.68049999999999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</row>
    <row r="357" spans="1:64" x14ac:dyDescent="0.25">
      <c r="A357" t="s">
        <v>363</v>
      </c>
      <c r="B357" t="s">
        <v>105</v>
      </c>
      <c r="C357">
        <v>37.509099999999997</v>
      </c>
      <c r="D357">
        <v>-120.9876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</row>
    <row r="358" spans="1:64" x14ac:dyDescent="0.25">
      <c r="A358" t="s">
        <v>364</v>
      </c>
      <c r="B358" t="s">
        <v>105</v>
      </c>
      <c r="C358">
        <v>36.6066</v>
      </c>
      <c r="D358">
        <v>-120.18899999999999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</row>
    <row r="359" spans="1:64" x14ac:dyDescent="0.25">
      <c r="A359" t="s">
        <v>365</v>
      </c>
      <c r="B359" t="s">
        <v>105</v>
      </c>
      <c r="C359">
        <v>42.631999999999998</v>
      </c>
      <c r="D359">
        <v>-70.782899999999998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</row>
    <row r="360" spans="1:64" x14ac:dyDescent="0.25">
      <c r="A360" t="s">
        <v>366</v>
      </c>
      <c r="B360" t="s">
        <v>105</v>
      </c>
      <c r="C360">
        <v>30.791699999999999</v>
      </c>
      <c r="D360">
        <v>-82.084299999999999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</row>
    <row r="361" spans="1:64" x14ac:dyDescent="0.25">
      <c r="A361" t="s">
        <v>367</v>
      </c>
      <c r="B361" t="s">
        <v>105</v>
      </c>
      <c r="C361">
        <v>26.07</v>
      </c>
      <c r="D361">
        <v>-81.427899999999994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1:64" x14ac:dyDescent="0.25">
      <c r="A362" t="s">
        <v>368</v>
      </c>
      <c r="B362" t="s">
        <v>105</v>
      </c>
      <c r="C362">
        <v>27.8764</v>
      </c>
      <c r="D362">
        <v>-82.777900000000002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</row>
    <row r="363" spans="1:64" x14ac:dyDescent="0.25">
      <c r="A363" t="s">
        <v>369</v>
      </c>
      <c r="B363" t="s">
        <v>105</v>
      </c>
      <c r="C363">
        <v>29.793800000000001</v>
      </c>
      <c r="D363">
        <v>-82.494399999999999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</row>
    <row r="364" spans="1:64" x14ac:dyDescent="0.25">
      <c r="A364" t="s">
        <v>370</v>
      </c>
      <c r="B364" t="s">
        <v>105</v>
      </c>
      <c r="C364">
        <v>30.592700000000001</v>
      </c>
      <c r="D364">
        <v>-81.822400000000002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</row>
    <row r="365" spans="1:64" x14ac:dyDescent="0.25">
      <c r="A365" t="s">
        <v>371</v>
      </c>
      <c r="B365" t="s">
        <v>105</v>
      </c>
      <c r="C365">
        <v>28.3232</v>
      </c>
      <c r="D365">
        <v>-82.431899999999999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</row>
    <row r="366" spans="1:64" x14ac:dyDescent="0.25">
      <c r="A366" t="s">
        <v>372</v>
      </c>
      <c r="B366" t="s">
        <v>105</v>
      </c>
      <c r="C366">
        <v>32.776699999999998</v>
      </c>
      <c r="D366">
        <v>-96.796999999999997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</row>
    <row r="367" spans="1:64" x14ac:dyDescent="0.25">
      <c r="A367" t="s">
        <v>373</v>
      </c>
      <c r="B367" t="s">
        <v>105</v>
      </c>
      <c r="C367">
        <v>32.773200000000003</v>
      </c>
      <c r="D367">
        <v>-97.351699999999994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</row>
    <row r="368" spans="1:64" x14ac:dyDescent="0.25">
      <c r="A368" t="s">
        <v>374</v>
      </c>
      <c r="B368" t="s">
        <v>105</v>
      </c>
      <c r="C368">
        <v>30.388300000000001</v>
      </c>
      <c r="D368">
        <v>-95.696299999999994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</row>
    <row r="369" spans="1:64" x14ac:dyDescent="0.25">
      <c r="A369" t="s">
        <v>375</v>
      </c>
      <c r="B369" t="s">
        <v>105</v>
      </c>
      <c r="C369">
        <v>40.572600000000001</v>
      </c>
      <c r="D369">
        <v>-74.492699999999999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 x14ac:dyDescent="0.25">
      <c r="A370" t="s">
        <v>376</v>
      </c>
      <c r="B370" t="s">
        <v>105</v>
      </c>
      <c r="C370">
        <v>39.58</v>
      </c>
      <c r="D370">
        <v>-105.2663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</row>
    <row r="371" spans="1:64" x14ac:dyDescent="0.25">
      <c r="A371" t="s">
        <v>377</v>
      </c>
      <c r="B371" t="s">
        <v>105</v>
      </c>
      <c r="C371">
        <v>45.514600000000002</v>
      </c>
      <c r="D371">
        <v>-122.58629999999999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</row>
    <row r="372" spans="1:64" x14ac:dyDescent="0.25">
      <c r="A372" t="s">
        <v>378</v>
      </c>
      <c r="B372" t="s">
        <v>105</v>
      </c>
      <c r="C372">
        <v>44.926699999999997</v>
      </c>
      <c r="D372">
        <v>-123.4919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</row>
    <row r="373" spans="1:64" x14ac:dyDescent="0.25">
      <c r="A373" t="s">
        <v>379</v>
      </c>
      <c r="B373" t="s">
        <v>105</v>
      </c>
      <c r="C373">
        <v>43.832500000000003</v>
      </c>
      <c r="D373">
        <v>-121.2617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</row>
    <row r="374" spans="1:64" x14ac:dyDescent="0.25">
      <c r="A374" t="s">
        <v>380</v>
      </c>
      <c r="B374" t="s">
        <v>105</v>
      </c>
      <c r="C374">
        <v>42.333399999999997</v>
      </c>
      <c r="D374">
        <v>-88.266800000000003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</row>
    <row r="375" spans="1:64" x14ac:dyDescent="0.25">
      <c r="A375" t="s">
        <v>381</v>
      </c>
      <c r="B375" t="s">
        <v>105</v>
      </c>
      <c r="C375">
        <v>42.368899999999996</v>
      </c>
      <c r="D375">
        <v>-87.827200000000005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</row>
    <row r="376" spans="1:64" x14ac:dyDescent="0.25">
      <c r="A376" t="s">
        <v>382</v>
      </c>
      <c r="B376" t="s">
        <v>105</v>
      </c>
      <c r="C376">
        <v>40.410800000000002</v>
      </c>
      <c r="D376">
        <v>-75.247900000000001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</row>
    <row r="377" spans="1:64" x14ac:dyDescent="0.25">
      <c r="A377" t="s">
        <v>383</v>
      </c>
      <c r="B377" t="s">
        <v>105</v>
      </c>
      <c r="C377">
        <v>37.777200000000001</v>
      </c>
      <c r="D377">
        <v>-77.516099999999994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</row>
    <row r="378" spans="1:64" x14ac:dyDescent="0.25">
      <c r="A378" t="s">
        <v>384</v>
      </c>
      <c r="B378" t="s">
        <v>105</v>
      </c>
      <c r="C378">
        <v>34.725299999999997</v>
      </c>
      <c r="D378">
        <v>-80.677099999999996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</row>
    <row r="379" spans="1:64" x14ac:dyDescent="0.25">
      <c r="A379" t="s">
        <v>385</v>
      </c>
      <c r="B379" t="s">
        <v>105</v>
      </c>
      <c r="C379">
        <v>36.493299999999998</v>
      </c>
      <c r="D379">
        <v>-82.345200000000006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</row>
    <row r="380" spans="1:64" x14ac:dyDescent="0.25">
      <c r="A380" t="s">
        <v>386</v>
      </c>
      <c r="B380" t="s">
        <v>105</v>
      </c>
      <c r="C380">
        <v>39.463799999999999</v>
      </c>
      <c r="D380">
        <v>-86.134500000000003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1:64" x14ac:dyDescent="0.25">
      <c r="A381" t="s">
        <v>387</v>
      </c>
      <c r="B381" t="s">
        <v>105</v>
      </c>
      <c r="C381">
        <v>40.448300000000003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</row>
    <row r="382" spans="1:64" x14ac:dyDescent="0.25">
      <c r="A382" t="s">
        <v>388</v>
      </c>
      <c r="B382" t="s">
        <v>105</v>
      </c>
      <c r="C382">
        <v>41.622799999999998</v>
      </c>
      <c r="D382">
        <v>-86.337699999999998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</row>
    <row r="383" spans="1:64" x14ac:dyDescent="0.25">
      <c r="A383" t="s">
        <v>389</v>
      </c>
      <c r="B383" t="s">
        <v>105</v>
      </c>
      <c r="C383">
        <v>42.671199999999999</v>
      </c>
      <c r="D383">
        <v>-97.872200000000007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</row>
    <row r="384" spans="1:64" x14ac:dyDescent="0.25">
      <c r="A384" t="s">
        <v>390</v>
      </c>
      <c r="B384" t="s">
        <v>105</v>
      </c>
      <c r="C384">
        <v>40.868499999999997</v>
      </c>
      <c r="D384">
        <v>-81.251900000000006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</row>
    <row r="385" spans="1:64" x14ac:dyDescent="0.25">
      <c r="A385" t="s">
        <v>391</v>
      </c>
      <c r="B385" t="s">
        <v>105</v>
      </c>
      <c r="C385">
        <v>45.329300000000003</v>
      </c>
      <c r="D385">
        <v>-93.219700000000003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</row>
    <row r="386" spans="1:64" x14ac:dyDescent="0.25">
      <c r="A386" t="s">
        <v>392</v>
      </c>
      <c r="B386" t="s">
        <v>105</v>
      </c>
      <c r="C386">
        <v>43.995199999999997</v>
      </c>
      <c r="D386">
        <v>-92.381399999999999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</row>
    <row r="387" spans="1:64" x14ac:dyDescent="0.25">
      <c r="A387" t="s">
        <v>393</v>
      </c>
      <c r="B387" t="s">
        <v>105</v>
      </c>
      <c r="C387">
        <v>40.829799999999999</v>
      </c>
      <c r="D387">
        <v>-110.9984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</row>
    <row r="388" spans="1:64" x14ac:dyDescent="0.25">
      <c r="A388" t="s">
        <v>394</v>
      </c>
      <c r="B388" t="s">
        <v>105</v>
      </c>
      <c r="C388">
        <v>41.256</v>
      </c>
      <c r="D388">
        <v>-73.370900000000006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</row>
    <row r="389" spans="1:64" x14ac:dyDescent="0.25">
      <c r="A389" t="s">
        <v>395</v>
      </c>
      <c r="B389" t="s">
        <v>105</v>
      </c>
      <c r="C389">
        <v>41.7866</v>
      </c>
      <c r="D389">
        <v>-73.276499999999999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</row>
    <row r="390" spans="1:64" x14ac:dyDescent="0.25">
      <c r="A390" t="s">
        <v>396</v>
      </c>
      <c r="B390" t="s">
        <v>105</v>
      </c>
      <c r="C390">
        <v>29.9511</v>
      </c>
      <c r="D390">
        <v>-90.0715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</row>
    <row r="391" spans="1:64" x14ac:dyDescent="0.25">
      <c r="A391" t="s">
        <v>397</v>
      </c>
      <c r="B391" t="s">
        <v>105</v>
      </c>
      <c r="C391">
        <v>43.890099999999997</v>
      </c>
      <c r="D391">
        <v>-102.2548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x14ac:dyDescent="0.25">
      <c r="A392" t="s">
        <v>398</v>
      </c>
      <c r="B392" t="s">
        <v>105</v>
      </c>
      <c r="C392">
        <v>44.479700000000001</v>
      </c>
      <c r="D392">
        <v>-98.221299999999999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</row>
    <row r="393" spans="1:64" x14ac:dyDescent="0.25">
      <c r="A393" t="s">
        <v>399</v>
      </c>
      <c r="B393" t="s">
        <v>105</v>
      </c>
      <c r="C393">
        <v>43.098500000000001</v>
      </c>
      <c r="D393">
        <v>-98.396500000000003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</row>
    <row r="394" spans="1:64" x14ac:dyDescent="0.25">
      <c r="A394" t="s">
        <v>400</v>
      </c>
      <c r="B394" t="s">
        <v>105</v>
      </c>
      <c r="C394">
        <v>43.724200000000003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</row>
    <row r="395" spans="1:64" x14ac:dyDescent="0.25">
      <c r="A395" t="s">
        <v>401</v>
      </c>
      <c r="B395" t="s">
        <v>105</v>
      </c>
      <c r="C395">
        <v>43.663200000000003</v>
      </c>
      <c r="D395">
        <v>-96.835099999999997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</row>
    <row r="396" spans="1:64" x14ac:dyDescent="0.25">
      <c r="A396" t="s">
        <v>402</v>
      </c>
      <c r="B396" t="s">
        <v>105</v>
      </c>
      <c r="C396">
        <v>42.981499999999997</v>
      </c>
      <c r="D396">
        <v>-97.872200000000007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1:64" x14ac:dyDescent="0.25">
      <c r="A397" t="s">
        <v>403</v>
      </c>
      <c r="B397" t="s">
        <v>105</v>
      </c>
      <c r="C397">
        <v>33.883699999999997</v>
      </c>
      <c r="D397">
        <v>-106.7235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</row>
    <row r="398" spans="1:64" x14ac:dyDescent="0.25">
      <c r="A398" t="s">
        <v>404</v>
      </c>
      <c r="B398" t="s">
        <v>105</v>
      </c>
      <c r="C398">
        <v>35.017800000000001</v>
      </c>
      <c r="D398">
        <v>-106.62909999999999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</row>
    <row r="399" spans="1:64" x14ac:dyDescent="0.25">
      <c r="A399" t="s">
        <v>405</v>
      </c>
      <c r="B399" t="s">
        <v>105</v>
      </c>
      <c r="C399">
        <v>42.592199999999998</v>
      </c>
      <c r="D399">
        <v>-83.336200000000005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</row>
    <row r="400" spans="1:64" x14ac:dyDescent="0.25">
      <c r="A400" t="s">
        <v>406</v>
      </c>
      <c r="B400" t="s">
        <v>105</v>
      </c>
      <c r="C400">
        <v>42.2791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</row>
    <row r="401" spans="1:64" x14ac:dyDescent="0.25">
      <c r="A401" t="s">
        <v>407</v>
      </c>
      <c r="B401" t="s">
        <v>105</v>
      </c>
      <c r="C401">
        <v>39.539299999999997</v>
      </c>
      <c r="D401">
        <v>-75.667400000000001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</row>
    <row r="402" spans="1:64" x14ac:dyDescent="0.25">
      <c r="B402" t="s">
        <v>408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3</v>
      </c>
      <c r="BD402">
        <v>4</v>
      </c>
      <c r="BE402">
        <v>4</v>
      </c>
      <c r="BF402">
        <v>4</v>
      </c>
      <c r="BG402">
        <v>4</v>
      </c>
      <c r="BH402">
        <v>5</v>
      </c>
      <c r="BI402">
        <v>7</v>
      </c>
      <c r="BJ402">
        <v>11</v>
      </c>
      <c r="BK402">
        <v>16</v>
      </c>
      <c r="BL402">
        <v>21</v>
      </c>
    </row>
    <row r="403" spans="1:64" x14ac:dyDescent="0.25">
      <c r="B403" t="s">
        <v>409</v>
      </c>
      <c r="C403">
        <v>5</v>
      </c>
      <c r="D403">
        <v>-58.75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4</v>
      </c>
      <c r="BG403">
        <v>4</v>
      </c>
      <c r="BH403">
        <v>7</v>
      </c>
      <c r="BI403">
        <v>7</v>
      </c>
      <c r="BJ403">
        <v>7</v>
      </c>
      <c r="BK403">
        <v>7</v>
      </c>
      <c r="BL403">
        <v>7</v>
      </c>
    </row>
    <row r="404" spans="1:64" x14ac:dyDescent="0.25">
      <c r="A404" t="s">
        <v>410</v>
      </c>
      <c r="B404" t="s">
        <v>12</v>
      </c>
      <c r="C404">
        <v>-35.473500000000001</v>
      </c>
      <c r="D404">
        <v>149.01240000000001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2</v>
      </c>
      <c r="BI404">
        <v>3</v>
      </c>
      <c r="BJ404">
        <v>4</v>
      </c>
      <c r="BK404">
        <v>6</v>
      </c>
      <c r="BL404">
        <v>9</v>
      </c>
    </row>
    <row r="405" spans="1:64" x14ac:dyDescent="0.25">
      <c r="A405" t="s">
        <v>208</v>
      </c>
      <c r="B405" t="s">
        <v>208</v>
      </c>
      <c r="C405">
        <v>55.378100000000003</v>
      </c>
      <c r="D405">
        <v>-3.4359999999999999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3</v>
      </c>
      <c r="V405">
        <v>3</v>
      </c>
      <c r="W405">
        <v>3</v>
      </c>
      <c r="X405">
        <v>8</v>
      </c>
      <c r="Y405">
        <v>8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13</v>
      </c>
      <c r="AM405">
        <v>13</v>
      </c>
      <c r="AN405">
        <v>13</v>
      </c>
      <c r="AO405">
        <v>15</v>
      </c>
      <c r="AP405">
        <v>20</v>
      </c>
      <c r="AQ405">
        <v>23</v>
      </c>
      <c r="AR405">
        <v>36</v>
      </c>
      <c r="AS405">
        <v>40</v>
      </c>
      <c r="AT405">
        <v>51</v>
      </c>
      <c r="AU405">
        <v>85</v>
      </c>
      <c r="AV405">
        <v>115</v>
      </c>
      <c r="AW405">
        <v>163</v>
      </c>
      <c r="AX405">
        <v>206</v>
      </c>
      <c r="AY405">
        <v>273</v>
      </c>
      <c r="AZ405">
        <v>321</v>
      </c>
      <c r="BA405">
        <v>382</v>
      </c>
      <c r="BB405">
        <v>456</v>
      </c>
      <c r="BC405">
        <v>456</v>
      </c>
      <c r="BD405">
        <v>798</v>
      </c>
      <c r="BE405">
        <v>1140</v>
      </c>
      <c r="BF405">
        <v>1140</v>
      </c>
      <c r="BG405">
        <v>1543</v>
      </c>
      <c r="BH405">
        <v>1950</v>
      </c>
      <c r="BI405">
        <v>2626</v>
      </c>
      <c r="BJ405">
        <v>2689</v>
      </c>
      <c r="BK405">
        <v>3983</v>
      </c>
      <c r="BL405">
        <v>5018</v>
      </c>
    </row>
    <row r="406" spans="1:64" x14ac:dyDescent="0.25">
      <c r="B406" t="s">
        <v>411</v>
      </c>
      <c r="C406">
        <v>48.019599999999997</v>
      </c>
      <c r="D406">
        <v>66.923699999999997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6</v>
      </c>
      <c r="BF406">
        <v>9</v>
      </c>
      <c r="BG406">
        <v>10</v>
      </c>
      <c r="BH406">
        <v>33</v>
      </c>
      <c r="BI406">
        <v>35</v>
      </c>
      <c r="BJ406">
        <v>44</v>
      </c>
      <c r="BK406">
        <v>49</v>
      </c>
      <c r="BL406">
        <v>53</v>
      </c>
    </row>
    <row r="407" spans="1:64" x14ac:dyDescent="0.25">
      <c r="A407" t="s">
        <v>412</v>
      </c>
      <c r="B407" t="s">
        <v>164</v>
      </c>
      <c r="C407">
        <v>-17.6797</v>
      </c>
      <c r="D407">
        <v>149.4068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6</v>
      </c>
      <c r="BK407">
        <v>11</v>
      </c>
      <c r="BL407">
        <v>15</v>
      </c>
    </row>
    <row r="408" spans="1:64" x14ac:dyDescent="0.25">
      <c r="A408" t="s">
        <v>413</v>
      </c>
      <c r="B408" t="s">
        <v>10</v>
      </c>
      <c r="C408">
        <v>53.760899999999999</v>
      </c>
      <c r="D408">
        <v>-98.813900000000004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4</v>
      </c>
      <c r="BF408">
        <v>4</v>
      </c>
      <c r="BG408">
        <v>7</v>
      </c>
      <c r="BH408">
        <v>8</v>
      </c>
      <c r="BI408">
        <v>15</v>
      </c>
      <c r="BJ408">
        <v>17</v>
      </c>
      <c r="BK408">
        <v>17</v>
      </c>
      <c r="BL408">
        <v>18</v>
      </c>
    </row>
    <row r="409" spans="1:64" x14ac:dyDescent="0.25">
      <c r="A409" t="s">
        <v>414</v>
      </c>
      <c r="B409" t="s">
        <v>10</v>
      </c>
      <c r="C409">
        <v>52.939900000000002</v>
      </c>
      <c r="D409">
        <v>-106.4509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</v>
      </c>
      <c r="BE409">
        <v>2</v>
      </c>
      <c r="BF409">
        <v>2</v>
      </c>
      <c r="BG409">
        <v>7</v>
      </c>
      <c r="BH409">
        <v>7</v>
      </c>
      <c r="BI409">
        <v>8</v>
      </c>
      <c r="BJ409">
        <v>16</v>
      </c>
      <c r="BK409">
        <v>20</v>
      </c>
      <c r="BL409">
        <v>26</v>
      </c>
    </row>
    <row r="410" spans="1:64" x14ac:dyDescent="0.25">
      <c r="B410" t="s">
        <v>415</v>
      </c>
      <c r="C410">
        <v>9.1449999999999996</v>
      </c>
      <c r="D410">
        <v>40.489699999999999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5</v>
      </c>
      <c r="BH410">
        <v>5</v>
      </c>
      <c r="BI410">
        <v>6</v>
      </c>
      <c r="BJ410">
        <v>6</v>
      </c>
      <c r="BK410">
        <v>9</v>
      </c>
      <c r="BL410">
        <v>9</v>
      </c>
    </row>
    <row r="411" spans="1:64" x14ac:dyDescent="0.25">
      <c r="B411" t="s">
        <v>416</v>
      </c>
      <c r="C411">
        <v>12.8628</v>
      </c>
      <c r="D411">
        <v>30.217600000000001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2</v>
      </c>
      <c r="BJ411">
        <v>2</v>
      </c>
      <c r="BK411">
        <v>2</v>
      </c>
      <c r="BL411">
        <v>2</v>
      </c>
    </row>
    <row r="412" spans="1:64" x14ac:dyDescent="0.25">
      <c r="B412" t="s">
        <v>417</v>
      </c>
      <c r="C412">
        <v>9.9456000000000007</v>
      </c>
      <c r="D412">
        <v>-9.6966000000000001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2</v>
      </c>
    </row>
    <row r="413" spans="1:64" x14ac:dyDescent="0.25">
      <c r="A413" t="s">
        <v>110</v>
      </c>
      <c r="B413" t="s">
        <v>10</v>
      </c>
      <c r="C413">
        <v>37.648899999999998</v>
      </c>
      <c r="D413">
        <v>-122.66549999999999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  <c r="BG413">
        <v>2</v>
      </c>
      <c r="BH413">
        <v>8</v>
      </c>
      <c r="BI413">
        <v>9</v>
      </c>
      <c r="BJ413">
        <v>9</v>
      </c>
      <c r="BK413">
        <v>10</v>
      </c>
      <c r="BL413">
        <v>10</v>
      </c>
    </row>
    <row r="414" spans="1:64" x14ac:dyDescent="0.25">
      <c r="B414" t="s">
        <v>418</v>
      </c>
      <c r="C414">
        <v>-2.3599999999999999E-2</v>
      </c>
      <c r="D414">
        <v>37.906199999999998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3</v>
      </c>
      <c r="BG414">
        <v>3</v>
      </c>
      <c r="BH414">
        <v>3</v>
      </c>
      <c r="BI414">
        <v>3</v>
      </c>
      <c r="BJ414">
        <v>7</v>
      </c>
      <c r="BK414">
        <v>7</v>
      </c>
      <c r="BL414">
        <v>7</v>
      </c>
    </row>
    <row r="415" spans="1:64" x14ac:dyDescent="0.25">
      <c r="B415" t="s">
        <v>419</v>
      </c>
      <c r="C415">
        <v>17.0608</v>
      </c>
      <c r="D415">
        <v>-61.796399999999998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</row>
    <row r="416" spans="1:64" x14ac:dyDescent="0.25">
      <c r="A416" t="s">
        <v>420</v>
      </c>
      <c r="B416" t="s">
        <v>105</v>
      </c>
      <c r="C416">
        <v>32.318199999999997</v>
      </c>
      <c r="D416">
        <v>-86.902299999999997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</v>
      </c>
      <c r="BE416">
        <v>6</v>
      </c>
      <c r="BF416">
        <v>12</v>
      </c>
      <c r="BG416">
        <v>29</v>
      </c>
      <c r="BH416">
        <v>39</v>
      </c>
      <c r="BI416">
        <v>46</v>
      </c>
      <c r="BJ416">
        <v>78</v>
      </c>
      <c r="BK416">
        <v>83</v>
      </c>
      <c r="BL416">
        <v>131</v>
      </c>
    </row>
    <row r="417" spans="1:64" x14ac:dyDescent="0.25">
      <c r="B417" t="s">
        <v>421</v>
      </c>
      <c r="C417">
        <v>-32.522799999999997</v>
      </c>
      <c r="D417">
        <v>-55.765799999999999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4</v>
      </c>
      <c r="BF417">
        <v>4</v>
      </c>
      <c r="BG417">
        <v>8</v>
      </c>
      <c r="BH417">
        <v>29</v>
      </c>
      <c r="BI417">
        <v>50</v>
      </c>
      <c r="BJ417">
        <v>79</v>
      </c>
      <c r="BK417">
        <v>94</v>
      </c>
      <c r="BL417">
        <v>110</v>
      </c>
    </row>
    <row r="418" spans="1:64" x14ac:dyDescent="0.25">
      <c r="B418" t="s">
        <v>422</v>
      </c>
      <c r="C418">
        <v>7.9465000000000003</v>
      </c>
      <c r="D418">
        <v>-1.0232000000000001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6</v>
      </c>
      <c r="BG418">
        <v>6</v>
      </c>
      <c r="BH418">
        <v>7</v>
      </c>
      <c r="BI418">
        <v>7</v>
      </c>
      <c r="BJ418">
        <v>11</v>
      </c>
      <c r="BK418">
        <v>16</v>
      </c>
      <c r="BL418">
        <v>19</v>
      </c>
    </row>
    <row r="419" spans="1:64" x14ac:dyDescent="0.25">
      <c r="A419" t="s">
        <v>423</v>
      </c>
      <c r="B419" t="s">
        <v>105</v>
      </c>
      <c r="C419">
        <v>18.220800000000001</v>
      </c>
      <c r="D419">
        <v>-66.590100000000007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5</v>
      </c>
      <c r="BG419">
        <v>5</v>
      </c>
      <c r="BH419">
        <v>5</v>
      </c>
      <c r="BI419">
        <v>5</v>
      </c>
      <c r="BJ419">
        <v>5</v>
      </c>
      <c r="BK419">
        <v>14</v>
      </c>
      <c r="BL419">
        <v>21</v>
      </c>
    </row>
    <row r="420" spans="1:64" x14ac:dyDescent="0.25">
      <c r="B420" t="s">
        <v>424</v>
      </c>
      <c r="C420">
        <v>-22.957599999999999</v>
      </c>
      <c r="D420">
        <v>18.490400000000001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3</v>
      </c>
      <c r="BL420">
        <v>3</v>
      </c>
    </row>
    <row r="421" spans="1:64" x14ac:dyDescent="0.25">
      <c r="B421" t="s">
        <v>425</v>
      </c>
      <c r="C421">
        <v>-4.6795999999999998</v>
      </c>
      <c r="D421">
        <v>55.491999999999997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3</v>
      </c>
      <c r="BH421">
        <v>4</v>
      </c>
      <c r="BI421">
        <v>4</v>
      </c>
      <c r="BJ421">
        <v>6</v>
      </c>
      <c r="BK421">
        <v>7</v>
      </c>
      <c r="BL421">
        <v>7</v>
      </c>
    </row>
    <row r="422" spans="1:64" x14ac:dyDescent="0.25">
      <c r="B422" t="s">
        <v>426</v>
      </c>
      <c r="C422">
        <v>10.691800000000001</v>
      </c>
      <c r="D422">
        <v>-61.222499999999997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4</v>
      </c>
      <c r="BH422">
        <v>5</v>
      </c>
      <c r="BI422">
        <v>7</v>
      </c>
      <c r="BJ422">
        <v>9</v>
      </c>
      <c r="BK422">
        <v>9</v>
      </c>
      <c r="BL422">
        <v>49</v>
      </c>
    </row>
    <row r="423" spans="1:64" x14ac:dyDescent="0.25">
      <c r="B423" t="s">
        <v>427</v>
      </c>
      <c r="C423">
        <v>6.4238</v>
      </c>
      <c r="D423">
        <v>-66.589699999999993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10</v>
      </c>
      <c r="BG423">
        <v>17</v>
      </c>
      <c r="BH423">
        <v>33</v>
      </c>
      <c r="BI423">
        <v>36</v>
      </c>
      <c r="BJ423">
        <v>42</v>
      </c>
      <c r="BK423">
        <v>42</v>
      </c>
      <c r="BL423">
        <v>70</v>
      </c>
    </row>
    <row r="424" spans="1:64" x14ac:dyDescent="0.25">
      <c r="B424" t="s">
        <v>428</v>
      </c>
      <c r="C424">
        <v>-26.522500000000001</v>
      </c>
      <c r="D424">
        <v>31.465900000000001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</row>
    <row r="425" spans="1:64" x14ac:dyDescent="0.25">
      <c r="B425" t="s">
        <v>429</v>
      </c>
      <c r="C425">
        <v>-0.80369999999999997</v>
      </c>
      <c r="D425">
        <v>11.609400000000001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3</v>
      </c>
      <c r="BL425">
        <v>4</v>
      </c>
    </row>
    <row r="426" spans="1:64" x14ac:dyDescent="0.25">
      <c r="B426" t="s">
        <v>430</v>
      </c>
      <c r="C426">
        <v>15.7835</v>
      </c>
      <c r="D426">
        <v>-90.230800000000002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2</v>
      </c>
      <c r="BH426">
        <v>6</v>
      </c>
      <c r="BI426">
        <v>6</v>
      </c>
      <c r="BJ426">
        <v>9</v>
      </c>
      <c r="BK426">
        <v>12</v>
      </c>
      <c r="BL426">
        <v>17</v>
      </c>
    </row>
    <row r="427" spans="1:64" x14ac:dyDescent="0.25">
      <c r="B427" t="s">
        <v>431</v>
      </c>
      <c r="C427">
        <v>21.007899999999999</v>
      </c>
      <c r="D427">
        <v>10.940799999999999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2</v>
      </c>
      <c r="BK427">
        <v>2</v>
      </c>
      <c r="BL427">
        <v>2</v>
      </c>
    </row>
    <row r="428" spans="1:64" x14ac:dyDescent="0.25">
      <c r="B428" t="s">
        <v>432</v>
      </c>
      <c r="C428">
        <v>-1.9402999999999999</v>
      </c>
      <c r="D428">
        <v>29.873899999999999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5</v>
      </c>
      <c r="BH428">
        <v>7</v>
      </c>
      <c r="BI428">
        <v>8</v>
      </c>
      <c r="BJ428">
        <v>8</v>
      </c>
      <c r="BK428">
        <v>17</v>
      </c>
      <c r="BL428">
        <v>17</v>
      </c>
    </row>
    <row r="429" spans="1:64" x14ac:dyDescent="0.25">
      <c r="B429" t="s">
        <v>433</v>
      </c>
      <c r="C429">
        <v>13.9094</v>
      </c>
      <c r="D429">
        <v>-60.978900000000003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</row>
    <row r="430" spans="1:64" x14ac:dyDescent="0.25">
      <c r="B430" t="s">
        <v>434</v>
      </c>
      <c r="C430">
        <v>12.984299999999999</v>
      </c>
      <c r="D430">
        <v>-61.287199999999999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</row>
    <row r="431" spans="1:64" x14ac:dyDescent="0.25">
      <c r="B431" t="s">
        <v>435</v>
      </c>
      <c r="C431">
        <v>3.9192999999999998</v>
      </c>
      <c r="D431">
        <v>-56.027799999999999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4</v>
      </c>
      <c r="BL431">
        <v>4</v>
      </c>
    </row>
    <row r="432" spans="1:64" x14ac:dyDescent="0.25">
      <c r="A432" t="s">
        <v>436</v>
      </c>
      <c r="B432" t="s">
        <v>164</v>
      </c>
      <c r="C432">
        <v>3.9339</v>
      </c>
      <c r="D432">
        <v>-53.125799999999998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7</v>
      </c>
      <c r="BG432">
        <v>11</v>
      </c>
      <c r="BH432">
        <v>11</v>
      </c>
      <c r="BI432">
        <v>11</v>
      </c>
      <c r="BJ432">
        <v>11</v>
      </c>
      <c r="BK432">
        <v>15</v>
      </c>
      <c r="BL432">
        <v>18</v>
      </c>
    </row>
    <row r="433" spans="1:64" x14ac:dyDescent="0.25">
      <c r="A433" t="s">
        <v>437</v>
      </c>
      <c r="B433" t="s">
        <v>105</v>
      </c>
      <c r="C433">
        <v>13.4443</v>
      </c>
      <c r="D433">
        <v>144.7937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>
        <v>3</v>
      </c>
      <c r="BH433">
        <v>3</v>
      </c>
      <c r="BI433">
        <v>5</v>
      </c>
      <c r="BJ433">
        <v>12</v>
      </c>
      <c r="BK433">
        <v>14</v>
      </c>
      <c r="BL433">
        <v>15</v>
      </c>
    </row>
    <row r="434" spans="1:64" x14ac:dyDescent="0.25">
      <c r="B434" t="s">
        <v>438</v>
      </c>
      <c r="C434">
        <v>42.602600000000002</v>
      </c>
      <c r="D434">
        <v>20.902999999999999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</row>
    <row r="435" spans="1:64" x14ac:dyDescent="0.25">
      <c r="A435" t="s">
        <v>439</v>
      </c>
      <c r="B435" t="s">
        <v>10</v>
      </c>
      <c r="C435">
        <v>53.1355</v>
      </c>
      <c r="D435">
        <v>-57.660400000000003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1</v>
      </c>
      <c r="BH435">
        <v>3</v>
      </c>
      <c r="BI435">
        <v>3</v>
      </c>
      <c r="BJ435">
        <v>3</v>
      </c>
      <c r="BK435">
        <v>4</v>
      </c>
      <c r="BL435">
        <v>6</v>
      </c>
    </row>
    <row r="436" spans="1:64" x14ac:dyDescent="0.25">
      <c r="A436" t="s">
        <v>440</v>
      </c>
      <c r="B436" t="s">
        <v>10</v>
      </c>
      <c r="C436">
        <v>46.5107</v>
      </c>
      <c r="D436">
        <v>-63.416800000000002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1</v>
      </c>
      <c r="BI436">
        <v>1</v>
      </c>
      <c r="BJ436">
        <v>2</v>
      </c>
      <c r="BK436">
        <v>2</v>
      </c>
      <c r="BL436">
        <v>2</v>
      </c>
    </row>
    <row r="437" spans="1:64" x14ac:dyDescent="0.25">
      <c r="B437" t="s">
        <v>441</v>
      </c>
      <c r="C437">
        <v>6.6111000000000004</v>
      </c>
      <c r="D437">
        <v>20.939399999999999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3</v>
      </c>
      <c r="BL437">
        <v>3</v>
      </c>
    </row>
    <row r="438" spans="1:64" x14ac:dyDescent="0.25">
      <c r="B438" t="s">
        <v>442</v>
      </c>
      <c r="C438">
        <v>-4.0382999999999996</v>
      </c>
      <c r="D438">
        <v>21.758700000000001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</row>
    <row r="439" spans="1:64" x14ac:dyDescent="0.25">
      <c r="B439" t="s">
        <v>443</v>
      </c>
      <c r="C439">
        <v>1.5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4</v>
      </c>
      <c r="BJ439">
        <v>6</v>
      </c>
      <c r="BK439">
        <v>6</v>
      </c>
      <c r="BL439">
        <v>6</v>
      </c>
    </row>
    <row r="440" spans="1:64" x14ac:dyDescent="0.25">
      <c r="A440" t="s">
        <v>444</v>
      </c>
      <c r="B440" t="s">
        <v>164</v>
      </c>
      <c r="C440">
        <v>-12.827500000000001</v>
      </c>
      <c r="D440">
        <v>45.166200000000003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3</v>
      </c>
      <c r="BJ440">
        <v>3</v>
      </c>
      <c r="BK440">
        <v>6</v>
      </c>
      <c r="BL440">
        <v>7</v>
      </c>
    </row>
    <row r="441" spans="1:64" x14ac:dyDescent="0.25">
      <c r="B441" t="s">
        <v>445</v>
      </c>
      <c r="C441">
        <v>41.377499999999998</v>
      </c>
      <c r="D441">
        <v>64.585300000000004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6</v>
      </c>
      <c r="BH441">
        <v>10</v>
      </c>
      <c r="BI441">
        <v>15</v>
      </c>
      <c r="BJ441">
        <v>23</v>
      </c>
      <c r="BK441">
        <v>33</v>
      </c>
      <c r="BL441">
        <v>43</v>
      </c>
    </row>
    <row r="442" spans="1:64" x14ac:dyDescent="0.25">
      <c r="A442" t="s">
        <v>446</v>
      </c>
      <c r="B442" t="s">
        <v>446</v>
      </c>
      <c r="C442">
        <v>52.132599999999996</v>
      </c>
      <c r="D442">
        <v>5.2912999999999997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6</v>
      </c>
      <c r="AR442">
        <v>10</v>
      </c>
      <c r="AS442">
        <v>18</v>
      </c>
      <c r="AT442">
        <v>24</v>
      </c>
      <c r="AU442">
        <v>38</v>
      </c>
      <c r="AV442">
        <v>82</v>
      </c>
      <c r="AW442">
        <v>128</v>
      </c>
      <c r="AX442">
        <v>188</v>
      </c>
      <c r="AY442">
        <v>265</v>
      </c>
      <c r="AZ442">
        <v>321</v>
      </c>
      <c r="BA442">
        <v>382</v>
      </c>
      <c r="BB442">
        <v>503</v>
      </c>
      <c r="BC442">
        <v>503</v>
      </c>
      <c r="BD442">
        <v>804</v>
      </c>
      <c r="BE442">
        <v>959</v>
      </c>
      <c r="BF442">
        <v>1135</v>
      </c>
      <c r="BG442">
        <v>1413</v>
      </c>
      <c r="BH442">
        <v>1705</v>
      </c>
      <c r="BI442">
        <v>2051</v>
      </c>
      <c r="BJ442">
        <v>2460</v>
      </c>
      <c r="BK442">
        <v>2994</v>
      </c>
      <c r="BL442">
        <v>3631</v>
      </c>
    </row>
    <row r="443" spans="1:64" x14ac:dyDescent="0.25">
      <c r="A443" t="s">
        <v>447</v>
      </c>
      <c r="B443" t="s">
        <v>10</v>
      </c>
      <c r="C443">
        <v>44.682000000000002</v>
      </c>
      <c r="D443">
        <v>-63.744300000000003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7</v>
      </c>
      <c r="BI443">
        <v>12</v>
      </c>
      <c r="BJ443">
        <v>14</v>
      </c>
      <c r="BK443">
        <v>15</v>
      </c>
      <c r="BL443">
        <v>21</v>
      </c>
    </row>
    <row r="444" spans="1:64" x14ac:dyDescent="0.25">
      <c r="A444" t="s">
        <v>448</v>
      </c>
      <c r="B444" t="s">
        <v>164</v>
      </c>
      <c r="C444">
        <v>16.25</v>
      </c>
      <c r="D444">
        <v>-61.583300000000001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3</v>
      </c>
      <c r="BG444">
        <v>6</v>
      </c>
      <c r="BH444">
        <v>18</v>
      </c>
      <c r="BI444">
        <v>27</v>
      </c>
      <c r="BJ444">
        <v>33</v>
      </c>
      <c r="BK444">
        <v>45</v>
      </c>
      <c r="BL444">
        <v>53</v>
      </c>
    </row>
    <row r="445" spans="1:64" x14ac:dyDescent="0.25">
      <c r="B445" t="s">
        <v>449</v>
      </c>
      <c r="C445">
        <v>9.3077000000000005</v>
      </c>
      <c r="D445">
        <v>2.3157999999999999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2</v>
      </c>
      <c r="BJ445">
        <v>2</v>
      </c>
      <c r="BK445">
        <v>2</v>
      </c>
      <c r="BL445">
        <v>2</v>
      </c>
    </row>
    <row r="446" spans="1:64" x14ac:dyDescent="0.25">
      <c r="B446" t="s">
        <v>450</v>
      </c>
      <c r="C446">
        <v>6.4280999999999997</v>
      </c>
      <c r="D446">
        <v>-9.4295000000000009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3</v>
      </c>
    </row>
    <row r="447" spans="1:64" x14ac:dyDescent="0.25">
      <c r="A447" t="s">
        <v>451</v>
      </c>
      <c r="B447" t="s">
        <v>446</v>
      </c>
      <c r="C447">
        <v>12.169600000000001</v>
      </c>
      <c r="D447">
        <v>-68.989999999999995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3</v>
      </c>
      <c r="BI447">
        <v>3</v>
      </c>
      <c r="BJ447">
        <v>3</v>
      </c>
      <c r="BK447">
        <v>3</v>
      </c>
      <c r="BL447">
        <v>3</v>
      </c>
    </row>
    <row r="448" spans="1:64" x14ac:dyDescent="0.25">
      <c r="B448" t="s">
        <v>452</v>
      </c>
      <c r="C448">
        <v>5.1520999999999999</v>
      </c>
      <c r="D448">
        <v>46.199599999999997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</row>
    <row r="449" spans="1:64" x14ac:dyDescent="0.25">
      <c r="B449" t="s">
        <v>453</v>
      </c>
      <c r="C449">
        <v>-6.3689999999999998</v>
      </c>
      <c r="D449">
        <v>34.888800000000003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3</v>
      </c>
      <c r="BJ449">
        <v>6</v>
      </c>
      <c r="BK449">
        <v>6</v>
      </c>
      <c r="BL449">
        <v>6</v>
      </c>
    </row>
    <row r="450" spans="1:64" x14ac:dyDescent="0.25">
      <c r="A450" t="s">
        <v>454</v>
      </c>
      <c r="B450" t="s">
        <v>105</v>
      </c>
      <c r="C450">
        <v>18.335799999999999</v>
      </c>
      <c r="D450">
        <v>-64.896299999999997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2</v>
      </c>
      <c r="BI450">
        <v>2</v>
      </c>
      <c r="BJ450">
        <v>3</v>
      </c>
      <c r="BK450">
        <v>3</v>
      </c>
      <c r="BL450">
        <v>3</v>
      </c>
    </row>
    <row r="451" spans="1:64" x14ac:dyDescent="0.25">
      <c r="A451" t="s">
        <v>455</v>
      </c>
      <c r="B451" t="s">
        <v>208</v>
      </c>
      <c r="C451">
        <v>19.313300000000002</v>
      </c>
      <c r="D451">
        <v>-81.254599999999996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  <c r="BK451">
        <v>3</v>
      </c>
      <c r="BL451">
        <v>3</v>
      </c>
    </row>
    <row r="452" spans="1:64" x14ac:dyDescent="0.25">
      <c r="A452" t="s">
        <v>456</v>
      </c>
      <c r="B452" t="s">
        <v>164</v>
      </c>
      <c r="C452">
        <v>-21.135100000000001</v>
      </c>
      <c r="D452">
        <v>55.247100000000003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1</v>
      </c>
      <c r="BD452">
        <v>5</v>
      </c>
      <c r="BE452">
        <v>6</v>
      </c>
      <c r="BF452">
        <v>7</v>
      </c>
      <c r="BG452">
        <v>9</v>
      </c>
      <c r="BH452">
        <v>9</v>
      </c>
      <c r="BI452">
        <v>12</v>
      </c>
      <c r="BJ452">
        <v>14</v>
      </c>
      <c r="BK452">
        <v>28</v>
      </c>
      <c r="BL452">
        <v>45</v>
      </c>
    </row>
    <row r="453" spans="1:64" x14ac:dyDescent="0.25">
      <c r="B453" t="s">
        <v>457</v>
      </c>
      <c r="C453">
        <v>13.193899999999999</v>
      </c>
      <c r="D453">
        <v>-59.543199999999999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2</v>
      </c>
      <c r="BI453">
        <v>2</v>
      </c>
      <c r="BJ453">
        <v>5</v>
      </c>
      <c r="BK453">
        <v>5</v>
      </c>
      <c r="BL453">
        <v>6</v>
      </c>
    </row>
    <row r="454" spans="1:64" x14ac:dyDescent="0.25">
      <c r="B454" t="s">
        <v>458</v>
      </c>
      <c r="C454">
        <v>42.5</v>
      </c>
      <c r="D454">
        <v>19.3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1</v>
      </c>
      <c r="BJ454">
        <v>3</v>
      </c>
      <c r="BK454">
        <v>14</v>
      </c>
      <c r="BL454">
        <v>14</v>
      </c>
    </row>
    <row r="455" spans="1:64" x14ac:dyDescent="0.25">
      <c r="B455" t="s">
        <v>459</v>
      </c>
      <c r="C455">
        <v>41.2044</v>
      </c>
      <c r="D455">
        <v>74.766099999999994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3</v>
      </c>
      <c r="BK455">
        <v>6</v>
      </c>
      <c r="BL455">
        <v>14</v>
      </c>
    </row>
    <row r="456" spans="1:64" x14ac:dyDescent="0.25">
      <c r="B456" t="s">
        <v>460</v>
      </c>
      <c r="C456">
        <v>-20.2</v>
      </c>
      <c r="D456">
        <v>57.5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12</v>
      </c>
      <c r="BL456">
        <v>14</v>
      </c>
    </row>
    <row r="457" spans="1:64" x14ac:dyDescent="0.25">
      <c r="A457" t="s">
        <v>461</v>
      </c>
      <c r="B457" t="s">
        <v>446</v>
      </c>
      <c r="C457">
        <v>12.518599999999999</v>
      </c>
      <c r="D457">
        <v>-70.035799999999995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4</v>
      </c>
      <c r="BJ457">
        <v>4</v>
      </c>
      <c r="BK457">
        <v>5</v>
      </c>
      <c r="BL457">
        <v>5</v>
      </c>
    </row>
    <row r="458" spans="1:64" x14ac:dyDescent="0.25">
      <c r="B458" t="s">
        <v>462</v>
      </c>
      <c r="C458">
        <v>-15.416700000000001</v>
      </c>
      <c r="D458">
        <v>28.283300000000001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  <c r="BK458">
        <v>2</v>
      </c>
      <c r="BL458">
        <v>2</v>
      </c>
    </row>
    <row r="459" spans="1:64" x14ac:dyDescent="0.25">
      <c r="B459" t="s">
        <v>463</v>
      </c>
      <c r="C459">
        <v>11.825100000000001</v>
      </c>
      <c r="D459">
        <v>42.590299999999999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1</v>
      </c>
      <c r="BK459">
        <v>1</v>
      </c>
      <c r="BL459">
        <v>1</v>
      </c>
    </row>
    <row r="460" spans="1:64" x14ac:dyDescent="0.25">
      <c r="B460" t="s">
        <v>464</v>
      </c>
      <c r="C460">
        <v>13.443199999999999</v>
      </c>
      <c r="D460">
        <v>-15.3101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1</v>
      </c>
      <c r="BJ460">
        <v>1</v>
      </c>
      <c r="BK460">
        <v>1</v>
      </c>
      <c r="BL460">
        <v>1</v>
      </c>
    </row>
    <row r="461" spans="1:64" x14ac:dyDescent="0.25">
      <c r="A461" t="s">
        <v>465</v>
      </c>
      <c r="B461" t="s">
        <v>208</v>
      </c>
      <c r="C461">
        <v>16.7425</v>
      </c>
      <c r="D461">
        <v>-62.187399999999997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1</v>
      </c>
      <c r="BK461">
        <v>1</v>
      </c>
      <c r="BL461">
        <v>1</v>
      </c>
    </row>
    <row r="462" spans="1:64" x14ac:dyDescent="0.25">
      <c r="B462" t="s">
        <v>466</v>
      </c>
      <c r="C462">
        <v>25.034300000000002</v>
      </c>
      <c r="D462">
        <v>-77.396299999999997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1</v>
      </c>
      <c r="BJ462">
        <v>3</v>
      </c>
      <c r="BK462">
        <v>3</v>
      </c>
      <c r="BL462">
        <v>4</v>
      </c>
    </row>
    <row r="463" spans="1:64" x14ac:dyDescent="0.25">
      <c r="A463" t="s">
        <v>467</v>
      </c>
      <c r="B463" t="s">
        <v>177</v>
      </c>
      <c r="C463">
        <v>71.706900000000005</v>
      </c>
      <c r="D463">
        <v>-42.604300000000002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2</v>
      </c>
      <c r="BK463">
        <v>2</v>
      </c>
      <c r="BL463">
        <v>2</v>
      </c>
    </row>
    <row r="464" spans="1:64" x14ac:dyDescent="0.25">
      <c r="A464" t="s">
        <v>468</v>
      </c>
      <c r="B464" t="s">
        <v>164</v>
      </c>
      <c r="C464">
        <v>-20.904299999999999</v>
      </c>
      <c r="D464">
        <v>165.61799999999999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2</v>
      </c>
      <c r="BL464">
        <v>4</v>
      </c>
    </row>
    <row r="465" spans="1:64" x14ac:dyDescent="0.25">
      <c r="A465" t="s">
        <v>469</v>
      </c>
      <c r="B465" t="s">
        <v>208</v>
      </c>
      <c r="C465">
        <v>32.3078</v>
      </c>
      <c r="D465">
        <v>-64.750500000000002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2</v>
      </c>
    </row>
    <row r="466" spans="1:64" x14ac:dyDescent="0.25">
      <c r="B466" t="s">
        <v>470</v>
      </c>
      <c r="C466">
        <v>15.4542</v>
      </c>
      <c r="D466">
        <v>18.732199999999999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</v>
      </c>
    </row>
    <row r="467" spans="1:64" x14ac:dyDescent="0.25">
      <c r="B467" t="s">
        <v>471</v>
      </c>
      <c r="C467">
        <v>13.7942</v>
      </c>
      <c r="D467">
        <v>-88.896500000000003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3</v>
      </c>
    </row>
    <row r="468" spans="1:64" x14ac:dyDescent="0.25">
      <c r="B468" t="s">
        <v>472</v>
      </c>
      <c r="C468">
        <v>-17.7134</v>
      </c>
      <c r="D468">
        <v>178.065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1</v>
      </c>
    </row>
    <row r="469" spans="1:64" x14ac:dyDescent="0.25">
      <c r="B469" t="s">
        <v>473</v>
      </c>
      <c r="C469">
        <v>12.865399999999999</v>
      </c>
      <c r="D469">
        <v>-85.2072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2</v>
      </c>
    </row>
    <row r="470" spans="1:64" x14ac:dyDescent="0.25">
      <c r="B470" t="s">
        <v>474</v>
      </c>
      <c r="C470">
        <v>-18.7669</v>
      </c>
      <c r="D470">
        <v>46.869100000000003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3</v>
      </c>
      <c r="BL470">
        <v>3</v>
      </c>
    </row>
    <row r="471" spans="1:64" x14ac:dyDescent="0.25">
      <c r="B471" t="s">
        <v>475</v>
      </c>
      <c r="C471">
        <v>18.9712</v>
      </c>
      <c r="D471">
        <v>-72.285200000000003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2</v>
      </c>
      <c r="BL471">
        <v>2</v>
      </c>
    </row>
    <row r="472" spans="1:64" x14ac:dyDescent="0.25">
      <c r="B472" t="s">
        <v>476</v>
      </c>
      <c r="C472">
        <v>-11.2027</v>
      </c>
      <c r="D472">
        <v>17.873899999999999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2</v>
      </c>
    </row>
    <row r="473" spans="1:64" x14ac:dyDescent="0.25">
      <c r="B473" t="s">
        <v>477</v>
      </c>
      <c r="C473">
        <v>16.538799999999998</v>
      </c>
      <c r="D473">
        <v>-23.041799999999999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3</v>
      </c>
    </row>
    <row r="474" spans="1:64" x14ac:dyDescent="0.25">
      <c r="A474" t="s">
        <v>478</v>
      </c>
      <c r="B474" t="s">
        <v>446</v>
      </c>
      <c r="C474">
        <v>18.0425</v>
      </c>
      <c r="D474">
        <v>-63.0548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1</v>
      </c>
    </row>
    <row r="475" spans="1:64" x14ac:dyDescent="0.25">
      <c r="B475" t="s">
        <v>479</v>
      </c>
      <c r="C475">
        <v>17.607800000000001</v>
      </c>
      <c r="D475">
        <v>8.0816999999999997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</row>
    <row r="476" spans="1:64" x14ac:dyDescent="0.25">
      <c r="B476" t="s">
        <v>480</v>
      </c>
      <c r="C476">
        <v>-6.3150000000000004</v>
      </c>
      <c r="D476">
        <v>143.9555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</row>
    <row r="477" spans="1:64" x14ac:dyDescent="0.25">
      <c r="A477" t="s">
        <v>481</v>
      </c>
      <c r="B477" t="s">
        <v>208</v>
      </c>
      <c r="C477">
        <v>54.2361</v>
      </c>
      <c r="D477">
        <v>-4.5480999999999998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</row>
    <row r="478" spans="1:64" x14ac:dyDescent="0.25">
      <c r="B478" t="s">
        <v>482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3</v>
      </c>
    </row>
    <row r="479" spans="1:64" x14ac:dyDescent="0.25">
      <c r="A479" t="s">
        <v>483</v>
      </c>
      <c r="B479" t="s">
        <v>10</v>
      </c>
      <c r="C479">
        <v>64.825500000000005</v>
      </c>
      <c r="D479">
        <v>-124.84569999999999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</row>
    <row r="480" spans="1:64" x14ac:dyDescent="0.25">
      <c r="B480" t="s">
        <v>484</v>
      </c>
      <c r="C480">
        <v>15.1111</v>
      </c>
      <c r="D480">
        <v>-23.616700000000002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</row>
    <row r="481" spans="2:64" x14ac:dyDescent="0.25">
      <c r="B481" t="s">
        <v>485</v>
      </c>
      <c r="C481">
        <v>-8.5500000000000007</v>
      </c>
      <c r="D481">
        <v>125.56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</row>
    <row r="482" spans="2:64" x14ac:dyDescent="0.25">
      <c r="B482" t="s">
        <v>486</v>
      </c>
      <c r="C482">
        <v>15.179399999999999</v>
      </c>
      <c r="D482">
        <v>39.782299999999999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</row>
    <row r="483" spans="2:64" x14ac:dyDescent="0.25">
      <c r="B483" t="s">
        <v>487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8"/>
  <sheetViews>
    <sheetView tabSelected="1" topLeftCell="A73" workbookViewId="0">
      <selection activeCell="L104" sqref="L104"/>
    </sheetView>
  </sheetViews>
  <sheetFormatPr baseColWidth="10" defaultRowHeight="15" x14ac:dyDescent="0.25"/>
  <cols>
    <col min="3" max="3" width="15" customWidth="1"/>
    <col min="4" max="4" width="13.7109375" customWidth="1"/>
    <col min="5" max="5" width="21.140625" style="2" customWidth="1"/>
    <col min="7" max="7" width="22.7109375" customWidth="1"/>
    <col min="8" max="8" width="20.5703125" customWidth="1"/>
    <col min="11" max="11" width="12" bestFit="1" customWidth="1"/>
    <col min="14" max="14" width="14.85546875" customWidth="1"/>
  </cols>
  <sheetData>
    <row r="1" spans="1:14" x14ac:dyDescent="0.25">
      <c r="A1" s="5" t="s">
        <v>491</v>
      </c>
      <c r="B1" s="5"/>
      <c r="C1" s="5" t="s">
        <v>493</v>
      </c>
      <c r="D1" s="5" t="s">
        <v>492</v>
      </c>
      <c r="E1" s="6" t="s">
        <v>494</v>
      </c>
      <c r="F1" s="5"/>
      <c r="G1" s="6" t="s">
        <v>499</v>
      </c>
      <c r="H1" s="6" t="s">
        <v>500</v>
      </c>
      <c r="M1" s="2"/>
      <c r="N1" t="s">
        <v>501</v>
      </c>
    </row>
    <row r="2" spans="1:14" x14ac:dyDescent="0.25">
      <c r="A2" s="1">
        <v>43852</v>
      </c>
      <c r="B2">
        <v>1</v>
      </c>
      <c r="C2">
        <v>0</v>
      </c>
      <c r="D2">
        <v>0</v>
      </c>
      <c r="E2" s="2">
        <f>15000*EXP(-(B2-69)*(B2-69)/(2*7*7))</f>
        <v>4.835954826374872E-17</v>
      </c>
      <c r="G2" s="2">
        <f>8000*EXP(-(B2-67)*(B2-67)/(2*7*7))</f>
        <v>3.9732274206215115E-16</v>
      </c>
      <c r="H2" s="2">
        <f>20000*EXP(-(B2-75)*(B2-75)/(2*10*10))</f>
        <v>2.5706744502673007E-8</v>
      </c>
      <c r="I2" s="2">
        <f>ABS(E2-D2)</f>
        <v>4.835954826374872E-17</v>
      </c>
      <c r="J2" s="2">
        <f>ABS(D2-H2)</f>
        <v>2.5706744502673007E-8</v>
      </c>
      <c r="K2" s="2">
        <f>ABS(D2-G2)</f>
        <v>3.9732274206215115E-16</v>
      </c>
      <c r="M2" s="2">
        <f>SUM(D2:D8)/7</f>
        <v>0</v>
      </c>
      <c r="N2" s="2"/>
    </row>
    <row r="3" spans="1:14" x14ac:dyDescent="0.25">
      <c r="A3" s="1">
        <v>43853</v>
      </c>
      <c r="B3">
        <v>2</v>
      </c>
      <c r="C3">
        <v>0</v>
      </c>
      <c r="D3">
        <f>C3-C2</f>
        <v>0</v>
      </c>
      <c r="E3" s="2">
        <f t="shared" ref="E3:E66" si="0">15000*EXP(-(B3-69)*(B3-69)/(2*7*7))</f>
        <v>1.9175426931338028E-16</v>
      </c>
      <c r="G3" s="2">
        <f t="shared" ref="G3:G66" si="1">8000*EXP(-(B3-67)*(B3-67)/(2*7*7))</f>
        <v>1.5124461660776203E-15</v>
      </c>
      <c r="H3" s="2">
        <f t="shared" ref="H3:H66" si="2">20000*EXP(-(B3-75)*(B3-75)/(2*10*10))</f>
        <v>5.3610952746252141E-8</v>
      </c>
      <c r="I3" s="2">
        <f t="shared" ref="I3:I61" si="3">ABS(E3-D3)</f>
        <v>1.9175426931338028E-16</v>
      </c>
      <c r="J3" s="2">
        <f t="shared" ref="J3:J60" si="4">ABS(D3-H3)</f>
        <v>5.3610952746252141E-8</v>
      </c>
      <c r="K3" s="2">
        <f t="shared" ref="K3:K61" si="5">ABS(D3-G3)</f>
        <v>1.5124461660776203E-15</v>
      </c>
      <c r="M3" s="2">
        <f t="shared" ref="M3:M66" si="6">SUM(D3:D9)/7</f>
        <v>0</v>
      </c>
      <c r="N3" s="2"/>
    </row>
    <row r="4" spans="1:14" x14ac:dyDescent="0.25">
      <c r="A4" s="1">
        <v>43854</v>
      </c>
      <c r="B4">
        <v>3</v>
      </c>
      <c r="C4">
        <v>0</v>
      </c>
      <c r="D4">
        <f t="shared" ref="D4:D69" si="7">C4-C3</f>
        <v>0</v>
      </c>
      <c r="E4" s="2">
        <f t="shared" si="0"/>
        <v>7.449801413665334E-16</v>
      </c>
      <c r="G4" s="2">
        <f t="shared" si="1"/>
        <v>5.6409632967717377E-15</v>
      </c>
      <c r="H4" s="2">
        <f t="shared" si="2"/>
        <v>1.1069220143402028E-7</v>
      </c>
      <c r="I4" s="2">
        <f t="shared" si="3"/>
        <v>7.449801413665334E-16</v>
      </c>
      <c r="J4" s="2">
        <f t="shared" si="4"/>
        <v>1.1069220143402028E-7</v>
      </c>
      <c r="K4" s="2">
        <f t="shared" si="5"/>
        <v>5.6409632967717377E-15</v>
      </c>
      <c r="M4" s="2">
        <f t="shared" si="6"/>
        <v>0</v>
      </c>
      <c r="N4" s="2"/>
    </row>
    <row r="5" spans="1:14" x14ac:dyDescent="0.25">
      <c r="A5" s="1">
        <v>43855</v>
      </c>
      <c r="B5">
        <v>4</v>
      </c>
      <c r="C5">
        <v>0</v>
      </c>
      <c r="D5">
        <f t="shared" si="7"/>
        <v>0</v>
      </c>
      <c r="E5" s="2">
        <f t="shared" si="0"/>
        <v>2.8358365613955381E-15</v>
      </c>
      <c r="G5" s="2">
        <f t="shared" si="1"/>
        <v>2.0614056873239849E-14</v>
      </c>
      <c r="H5" s="2">
        <f t="shared" si="2"/>
        <v>2.2627552400130655E-7</v>
      </c>
      <c r="I5" s="2">
        <f t="shared" si="3"/>
        <v>2.8358365613955381E-15</v>
      </c>
      <c r="J5" s="2">
        <f t="shared" si="4"/>
        <v>2.2627552400130655E-7</v>
      </c>
      <c r="K5" s="2">
        <f t="shared" si="5"/>
        <v>2.0614056873239849E-14</v>
      </c>
      <c r="M5" s="2">
        <f t="shared" si="6"/>
        <v>0</v>
      </c>
      <c r="N5" s="2">
        <v>0</v>
      </c>
    </row>
    <row r="6" spans="1:14" x14ac:dyDescent="0.25">
      <c r="A6" s="1">
        <v>43856</v>
      </c>
      <c r="B6">
        <v>5</v>
      </c>
      <c r="C6">
        <v>0</v>
      </c>
      <c r="D6">
        <f t="shared" si="7"/>
        <v>0</v>
      </c>
      <c r="E6" s="2">
        <f t="shared" si="0"/>
        <v>1.0576806181447009E-14</v>
      </c>
      <c r="G6" s="2">
        <f t="shared" si="1"/>
        <v>7.3809202551644646E-14</v>
      </c>
      <c r="H6" s="2">
        <f t="shared" si="2"/>
        <v>4.579469691291106E-7</v>
      </c>
      <c r="I6" s="2">
        <f t="shared" si="3"/>
        <v>1.0576806181447009E-14</v>
      </c>
      <c r="J6" s="2">
        <f t="shared" si="4"/>
        <v>4.579469691291106E-7</v>
      </c>
      <c r="K6" s="2">
        <f t="shared" si="5"/>
        <v>7.3809202551644646E-14</v>
      </c>
      <c r="M6" s="2">
        <f t="shared" si="6"/>
        <v>0.14285714285714285</v>
      </c>
      <c r="N6" s="2">
        <v>0</v>
      </c>
    </row>
    <row r="7" spans="1:14" x14ac:dyDescent="0.25">
      <c r="A7" s="1">
        <v>43857</v>
      </c>
      <c r="B7">
        <v>6</v>
      </c>
      <c r="C7">
        <v>0</v>
      </c>
      <c r="D7">
        <f t="shared" si="7"/>
        <v>0</v>
      </c>
      <c r="E7" s="2">
        <f t="shared" si="0"/>
        <v>3.8651356637324714E-14</v>
      </c>
      <c r="G7" s="2">
        <f t="shared" si="1"/>
        <v>2.5893717390286199E-13</v>
      </c>
      <c r="H7" s="2">
        <f t="shared" si="2"/>
        <v>9.1759249742785826E-7</v>
      </c>
      <c r="I7" s="2">
        <f t="shared" si="3"/>
        <v>3.8651356637324714E-14</v>
      </c>
      <c r="J7" s="2">
        <f t="shared" si="4"/>
        <v>9.1759249742785826E-7</v>
      </c>
      <c r="K7" s="2">
        <f t="shared" si="5"/>
        <v>2.5893717390286199E-13</v>
      </c>
      <c r="M7" s="2">
        <f t="shared" si="6"/>
        <v>0.14285714285714285</v>
      </c>
      <c r="N7" s="2">
        <v>0</v>
      </c>
    </row>
    <row r="8" spans="1:14" x14ac:dyDescent="0.25">
      <c r="A8" s="1">
        <v>43858</v>
      </c>
      <c r="B8">
        <v>7</v>
      </c>
      <c r="C8">
        <v>0</v>
      </c>
      <c r="D8">
        <f t="shared" si="7"/>
        <v>0</v>
      </c>
      <c r="E8" s="2">
        <f t="shared" si="0"/>
        <v>1.3839225478433372E-13</v>
      </c>
      <c r="G8" s="2">
        <f t="shared" si="1"/>
        <v>8.9005151050352779E-13</v>
      </c>
      <c r="H8" s="2">
        <f t="shared" si="2"/>
        <v>1.820294152897587E-6</v>
      </c>
      <c r="I8" s="2">
        <f t="shared" si="3"/>
        <v>1.3839225478433372E-13</v>
      </c>
      <c r="J8" s="2">
        <f t="shared" si="4"/>
        <v>1.820294152897587E-6</v>
      </c>
      <c r="K8" s="2">
        <f t="shared" si="5"/>
        <v>8.9005151050352779E-13</v>
      </c>
      <c r="M8" s="2">
        <f t="shared" si="6"/>
        <v>0.14285714285714285</v>
      </c>
      <c r="N8" s="2">
        <v>0</v>
      </c>
    </row>
    <row r="9" spans="1:14" x14ac:dyDescent="0.25">
      <c r="A9" s="1">
        <v>43859</v>
      </c>
      <c r="B9">
        <v>8</v>
      </c>
      <c r="C9">
        <v>0</v>
      </c>
      <c r="D9">
        <f t="shared" si="7"/>
        <v>0</v>
      </c>
      <c r="E9" s="2">
        <f t="shared" si="0"/>
        <v>4.8550720106786626E-13</v>
      </c>
      <c r="G9" s="2">
        <f t="shared" si="1"/>
        <v>2.9975934197592513E-12</v>
      </c>
      <c r="H9" s="2">
        <f t="shared" si="2"/>
        <v>3.5751177422559624E-6</v>
      </c>
      <c r="I9" s="2">
        <f t="shared" si="3"/>
        <v>4.8550720106786626E-13</v>
      </c>
      <c r="J9" s="2">
        <f t="shared" si="4"/>
        <v>3.5751177422559624E-6</v>
      </c>
      <c r="K9" s="2">
        <f t="shared" si="5"/>
        <v>2.9975934197592513E-12</v>
      </c>
      <c r="M9" s="2">
        <f t="shared" si="6"/>
        <v>0.14285714285714285</v>
      </c>
      <c r="N9" s="2">
        <v>0.14285714285714285</v>
      </c>
    </row>
    <row r="10" spans="1:14" x14ac:dyDescent="0.25">
      <c r="A10" s="1">
        <v>43860</v>
      </c>
      <c r="B10">
        <v>9</v>
      </c>
      <c r="C10">
        <v>0</v>
      </c>
      <c r="D10">
        <f t="shared" si="7"/>
        <v>0</v>
      </c>
      <c r="E10" s="2">
        <f t="shared" si="0"/>
        <v>1.6688465821941147E-12</v>
      </c>
      <c r="G10" s="2">
        <f t="shared" si="1"/>
        <v>9.8916139691309657E-12</v>
      </c>
      <c r="H10" s="2">
        <f t="shared" si="2"/>
        <v>6.9517825624798443E-6</v>
      </c>
      <c r="I10" s="2">
        <f t="shared" si="3"/>
        <v>1.6688465821941147E-12</v>
      </c>
      <c r="J10" s="2">
        <f t="shared" si="4"/>
        <v>6.9517825624798443E-6</v>
      </c>
      <c r="K10" s="2">
        <f t="shared" si="5"/>
        <v>9.8916139691309657E-12</v>
      </c>
      <c r="M10" s="2">
        <f t="shared" si="6"/>
        <v>0.14285714285714285</v>
      </c>
      <c r="N10" s="2">
        <v>0.14285714285714285</v>
      </c>
    </row>
    <row r="11" spans="1:14" x14ac:dyDescent="0.25">
      <c r="A11" s="1">
        <v>43861</v>
      </c>
      <c r="B11">
        <v>10</v>
      </c>
      <c r="C11">
        <v>0</v>
      </c>
      <c r="D11">
        <f t="shared" si="7"/>
        <v>0</v>
      </c>
      <c r="E11" s="2">
        <f t="shared" si="0"/>
        <v>5.6204876620485968E-12</v>
      </c>
      <c r="G11" s="2">
        <f t="shared" si="1"/>
        <v>3.1981471263985695E-11</v>
      </c>
      <c r="H11" s="2">
        <f t="shared" si="2"/>
        <v>1.3383172182585562E-5</v>
      </c>
      <c r="I11" s="2">
        <f t="shared" si="3"/>
        <v>5.6204876620485968E-12</v>
      </c>
      <c r="J11" s="2">
        <f t="shared" si="4"/>
        <v>1.3383172182585562E-5</v>
      </c>
      <c r="K11" s="2">
        <f t="shared" si="5"/>
        <v>3.1981471263985695E-11</v>
      </c>
      <c r="M11" s="2">
        <f t="shared" si="6"/>
        <v>0.14285714285714285</v>
      </c>
      <c r="N11" s="2">
        <v>0.14285714285714285</v>
      </c>
    </row>
    <row r="12" spans="1:14" x14ac:dyDescent="0.25">
      <c r="A12" s="1">
        <v>43862</v>
      </c>
      <c r="B12">
        <v>11</v>
      </c>
      <c r="C12">
        <v>1</v>
      </c>
      <c r="D12">
        <f t="shared" si="7"/>
        <v>1</v>
      </c>
      <c r="E12" s="2">
        <f t="shared" si="0"/>
        <v>1.8546776192120562E-11</v>
      </c>
      <c r="G12" s="2">
        <f t="shared" si="1"/>
        <v>1.0131332439275341E-10</v>
      </c>
      <c r="H12" s="2">
        <f t="shared" si="2"/>
        <v>2.5508152590520884E-5</v>
      </c>
      <c r="I12" s="2">
        <f t="shared" si="3"/>
        <v>0.99999999998145317</v>
      </c>
      <c r="J12" s="2">
        <f t="shared" si="4"/>
        <v>0.9999744918474095</v>
      </c>
      <c r="K12" s="2">
        <f t="shared" si="5"/>
        <v>0.99999999989868671</v>
      </c>
      <c r="M12" s="2">
        <f t="shared" si="6"/>
        <v>0.14285714285714285</v>
      </c>
      <c r="N12" s="2">
        <v>0.14285714285714285</v>
      </c>
    </row>
    <row r="13" spans="1:14" x14ac:dyDescent="0.25">
      <c r="A13" s="1">
        <v>43863</v>
      </c>
      <c r="B13">
        <v>12</v>
      </c>
      <c r="C13">
        <v>1</v>
      </c>
      <c r="D13">
        <f t="shared" si="7"/>
        <v>0</v>
      </c>
      <c r="E13" s="2">
        <f t="shared" si="0"/>
        <v>5.9965258619973178E-11</v>
      </c>
      <c r="G13" s="2">
        <f t="shared" si="1"/>
        <v>3.1446443887726863E-10</v>
      </c>
      <c r="H13" s="2">
        <f t="shared" si="2"/>
        <v>4.8134448726021039E-5</v>
      </c>
      <c r="I13" s="2">
        <f t="shared" si="3"/>
        <v>5.9965258619973178E-11</v>
      </c>
      <c r="J13" s="2">
        <f t="shared" si="4"/>
        <v>4.8134448726021039E-5</v>
      </c>
      <c r="K13" s="2">
        <f t="shared" si="5"/>
        <v>3.1446443887726863E-10</v>
      </c>
      <c r="M13" s="2">
        <f t="shared" si="6"/>
        <v>0</v>
      </c>
      <c r="N13" s="2">
        <v>0.14285714285714285</v>
      </c>
    </row>
    <row r="14" spans="1:14" x14ac:dyDescent="0.25">
      <c r="A14" s="1">
        <v>43864</v>
      </c>
      <c r="B14">
        <v>13</v>
      </c>
      <c r="C14">
        <v>1</v>
      </c>
      <c r="D14">
        <f t="shared" si="7"/>
        <v>0</v>
      </c>
      <c r="E14" s="2">
        <f t="shared" si="0"/>
        <v>1.8996248323641264E-10</v>
      </c>
      <c r="G14" s="2">
        <f t="shared" si="1"/>
        <v>9.5634229274678091E-10</v>
      </c>
      <c r="H14" s="2">
        <f t="shared" si="2"/>
        <v>8.9926989245617408E-5</v>
      </c>
      <c r="I14" s="2">
        <f t="shared" si="3"/>
        <v>1.8996248323641264E-10</v>
      </c>
      <c r="J14" s="2">
        <f t="shared" si="4"/>
        <v>8.9926989245617408E-5</v>
      </c>
      <c r="K14" s="2">
        <f t="shared" si="5"/>
        <v>9.5634229274678091E-10</v>
      </c>
      <c r="M14" s="2">
        <f t="shared" si="6"/>
        <v>0.14285714285714285</v>
      </c>
      <c r="N14" s="2">
        <v>0.14285714285714285</v>
      </c>
    </row>
    <row r="15" spans="1:14" x14ac:dyDescent="0.25">
      <c r="A15" s="1">
        <v>43865</v>
      </c>
      <c r="B15">
        <v>14</v>
      </c>
      <c r="C15">
        <v>1</v>
      </c>
      <c r="D15">
        <f t="shared" si="7"/>
        <v>0</v>
      </c>
      <c r="E15" s="2">
        <f t="shared" si="0"/>
        <v>5.8962082289487873E-10</v>
      </c>
      <c r="G15" s="2">
        <f t="shared" si="1"/>
        <v>2.8496533391201528E-9</v>
      </c>
      <c r="H15" s="2">
        <f t="shared" si="2"/>
        <v>1.6633404913656664E-4</v>
      </c>
      <c r="I15" s="2">
        <f t="shared" si="3"/>
        <v>5.8962082289487873E-10</v>
      </c>
      <c r="J15" s="2">
        <f t="shared" si="4"/>
        <v>1.6633404913656664E-4</v>
      </c>
      <c r="K15" s="2">
        <f t="shared" si="5"/>
        <v>2.8496533391201528E-9</v>
      </c>
      <c r="M15" s="2">
        <f t="shared" si="6"/>
        <v>0.14285714285714285</v>
      </c>
      <c r="N15" s="2">
        <v>0.14285714285714285</v>
      </c>
    </row>
    <row r="16" spans="1:14" x14ac:dyDescent="0.25">
      <c r="A16" s="1">
        <v>43866</v>
      </c>
      <c r="B16">
        <v>15</v>
      </c>
      <c r="C16">
        <v>1</v>
      </c>
      <c r="D16">
        <f t="shared" si="7"/>
        <v>0</v>
      </c>
      <c r="E16" s="2">
        <f t="shared" si="0"/>
        <v>1.793141798900214E-9</v>
      </c>
      <c r="G16" s="2">
        <f t="shared" si="1"/>
        <v>8.3196977239283241E-9</v>
      </c>
      <c r="H16" s="2">
        <f t="shared" si="2"/>
        <v>3.0459959489425258E-4</v>
      </c>
      <c r="I16" s="2">
        <f t="shared" si="3"/>
        <v>1.793141798900214E-9</v>
      </c>
      <c r="J16" s="2">
        <f t="shared" si="4"/>
        <v>3.0459959489425258E-4</v>
      </c>
      <c r="K16" s="2">
        <f t="shared" si="5"/>
        <v>8.3196977239283241E-9</v>
      </c>
      <c r="M16" s="2">
        <f t="shared" si="6"/>
        <v>0.14285714285714285</v>
      </c>
      <c r="N16" s="2">
        <v>0</v>
      </c>
    </row>
    <row r="17" spans="1:14" x14ac:dyDescent="0.25">
      <c r="A17" s="1">
        <v>43867</v>
      </c>
      <c r="B17">
        <v>16</v>
      </c>
      <c r="C17">
        <v>1</v>
      </c>
      <c r="D17">
        <f t="shared" si="7"/>
        <v>0</v>
      </c>
      <c r="E17" s="2">
        <f t="shared" si="0"/>
        <v>5.3431000108502868E-9</v>
      </c>
      <c r="G17" s="2">
        <f t="shared" si="1"/>
        <v>2.379906587786021E-8</v>
      </c>
      <c r="H17" s="2">
        <f t="shared" si="2"/>
        <v>5.5224849136560703E-4</v>
      </c>
      <c r="I17" s="2">
        <f t="shared" si="3"/>
        <v>5.3431000108502868E-9</v>
      </c>
      <c r="J17" s="2">
        <f t="shared" si="4"/>
        <v>5.5224849136560703E-4</v>
      </c>
      <c r="K17" s="2">
        <f t="shared" si="5"/>
        <v>2.379906587786021E-8</v>
      </c>
      <c r="M17" s="2">
        <f t="shared" si="6"/>
        <v>0.14285714285714285</v>
      </c>
      <c r="N17" s="2">
        <v>0.14285714285714285</v>
      </c>
    </row>
    <row r="18" spans="1:14" x14ac:dyDescent="0.25">
      <c r="A18" s="1">
        <v>43868</v>
      </c>
      <c r="B18">
        <v>17</v>
      </c>
      <c r="C18">
        <v>1</v>
      </c>
      <c r="D18">
        <f t="shared" si="7"/>
        <v>0</v>
      </c>
      <c r="E18" s="2">
        <f t="shared" si="0"/>
        <v>1.5599433232365607E-8</v>
      </c>
      <c r="G18" s="2">
        <f t="shared" si="1"/>
        <v>6.6703576753609286E-8</v>
      </c>
      <c r="H18" s="2">
        <f t="shared" si="2"/>
        <v>9.9128106383449964E-4</v>
      </c>
      <c r="I18" s="2">
        <f t="shared" si="3"/>
        <v>1.5599433232365607E-8</v>
      </c>
      <c r="J18" s="2">
        <f t="shared" si="4"/>
        <v>9.9128106383449964E-4</v>
      </c>
      <c r="K18" s="2">
        <f t="shared" si="5"/>
        <v>6.6703576753609286E-8</v>
      </c>
      <c r="M18" s="2">
        <f t="shared" si="6"/>
        <v>0.14285714285714285</v>
      </c>
      <c r="N18" s="2">
        <v>0.14285714285714285</v>
      </c>
    </row>
    <row r="19" spans="1:14" x14ac:dyDescent="0.25">
      <c r="A19" s="1">
        <v>43869</v>
      </c>
      <c r="B19">
        <v>18</v>
      </c>
      <c r="C19">
        <v>1</v>
      </c>
      <c r="D19">
        <f t="shared" si="7"/>
        <v>0</v>
      </c>
      <c r="E19" s="2">
        <f t="shared" si="0"/>
        <v>4.4623248520987892E-8</v>
      </c>
      <c r="G19" s="2">
        <f t="shared" si="1"/>
        <v>1.8317878765164423E-7</v>
      </c>
      <c r="H19" s="2">
        <f t="shared" si="2"/>
        <v>1.7616358392921114E-3</v>
      </c>
      <c r="I19" s="2">
        <f t="shared" si="3"/>
        <v>4.4623248520987892E-8</v>
      </c>
      <c r="J19" s="2">
        <f t="shared" si="4"/>
        <v>1.7616358392921114E-3</v>
      </c>
      <c r="K19" s="2">
        <f t="shared" si="5"/>
        <v>1.8317878765164423E-7</v>
      </c>
      <c r="M19" s="2">
        <f t="shared" si="6"/>
        <v>0.14285714285714285</v>
      </c>
      <c r="N19" s="2">
        <v>0.14285714285714285</v>
      </c>
    </row>
    <row r="20" spans="1:14" x14ac:dyDescent="0.25">
      <c r="A20" s="1">
        <v>43870</v>
      </c>
      <c r="B20">
        <v>19</v>
      </c>
      <c r="C20">
        <v>2</v>
      </c>
      <c r="D20">
        <f t="shared" si="7"/>
        <v>1</v>
      </c>
      <c r="E20" s="2">
        <f t="shared" si="0"/>
        <v>1.2506920641301742E-7</v>
      </c>
      <c r="G20" s="2">
        <f t="shared" si="1"/>
        <v>4.928764706317455E-7</v>
      </c>
      <c r="H20" s="2">
        <f t="shared" si="2"/>
        <v>3.0995062714057934E-3</v>
      </c>
      <c r="I20" s="2">
        <f t="shared" si="3"/>
        <v>0.99999987493079356</v>
      </c>
      <c r="J20" s="2">
        <f t="shared" si="4"/>
        <v>0.99690049372859424</v>
      </c>
      <c r="K20" s="2">
        <f t="shared" si="5"/>
        <v>0.99999950712352936</v>
      </c>
      <c r="M20" s="2">
        <f t="shared" si="6"/>
        <v>0.14285714285714285</v>
      </c>
      <c r="N20" s="2">
        <v>0.14285714285714285</v>
      </c>
    </row>
    <row r="21" spans="1:14" x14ac:dyDescent="0.25">
      <c r="A21" s="1">
        <v>43871</v>
      </c>
      <c r="B21">
        <v>20</v>
      </c>
      <c r="C21">
        <v>2</v>
      </c>
      <c r="D21">
        <f t="shared" si="7"/>
        <v>0</v>
      </c>
      <c r="E21" s="2">
        <f t="shared" si="0"/>
        <v>3.4346022684683295E-7</v>
      </c>
      <c r="G21" s="2">
        <f t="shared" si="1"/>
        <v>1.2993849694480953E-6</v>
      </c>
      <c r="H21" s="2">
        <f t="shared" si="2"/>
        <v>5.3991570067260285E-3</v>
      </c>
      <c r="I21" s="2">
        <f t="shared" si="3"/>
        <v>3.4346022684683295E-7</v>
      </c>
      <c r="J21" s="2">
        <f t="shared" si="4"/>
        <v>5.3991570067260285E-3</v>
      </c>
      <c r="K21" s="2">
        <f t="shared" si="5"/>
        <v>1.2993849694480953E-6</v>
      </c>
      <c r="M21" s="2">
        <f t="shared" si="6"/>
        <v>0</v>
      </c>
      <c r="N21" s="2">
        <v>0.14285714285714285</v>
      </c>
    </row>
    <row r="22" spans="1:14" x14ac:dyDescent="0.25">
      <c r="A22" s="1">
        <v>43872</v>
      </c>
      <c r="B22">
        <v>21</v>
      </c>
      <c r="C22">
        <v>2</v>
      </c>
      <c r="D22">
        <f t="shared" si="7"/>
        <v>0</v>
      </c>
      <c r="E22" s="2">
        <f t="shared" si="0"/>
        <v>9.2414338243452282E-7</v>
      </c>
      <c r="G22" s="2">
        <f t="shared" si="1"/>
        <v>3.3564056149886581E-6</v>
      </c>
      <c r="H22" s="2">
        <f t="shared" si="2"/>
        <v>9.3114314315661736E-3</v>
      </c>
      <c r="I22" s="2">
        <f t="shared" si="3"/>
        <v>9.2414338243452282E-7</v>
      </c>
      <c r="J22" s="2">
        <f t="shared" si="4"/>
        <v>9.3114314315661736E-3</v>
      </c>
      <c r="K22" s="2">
        <f t="shared" si="5"/>
        <v>3.3564056149886581E-6</v>
      </c>
      <c r="M22" s="2">
        <f t="shared" si="6"/>
        <v>0</v>
      </c>
      <c r="N22" s="2">
        <v>0.14285714285714285</v>
      </c>
    </row>
    <row r="23" spans="1:14" x14ac:dyDescent="0.25">
      <c r="A23" s="1">
        <v>43873</v>
      </c>
      <c r="B23">
        <v>22</v>
      </c>
      <c r="C23">
        <v>2</v>
      </c>
      <c r="D23">
        <f t="shared" si="7"/>
        <v>0</v>
      </c>
      <c r="E23" s="2">
        <f t="shared" si="0"/>
        <v>2.4363468177151789E-6</v>
      </c>
      <c r="G23" s="2">
        <f t="shared" si="1"/>
        <v>8.4946968815503505E-6</v>
      </c>
      <c r="H23" s="2">
        <f t="shared" si="2"/>
        <v>1.5898787230698281E-2</v>
      </c>
      <c r="I23" s="2">
        <f t="shared" si="3"/>
        <v>2.4363468177151789E-6</v>
      </c>
      <c r="J23" s="2">
        <f t="shared" si="4"/>
        <v>1.5898787230698281E-2</v>
      </c>
      <c r="K23" s="2">
        <f t="shared" si="5"/>
        <v>8.4946968815503505E-6</v>
      </c>
      <c r="M23" s="2">
        <f t="shared" si="6"/>
        <v>0</v>
      </c>
      <c r="N23" s="2">
        <v>0.14285714285714285</v>
      </c>
    </row>
    <row r="24" spans="1:14" x14ac:dyDescent="0.25">
      <c r="A24" s="1">
        <v>43874</v>
      </c>
      <c r="B24">
        <v>23</v>
      </c>
      <c r="C24">
        <v>2</v>
      </c>
      <c r="D24">
        <f t="shared" si="7"/>
        <v>0</v>
      </c>
      <c r="E24" s="2">
        <f t="shared" si="0"/>
        <v>6.2932605281037339E-6</v>
      </c>
      <c r="G24" s="2">
        <f t="shared" si="1"/>
        <v>2.1064840799314003E-5</v>
      </c>
      <c r="H24" s="2">
        <f t="shared" si="2"/>
        <v>2.6876245552630428E-2</v>
      </c>
      <c r="I24" s="2">
        <f t="shared" si="3"/>
        <v>6.2932605281037339E-6</v>
      </c>
      <c r="J24" s="2">
        <f t="shared" si="4"/>
        <v>2.6876245552630428E-2</v>
      </c>
      <c r="K24" s="2">
        <f t="shared" si="5"/>
        <v>2.1064840799314003E-5</v>
      </c>
      <c r="M24" s="2">
        <f t="shared" si="6"/>
        <v>0</v>
      </c>
      <c r="N24" s="2">
        <v>0</v>
      </c>
    </row>
    <row r="25" spans="1:14" x14ac:dyDescent="0.25">
      <c r="A25" s="1">
        <v>43875</v>
      </c>
      <c r="B25">
        <v>24</v>
      </c>
      <c r="C25">
        <v>2</v>
      </c>
      <c r="D25">
        <f t="shared" si="7"/>
        <v>0</v>
      </c>
      <c r="E25" s="2">
        <f t="shared" si="0"/>
        <v>1.5927556652906907E-5</v>
      </c>
      <c r="G25" s="2">
        <f t="shared" si="1"/>
        <v>5.1180594158163968E-5</v>
      </c>
      <c r="H25" s="2">
        <f t="shared" si="2"/>
        <v>4.4981119340646851E-2</v>
      </c>
      <c r="I25" s="2">
        <f t="shared" si="3"/>
        <v>1.5927556652906907E-5</v>
      </c>
      <c r="J25" s="2">
        <f t="shared" si="4"/>
        <v>4.4981119340646851E-2</v>
      </c>
      <c r="K25" s="2">
        <f t="shared" si="5"/>
        <v>5.1180594158163968E-5</v>
      </c>
      <c r="M25" s="2">
        <f t="shared" si="6"/>
        <v>0</v>
      </c>
      <c r="N25" s="2">
        <v>0</v>
      </c>
    </row>
    <row r="26" spans="1:14" x14ac:dyDescent="0.25">
      <c r="A26" s="1">
        <v>43876</v>
      </c>
      <c r="B26">
        <v>25</v>
      </c>
      <c r="C26">
        <v>2</v>
      </c>
      <c r="D26">
        <f t="shared" si="7"/>
        <v>0</v>
      </c>
      <c r="E26" s="2">
        <f t="shared" si="0"/>
        <v>3.9496576498713753E-5</v>
      </c>
      <c r="G26" s="2">
        <f t="shared" si="1"/>
        <v>1.2183983795770103E-4</v>
      </c>
      <c r="H26" s="2">
        <f t="shared" si="2"/>
        <v>7.4533063441573413E-2</v>
      </c>
      <c r="I26" s="2">
        <f t="shared" si="3"/>
        <v>3.9496576498713753E-5</v>
      </c>
      <c r="J26" s="2">
        <f t="shared" si="4"/>
        <v>7.4533063441573413E-2</v>
      </c>
      <c r="K26" s="2">
        <f t="shared" si="5"/>
        <v>1.2183983795770103E-4</v>
      </c>
      <c r="M26" s="2">
        <f t="shared" si="6"/>
        <v>0</v>
      </c>
      <c r="N26" s="2">
        <v>0</v>
      </c>
    </row>
    <row r="27" spans="1:14" x14ac:dyDescent="0.25">
      <c r="A27" s="1">
        <v>43877</v>
      </c>
      <c r="B27">
        <v>26</v>
      </c>
      <c r="C27">
        <v>2</v>
      </c>
      <c r="D27">
        <f t="shared" si="7"/>
        <v>0</v>
      </c>
      <c r="E27" s="2">
        <f t="shared" si="0"/>
        <v>9.5963614046557446E-5</v>
      </c>
      <c r="G27" s="2">
        <f t="shared" si="1"/>
        <v>2.8419088826022343E-4</v>
      </c>
      <c r="H27" s="2">
        <f t="shared" si="2"/>
        <v>0.12227135932742804</v>
      </c>
      <c r="I27" s="2">
        <f t="shared" si="3"/>
        <v>9.5963614046557446E-5</v>
      </c>
      <c r="J27" s="2">
        <f t="shared" si="4"/>
        <v>0.12227135932742804</v>
      </c>
      <c r="K27" s="2">
        <f t="shared" si="5"/>
        <v>2.8419088826022343E-4</v>
      </c>
      <c r="M27" s="2">
        <f t="shared" si="6"/>
        <v>0</v>
      </c>
      <c r="N27" s="2">
        <v>0</v>
      </c>
    </row>
    <row r="28" spans="1:14" x14ac:dyDescent="0.25">
      <c r="A28" s="1">
        <v>43878</v>
      </c>
      <c r="B28">
        <v>27</v>
      </c>
      <c r="C28">
        <v>2</v>
      </c>
      <c r="D28">
        <f t="shared" si="7"/>
        <v>0</v>
      </c>
      <c r="E28" s="2">
        <f t="shared" si="0"/>
        <v>2.2844969617068944E-4</v>
      </c>
      <c r="G28" s="2">
        <f t="shared" si="1"/>
        <v>6.4948306793152419E-4</v>
      </c>
      <c r="H28" s="2">
        <f t="shared" si="2"/>
        <v>0.19859008611702161</v>
      </c>
      <c r="I28" s="2">
        <f t="shared" si="3"/>
        <v>2.2844969617068944E-4</v>
      </c>
      <c r="J28" s="2">
        <f t="shared" si="4"/>
        <v>0.19859008611702161</v>
      </c>
      <c r="K28" s="2">
        <f t="shared" si="5"/>
        <v>6.4948306793152419E-4</v>
      </c>
      <c r="M28" s="2">
        <f t="shared" si="6"/>
        <v>0</v>
      </c>
      <c r="N28" s="2">
        <v>0</v>
      </c>
    </row>
    <row r="29" spans="1:14" x14ac:dyDescent="0.25">
      <c r="A29" s="1">
        <v>43879</v>
      </c>
      <c r="B29">
        <v>28</v>
      </c>
      <c r="C29">
        <v>2</v>
      </c>
      <c r="D29">
        <f t="shared" si="7"/>
        <v>0</v>
      </c>
      <c r="E29" s="2">
        <f t="shared" si="0"/>
        <v>5.3285791548791895E-4</v>
      </c>
      <c r="G29" s="2">
        <f t="shared" si="1"/>
        <v>1.4543279972566014E-3</v>
      </c>
      <c r="H29" s="2">
        <f t="shared" si="2"/>
        <v>0.31933567795609497</v>
      </c>
      <c r="I29" s="2">
        <f t="shared" si="3"/>
        <v>5.3285791548791895E-4</v>
      </c>
      <c r="J29" s="2">
        <f t="shared" si="4"/>
        <v>0.31933567795609497</v>
      </c>
      <c r="K29" s="2">
        <f t="shared" si="5"/>
        <v>1.4543279972566014E-3</v>
      </c>
      <c r="M29" s="2">
        <f t="shared" si="6"/>
        <v>0</v>
      </c>
      <c r="N29" s="2">
        <v>0</v>
      </c>
    </row>
    <row r="30" spans="1:14" x14ac:dyDescent="0.25">
      <c r="A30" s="1">
        <v>43880</v>
      </c>
      <c r="B30">
        <v>29</v>
      </c>
      <c r="C30">
        <v>2</v>
      </c>
      <c r="D30">
        <f t="shared" si="7"/>
        <v>0</v>
      </c>
      <c r="E30" s="2">
        <f t="shared" si="0"/>
        <v>1.2177807523716081E-3</v>
      </c>
      <c r="G30" s="2">
        <f t="shared" si="1"/>
        <v>3.1907570937229355E-3</v>
      </c>
      <c r="H30" s="2">
        <f t="shared" si="2"/>
        <v>0.50838693032398496</v>
      </c>
      <c r="I30" s="2">
        <f t="shared" si="3"/>
        <v>1.2177807523716081E-3</v>
      </c>
      <c r="J30" s="2">
        <f t="shared" si="4"/>
        <v>0.50838693032398496</v>
      </c>
      <c r="K30" s="2">
        <f t="shared" si="5"/>
        <v>3.1907570937229355E-3</v>
      </c>
      <c r="M30" s="2">
        <f t="shared" si="6"/>
        <v>0.5714285714285714</v>
      </c>
      <c r="N30" s="2">
        <v>0</v>
      </c>
    </row>
    <row r="31" spans="1:14" x14ac:dyDescent="0.25">
      <c r="A31" s="1">
        <v>43881</v>
      </c>
      <c r="B31">
        <v>30</v>
      </c>
      <c r="C31">
        <v>2</v>
      </c>
      <c r="D31">
        <f t="shared" si="7"/>
        <v>0</v>
      </c>
      <c r="E31" s="2">
        <f t="shared" si="0"/>
        <v>2.7268649948561279E-3</v>
      </c>
      <c r="G31" s="2">
        <f t="shared" si="1"/>
        <v>6.8590184234694294E-3</v>
      </c>
      <c r="H31" s="2">
        <f t="shared" si="2"/>
        <v>0.80130594785902143</v>
      </c>
      <c r="I31" s="2">
        <f t="shared" si="3"/>
        <v>2.7268649948561279E-3</v>
      </c>
      <c r="J31" s="2">
        <f t="shared" si="4"/>
        <v>0.80130594785902143</v>
      </c>
      <c r="K31" s="2">
        <f t="shared" si="5"/>
        <v>6.8590184234694294E-3</v>
      </c>
      <c r="M31" s="2">
        <f t="shared" si="6"/>
        <v>1.5714285714285714</v>
      </c>
      <c r="N31" s="2">
        <v>0</v>
      </c>
    </row>
    <row r="32" spans="1:14" x14ac:dyDescent="0.25">
      <c r="A32" s="1">
        <v>43882</v>
      </c>
      <c r="B32">
        <v>31</v>
      </c>
      <c r="C32">
        <v>2</v>
      </c>
      <c r="D32">
        <f t="shared" si="7"/>
        <v>0</v>
      </c>
      <c r="E32" s="2">
        <f t="shared" si="0"/>
        <v>5.9826695507305041E-3</v>
      </c>
      <c r="G32" s="2">
        <f t="shared" si="1"/>
        <v>1.444664638768743E-2</v>
      </c>
      <c r="H32" s="2">
        <f t="shared" si="2"/>
        <v>1.2504300754964053</v>
      </c>
      <c r="I32" s="2">
        <f t="shared" si="3"/>
        <v>5.9826695507305041E-3</v>
      </c>
      <c r="J32" s="2">
        <f t="shared" si="4"/>
        <v>1.2504300754964053</v>
      </c>
      <c r="K32" s="2">
        <f t="shared" si="5"/>
        <v>1.444664638768743E-2</v>
      </c>
      <c r="M32" s="2">
        <f t="shared" si="6"/>
        <v>1.8571428571428572</v>
      </c>
      <c r="N32" s="2">
        <v>0</v>
      </c>
    </row>
    <row r="33" spans="1:14" x14ac:dyDescent="0.25">
      <c r="A33" s="1">
        <v>43883</v>
      </c>
      <c r="B33">
        <v>32</v>
      </c>
      <c r="C33">
        <v>2</v>
      </c>
      <c r="D33">
        <f t="shared" si="7"/>
        <v>0</v>
      </c>
      <c r="E33" s="2">
        <f t="shared" si="0"/>
        <v>1.2860659544005179E-2</v>
      </c>
      <c r="G33" s="2">
        <f t="shared" si="1"/>
        <v>2.9813225376629369E-2</v>
      </c>
      <c r="H33" s="2">
        <f t="shared" si="2"/>
        <v>1.9318682744436801</v>
      </c>
      <c r="I33" s="2">
        <f t="shared" si="3"/>
        <v>1.2860659544005179E-2</v>
      </c>
      <c r="J33" s="2">
        <f t="shared" si="4"/>
        <v>1.9318682744436801</v>
      </c>
      <c r="K33" s="2">
        <f t="shared" si="5"/>
        <v>2.9813225376629369E-2</v>
      </c>
      <c r="M33" s="2">
        <f t="shared" si="6"/>
        <v>4.2857142857142856</v>
      </c>
      <c r="N33" s="2">
        <v>0.5714285714285714</v>
      </c>
    </row>
    <row r="34" spans="1:14" x14ac:dyDescent="0.25">
      <c r="A34" s="1">
        <v>43884</v>
      </c>
      <c r="B34">
        <v>33</v>
      </c>
      <c r="C34">
        <v>2</v>
      </c>
      <c r="D34">
        <f t="shared" si="7"/>
        <v>0</v>
      </c>
      <c r="E34" s="2">
        <f t="shared" si="0"/>
        <v>2.7087461976913932E-2</v>
      </c>
      <c r="G34" s="2">
        <f t="shared" si="1"/>
        <v>6.0282010886263393E-2</v>
      </c>
      <c r="H34" s="2">
        <f t="shared" si="2"/>
        <v>2.9549672046406728</v>
      </c>
      <c r="I34" s="2">
        <f t="shared" si="3"/>
        <v>2.7087461976913932E-2</v>
      </c>
      <c r="J34" s="2">
        <f t="shared" si="4"/>
        <v>2.9549672046406728</v>
      </c>
      <c r="K34" s="2">
        <f t="shared" si="5"/>
        <v>6.0282010886263393E-2</v>
      </c>
      <c r="M34" s="2">
        <f t="shared" si="6"/>
        <v>6.1428571428571432</v>
      </c>
      <c r="N34" s="2">
        <v>1.5714285714285714</v>
      </c>
    </row>
    <row r="35" spans="1:14" x14ac:dyDescent="0.25">
      <c r="A35" s="1">
        <v>43885</v>
      </c>
      <c r="B35">
        <v>34</v>
      </c>
      <c r="C35">
        <v>2</v>
      </c>
      <c r="D35">
        <f t="shared" si="7"/>
        <v>0</v>
      </c>
      <c r="E35" s="2">
        <f t="shared" si="0"/>
        <v>5.5899797581180063E-2</v>
      </c>
      <c r="G35" s="2">
        <f t="shared" si="1"/>
        <v>0.11942722639043564</v>
      </c>
      <c r="H35" s="2">
        <f t="shared" si="2"/>
        <v>4.4749158744124111</v>
      </c>
      <c r="I35" s="2">
        <f t="shared" si="3"/>
        <v>5.5899797581180063E-2</v>
      </c>
      <c r="J35" s="2">
        <f t="shared" si="4"/>
        <v>4.4749158744124111</v>
      </c>
      <c r="K35" s="2">
        <f t="shared" si="5"/>
        <v>0.11942722639043564</v>
      </c>
      <c r="M35" s="2">
        <f t="shared" si="6"/>
        <v>11.714285714285714</v>
      </c>
      <c r="N35" s="2">
        <v>1.8571428571428572</v>
      </c>
    </row>
    <row r="36" spans="1:14" x14ac:dyDescent="0.25">
      <c r="A36" s="1">
        <v>43886</v>
      </c>
      <c r="B36">
        <v>35</v>
      </c>
      <c r="C36">
        <v>6</v>
      </c>
      <c r="D36">
        <f t="shared" si="7"/>
        <v>4</v>
      </c>
      <c r="E36" s="2">
        <f t="shared" si="0"/>
        <v>0.11302877041174386</v>
      </c>
      <c r="F36">
        <v>1</v>
      </c>
      <c r="G36" s="2">
        <f t="shared" si="1"/>
        <v>0.2318226194293688</v>
      </c>
      <c r="H36" s="2">
        <f t="shared" si="2"/>
        <v>6.7092525580502373</v>
      </c>
      <c r="I36" s="2">
        <f t="shared" si="3"/>
        <v>3.8869712295882559</v>
      </c>
      <c r="J36" s="2">
        <f t="shared" si="4"/>
        <v>2.7092525580502373</v>
      </c>
      <c r="K36" s="2">
        <f t="shared" si="5"/>
        <v>3.7681773805706311</v>
      </c>
      <c r="M36" s="2">
        <f t="shared" si="6"/>
        <v>16.857142857142858</v>
      </c>
      <c r="N36" s="2">
        <v>4.2857142857142856</v>
      </c>
    </row>
    <row r="37" spans="1:14" x14ac:dyDescent="0.25">
      <c r="A37" s="1">
        <v>43887</v>
      </c>
      <c r="B37">
        <v>36</v>
      </c>
      <c r="C37">
        <v>13</v>
      </c>
      <c r="D37">
        <f t="shared" si="7"/>
        <v>7</v>
      </c>
      <c r="E37" s="2">
        <f t="shared" si="0"/>
        <v>0.22392604948206682</v>
      </c>
      <c r="F37">
        <v>2</v>
      </c>
      <c r="G37" s="2">
        <f t="shared" si="1"/>
        <v>0.44090509608419726</v>
      </c>
      <c r="H37" s="2">
        <f t="shared" si="2"/>
        <v>9.95910843006547</v>
      </c>
      <c r="I37" s="2">
        <f t="shared" si="3"/>
        <v>6.776073950517933</v>
      </c>
      <c r="J37" s="2">
        <f t="shared" si="4"/>
        <v>2.95910843006547</v>
      </c>
      <c r="K37" s="2">
        <f t="shared" si="5"/>
        <v>6.5590949039158026</v>
      </c>
      <c r="M37" s="2">
        <f t="shared" si="6"/>
        <v>22.714285714285715</v>
      </c>
      <c r="N37" s="2">
        <v>6.1428571428571432</v>
      </c>
    </row>
    <row r="38" spans="1:14" x14ac:dyDescent="0.25">
      <c r="A38" s="1">
        <v>43888</v>
      </c>
      <c r="B38">
        <v>37</v>
      </c>
      <c r="C38">
        <v>15</v>
      </c>
      <c r="D38">
        <f t="shared" si="7"/>
        <v>2</v>
      </c>
      <c r="E38" s="2">
        <f t="shared" si="0"/>
        <v>0.43466741143006649</v>
      </c>
      <c r="F38">
        <v>3</v>
      </c>
      <c r="G38" s="2">
        <f t="shared" si="1"/>
        <v>0.82162051695724181</v>
      </c>
      <c r="H38" s="2">
        <f t="shared" si="2"/>
        <v>14.636048377609455</v>
      </c>
      <c r="I38" s="2">
        <f t="shared" si="3"/>
        <v>1.5653325885699334</v>
      </c>
      <c r="J38" s="2">
        <f t="shared" si="4"/>
        <v>12.636048377609455</v>
      </c>
      <c r="K38" s="2">
        <f t="shared" si="5"/>
        <v>1.1783794830427583</v>
      </c>
      <c r="M38" s="2">
        <f t="shared" si="6"/>
        <v>29.857142857142858</v>
      </c>
      <c r="N38" s="2">
        <v>11.714285714285714</v>
      </c>
    </row>
    <row r="39" spans="1:14" x14ac:dyDescent="0.25">
      <c r="A39" s="1">
        <v>43889</v>
      </c>
      <c r="B39">
        <v>38</v>
      </c>
      <c r="C39">
        <v>32</v>
      </c>
      <c r="D39">
        <f t="shared" si="7"/>
        <v>17</v>
      </c>
      <c r="E39" s="2">
        <f t="shared" si="0"/>
        <v>0.82669705515786984</v>
      </c>
      <c r="F39">
        <v>4</v>
      </c>
      <c r="G39" s="2">
        <f t="shared" si="1"/>
        <v>1.5001485965987076</v>
      </c>
      <c r="H39" s="2">
        <f t="shared" si="2"/>
        <v>21.295324733358409</v>
      </c>
      <c r="I39" s="2">
        <f t="shared" si="3"/>
        <v>16.173302944842131</v>
      </c>
      <c r="J39" s="2">
        <f t="shared" si="4"/>
        <v>4.2953247333584095</v>
      </c>
      <c r="K39" s="2">
        <f t="shared" si="5"/>
        <v>15.499851403401292</v>
      </c>
      <c r="M39" s="2">
        <f t="shared" si="6"/>
        <v>34.857142857142854</v>
      </c>
      <c r="N39" s="2">
        <v>16.857142857142858</v>
      </c>
    </row>
    <row r="40" spans="1:14" x14ac:dyDescent="0.25">
      <c r="A40" s="1">
        <v>43890</v>
      </c>
      <c r="B40">
        <v>39</v>
      </c>
      <c r="C40">
        <v>45</v>
      </c>
      <c r="D40">
        <f t="shared" si="7"/>
        <v>13</v>
      </c>
      <c r="E40" s="2">
        <f t="shared" si="0"/>
        <v>1.5405384692948283</v>
      </c>
      <c r="F40">
        <v>5</v>
      </c>
      <c r="G40" s="2">
        <f t="shared" si="1"/>
        <v>2.6837010232200949</v>
      </c>
      <c r="H40" s="2">
        <f t="shared" si="2"/>
        <v>30.676213586489261</v>
      </c>
      <c r="I40" s="2">
        <f t="shared" si="3"/>
        <v>11.459461530705171</v>
      </c>
      <c r="J40" s="2">
        <f t="shared" si="4"/>
        <v>17.676213586489261</v>
      </c>
      <c r="K40" s="2">
        <f t="shared" si="5"/>
        <v>10.316298976779905</v>
      </c>
      <c r="M40" s="2">
        <f t="shared" si="6"/>
        <v>52.571428571428569</v>
      </c>
      <c r="N40" s="2">
        <v>22.714285714285715</v>
      </c>
    </row>
    <row r="41" spans="1:14" x14ac:dyDescent="0.25">
      <c r="A41" s="1">
        <v>43891</v>
      </c>
      <c r="B41">
        <v>40</v>
      </c>
      <c r="C41">
        <v>84</v>
      </c>
      <c r="D41">
        <f t="shared" si="7"/>
        <v>39</v>
      </c>
      <c r="E41" s="2">
        <f t="shared" si="0"/>
        <v>2.8127786186225769</v>
      </c>
      <c r="F41">
        <v>6</v>
      </c>
      <c r="G41" s="2">
        <f t="shared" si="1"/>
        <v>4.7040381019031159</v>
      </c>
      <c r="H41" s="2">
        <f t="shared" si="2"/>
        <v>43.749822363657699</v>
      </c>
      <c r="I41" s="2">
        <f t="shared" si="3"/>
        <v>36.187221381377427</v>
      </c>
      <c r="J41" s="2">
        <f t="shared" si="4"/>
        <v>4.7498223636576995</v>
      </c>
      <c r="K41" s="2">
        <f t="shared" si="5"/>
        <v>34.295961898096884</v>
      </c>
      <c r="M41" s="2">
        <f t="shared" si="6"/>
        <v>65</v>
      </c>
      <c r="N41" s="2">
        <v>29.857142857142858</v>
      </c>
    </row>
    <row r="42" spans="1:14" x14ac:dyDescent="0.25">
      <c r="A42" s="1">
        <v>43892</v>
      </c>
      <c r="B42">
        <v>41</v>
      </c>
      <c r="C42">
        <v>120</v>
      </c>
      <c r="D42">
        <f t="shared" si="7"/>
        <v>36</v>
      </c>
      <c r="E42" s="2">
        <f t="shared" si="0"/>
        <v>5.0319394185376778</v>
      </c>
      <c r="F42">
        <v>7</v>
      </c>
      <c r="G42" s="2">
        <f t="shared" si="1"/>
        <v>8.0787538729014514</v>
      </c>
      <c r="H42" s="2">
        <f t="shared" si="2"/>
        <v>61.774308164735373</v>
      </c>
      <c r="I42" s="2">
        <f t="shared" si="3"/>
        <v>30.968060581462321</v>
      </c>
      <c r="J42" s="2">
        <f t="shared" si="4"/>
        <v>25.774308164735373</v>
      </c>
      <c r="K42" s="2">
        <f t="shared" si="5"/>
        <v>27.921246127098549</v>
      </c>
      <c r="M42" s="2">
        <f t="shared" si="6"/>
        <v>84.142857142857139</v>
      </c>
      <c r="N42" s="2">
        <v>34.857142857142854</v>
      </c>
    </row>
    <row r="43" spans="1:14" x14ac:dyDescent="0.25">
      <c r="A43" s="1">
        <v>43893</v>
      </c>
      <c r="B43">
        <v>42</v>
      </c>
      <c r="C43">
        <v>165</v>
      </c>
      <c r="D43">
        <f t="shared" si="7"/>
        <v>45</v>
      </c>
      <c r="E43" s="2">
        <f t="shared" si="0"/>
        <v>8.8200714410683432</v>
      </c>
      <c r="F43">
        <v>8</v>
      </c>
      <c r="G43" s="2">
        <f t="shared" si="1"/>
        <v>13.594234924421256</v>
      </c>
      <c r="H43" s="2">
        <f t="shared" si="2"/>
        <v>86.356800152661563</v>
      </c>
      <c r="I43" s="2">
        <f t="shared" si="3"/>
        <v>36.179928558931657</v>
      </c>
      <c r="J43" s="2">
        <f t="shared" si="4"/>
        <v>41.356800152661563</v>
      </c>
      <c r="K43" s="2">
        <f t="shared" si="5"/>
        <v>31.405765075578742</v>
      </c>
      <c r="M43" s="2">
        <f t="shared" si="6"/>
        <v>136.14285714285714</v>
      </c>
      <c r="N43" s="2">
        <v>52.571428571428569</v>
      </c>
    </row>
    <row r="44" spans="1:14" x14ac:dyDescent="0.25">
      <c r="A44" s="1">
        <v>43894</v>
      </c>
      <c r="B44">
        <v>43</v>
      </c>
      <c r="C44">
        <v>222</v>
      </c>
      <c r="D44">
        <f t="shared" si="7"/>
        <v>57</v>
      </c>
      <c r="E44" s="2">
        <f t="shared" si="0"/>
        <v>15.147663511690222</v>
      </c>
      <c r="F44">
        <v>9</v>
      </c>
      <c r="G44" s="2">
        <f t="shared" si="1"/>
        <v>22.413104278787873</v>
      </c>
      <c r="H44" s="2">
        <f t="shared" si="2"/>
        <v>119.52045790011886</v>
      </c>
      <c r="I44" s="2">
        <f t="shared" si="3"/>
        <v>41.852336488309774</v>
      </c>
      <c r="J44" s="2">
        <f t="shared" si="4"/>
        <v>62.520457900118856</v>
      </c>
      <c r="K44" s="2">
        <f t="shared" si="5"/>
        <v>34.58689572121213</v>
      </c>
      <c r="M44" s="2">
        <f t="shared" si="6"/>
        <v>218.57142857142858</v>
      </c>
      <c r="N44" s="2">
        <v>65</v>
      </c>
    </row>
    <row r="45" spans="1:14" x14ac:dyDescent="0.25">
      <c r="A45" s="1">
        <v>43895</v>
      </c>
      <c r="B45">
        <v>44</v>
      </c>
      <c r="C45">
        <v>259</v>
      </c>
      <c r="D45">
        <f t="shared" si="7"/>
        <v>37</v>
      </c>
      <c r="E45" s="2">
        <f t="shared" si="0"/>
        <v>25.489190483289857</v>
      </c>
      <c r="F45">
        <v>10</v>
      </c>
      <c r="G45" s="2">
        <f t="shared" si="1"/>
        <v>36.206462934133754</v>
      </c>
      <c r="H45" s="2">
        <f t="shared" si="2"/>
        <v>163.77402028748168</v>
      </c>
      <c r="I45" s="2">
        <f t="shared" si="3"/>
        <v>11.510809516710143</v>
      </c>
      <c r="J45" s="2">
        <f t="shared" si="4"/>
        <v>126.77402028748168</v>
      </c>
      <c r="K45" s="2">
        <f t="shared" si="5"/>
        <v>0.79353706586624639</v>
      </c>
      <c r="M45" s="2">
        <f t="shared" si="6"/>
        <v>293.57142857142856</v>
      </c>
      <c r="N45" s="2">
        <v>84.142857142857139</v>
      </c>
    </row>
    <row r="46" spans="1:14" x14ac:dyDescent="0.25">
      <c r="A46" s="1">
        <v>43896</v>
      </c>
      <c r="B46">
        <v>45</v>
      </c>
      <c r="C46">
        <v>400</v>
      </c>
      <c r="D46">
        <f t="shared" si="7"/>
        <v>141</v>
      </c>
      <c r="E46" s="2">
        <f t="shared" si="0"/>
        <v>42.024570522727267</v>
      </c>
      <c r="F46">
        <v>11</v>
      </c>
      <c r="G46" s="2">
        <f t="shared" si="1"/>
        <v>57.306915767353736</v>
      </c>
      <c r="H46" s="2">
        <f t="shared" si="2"/>
        <v>222.17993076484612</v>
      </c>
      <c r="I46" s="2">
        <f t="shared" si="3"/>
        <v>98.975429477272741</v>
      </c>
      <c r="J46" s="2">
        <f t="shared" si="4"/>
        <v>81.179930764846119</v>
      </c>
      <c r="K46" s="2">
        <f t="shared" si="5"/>
        <v>83.693084232646271</v>
      </c>
      <c r="M46" s="2">
        <f t="shared" si="6"/>
        <v>463</v>
      </c>
      <c r="N46" s="2">
        <v>136.14285714285714</v>
      </c>
    </row>
    <row r="47" spans="1:14" x14ac:dyDescent="0.25">
      <c r="A47" s="1">
        <v>43897</v>
      </c>
      <c r="B47">
        <v>46</v>
      </c>
      <c r="C47">
        <v>500</v>
      </c>
      <c r="D47">
        <f t="shared" si="7"/>
        <v>100</v>
      </c>
      <c r="E47" s="2">
        <f t="shared" si="0"/>
        <v>67.887118001500781</v>
      </c>
      <c r="F47">
        <v>12</v>
      </c>
      <c r="G47" s="2">
        <f t="shared" si="1"/>
        <v>88.871972305938442</v>
      </c>
      <c r="H47" s="2">
        <f t="shared" si="2"/>
        <v>298.41572138135683</v>
      </c>
      <c r="I47" s="2">
        <f t="shared" si="3"/>
        <v>32.112881998499219</v>
      </c>
      <c r="J47" s="2">
        <f t="shared" si="4"/>
        <v>198.41572138135683</v>
      </c>
      <c r="K47" s="2">
        <f t="shared" si="5"/>
        <v>11.128027694061558</v>
      </c>
      <c r="M47" s="2">
        <f t="shared" si="6"/>
        <v>690.28571428571433</v>
      </c>
      <c r="N47" s="2">
        <v>218.57142857142858</v>
      </c>
    </row>
    <row r="48" spans="1:14" x14ac:dyDescent="0.25">
      <c r="A48" s="1">
        <v>43898</v>
      </c>
      <c r="B48">
        <v>47</v>
      </c>
      <c r="C48">
        <v>673</v>
      </c>
      <c r="D48">
        <f t="shared" si="7"/>
        <v>173</v>
      </c>
      <c r="E48" s="2">
        <f t="shared" si="0"/>
        <v>107.45046706378825</v>
      </c>
      <c r="F48">
        <v>13</v>
      </c>
      <c r="G48" s="2">
        <f t="shared" si="1"/>
        <v>135.03907319031927</v>
      </c>
      <c r="H48" s="2">
        <f t="shared" si="2"/>
        <v>396.82189488740573</v>
      </c>
      <c r="I48" s="2">
        <f t="shared" si="3"/>
        <v>65.549532936211747</v>
      </c>
      <c r="J48" s="2">
        <f t="shared" si="4"/>
        <v>223.82189488740573</v>
      </c>
      <c r="K48" s="2">
        <f t="shared" si="5"/>
        <v>37.960926809680728</v>
      </c>
      <c r="M48" s="2">
        <f t="shared" si="6"/>
        <v>841.57142857142856</v>
      </c>
      <c r="N48" s="2">
        <v>293.57142857142856</v>
      </c>
    </row>
    <row r="49" spans="1:14" x14ac:dyDescent="0.25">
      <c r="A49" s="1">
        <v>43899</v>
      </c>
      <c r="B49">
        <v>48</v>
      </c>
      <c r="C49">
        <v>1073</v>
      </c>
      <c r="D49">
        <f t="shared" si="7"/>
        <v>400</v>
      </c>
      <c r="E49" s="2">
        <f t="shared" si="0"/>
        <v>166.6349480736346</v>
      </c>
      <c r="F49">
        <v>14</v>
      </c>
      <c r="G49" s="2">
        <f t="shared" si="1"/>
        <v>201.04391188219532</v>
      </c>
      <c r="H49" s="2">
        <f t="shared" si="2"/>
        <v>522.42819707836463</v>
      </c>
      <c r="I49" s="2">
        <f t="shared" si="3"/>
        <v>233.3650519263654</v>
      </c>
      <c r="J49" s="2">
        <f t="shared" si="4"/>
        <v>122.42819707836463</v>
      </c>
      <c r="K49" s="2">
        <f t="shared" si="5"/>
        <v>198.95608811780468</v>
      </c>
      <c r="M49" s="2">
        <f t="shared" si="6"/>
        <v>1017.8571428571429</v>
      </c>
      <c r="N49" s="2">
        <v>463</v>
      </c>
    </row>
    <row r="50" spans="1:14" x14ac:dyDescent="0.25">
      <c r="A50" s="1">
        <v>43900</v>
      </c>
      <c r="B50">
        <v>49</v>
      </c>
      <c r="C50">
        <v>1695</v>
      </c>
      <c r="D50">
        <f t="shared" si="7"/>
        <v>622</v>
      </c>
      <c r="E50" s="2">
        <f t="shared" si="0"/>
        <v>253.19826223184864</v>
      </c>
      <c r="F50">
        <v>15</v>
      </c>
      <c r="G50" s="2">
        <f t="shared" si="1"/>
        <v>293.26433562702408</v>
      </c>
      <c r="H50" s="2">
        <f t="shared" si="2"/>
        <v>680.94909469198694</v>
      </c>
      <c r="I50" s="2">
        <f t="shared" si="3"/>
        <v>368.80173776815138</v>
      </c>
      <c r="J50" s="2">
        <f t="shared" si="4"/>
        <v>58.949094691986943</v>
      </c>
      <c r="K50" s="2">
        <f t="shared" si="5"/>
        <v>328.73566437297592</v>
      </c>
      <c r="M50" s="2">
        <f t="shared" si="6"/>
        <v>1267</v>
      </c>
      <c r="N50" s="2">
        <v>690.28571428571433</v>
      </c>
    </row>
    <row r="51" spans="1:14" x14ac:dyDescent="0.25">
      <c r="A51" s="1">
        <v>43901</v>
      </c>
      <c r="B51">
        <v>50</v>
      </c>
      <c r="C51">
        <v>2277</v>
      </c>
      <c r="D51">
        <f t="shared" si="7"/>
        <v>582</v>
      </c>
      <c r="E51" s="2">
        <f t="shared" si="0"/>
        <v>376.9573347791162</v>
      </c>
      <c r="F51">
        <v>16</v>
      </c>
      <c r="G51" s="2">
        <f t="shared" si="1"/>
        <v>419.14512855860465</v>
      </c>
      <c r="H51" s="2">
        <f t="shared" si="2"/>
        <v>878.73867246814837</v>
      </c>
      <c r="I51" s="2">
        <f t="shared" si="3"/>
        <v>205.0426652208838</v>
      </c>
      <c r="J51" s="2">
        <f t="shared" si="4"/>
        <v>296.73867246814837</v>
      </c>
      <c r="K51" s="2">
        <f t="shared" si="5"/>
        <v>162.85487144139535</v>
      </c>
      <c r="M51" s="2">
        <f t="shared" si="6"/>
        <v>1436.1428571428571</v>
      </c>
      <c r="N51" s="2">
        <v>841.57142857142856</v>
      </c>
    </row>
    <row r="52" spans="1:14" x14ac:dyDescent="0.25">
      <c r="A52" s="1">
        <v>43902</v>
      </c>
      <c r="B52">
        <v>51</v>
      </c>
      <c r="C52">
        <v>3500</v>
      </c>
      <c r="D52">
        <f t="shared" si="7"/>
        <v>1223</v>
      </c>
      <c r="E52" s="2">
        <f t="shared" si="0"/>
        <v>549.8706293006702</v>
      </c>
      <c r="F52">
        <v>17</v>
      </c>
      <c r="G52" s="2">
        <f t="shared" si="1"/>
        <v>586.95721094706323</v>
      </c>
      <c r="H52" s="2">
        <f t="shared" si="2"/>
        <v>1122.6952566826744</v>
      </c>
      <c r="I52" s="2">
        <f t="shared" si="3"/>
        <v>673.1293706993298</v>
      </c>
      <c r="J52" s="2">
        <f t="shared" si="4"/>
        <v>100.30474331732557</v>
      </c>
      <c r="K52" s="2">
        <f t="shared" si="5"/>
        <v>636.04278905293677</v>
      </c>
      <c r="M52" s="2">
        <f t="shared" si="6"/>
        <v>1661.8571428571429</v>
      </c>
      <c r="N52" s="2">
        <v>1017.8571428571429</v>
      </c>
    </row>
    <row r="53" spans="1:14" x14ac:dyDescent="0.25">
      <c r="A53" s="1">
        <v>43903</v>
      </c>
      <c r="B53">
        <v>52</v>
      </c>
      <c r="C53">
        <v>5232</v>
      </c>
      <c r="D53">
        <f t="shared" si="7"/>
        <v>1732</v>
      </c>
      <c r="E53" s="2">
        <f t="shared" si="0"/>
        <v>785.89711604738375</v>
      </c>
      <c r="F53">
        <v>18</v>
      </c>
      <c r="G53" s="2">
        <f t="shared" si="1"/>
        <v>805.35119818318208</v>
      </c>
      <c r="H53" s="2">
        <f t="shared" si="2"/>
        <v>1420.1070747927397</v>
      </c>
      <c r="I53" s="2">
        <f t="shared" si="3"/>
        <v>946.10288395261625</v>
      </c>
      <c r="J53" s="2">
        <f t="shared" si="4"/>
        <v>311.8929252072603</v>
      </c>
      <c r="K53" s="2">
        <f t="shared" si="5"/>
        <v>926.64880181681792</v>
      </c>
      <c r="M53" s="2">
        <f t="shared" si="6"/>
        <v>2066.1428571428573</v>
      </c>
      <c r="N53" s="2">
        <v>1267</v>
      </c>
    </row>
    <row r="54" spans="1:14" x14ac:dyDescent="0.25">
      <c r="A54" s="1">
        <v>43904</v>
      </c>
      <c r="B54">
        <v>53</v>
      </c>
      <c r="C54">
        <v>6391</v>
      </c>
      <c r="D54">
        <f t="shared" si="7"/>
        <v>1159</v>
      </c>
      <c r="E54" s="2">
        <f t="shared" si="0"/>
        <v>1100.5447705257436</v>
      </c>
      <c r="F54">
        <v>19</v>
      </c>
      <c r="G54" s="2">
        <f t="shared" si="1"/>
        <v>1082.6822658929016</v>
      </c>
      <c r="H54" s="2">
        <f t="shared" si="2"/>
        <v>1778.4323491877269</v>
      </c>
      <c r="I54" s="2">
        <f t="shared" si="3"/>
        <v>58.455229474256384</v>
      </c>
      <c r="J54" s="2">
        <f t="shared" si="4"/>
        <v>619.43234918772691</v>
      </c>
      <c r="K54" s="2">
        <f t="shared" si="5"/>
        <v>76.317734107098431</v>
      </c>
      <c r="M54" s="2">
        <f t="shared" si="6"/>
        <v>2168.2857142857142</v>
      </c>
      <c r="N54" s="2">
        <v>1436.1428571428571</v>
      </c>
    </row>
    <row r="55" spans="1:14" x14ac:dyDescent="0.25">
      <c r="A55" s="1">
        <v>43905</v>
      </c>
      <c r="B55">
        <v>54</v>
      </c>
      <c r="C55">
        <v>7798</v>
      </c>
      <c r="D55">
        <f t="shared" si="7"/>
        <v>1407</v>
      </c>
      <c r="E55" s="2">
        <f t="shared" si="0"/>
        <v>1510.0334965934665</v>
      </c>
      <c r="F55">
        <v>20</v>
      </c>
      <c r="G55" s="2">
        <f t="shared" si="1"/>
        <v>1426.1118366803832</v>
      </c>
      <c r="H55" s="2">
        <f t="shared" si="2"/>
        <v>2205.0105060897044</v>
      </c>
      <c r="I55" s="2">
        <f t="shared" si="3"/>
        <v>103.03349659346645</v>
      </c>
      <c r="J55" s="2">
        <f t="shared" si="4"/>
        <v>798.01050608970445</v>
      </c>
      <c r="K55" s="2">
        <f t="shared" si="5"/>
        <v>19.111836680383249</v>
      </c>
      <c r="M55" s="2">
        <f t="shared" si="6"/>
        <v>2711.8571428571427</v>
      </c>
      <c r="N55" s="2">
        <v>1661.8571428571429</v>
      </c>
    </row>
    <row r="56" spans="1:14" x14ac:dyDescent="0.25">
      <c r="A56" s="1">
        <v>43906</v>
      </c>
      <c r="B56">
        <v>55</v>
      </c>
      <c r="C56">
        <v>9942</v>
      </c>
      <c r="D56">
        <f t="shared" si="7"/>
        <v>2144</v>
      </c>
      <c r="E56" s="2">
        <f t="shared" si="0"/>
        <v>2030.0292485491905</v>
      </c>
      <c r="F56">
        <v>21</v>
      </c>
      <c r="G56" s="2">
        <f t="shared" si="1"/>
        <v>1840.5303919504724</v>
      </c>
      <c r="H56" s="2">
        <f t="shared" si="2"/>
        <v>2706.7056647322543</v>
      </c>
      <c r="I56" s="2">
        <f t="shared" si="3"/>
        <v>113.97075145080953</v>
      </c>
      <c r="J56" s="2">
        <f t="shared" si="4"/>
        <v>562.70566473225426</v>
      </c>
      <c r="K56" s="2">
        <f t="shared" si="5"/>
        <v>303.46960804952755</v>
      </c>
      <c r="M56" s="2">
        <f t="shared" si="6"/>
        <v>3613</v>
      </c>
      <c r="N56" s="2">
        <v>2066.1428571428573</v>
      </c>
    </row>
    <row r="57" spans="1:14" x14ac:dyDescent="0.25">
      <c r="A57" s="1">
        <v>43907</v>
      </c>
      <c r="B57">
        <v>56</v>
      </c>
      <c r="C57">
        <v>11748</v>
      </c>
      <c r="D57">
        <f t="shared" si="7"/>
        <v>1806</v>
      </c>
      <c r="E57" s="2">
        <f t="shared" si="0"/>
        <v>2673.9596937757187</v>
      </c>
      <c r="F57">
        <v>22</v>
      </c>
      <c r="G57" s="2">
        <f t="shared" si="1"/>
        <v>2327.3904563691854</v>
      </c>
      <c r="H57" s="2">
        <f t="shared" si="2"/>
        <v>3289.4891315430978</v>
      </c>
      <c r="I57" s="2">
        <f t="shared" si="3"/>
        <v>867.95969377571873</v>
      </c>
      <c r="J57" s="2">
        <f t="shared" si="4"/>
        <v>1483.4891315430978</v>
      </c>
      <c r="K57" s="2">
        <f t="shared" si="5"/>
        <v>521.39045636918536</v>
      </c>
      <c r="M57" s="2">
        <f t="shared" si="6"/>
        <v>4247.2857142857147</v>
      </c>
      <c r="N57" s="2">
        <v>2168.2857142857142</v>
      </c>
    </row>
    <row r="58" spans="1:14" x14ac:dyDescent="0.25">
      <c r="A58" s="1">
        <v>43908</v>
      </c>
      <c r="B58">
        <v>57</v>
      </c>
      <c r="C58">
        <v>13910</v>
      </c>
      <c r="D58">
        <f t="shared" si="7"/>
        <v>2162</v>
      </c>
      <c r="E58" s="2">
        <f t="shared" si="0"/>
        <v>3450.9944849071358</v>
      </c>
      <c r="F58">
        <v>23</v>
      </c>
      <c r="G58" s="2">
        <f t="shared" si="1"/>
        <v>2883.5823087825679</v>
      </c>
      <c r="H58" s="2">
        <f t="shared" si="2"/>
        <v>3957.9739816722931</v>
      </c>
      <c r="I58" s="2">
        <f t="shared" si="3"/>
        <v>1288.9944849071358</v>
      </c>
      <c r="J58" s="2">
        <f t="shared" si="4"/>
        <v>1795.9739816722931</v>
      </c>
      <c r="K58" s="2">
        <f t="shared" si="5"/>
        <v>721.58230878256791</v>
      </c>
      <c r="M58" s="2">
        <f t="shared" si="6"/>
        <v>5123.1428571428569</v>
      </c>
      <c r="N58" s="2">
        <v>2711.8571428571427</v>
      </c>
    </row>
    <row r="59" spans="1:14" x14ac:dyDescent="0.25">
      <c r="A59" s="1">
        <v>43909</v>
      </c>
      <c r="B59">
        <v>58</v>
      </c>
      <c r="C59">
        <v>17963</v>
      </c>
      <c r="D59">
        <f t="shared" si="7"/>
        <v>4053</v>
      </c>
      <c r="E59" s="2">
        <f t="shared" si="0"/>
        <v>4363.8571056922228</v>
      </c>
      <c r="F59">
        <v>24</v>
      </c>
      <c r="G59" s="2">
        <f t="shared" si="1"/>
        <v>3500.5179016021539</v>
      </c>
      <c r="H59" s="2">
        <f t="shared" si="2"/>
        <v>4714.9215311172702</v>
      </c>
      <c r="I59" s="2">
        <f t="shared" si="3"/>
        <v>310.85710569222283</v>
      </c>
      <c r="J59" s="2">
        <f t="shared" si="4"/>
        <v>661.92153111727021</v>
      </c>
      <c r="K59" s="2">
        <f t="shared" si="5"/>
        <v>552.48209839784613</v>
      </c>
      <c r="M59" s="2">
        <f t="shared" si="6"/>
        <v>6039.7142857142853</v>
      </c>
      <c r="N59" s="2">
        <v>3613</v>
      </c>
    </row>
    <row r="60" spans="1:14" x14ac:dyDescent="0.25">
      <c r="A60" s="1">
        <v>43910</v>
      </c>
      <c r="B60">
        <v>59</v>
      </c>
      <c r="C60">
        <v>20410</v>
      </c>
      <c r="D60">
        <f t="shared" si="7"/>
        <v>2447</v>
      </c>
      <c r="E60" s="2">
        <f t="shared" si="0"/>
        <v>5406.7168289673155</v>
      </c>
      <c r="F60">
        <v>25</v>
      </c>
      <c r="G60" s="2">
        <f t="shared" si="1"/>
        <v>4163.6009681656169</v>
      </c>
      <c r="H60" s="2">
        <f t="shared" si="2"/>
        <v>5560.7460090638824</v>
      </c>
      <c r="I60" s="2">
        <f t="shared" si="3"/>
        <v>2959.7168289673155</v>
      </c>
      <c r="J60" s="2">
        <f t="shared" si="4"/>
        <v>3113.7460090638824</v>
      </c>
      <c r="K60" s="2">
        <f t="shared" si="5"/>
        <v>1716.6009681656169</v>
      </c>
      <c r="M60" s="2">
        <f t="shared" si="6"/>
        <v>6585.1428571428569</v>
      </c>
      <c r="N60" s="2">
        <v>4247.2857142857147</v>
      </c>
    </row>
    <row r="61" spans="1:14" x14ac:dyDescent="0.25">
      <c r="A61" s="1">
        <v>43911</v>
      </c>
      <c r="B61">
        <v>60</v>
      </c>
      <c r="C61">
        <v>25374</v>
      </c>
      <c r="D61">
        <f t="shared" si="7"/>
        <v>4964</v>
      </c>
      <c r="E61" s="2">
        <f t="shared" si="0"/>
        <v>6563.4710655040381</v>
      </c>
      <c r="F61">
        <v>26</v>
      </c>
      <c r="G61" s="2">
        <f t="shared" si="1"/>
        <v>4852.2452777010676</v>
      </c>
      <c r="H61" s="2">
        <f t="shared" si="2"/>
        <v>6493.0493471669952</v>
      </c>
      <c r="I61" s="2">
        <f t="shared" si="3"/>
        <v>1599.4710655040381</v>
      </c>
      <c r="J61" s="2">
        <f>ABS(D61-H61)</f>
        <v>1529.0493471669952</v>
      </c>
      <c r="K61" s="2">
        <f t="shared" si="5"/>
        <v>111.75472229893239</v>
      </c>
      <c r="M61" s="2">
        <f t="shared" si="6"/>
        <v>7405.4285714285716</v>
      </c>
      <c r="N61" s="2">
        <v>5123.1428571428569</v>
      </c>
    </row>
    <row r="62" spans="1:14" x14ac:dyDescent="0.25">
      <c r="A62" s="1">
        <v>43912</v>
      </c>
      <c r="B62">
        <v>61</v>
      </c>
      <c r="C62">
        <v>33089</v>
      </c>
      <c r="D62">
        <f t="shared" si="7"/>
        <v>7715</v>
      </c>
      <c r="E62" s="2">
        <f t="shared" si="0"/>
        <v>7806.7518153105311</v>
      </c>
      <c r="F62">
        <v>27</v>
      </c>
      <c r="G62" s="2">
        <f t="shared" si="1"/>
        <v>5540.5545936415811</v>
      </c>
      <c r="H62" s="2">
        <f t="shared" si="2"/>
        <v>7506.2219770279917</v>
      </c>
      <c r="I62" s="2">
        <f t="shared" ref="I62:I63" si="8">ABS(E62-D62)</f>
        <v>91.751815310531128</v>
      </c>
      <c r="J62" s="2">
        <f t="shared" ref="J62:J63" si="9">ABS(D62-H62)</f>
        <v>208.77802297200833</v>
      </c>
      <c r="K62" s="2">
        <f t="shared" ref="K62:K63" si="10">ABS(D62-G62)</f>
        <v>2174.4454063584189</v>
      </c>
      <c r="M62" s="2">
        <f t="shared" si="6"/>
        <v>7631.8571428571431</v>
      </c>
      <c r="N62" s="2">
        <v>6039.7142857142853</v>
      </c>
    </row>
    <row r="63" spans="1:14" x14ac:dyDescent="0.25">
      <c r="A63" s="1">
        <v>43913</v>
      </c>
      <c r="B63">
        <v>62</v>
      </c>
      <c r="C63">
        <v>39673</v>
      </c>
      <c r="D63">
        <f t="shared" si="7"/>
        <v>6584</v>
      </c>
      <c r="E63" s="2">
        <f t="shared" si="0"/>
        <v>9097.9598956895006</v>
      </c>
      <c r="F63">
        <v>28</v>
      </c>
      <c r="G63" s="2">
        <f t="shared" si="1"/>
        <v>6198.6994310659948</v>
      </c>
      <c r="H63" s="2">
        <f t="shared" si="2"/>
        <v>8591.1471642147826</v>
      </c>
      <c r="I63" s="2">
        <f t="shared" si="8"/>
        <v>2513.9598956895006</v>
      </c>
      <c r="J63" s="2">
        <f t="shared" si="9"/>
        <v>2007.1471642147826</v>
      </c>
      <c r="K63" s="2">
        <f t="shared" si="10"/>
        <v>385.30056893400524</v>
      </c>
      <c r="M63" s="2">
        <f t="shared" si="6"/>
        <v>7443.7142857142853</v>
      </c>
      <c r="N63" s="2">
        <v>6585.1428571428569</v>
      </c>
    </row>
    <row r="64" spans="1:14" x14ac:dyDescent="0.25">
      <c r="A64" s="1">
        <v>43914</v>
      </c>
      <c r="B64">
        <v>63</v>
      </c>
      <c r="C64">
        <v>47610</v>
      </c>
      <c r="D64">
        <f t="shared" si="7"/>
        <v>7937</v>
      </c>
      <c r="E64" s="2">
        <f t="shared" si="0"/>
        <v>10388.539863077965</v>
      </c>
      <c r="F64">
        <v>29</v>
      </c>
      <c r="G64" s="2">
        <f t="shared" si="1"/>
        <v>6794.9265325464994</v>
      </c>
      <c r="H64" s="2">
        <f t="shared" si="2"/>
        <v>9735.0451191994343</v>
      </c>
      <c r="I64" s="2">
        <f>SUM(I1:I63)</f>
        <v>12729.916117985429</v>
      </c>
      <c r="J64" s="2">
        <f t="shared" ref="J64:K64" si="11">SUM(J1:J63)</f>
        <v>14490.176132013761</v>
      </c>
      <c r="K64" s="2">
        <f t="shared" si="11"/>
        <v>9137.037783632928</v>
      </c>
      <c r="M64" s="2">
        <f t="shared" si="6"/>
        <v>7820.5714285714284</v>
      </c>
      <c r="N64" s="2">
        <v>7405.4285714285716</v>
      </c>
    </row>
    <row r="65" spans="1:14" x14ac:dyDescent="0.25">
      <c r="A65" s="1">
        <v>43915</v>
      </c>
      <c r="B65">
        <v>64</v>
      </c>
      <c r="C65">
        <v>56188</v>
      </c>
      <c r="D65">
        <f t="shared" si="7"/>
        <v>8578</v>
      </c>
      <c r="E65" s="2">
        <f t="shared" si="0"/>
        <v>11622.56143324874</v>
      </c>
      <c r="F65">
        <v>30</v>
      </c>
      <c r="G65" s="2">
        <f t="shared" si="1"/>
        <v>7298.0326146283614</v>
      </c>
      <c r="H65" s="2">
        <f t="shared" si="2"/>
        <v>10921.488532794188</v>
      </c>
      <c r="I65" s="2"/>
      <c r="J65" s="2"/>
      <c r="K65" s="2"/>
      <c r="M65" s="2">
        <f t="shared" si="6"/>
        <v>7789.4285714285716</v>
      </c>
      <c r="N65" s="2">
        <v>7631.8571428571431</v>
      </c>
    </row>
    <row r="66" spans="1:14" x14ac:dyDescent="0.25">
      <c r="A66" s="1">
        <v>43916</v>
      </c>
      <c r="B66">
        <v>65</v>
      </c>
      <c r="C66">
        <v>64059</v>
      </c>
      <c r="D66">
        <f t="shared" si="7"/>
        <v>7871</v>
      </c>
      <c r="E66" s="2">
        <f t="shared" si="0"/>
        <v>12740.487248524687</v>
      </c>
      <c r="F66">
        <v>31</v>
      </c>
      <c r="G66" s="2">
        <f t="shared" si="1"/>
        <v>7680.0435302838214</v>
      </c>
      <c r="H66" s="2">
        <f t="shared" si="2"/>
        <v>12130.613194252668</v>
      </c>
      <c r="I66" s="2"/>
      <c r="M66" s="2">
        <f>SUM(D66:D72)/7</f>
        <v>7721.4285714285716</v>
      </c>
      <c r="N66" s="2">
        <v>7443.7142857142853</v>
      </c>
    </row>
    <row r="67" spans="1:14" x14ac:dyDescent="0.25">
      <c r="A67" s="1">
        <v>43917</v>
      </c>
      <c r="B67">
        <v>66</v>
      </c>
      <c r="C67">
        <v>72248</v>
      </c>
      <c r="D67">
        <f t="shared" si="7"/>
        <v>8189</v>
      </c>
      <c r="E67" s="2">
        <f t="shared" ref="E67:E114" si="12">15000*EXP(-(B67-69)*(B67-69)/(2*7*7))</f>
        <v>13683.811152428178</v>
      </c>
      <c r="F67">
        <v>32</v>
      </c>
      <c r="G67" s="2">
        <f t="shared" ref="G67:G114" si="13">8000*EXP(-(B67-67)*(B67-67)/(2*7*7))</f>
        <v>7918.7824270298706</v>
      </c>
      <c r="H67" s="2">
        <f t="shared" ref="H67:H114" si="14">20000*EXP(-(B67-75)*(B67-75)/(2*10*10))</f>
        <v>13339.536217169487</v>
      </c>
      <c r="I67" s="2"/>
      <c r="M67" s="2">
        <f>SUM(D67:D73)/7</f>
        <v>7664.4285714285716</v>
      </c>
      <c r="N67" s="2">
        <v>7820.5714285714284</v>
      </c>
    </row>
    <row r="68" spans="1:14" x14ac:dyDescent="0.25">
      <c r="A68" s="1">
        <v>43918</v>
      </c>
      <c r="B68">
        <v>67</v>
      </c>
      <c r="C68">
        <v>78797</v>
      </c>
      <c r="D68">
        <f t="shared" si="7"/>
        <v>6549</v>
      </c>
      <c r="E68" s="2">
        <f t="shared" si="12"/>
        <v>14400.081619282166</v>
      </c>
      <c r="F68">
        <v>33</v>
      </c>
      <c r="G68" s="2">
        <f t="shared" si="13"/>
        <v>8000</v>
      </c>
      <c r="H68" s="2">
        <f t="shared" si="14"/>
        <v>14522.980741473819</v>
      </c>
      <c r="I68" s="2"/>
      <c r="M68" s="2">
        <f>SUM(D68:D74)/7</f>
        <v>7498.2857142857147</v>
      </c>
      <c r="N68" s="2">
        <v>7789.4285714285716</v>
      </c>
    </row>
    <row r="69" spans="1:14" x14ac:dyDescent="0.25">
      <c r="A69" s="1">
        <v>43919</v>
      </c>
      <c r="B69">
        <v>68</v>
      </c>
      <c r="C69">
        <v>85195</v>
      </c>
      <c r="D69">
        <f>C69-C68</f>
        <v>6398</v>
      </c>
      <c r="E69" s="2">
        <f t="shared" si="12"/>
        <v>14847.717050681007</v>
      </c>
      <c r="F69">
        <v>34</v>
      </c>
      <c r="G69" s="2">
        <f t="shared" si="13"/>
        <v>7918.7824270298706</v>
      </c>
      <c r="H69" s="2">
        <f t="shared" si="14"/>
        <v>15654.090764837363</v>
      </c>
      <c r="I69" s="2"/>
      <c r="M69" s="2">
        <f>SUM(D69:D75)/7</f>
        <v>7423.1428571428569</v>
      </c>
      <c r="N69" s="2">
        <v>7721.4285714285716</v>
      </c>
    </row>
    <row r="70" spans="1:14" x14ac:dyDescent="0.25">
      <c r="A70" s="1">
        <v>43920</v>
      </c>
      <c r="B70">
        <v>69</v>
      </c>
      <c r="C70">
        <v>94417</v>
      </c>
      <c r="D70">
        <f>C70-C69</f>
        <v>9222</v>
      </c>
      <c r="E70" s="2">
        <f t="shared" si="12"/>
        <v>15000</v>
      </c>
      <c r="F70">
        <v>35</v>
      </c>
      <c r="G70" s="2">
        <f t="shared" si="13"/>
        <v>7680.0435302838214</v>
      </c>
      <c r="H70" s="2">
        <f t="shared" si="14"/>
        <v>16705.404228225441</v>
      </c>
      <c r="I70" s="2"/>
      <c r="M70" s="2">
        <f>SUM(D70:D76)/7</f>
        <v>7119.5714285714284</v>
      </c>
      <c r="N70" s="2">
        <v>7664.4285714285716</v>
      </c>
    </row>
    <row r="71" spans="1:14" x14ac:dyDescent="0.25">
      <c r="A71" s="3">
        <v>43921</v>
      </c>
      <c r="B71" s="4">
        <v>70</v>
      </c>
      <c r="C71" s="4">
        <v>102136</v>
      </c>
      <c r="D71">
        <f>C71-C70</f>
        <v>7719</v>
      </c>
      <c r="E71" s="2">
        <f t="shared" si="12"/>
        <v>14847.717050681007</v>
      </c>
      <c r="F71" s="4">
        <v>36</v>
      </c>
      <c r="G71" s="2">
        <f t="shared" si="13"/>
        <v>7298.0326146283614</v>
      </c>
      <c r="H71" s="2">
        <f t="shared" si="14"/>
        <v>17649.938051691908</v>
      </c>
      <c r="I71" s="2"/>
      <c r="M71" s="2">
        <f>SUM(D71:D77)/7</f>
        <v>6584.7142857142853</v>
      </c>
      <c r="N71" s="2">
        <v>7498.2857142857147</v>
      </c>
    </row>
    <row r="72" spans="1:14" x14ac:dyDescent="0.25">
      <c r="A72" s="1">
        <v>43922</v>
      </c>
      <c r="B72">
        <v>71</v>
      </c>
      <c r="C72">
        <v>110238</v>
      </c>
      <c r="D72">
        <f>C72-C71</f>
        <v>8102</v>
      </c>
      <c r="E72" s="2">
        <f t="shared" si="12"/>
        <v>14400.081619282166</v>
      </c>
      <c r="F72">
        <v>37</v>
      </c>
      <c r="G72" s="2">
        <f t="shared" si="13"/>
        <v>6794.9265325464994</v>
      </c>
      <c r="H72" s="2">
        <f t="shared" si="14"/>
        <v>18462.326927732716</v>
      </c>
      <c r="I72" s="2"/>
      <c r="N72" s="2">
        <v>7423.1428571428569</v>
      </c>
    </row>
    <row r="73" spans="1:14" x14ac:dyDescent="0.25">
      <c r="A73" s="1">
        <v>43923</v>
      </c>
      <c r="B73">
        <v>72</v>
      </c>
      <c r="C73">
        <v>117710</v>
      </c>
      <c r="D73">
        <f>C73-C72</f>
        <v>7472</v>
      </c>
      <c r="E73" s="2">
        <f t="shared" si="12"/>
        <v>13683.811152428178</v>
      </c>
      <c r="F73">
        <v>38</v>
      </c>
      <c r="G73" s="2">
        <f t="shared" si="13"/>
        <v>6198.6994310659948</v>
      </c>
      <c r="H73" s="2">
        <f t="shared" si="14"/>
        <v>19119.949636662001</v>
      </c>
      <c r="I73" s="2"/>
      <c r="N73" s="2">
        <v>7119.5714285714284</v>
      </c>
    </row>
    <row r="74" spans="1:14" x14ac:dyDescent="0.25">
      <c r="A74" s="1">
        <v>43924</v>
      </c>
      <c r="B74">
        <v>73</v>
      </c>
      <c r="C74">
        <v>124736</v>
      </c>
      <c r="D74">
        <f>C74-C73</f>
        <v>7026</v>
      </c>
      <c r="E74" s="2">
        <f t="shared" si="12"/>
        <v>12740.487248524687</v>
      </c>
      <c r="F74">
        <v>39</v>
      </c>
      <c r="G74" s="2">
        <f t="shared" si="13"/>
        <v>5540.5545936415811</v>
      </c>
      <c r="H74" s="2">
        <f t="shared" si="14"/>
        <v>19603.973466135107</v>
      </c>
      <c r="I74" s="2"/>
      <c r="N74" s="2">
        <v>6584.7142857142853</v>
      </c>
    </row>
    <row r="75" spans="1:14" x14ac:dyDescent="0.25">
      <c r="A75" s="1">
        <v>43925</v>
      </c>
      <c r="B75">
        <v>74</v>
      </c>
      <c r="C75">
        <v>130759</v>
      </c>
      <c r="D75">
        <f>C75-C74</f>
        <v>6023</v>
      </c>
      <c r="E75" s="2">
        <f t="shared" si="12"/>
        <v>11622.56143324874</v>
      </c>
      <c r="F75">
        <v>40</v>
      </c>
      <c r="G75" s="2">
        <f t="shared" si="13"/>
        <v>4852.2452777010676</v>
      </c>
      <c r="H75" s="2">
        <f t="shared" si="14"/>
        <v>19900.249583853645</v>
      </c>
      <c r="I75" s="2"/>
    </row>
    <row r="76" spans="1:14" x14ac:dyDescent="0.25">
      <c r="A76" s="1">
        <v>43926</v>
      </c>
      <c r="B76">
        <v>75</v>
      </c>
      <c r="C76">
        <v>135032</v>
      </c>
      <c r="D76">
        <f>C76-C75</f>
        <v>4273</v>
      </c>
      <c r="E76" s="2">
        <f t="shared" si="12"/>
        <v>10388.539863077965</v>
      </c>
      <c r="F76">
        <v>41</v>
      </c>
      <c r="G76" s="2">
        <f t="shared" si="13"/>
        <v>4163.6009681656169</v>
      </c>
      <c r="H76" s="2">
        <f t="shared" si="14"/>
        <v>20000</v>
      </c>
      <c r="I76" s="2"/>
    </row>
    <row r="77" spans="1:14" x14ac:dyDescent="0.25">
      <c r="A77" s="1">
        <v>43927</v>
      </c>
      <c r="B77">
        <v>76</v>
      </c>
      <c r="C77">
        <v>140510</v>
      </c>
      <c r="D77">
        <f>C77-C76</f>
        <v>5478</v>
      </c>
      <c r="E77" s="2">
        <f t="shared" si="12"/>
        <v>9097.9598956895006</v>
      </c>
      <c r="F77">
        <v>42</v>
      </c>
      <c r="G77" s="2">
        <f t="shared" si="13"/>
        <v>3500.5179016021539</v>
      </c>
      <c r="H77" s="2">
        <f t="shared" si="14"/>
        <v>19900.249583853645</v>
      </c>
      <c r="I77" s="2"/>
    </row>
    <row r="78" spans="1:14" x14ac:dyDescent="0.25">
      <c r="A78" s="1">
        <v>43928</v>
      </c>
      <c r="B78">
        <v>77</v>
      </c>
      <c r="E78" s="2">
        <f t="shared" si="12"/>
        <v>7806.7518153105311</v>
      </c>
      <c r="F78">
        <v>43</v>
      </c>
      <c r="G78" s="2">
        <f t="shared" si="13"/>
        <v>2883.5823087825679</v>
      </c>
      <c r="H78" s="2">
        <f t="shared" si="14"/>
        <v>19603.973466135107</v>
      </c>
      <c r="I78" s="2"/>
      <c r="N78" s="2"/>
    </row>
    <row r="79" spans="1:14" x14ac:dyDescent="0.25">
      <c r="A79" s="1">
        <v>43929</v>
      </c>
      <c r="B79">
        <v>78</v>
      </c>
      <c r="E79" s="2">
        <f t="shared" si="12"/>
        <v>6563.4710655040381</v>
      </c>
      <c r="F79">
        <v>44</v>
      </c>
      <c r="G79" s="2">
        <f t="shared" si="13"/>
        <v>2327.3904563691854</v>
      </c>
      <c r="H79" s="2">
        <f t="shared" si="14"/>
        <v>19119.949636662001</v>
      </c>
      <c r="I79" s="2"/>
      <c r="N79" s="2"/>
    </row>
    <row r="80" spans="1:14" x14ac:dyDescent="0.25">
      <c r="A80" s="1">
        <v>43930</v>
      </c>
      <c r="B80">
        <v>79</v>
      </c>
      <c r="E80" s="2">
        <f t="shared" si="12"/>
        <v>5406.7168289673155</v>
      </c>
      <c r="F80">
        <v>45</v>
      </c>
      <c r="G80" s="2">
        <f t="shared" si="13"/>
        <v>1840.5303919504724</v>
      </c>
      <c r="H80" s="2">
        <f t="shared" si="14"/>
        <v>18462.326927732716</v>
      </c>
      <c r="I80" s="2"/>
      <c r="N80" s="2"/>
    </row>
    <row r="81" spans="1:9" x14ac:dyDescent="0.25">
      <c r="A81" s="1">
        <v>43931</v>
      </c>
      <c r="B81">
        <v>80</v>
      </c>
      <c r="E81" s="2">
        <f t="shared" si="12"/>
        <v>4363.8571056922228</v>
      </c>
      <c r="F81">
        <v>46</v>
      </c>
      <c r="G81" s="2">
        <f t="shared" si="13"/>
        <v>1426.1118366803832</v>
      </c>
      <c r="H81" s="2">
        <f t="shared" si="14"/>
        <v>17649.938051691908</v>
      </c>
      <c r="I81" s="2"/>
    </row>
    <row r="82" spans="1:9" x14ac:dyDescent="0.25">
      <c r="A82" s="1">
        <v>43932</v>
      </c>
      <c r="B82">
        <v>81</v>
      </c>
      <c r="E82" s="2">
        <f t="shared" si="12"/>
        <v>3450.9944849071358</v>
      </c>
      <c r="F82">
        <v>47</v>
      </c>
      <c r="G82" s="2">
        <f t="shared" si="13"/>
        <v>1082.6822658929016</v>
      </c>
      <c r="H82" s="2">
        <f t="shared" si="14"/>
        <v>16705.404228225441</v>
      </c>
      <c r="I82" s="2"/>
    </row>
    <row r="83" spans="1:9" x14ac:dyDescent="0.25">
      <c r="A83" s="1">
        <v>43933</v>
      </c>
      <c r="B83">
        <v>82</v>
      </c>
      <c r="E83" s="2">
        <f t="shared" si="12"/>
        <v>2673.9596937757187</v>
      </c>
      <c r="F83">
        <v>48</v>
      </c>
      <c r="G83" s="2">
        <f t="shared" si="13"/>
        <v>805.35119818318208</v>
      </c>
      <c r="H83" s="2">
        <f t="shared" si="14"/>
        <v>15654.090764837363</v>
      </c>
      <c r="I83" s="2"/>
    </row>
    <row r="84" spans="1:9" x14ac:dyDescent="0.25">
      <c r="A84" s="1">
        <v>43934</v>
      </c>
      <c r="B84">
        <v>83</v>
      </c>
      <c r="E84" s="2">
        <f t="shared" si="12"/>
        <v>2030.0292485491905</v>
      </c>
      <c r="F84">
        <v>49</v>
      </c>
      <c r="G84" s="2">
        <f t="shared" si="13"/>
        <v>586.95721094706323</v>
      </c>
      <c r="H84" s="2">
        <f t="shared" si="14"/>
        <v>14522.980741473819</v>
      </c>
      <c r="I84" s="2"/>
    </row>
    <row r="85" spans="1:9" x14ac:dyDescent="0.25">
      <c r="A85" s="1">
        <v>43935</v>
      </c>
      <c r="B85">
        <v>84</v>
      </c>
      <c r="E85" s="2">
        <f t="shared" si="12"/>
        <v>1510.0334965934665</v>
      </c>
      <c r="F85">
        <v>50</v>
      </c>
      <c r="G85" s="2">
        <f t="shared" si="13"/>
        <v>419.14512855860465</v>
      </c>
      <c r="H85" s="2">
        <f t="shared" si="14"/>
        <v>13339.536217169487</v>
      </c>
      <c r="I85" s="2"/>
    </row>
    <row r="86" spans="1:9" x14ac:dyDescent="0.25">
      <c r="A86" s="1">
        <v>43936</v>
      </c>
      <c r="B86">
        <v>85</v>
      </c>
      <c r="E86" s="2">
        <f t="shared" si="12"/>
        <v>1100.5447705257436</v>
      </c>
      <c r="F86">
        <v>51</v>
      </c>
      <c r="G86" s="2">
        <f t="shared" si="13"/>
        <v>293.26433562702408</v>
      </c>
      <c r="H86" s="2">
        <f t="shared" si="14"/>
        <v>12130.613194252668</v>
      </c>
      <c r="I86" s="2"/>
    </row>
    <row r="87" spans="1:9" x14ac:dyDescent="0.25">
      <c r="A87" s="1">
        <v>43937</v>
      </c>
      <c r="B87">
        <v>86</v>
      </c>
      <c r="E87" s="2">
        <f t="shared" si="12"/>
        <v>785.89711604738375</v>
      </c>
      <c r="F87">
        <v>52</v>
      </c>
      <c r="G87" s="2">
        <f t="shared" si="13"/>
        <v>201.04391188219532</v>
      </c>
      <c r="H87" s="2">
        <f t="shared" si="14"/>
        <v>10921.488532794188</v>
      </c>
      <c r="I87" s="2"/>
    </row>
    <row r="88" spans="1:9" x14ac:dyDescent="0.25">
      <c r="A88" s="1">
        <v>43938</v>
      </c>
      <c r="B88">
        <v>87</v>
      </c>
      <c r="E88" s="2">
        <f t="shared" si="12"/>
        <v>549.8706293006702</v>
      </c>
      <c r="F88">
        <v>53</v>
      </c>
      <c r="G88" s="2">
        <f t="shared" si="13"/>
        <v>135.03907319031927</v>
      </c>
      <c r="H88" s="2">
        <f t="shared" si="14"/>
        <v>9735.0451191994343</v>
      </c>
      <c r="I88" s="2"/>
    </row>
    <row r="89" spans="1:9" x14ac:dyDescent="0.25">
      <c r="A89" s="1">
        <v>43939</v>
      </c>
      <c r="B89">
        <v>88</v>
      </c>
      <c r="E89" s="2">
        <f t="shared" si="12"/>
        <v>376.9573347791162</v>
      </c>
      <c r="F89">
        <v>54</v>
      </c>
      <c r="G89" s="2">
        <f t="shared" si="13"/>
        <v>88.871972305938442</v>
      </c>
      <c r="H89" s="2">
        <f t="shared" si="14"/>
        <v>8591.1471642147826</v>
      </c>
      <c r="I89" s="2"/>
    </row>
    <row r="90" spans="1:9" x14ac:dyDescent="0.25">
      <c r="A90" s="1">
        <v>43940</v>
      </c>
      <c r="B90">
        <v>89</v>
      </c>
      <c r="E90" s="2">
        <f t="shared" si="12"/>
        <v>253.19826223184864</v>
      </c>
      <c r="F90">
        <v>55</v>
      </c>
      <c r="G90" s="2">
        <f t="shared" si="13"/>
        <v>57.306915767353736</v>
      </c>
      <c r="H90" s="2">
        <f t="shared" si="14"/>
        <v>7506.2219770279917</v>
      </c>
      <c r="I90" s="2"/>
    </row>
    <row r="91" spans="1:9" x14ac:dyDescent="0.25">
      <c r="A91" s="1">
        <v>43941</v>
      </c>
      <c r="B91">
        <v>90</v>
      </c>
      <c r="E91" s="2">
        <f t="shared" si="12"/>
        <v>166.6349480736346</v>
      </c>
      <c r="F91">
        <v>56</v>
      </c>
      <c r="G91" s="2">
        <f t="shared" si="13"/>
        <v>36.206462934133754</v>
      </c>
      <c r="H91" s="2">
        <f t="shared" si="14"/>
        <v>6493.0493471669952</v>
      </c>
      <c r="I91" s="2"/>
    </row>
    <row r="92" spans="1:9" x14ac:dyDescent="0.25">
      <c r="A92" s="1">
        <v>43942</v>
      </c>
      <c r="B92">
        <v>91</v>
      </c>
      <c r="E92" s="2">
        <f t="shared" si="12"/>
        <v>107.45046706378825</v>
      </c>
      <c r="F92">
        <v>57</v>
      </c>
      <c r="G92" s="2">
        <f t="shared" si="13"/>
        <v>22.413104278787873</v>
      </c>
      <c r="H92" s="2">
        <f t="shared" si="14"/>
        <v>5560.7460090638824</v>
      </c>
      <c r="I92" s="2"/>
    </row>
    <row r="93" spans="1:9" x14ac:dyDescent="0.25">
      <c r="A93" s="1">
        <v>43943</v>
      </c>
      <c r="B93">
        <v>92</v>
      </c>
      <c r="E93" s="2">
        <f t="shared" si="12"/>
        <v>67.887118001500781</v>
      </c>
      <c r="F93">
        <v>58</v>
      </c>
      <c r="G93" s="2">
        <f t="shared" si="13"/>
        <v>13.594234924421256</v>
      </c>
      <c r="H93" s="2">
        <f t="shared" si="14"/>
        <v>4714.9215311172702</v>
      </c>
      <c r="I93" s="2"/>
    </row>
    <row r="94" spans="1:9" x14ac:dyDescent="0.25">
      <c r="A94" s="1">
        <v>43944</v>
      </c>
      <c r="B94">
        <v>93</v>
      </c>
      <c r="E94" s="2">
        <f t="shared" si="12"/>
        <v>42.024570522727267</v>
      </c>
      <c r="F94">
        <v>59</v>
      </c>
      <c r="G94" s="2">
        <f t="shared" si="13"/>
        <v>8.0787538729014514</v>
      </c>
      <c r="H94" s="2">
        <f t="shared" si="14"/>
        <v>3957.9739816722931</v>
      </c>
      <c r="I94" s="2"/>
    </row>
    <row r="95" spans="1:9" x14ac:dyDescent="0.25">
      <c r="A95" s="1">
        <v>43945</v>
      </c>
      <c r="B95">
        <v>94</v>
      </c>
      <c r="E95" s="2">
        <f t="shared" si="12"/>
        <v>25.489190483289857</v>
      </c>
      <c r="F95">
        <v>60</v>
      </c>
      <c r="G95" s="2">
        <f t="shared" si="13"/>
        <v>4.7040381019031159</v>
      </c>
      <c r="H95" s="2">
        <f t="shared" si="14"/>
        <v>3289.4891315430978</v>
      </c>
      <c r="I95" s="2"/>
    </row>
    <row r="96" spans="1:9" x14ac:dyDescent="0.25">
      <c r="A96" s="1">
        <v>43946</v>
      </c>
      <c r="B96">
        <v>95</v>
      </c>
      <c r="E96" s="2">
        <f t="shared" si="12"/>
        <v>15.147663511690222</v>
      </c>
      <c r="G96" s="2">
        <f t="shared" si="13"/>
        <v>2.6837010232200949</v>
      </c>
      <c r="H96" s="2">
        <f t="shared" si="14"/>
        <v>2706.7056647322543</v>
      </c>
      <c r="I96" s="2"/>
    </row>
    <row r="97" spans="1:9" x14ac:dyDescent="0.25">
      <c r="A97" s="1">
        <v>43947</v>
      </c>
      <c r="B97">
        <v>96</v>
      </c>
      <c r="E97" s="2">
        <f t="shared" si="12"/>
        <v>8.8200714410683432</v>
      </c>
      <c r="G97" s="2">
        <f t="shared" si="13"/>
        <v>1.5001485965987076</v>
      </c>
      <c r="H97" s="2">
        <f t="shared" si="14"/>
        <v>2205.0105060897044</v>
      </c>
      <c r="I97" s="2"/>
    </row>
    <row r="98" spans="1:9" x14ac:dyDescent="0.25">
      <c r="A98" s="1">
        <v>43948</v>
      </c>
      <c r="B98">
        <v>97</v>
      </c>
      <c r="E98" s="2">
        <f t="shared" si="12"/>
        <v>5.0319394185376778</v>
      </c>
      <c r="G98" s="2">
        <f t="shared" si="13"/>
        <v>0.82162051695724181</v>
      </c>
      <c r="H98" s="2">
        <f t="shared" si="14"/>
        <v>1778.4323491877269</v>
      </c>
      <c r="I98" s="2"/>
    </row>
    <row r="99" spans="1:9" x14ac:dyDescent="0.25">
      <c r="A99" s="1">
        <v>43949</v>
      </c>
      <c r="B99">
        <v>98</v>
      </c>
      <c r="E99" s="2">
        <f t="shared" si="12"/>
        <v>2.8127786186225769</v>
      </c>
      <c r="G99" s="2">
        <f t="shared" si="13"/>
        <v>0.44090509608419726</v>
      </c>
      <c r="H99" s="2">
        <f t="shared" si="14"/>
        <v>1420.1070747927397</v>
      </c>
      <c r="I99" s="2"/>
    </row>
    <row r="100" spans="1:9" x14ac:dyDescent="0.25">
      <c r="A100" s="1">
        <v>43950</v>
      </c>
      <c r="B100">
        <v>99</v>
      </c>
      <c r="E100" s="2">
        <f t="shared" si="12"/>
        <v>1.5405384692948283</v>
      </c>
      <c r="G100" s="2">
        <f t="shared" si="13"/>
        <v>0.2318226194293688</v>
      </c>
      <c r="H100" s="2">
        <f t="shared" si="14"/>
        <v>1122.6952566826744</v>
      </c>
      <c r="I100" s="2"/>
    </row>
    <row r="101" spans="1:9" x14ac:dyDescent="0.25">
      <c r="A101" s="1">
        <v>43951</v>
      </c>
      <c r="B101">
        <v>100</v>
      </c>
      <c r="E101" s="2">
        <f t="shared" si="12"/>
        <v>0.82669705515786984</v>
      </c>
      <c r="G101" s="2">
        <f t="shared" si="13"/>
        <v>0.11942722639043564</v>
      </c>
      <c r="H101" s="2">
        <f t="shared" si="14"/>
        <v>878.73867246814837</v>
      </c>
      <c r="I101" s="2"/>
    </row>
    <row r="102" spans="1:9" x14ac:dyDescent="0.25">
      <c r="A102" s="1">
        <v>43952</v>
      </c>
      <c r="B102">
        <v>101</v>
      </c>
      <c r="E102" s="2">
        <f t="shared" si="12"/>
        <v>0.43466741143006649</v>
      </c>
      <c r="G102" s="2">
        <f t="shared" si="13"/>
        <v>6.0282010886263393E-2</v>
      </c>
      <c r="H102" s="2">
        <f t="shared" si="14"/>
        <v>680.94909469198694</v>
      </c>
      <c r="I102" s="2"/>
    </row>
    <row r="103" spans="1:9" x14ac:dyDescent="0.25">
      <c r="A103" s="1">
        <v>43953</v>
      </c>
      <c r="B103">
        <v>102</v>
      </c>
      <c r="E103" s="2">
        <f t="shared" si="12"/>
        <v>0.22392604948206682</v>
      </c>
      <c r="G103" s="2">
        <f t="shared" si="13"/>
        <v>2.9813225376629369E-2</v>
      </c>
      <c r="H103" s="2">
        <f t="shared" si="14"/>
        <v>522.42819707836463</v>
      </c>
      <c r="I103" s="2"/>
    </row>
    <row r="104" spans="1:9" x14ac:dyDescent="0.25">
      <c r="A104" s="1">
        <v>43954</v>
      </c>
      <c r="B104">
        <v>103</v>
      </c>
      <c r="E104" s="2">
        <f t="shared" si="12"/>
        <v>0.11302877041174386</v>
      </c>
      <c r="G104" s="2">
        <f t="shared" si="13"/>
        <v>1.444664638768743E-2</v>
      </c>
      <c r="H104" s="2">
        <f t="shared" si="14"/>
        <v>396.82189488740573</v>
      </c>
      <c r="I104" s="2"/>
    </row>
    <row r="105" spans="1:9" x14ac:dyDescent="0.25">
      <c r="A105" s="1">
        <v>43955</v>
      </c>
      <c r="B105">
        <v>104</v>
      </c>
      <c r="E105" s="2">
        <f t="shared" si="12"/>
        <v>5.5899797581180063E-2</v>
      </c>
      <c r="G105" s="2">
        <f t="shared" si="13"/>
        <v>6.8590184234694294E-3</v>
      </c>
      <c r="H105" s="2">
        <f t="shared" si="14"/>
        <v>298.41572138135683</v>
      </c>
      <c r="I105" s="2"/>
    </row>
    <row r="106" spans="1:9" x14ac:dyDescent="0.25">
      <c r="A106" s="1">
        <v>43956</v>
      </c>
      <c r="B106">
        <v>105</v>
      </c>
      <c r="E106" s="2">
        <f t="shared" si="12"/>
        <v>2.7087461976913932E-2</v>
      </c>
      <c r="G106" s="2">
        <f t="shared" si="13"/>
        <v>3.1907570937229355E-3</v>
      </c>
      <c r="H106" s="2">
        <f t="shared" si="14"/>
        <v>222.17993076484612</v>
      </c>
      <c r="I106" s="2"/>
    </row>
    <row r="107" spans="1:9" x14ac:dyDescent="0.25">
      <c r="A107" s="1">
        <v>43957</v>
      </c>
      <c r="B107">
        <v>106</v>
      </c>
      <c r="E107" s="2">
        <f t="shared" si="12"/>
        <v>1.2860659544005179E-2</v>
      </c>
      <c r="G107" s="2">
        <f t="shared" si="13"/>
        <v>1.4543279972566014E-3</v>
      </c>
      <c r="H107" s="2">
        <f t="shared" si="14"/>
        <v>163.77402028748168</v>
      </c>
      <c r="I107" s="2"/>
    </row>
    <row r="108" spans="1:9" x14ac:dyDescent="0.25">
      <c r="A108" s="1">
        <v>43958</v>
      </c>
      <c r="B108">
        <v>107</v>
      </c>
      <c r="E108" s="2">
        <f t="shared" si="12"/>
        <v>5.9826695507305041E-3</v>
      </c>
      <c r="G108" s="2">
        <f t="shared" si="13"/>
        <v>6.4948306793152419E-4</v>
      </c>
      <c r="H108" s="2">
        <f t="shared" si="14"/>
        <v>119.52045790011886</v>
      </c>
      <c r="I108" s="2"/>
    </row>
    <row r="109" spans="1:9" x14ac:dyDescent="0.25">
      <c r="A109" s="1">
        <v>43959</v>
      </c>
      <c r="B109">
        <v>108</v>
      </c>
      <c r="E109" s="2">
        <f t="shared" si="12"/>
        <v>2.7268649948561279E-3</v>
      </c>
      <c r="G109" s="2">
        <f t="shared" si="13"/>
        <v>2.8419088826022343E-4</v>
      </c>
      <c r="H109" s="2">
        <f t="shared" si="14"/>
        <v>86.356800152661563</v>
      </c>
      <c r="I109" s="2"/>
    </row>
    <row r="110" spans="1:9" x14ac:dyDescent="0.25">
      <c r="A110" s="1">
        <v>43960</v>
      </c>
      <c r="B110">
        <v>109</v>
      </c>
      <c r="E110" s="2">
        <f t="shared" si="12"/>
        <v>1.2177807523716081E-3</v>
      </c>
      <c r="G110" s="2">
        <f t="shared" si="13"/>
        <v>1.2183983795770103E-4</v>
      </c>
      <c r="H110" s="2">
        <f t="shared" si="14"/>
        <v>61.774308164735373</v>
      </c>
      <c r="I110" s="2"/>
    </row>
    <row r="111" spans="1:9" x14ac:dyDescent="0.25">
      <c r="A111" s="1">
        <v>43961</v>
      </c>
      <c r="B111">
        <v>110</v>
      </c>
      <c r="E111" s="2">
        <f t="shared" si="12"/>
        <v>5.3285791548791895E-4</v>
      </c>
      <c r="G111" s="2">
        <f t="shared" si="13"/>
        <v>5.1180594158163968E-5</v>
      </c>
      <c r="H111" s="2">
        <f t="shared" si="14"/>
        <v>43.749822363657699</v>
      </c>
      <c r="I111" s="2"/>
    </row>
    <row r="112" spans="1:9" x14ac:dyDescent="0.25">
      <c r="A112" s="1">
        <v>43962</v>
      </c>
      <c r="B112">
        <v>111</v>
      </c>
      <c r="E112" s="2">
        <f t="shared" si="12"/>
        <v>2.2844969617068944E-4</v>
      </c>
      <c r="G112" s="2">
        <f t="shared" si="13"/>
        <v>2.1064840799314003E-5</v>
      </c>
      <c r="H112" s="2">
        <f t="shared" si="14"/>
        <v>30.676213586489261</v>
      </c>
      <c r="I112" s="2"/>
    </row>
    <row r="113" spans="1:9" x14ac:dyDescent="0.25">
      <c r="A113" s="1">
        <v>43963</v>
      </c>
      <c r="B113">
        <v>112</v>
      </c>
      <c r="E113" s="2">
        <f t="shared" si="12"/>
        <v>9.5963614046557446E-5</v>
      </c>
      <c r="G113" s="2">
        <f t="shared" si="13"/>
        <v>8.4946968815503505E-6</v>
      </c>
      <c r="H113" s="2">
        <f t="shared" si="14"/>
        <v>21.295324733358409</v>
      </c>
      <c r="I113" s="2"/>
    </row>
    <row r="114" spans="1:9" x14ac:dyDescent="0.25">
      <c r="A114" s="1">
        <v>43964</v>
      </c>
      <c r="B114">
        <v>113</v>
      </c>
      <c r="E114" s="2">
        <f t="shared" si="12"/>
        <v>3.9496576498713753E-5</v>
      </c>
      <c r="G114" s="2">
        <f t="shared" si="13"/>
        <v>3.3564056149886581E-6</v>
      </c>
      <c r="H114" s="2">
        <f t="shared" si="14"/>
        <v>14.636048377609455</v>
      </c>
      <c r="I114" s="2"/>
    </row>
    <row r="115" spans="1:9" x14ac:dyDescent="0.25">
      <c r="E115" s="2">
        <f>SUM(E2:E114)</f>
        <v>263195.96881013695</v>
      </c>
      <c r="G115" s="2">
        <f>SUM(G2:G114)</f>
        <v>140371.18337725743</v>
      </c>
      <c r="H115" s="2">
        <f>SUM(H2:H114)</f>
        <v>501296.24042723485</v>
      </c>
    </row>
    <row r="117" spans="1:9" x14ac:dyDescent="0.25">
      <c r="E117" t="s">
        <v>488</v>
      </c>
    </row>
    <row r="118" spans="1:9" x14ac:dyDescent="0.25">
      <c r="E118" t="s">
        <v>490</v>
      </c>
    </row>
    <row r="119" spans="1:9" x14ac:dyDescent="0.25">
      <c r="E119" t="s">
        <v>489</v>
      </c>
    </row>
    <row r="127" spans="1:9" x14ac:dyDescent="0.25">
      <c r="E127" s="2">
        <f>SUM(E2:E95)</f>
        <v>263160.91082738916</v>
      </c>
    </row>
    <row r="128" spans="1:9" x14ac:dyDescent="0.25">
      <c r="E128" s="2">
        <f>SUM(E2:E95)*0.03</f>
        <v>7894.8273248216747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4193-DB30-44EC-9B9B-611A628EAADA}">
  <dimension ref="A1:I115"/>
  <sheetViews>
    <sheetView topLeftCell="A34" workbookViewId="0">
      <selection activeCell="D67" sqref="D67"/>
    </sheetView>
  </sheetViews>
  <sheetFormatPr baseColWidth="10" defaultRowHeight="15" x14ac:dyDescent="0.25"/>
  <cols>
    <col min="2" max="2" width="11.42578125" style="2"/>
  </cols>
  <sheetData>
    <row r="1" spans="1:5" x14ac:dyDescent="0.25">
      <c r="A1" t="s">
        <v>491</v>
      </c>
      <c r="D1" t="s">
        <v>492</v>
      </c>
      <c r="E1" s="2" t="s">
        <v>494</v>
      </c>
    </row>
    <row r="2" spans="1:5" x14ac:dyDescent="0.25">
      <c r="A2" s="1">
        <v>43852</v>
      </c>
      <c r="B2" s="2">
        <v>1</v>
      </c>
      <c r="C2">
        <v>0</v>
      </c>
      <c r="D2">
        <v>0</v>
      </c>
      <c r="E2" s="2">
        <f>6500*EXP(-(B3-60)*(B3-60)/(2*6*6))</f>
        <v>3.3243754256724119E-17</v>
      </c>
    </row>
    <row r="3" spans="1:5" x14ac:dyDescent="0.25">
      <c r="A3" s="1">
        <v>43853</v>
      </c>
      <c r="B3" s="2">
        <v>2</v>
      </c>
      <c r="C3">
        <v>0</v>
      </c>
      <c r="D3">
        <f t="shared" ref="D3:D50" si="0">C4-C3</f>
        <v>0</v>
      </c>
      <c r="E3" s="2">
        <f t="shared" ref="E3:E66" si="1">6500*EXP(-(B4-60)*(B4-60)/(2*6*6))</f>
        <v>1.6420064576017003E-16</v>
      </c>
    </row>
    <row r="4" spans="1:5" x14ac:dyDescent="0.25">
      <c r="A4" s="1">
        <v>43854</v>
      </c>
      <c r="B4" s="2">
        <v>3</v>
      </c>
      <c r="C4">
        <v>0</v>
      </c>
      <c r="D4">
        <f t="shared" si="0"/>
        <v>0</v>
      </c>
      <c r="E4" s="2">
        <f t="shared" si="1"/>
        <v>7.8881638428176742E-16</v>
      </c>
    </row>
    <row r="5" spans="1:5" x14ac:dyDescent="0.25">
      <c r="A5" s="1">
        <v>43855</v>
      </c>
      <c r="B5" s="2">
        <v>4</v>
      </c>
      <c r="C5">
        <v>0</v>
      </c>
      <c r="D5">
        <f t="shared" si="0"/>
        <v>0</v>
      </c>
      <c r="E5" s="2">
        <f t="shared" si="1"/>
        <v>3.6856428537005496E-15</v>
      </c>
    </row>
    <row r="6" spans="1:5" x14ac:dyDescent="0.25">
      <c r="A6" s="1">
        <v>43856</v>
      </c>
      <c r="B6" s="2">
        <v>5</v>
      </c>
      <c r="C6">
        <v>0</v>
      </c>
      <c r="D6">
        <f t="shared" si="0"/>
        <v>0</v>
      </c>
      <c r="E6" s="2">
        <f t="shared" si="1"/>
        <v>1.6748921209507377E-14</v>
      </c>
    </row>
    <row r="7" spans="1:5" x14ac:dyDescent="0.25">
      <c r="A7" s="1">
        <v>43857</v>
      </c>
      <c r="B7" s="2">
        <v>6</v>
      </c>
      <c r="C7">
        <v>0</v>
      </c>
      <c r="D7">
        <f t="shared" si="0"/>
        <v>0</v>
      </c>
      <c r="E7" s="2">
        <f t="shared" si="1"/>
        <v>7.4028115623685151E-14</v>
      </c>
    </row>
    <row r="8" spans="1:5" x14ac:dyDescent="0.25">
      <c r="A8" s="1">
        <v>43858</v>
      </c>
      <c r="B8" s="2">
        <v>7</v>
      </c>
      <c r="C8">
        <v>0</v>
      </c>
      <c r="D8">
        <f t="shared" si="0"/>
        <v>0</v>
      </c>
      <c r="E8" s="2">
        <f t="shared" si="1"/>
        <v>3.1823124219809518E-13</v>
      </c>
    </row>
    <row r="9" spans="1:5" x14ac:dyDescent="0.25">
      <c r="A9" s="1">
        <v>43859</v>
      </c>
      <c r="B9" s="2">
        <v>8</v>
      </c>
      <c r="C9">
        <v>0</v>
      </c>
      <c r="D9">
        <f t="shared" si="0"/>
        <v>0</v>
      </c>
      <c r="E9" s="2">
        <f t="shared" si="1"/>
        <v>1.3305316135567328E-12</v>
      </c>
    </row>
    <row r="10" spans="1:5" x14ac:dyDescent="0.25">
      <c r="A10" s="1">
        <v>43860</v>
      </c>
      <c r="B10" s="2">
        <v>9</v>
      </c>
      <c r="C10">
        <v>0</v>
      </c>
      <c r="D10">
        <f t="shared" si="0"/>
        <v>2</v>
      </c>
      <c r="E10" s="2">
        <f t="shared" si="1"/>
        <v>5.4105802900377577E-12</v>
      </c>
    </row>
    <row r="11" spans="1:5" x14ac:dyDescent="0.25">
      <c r="A11" s="1">
        <v>43861</v>
      </c>
      <c r="B11" s="2">
        <v>10</v>
      </c>
      <c r="C11">
        <v>2</v>
      </c>
      <c r="D11">
        <f t="shared" si="0"/>
        <v>0</v>
      </c>
      <c r="E11" s="2">
        <f t="shared" si="1"/>
        <v>2.1399260162621202E-11</v>
      </c>
    </row>
    <row r="12" spans="1:5" x14ac:dyDescent="0.25">
      <c r="A12" s="1">
        <v>43862</v>
      </c>
      <c r="B12" s="2">
        <v>11</v>
      </c>
      <c r="C12">
        <v>2</v>
      </c>
      <c r="D12">
        <f t="shared" si="0"/>
        <v>0</v>
      </c>
      <c r="E12" s="2">
        <f t="shared" si="1"/>
        <v>8.2317076069112141E-11</v>
      </c>
    </row>
    <row r="13" spans="1:5" x14ac:dyDescent="0.25">
      <c r="A13" s="1">
        <v>43863</v>
      </c>
      <c r="B13" s="2">
        <v>12</v>
      </c>
      <c r="C13">
        <v>2</v>
      </c>
      <c r="D13">
        <f t="shared" si="0"/>
        <v>0</v>
      </c>
      <c r="E13" s="2">
        <f t="shared" si="1"/>
        <v>3.0797635675872733E-10</v>
      </c>
    </row>
    <row r="14" spans="1:5" x14ac:dyDescent="0.25">
      <c r="A14" s="1">
        <v>43864</v>
      </c>
      <c r="B14" s="2">
        <v>13</v>
      </c>
      <c r="C14">
        <v>2</v>
      </c>
      <c r="D14">
        <f t="shared" si="0"/>
        <v>0</v>
      </c>
      <c r="E14" s="2">
        <f t="shared" si="1"/>
        <v>1.1206786103730828E-9</v>
      </c>
    </row>
    <row r="15" spans="1:5" x14ac:dyDescent="0.25">
      <c r="A15" s="1">
        <v>43865</v>
      </c>
      <c r="B15" s="2">
        <v>14</v>
      </c>
      <c r="C15">
        <v>2</v>
      </c>
      <c r="D15">
        <f t="shared" si="0"/>
        <v>0</v>
      </c>
      <c r="E15" s="2">
        <f t="shared" si="1"/>
        <v>3.9662588404434603E-9</v>
      </c>
    </row>
    <row r="16" spans="1:5" x14ac:dyDescent="0.25">
      <c r="A16" s="1">
        <v>43866</v>
      </c>
      <c r="B16" s="2">
        <v>15</v>
      </c>
      <c r="C16">
        <v>2</v>
      </c>
      <c r="D16">
        <f t="shared" si="0"/>
        <v>0</v>
      </c>
      <c r="E16" s="2">
        <f t="shared" si="1"/>
        <v>1.3652660402759641E-8</v>
      </c>
    </row>
    <row r="17" spans="1:5" x14ac:dyDescent="0.25">
      <c r="A17" s="1">
        <v>43867</v>
      </c>
      <c r="B17" s="2">
        <v>16</v>
      </c>
      <c r="C17">
        <v>2</v>
      </c>
      <c r="D17">
        <f t="shared" si="0"/>
        <v>1</v>
      </c>
      <c r="E17" s="2">
        <f t="shared" si="1"/>
        <v>4.5707744035464892E-8</v>
      </c>
    </row>
    <row r="18" spans="1:5" x14ac:dyDescent="0.25">
      <c r="A18" s="1">
        <v>43868</v>
      </c>
      <c r="B18" s="2">
        <v>17</v>
      </c>
      <c r="C18">
        <v>3</v>
      </c>
      <c r="D18">
        <f t="shared" si="0"/>
        <v>0</v>
      </c>
      <c r="E18" s="2">
        <f t="shared" si="1"/>
        <v>1.4883276496696094E-7</v>
      </c>
    </row>
    <row r="19" spans="1:5" x14ac:dyDescent="0.25">
      <c r="A19" s="1">
        <v>43869</v>
      </c>
      <c r="B19" s="2">
        <v>18</v>
      </c>
      <c r="C19">
        <v>3</v>
      </c>
      <c r="D19">
        <f t="shared" si="0"/>
        <v>0</v>
      </c>
      <c r="E19" s="2">
        <f t="shared" si="1"/>
        <v>4.713500720061459E-7</v>
      </c>
    </row>
    <row r="20" spans="1:5" x14ac:dyDescent="0.25">
      <c r="A20" s="1">
        <v>43870</v>
      </c>
      <c r="B20" s="2">
        <v>19</v>
      </c>
      <c r="C20">
        <v>3</v>
      </c>
      <c r="D20">
        <f t="shared" si="0"/>
        <v>0</v>
      </c>
      <c r="E20" s="2">
        <f t="shared" si="1"/>
        <v>1.451860433532058E-6</v>
      </c>
    </row>
    <row r="21" spans="1:5" x14ac:dyDescent="0.25">
      <c r="A21" s="1">
        <v>43871</v>
      </c>
      <c r="B21" s="2">
        <v>20</v>
      </c>
      <c r="C21">
        <v>3</v>
      </c>
      <c r="D21">
        <f t="shared" si="0"/>
        <v>0</v>
      </c>
      <c r="E21" s="2">
        <f t="shared" si="1"/>
        <v>4.349530959340308E-6</v>
      </c>
    </row>
    <row r="22" spans="1:5" x14ac:dyDescent="0.25">
      <c r="A22" s="1">
        <v>43872</v>
      </c>
      <c r="B22" s="2">
        <v>21</v>
      </c>
      <c r="C22">
        <v>3</v>
      </c>
      <c r="D22">
        <f t="shared" si="0"/>
        <v>0</v>
      </c>
      <c r="E22" s="2">
        <f t="shared" si="1"/>
        <v>1.2673490609112E-5</v>
      </c>
    </row>
    <row r="23" spans="1:5" x14ac:dyDescent="0.25">
      <c r="A23" s="1">
        <v>43873</v>
      </c>
      <c r="B23" s="2">
        <v>22</v>
      </c>
      <c r="C23">
        <v>3</v>
      </c>
      <c r="D23">
        <f t="shared" si="0"/>
        <v>0</v>
      </c>
      <c r="E23" s="2">
        <f t="shared" si="1"/>
        <v>3.5915865182383626E-5</v>
      </c>
    </row>
    <row r="24" spans="1:5" x14ac:dyDescent="0.25">
      <c r="A24" s="1">
        <v>43874</v>
      </c>
      <c r="B24" s="2">
        <v>23</v>
      </c>
      <c r="C24">
        <v>3</v>
      </c>
      <c r="D24">
        <f t="shared" si="0"/>
        <v>0</v>
      </c>
      <c r="E24" s="2">
        <f t="shared" si="1"/>
        <v>9.8994868340632086E-5</v>
      </c>
    </row>
    <row r="25" spans="1:5" x14ac:dyDescent="0.25">
      <c r="A25" s="1">
        <v>43875</v>
      </c>
      <c r="B25" s="2">
        <v>24</v>
      </c>
      <c r="C25">
        <v>3</v>
      </c>
      <c r="D25">
        <f t="shared" si="0"/>
        <v>0</v>
      </c>
      <c r="E25" s="2">
        <f t="shared" si="1"/>
        <v>2.6538434267426274E-4</v>
      </c>
    </row>
    <row r="26" spans="1:5" x14ac:dyDescent="0.25">
      <c r="A26" s="1">
        <v>43876</v>
      </c>
      <c r="B26" s="2">
        <v>25</v>
      </c>
      <c r="C26">
        <v>3</v>
      </c>
      <c r="D26">
        <f t="shared" si="0"/>
        <v>0</v>
      </c>
      <c r="E26" s="2">
        <f t="shared" si="1"/>
        <v>6.9194914171994153E-4</v>
      </c>
    </row>
    <row r="27" spans="1:5" x14ac:dyDescent="0.25">
      <c r="A27" s="1">
        <v>43877</v>
      </c>
      <c r="B27" s="2">
        <v>26</v>
      </c>
      <c r="C27">
        <v>3</v>
      </c>
      <c r="D27">
        <f t="shared" si="0"/>
        <v>0</v>
      </c>
      <c r="E27" s="2">
        <f t="shared" si="1"/>
        <v>1.7547260271859591E-3</v>
      </c>
    </row>
    <row r="28" spans="1:5" x14ac:dyDescent="0.25">
      <c r="A28" s="1">
        <v>43878</v>
      </c>
      <c r="B28" s="2">
        <v>27</v>
      </c>
      <c r="C28">
        <v>3</v>
      </c>
      <c r="D28">
        <f t="shared" si="0"/>
        <v>0</v>
      </c>
      <c r="E28" s="2">
        <f t="shared" si="1"/>
        <v>4.3279349554072545E-3</v>
      </c>
    </row>
    <row r="29" spans="1:5" x14ac:dyDescent="0.25">
      <c r="A29" s="1">
        <v>43879</v>
      </c>
      <c r="B29" s="2">
        <v>28</v>
      </c>
      <c r="C29">
        <v>3</v>
      </c>
      <c r="D29">
        <f t="shared" si="0"/>
        <v>0</v>
      </c>
      <c r="E29" s="2">
        <f t="shared" si="1"/>
        <v>1.0382176238423056E-2</v>
      </c>
    </row>
    <row r="30" spans="1:5" x14ac:dyDescent="0.25">
      <c r="A30" s="1">
        <v>43880</v>
      </c>
      <c r="B30" s="2">
        <v>29</v>
      </c>
      <c r="C30">
        <v>3</v>
      </c>
      <c r="D30">
        <f t="shared" si="0"/>
        <v>0</v>
      </c>
      <c r="E30" s="2">
        <f t="shared" si="1"/>
        <v>2.4223245618511361E-2</v>
      </c>
    </row>
    <row r="31" spans="1:5" x14ac:dyDescent="0.25">
      <c r="A31" s="1">
        <v>43881</v>
      </c>
      <c r="B31" s="2">
        <v>30</v>
      </c>
      <c r="C31">
        <v>3</v>
      </c>
      <c r="D31">
        <f t="shared" si="0"/>
        <v>17</v>
      </c>
      <c r="E31" s="2">
        <f t="shared" si="1"/>
        <v>5.4968328796557192E-2</v>
      </c>
    </row>
    <row r="32" spans="1:5" x14ac:dyDescent="0.25">
      <c r="A32" s="1">
        <v>43882</v>
      </c>
      <c r="B32" s="2">
        <v>31</v>
      </c>
      <c r="C32">
        <v>20</v>
      </c>
      <c r="D32">
        <f t="shared" si="0"/>
        <v>42</v>
      </c>
      <c r="E32" s="2">
        <f t="shared" si="1"/>
        <v>0.12131904923788371</v>
      </c>
    </row>
    <row r="33" spans="1:5" x14ac:dyDescent="0.25">
      <c r="A33" s="1">
        <v>43883</v>
      </c>
      <c r="B33" s="2">
        <v>32</v>
      </c>
      <c r="C33">
        <v>62</v>
      </c>
      <c r="D33">
        <f t="shared" si="0"/>
        <v>93</v>
      </c>
      <c r="E33" s="2">
        <f t="shared" si="1"/>
        <v>0.26042443305418195</v>
      </c>
    </row>
    <row r="34" spans="1:5" x14ac:dyDescent="0.25">
      <c r="A34" s="1">
        <v>43884</v>
      </c>
      <c r="B34" s="2">
        <v>33</v>
      </c>
      <c r="C34">
        <v>155</v>
      </c>
      <c r="D34">
        <f t="shared" si="0"/>
        <v>74</v>
      </c>
      <c r="E34" s="2">
        <f t="shared" si="1"/>
        <v>0.54371425699322895</v>
      </c>
    </row>
    <row r="35" spans="1:5" x14ac:dyDescent="0.25">
      <c r="A35" s="1">
        <v>43885</v>
      </c>
      <c r="B35" s="2">
        <v>34</v>
      </c>
      <c r="C35">
        <v>229</v>
      </c>
      <c r="D35">
        <f t="shared" si="0"/>
        <v>93</v>
      </c>
      <c r="E35" s="2">
        <f t="shared" si="1"/>
        <v>1.1040683976491694</v>
      </c>
    </row>
    <row r="36" spans="1:5" x14ac:dyDescent="0.25">
      <c r="A36" s="1">
        <v>43886</v>
      </c>
      <c r="B36" s="2">
        <v>35</v>
      </c>
      <c r="C36">
        <v>322</v>
      </c>
      <c r="D36">
        <f t="shared" si="0"/>
        <v>131</v>
      </c>
      <c r="E36" s="2">
        <f t="shared" si="1"/>
        <v>2.180507081366327</v>
      </c>
    </row>
    <row r="37" spans="1:5" x14ac:dyDescent="0.25">
      <c r="A37" s="1">
        <v>43887</v>
      </c>
      <c r="B37" s="2">
        <v>36</v>
      </c>
      <c r="C37">
        <v>453</v>
      </c>
      <c r="D37">
        <f t="shared" si="0"/>
        <v>202</v>
      </c>
      <c r="E37" s="2">
        <f t="shared" si="1"/>
        <v>4.1884688336959526</v>
      </c>
    </row>
    <row r="38" spans="1:5" x14ac:dyDescent="0.25">
      <c r="A38" s="1">
        <v>43888</v>
      </c>
      <c r="B38" s="2">
        <v>37</v>
      </c>
      <c r="C38">
        <v>655</v>
      </c>
      <c r="D38">
        <f t="shared" si="0"/>
        <v>233</v>
      </c>
      <c r="E38" s="2">
        <f t="shared" si="1"/>
        <v>7.8250899663833193</v>
      </c>
    </row>
    <row r="39" spans="1:5" x14ac:dyDescent="0.25">
      <c r="A39" s="1">
        <v>43889</v>
      </c>
      <c r="B39" s="2">
        <v>38</v>
      </c>
      <c r="C39">
        <v>888</v>
      </c>
      <c r="D39">
        <f t="shared" si="0"/>
        <v>240</v>
      </c>
      <c r="E39" s="2">
        <f t="shared" si="1"/>
        <v>14.218692268188754</v>
      </c>
    </row>
    <row r="40" spans="1:5" x14ac:dyDescent="0.25">
      <c r="A40" s="1">
        <v>43890</v>
      </c>
      <c r="B40" s="2">
        <v>39</v>
      </c>
      <c r="C40">
        <v>1128</v>
      </c>
      <c r="D40">
        <f t="shared" si="0"/>
        <v>566</v>
      </c>
      <c r="E40" s="2">
        <f t="shared" si="1"/>
        <v>25.128480906573248</v>
      </c>
    </row>
    <row r="41" spans="1:5" x14ac:dyDescent="0.25">
      <c r="A41" s="1">
        <v>43891</v>
      </c>
      <c r="B41" s="2">
        <v>40</v>
      </c>
      <c r="C41">
        <v>1694</v>
      </c>
      <c r="D41">
        <f t="shared" si="0"/>
        <v>342</v>
      </c>
      <c r="E41" s="2">
        <f t="shared" si="1"/>
        <v>43.192573337819091</v>
      </c>
    </row>
    <row r="42" spans="1:5" x14ac:dyDescent="0.25">
      <c r="A42" s="1">
        <v>43892</v>
      </c>
      <c r="B42" s="2">
        <v>41</v>
      </c>
      <c r="C42">
        <v>2036</v>
      </c>
      <c r="D42">
        <f t="shared" si="0"/>
        <v>466</v>
      </c>
      <c r="E42" s="2">
        <f t="shared" si="1"/>
        <v>72.208477498574993</v>
      </c>
    </row>
    <row r="43" spans="1:5" x14ac:dyDescent="0.25">
      <c r="A43" s="1">
        <v>43893</v>
      </c>
      <c r="B43" s="2">
        <v>42</v>
      </c>
      <c r="C43">
        <v>2502</v>
      </c>
      <c r="D43">
        <f t="shared" si="0"/>
        <v>587</v>
      </c>
      <c r="E43" s="2">
        <f t="shared" si="1"/>
        <v>117.40958722857829</v>
      </c>
    </row>
    <row r="44" spans="1:5" x14ac:dyDescent="0.25">
      <c r="A44" s="1">
        <v>43894</v>
      </c>
      <c r="B44" s="2">
        <v>43</v>
      </c>
      <c r="C44">
        <v>3089</v>
      </c>
      <c r="D44">
        <f t="shared" si="0"/>
        <v>769</v>
      </c>
      <c r="E44" s="2">
        <f t="shared" si="1"/>
        <v>185.67575509957746</v>
      </c>
    </row>
    <row r="45" spans="1:5" x14ac:dyDescent="0.25">
      <c r="A45" s="1">
        <v>43895</v>
      </c>
      <c r="B45" s="2">
        <v>44</v>
      </c>
      <c r="C45">
        <v>3858</v>
      </c>
      <c r="D45">
        <f t="shared" si="0"/>
        <v>778</v>
      </c>
      <c r="E45" s="2">
        <f t="shared" si="1"/>
        <v>285.59006855214824</v>
      </c>
    </row>
    <row r="46" spans="1:5" x14ac:dyDescent="0.25">
      <c r="A46" s="1">
        <v>43896</v>
      </c>
      <c r="B46" s="2">
        <v>45</v>
      </c>
      <c r="C46">
        <v>4636</v>
      </c>
      <c r="D46">
        <f t="shared" si="0"/>
        <v>1247</v>
      </c>
      <c r="E46" s="2">
        <f t="shared" si="1"/>
        <v>427.23543600744807</v>
      </c>
    </row>
    <row r="47" spans="1:5" x14ac:dyDescent="0.25">
      <c r="A47" s="1">
        <v>43897</v>
      </c>
      <c r="B47" s="2">
        <v>46</v>
      </c>
      <c r="C47">
        <v>5883</v>
      </c>
      <c r="D47">
        <f t="shared" si="0"/>
        <v>1492</v>
      </c>
      <c r="E47" s="2">
        <f t="shared" si="1"/>
        <v>621.62389141150095</v>
      </c>
    </row>
    <row r="48" spans="1:5" x14ac:dyDescent="0.25">
      <c r="A48" s="1">
        <v>43898</v>
      </c>
      <c r="B48" s="2">
        <v>47</v>
      </c>
      <c r="C48">
        <v>7375</v>
      </c>
      <c r="D48">
        <f t="shared" si="0"/>
        <v>1797</v>
      </c>
      <c r="E48" s="2">
        <f t="shared" si="1"/>
        <v>879.67934103798257</v>
      </c>
    </row>
    <row r="49" spans="1:9" x14ac:dyDescent="0.25">
      <c r="A49" s="1">
        <v>43899</v>
      </c>
      <c r="B49" s="2">
        <v>48</v>
      </c>
      <c r="C49">
        <v>9172</v>
      </c>
      <c r="D49">
        <f t="shared" si="0"/>
        <v>977</v>
      </c>
      <c r="E49" s="2">
        <f t="shared" si="1"/>
        <v>1210.7580140350558</v>
      </c>
    </row>
    <row r="50" spans="1:9" x14ac:dyDescent="0.25">
      <c r="A50" s="1">
        <v>43900</v>
      </c>
      <c r="B50" s="2">
        <v>49</v>
      </c>
      <c r="C50">
        <v>10149</v>
      </c>
      <c r="D50">
        <f t="shared" si="0"/>
        <v>2313</v>
      </c>
      <c r="E50" s="2">
        <f t="shared" si="1"/>
        <v>1620.7893570524254</v>
      </c>
    </row>
    <row r="51" spans="1:9" x14ac:dyDescent="0.25">
      <c r="A51" s="1">
        <v>43901</v>
      </c>
      <c r="B51" s="2">
        <v>50</v>
      </c>
      <c r="C51">
        <v>12462</v>
      </c>
      <c r="D51">
        <v>2500</v>
      </c>
      <c r="E51" s="2">
        <f t="shared" si="1"/>
        <v>2110.2410378292734</v>
      </c>
    </row>
    <row r="52" spans="1:9" x14ac:dyDescent="0.25">
      <c r="A52" s="1">
        <v>43902</v>
      </c>
      <c r="B52" s="2">
        <v>51</v>
      </c>
      <c r="C52">
        <v>12462</v>
      </c>
      <c r="D52">
        <v>2700</v>
      </c>
      <c r="E52" s="2">
        <f t="shared" si="1"/>
        <v>2672.2298882967184</v>
      </c>
      <c r="I52">
        <f>(5198+2313)/2</f>
        <v>3755.5</v>
      </c>
    </row>
    <row r="53" spans="1:9" x14ac:dyDescent="0.25">
      <c r="A53" s="1">
        <v>43903</v>
      </c>
      <c r="B53" s="2">
        <v>52</v>
      </c>
      <c r="C53">
        <v>17660</v>
      </c>
      <c r="D53">
        <f t="shared" ref="D53:D67" si="2">C54-C53</f>
        <v>3497</v>
      </c>
      <c r="E53" s="2">
        <f t="shared" si="1"/>
        <v>3291.1815082126536</v>
      </c>
    </row>
    <row r="54" spans="1:9" x14ac:dyDescent="0.25">
      <c r="A54" s="1">
        <v>43904</v>
      </c>
      <c r="B54" s="2">
        <v>53</v>
      </c>
      <c r="C54">
        <v>21157</v>
      </c>
      <c r="D54">
        <f t="shared" si="2"/>
        <v>3590</v>
      </c>
      <c r="E54" s="2">
        <f t="shared" si="1"/>
        <v>3942.4492881321171</v>
      </c>
    </row>
    <row r="55" spans="1:9" x14ac:dyDescent="0.25">
      <c r="A55" s="1">
        <v>43905</v>
      </c>
      <c r="B55" s="2">
        <v>54</v>
      </c>
      <c r="C55">
        <v>24747</v>
      </c>
      <c r="D55">
        <f t="shared" si="2"/>
        <v>3233</v>
      </c>
      <c r="E55" s="2">
        <f t="shared" si="1"/>
        <v>4593.2138060751558</v>
      </c>
    </row>
    <row r="56" spans="1:9" x14ac:dyDescent="0.25">
      <c r="A56" s="1">
        <v>43906</v>
      </c>
      <c r="B56" s="2">
        <v>55</v>
      </c>
      <c r="C56">
        <v>27980</v>
      </c>
      <c r="D56">
        <f t="shared" si="2"/>
        <v>3526</v>
      </c>
      <c r="E56" s="2">
        <f t="shared" si="1"/>
        <v>5204.7931189592528</v>
      </c>
      <c r="I56">
        <f>5198/2</f>
        <v>2599</v>
      </c>
    </row>
    <row r="57" spans="1:9" x14ac:dyDescent="0.25">
      <c r="A57" s="1">
        <v>43907</v>
      </c>
      <c r="B57" s="2">
        <v>56</v>
      </c>
      <c r="C57">
        <v>31506</v>
      </c>
      <c r="D57">
        <f t="shared" si="2"/>
        <v>4207</v>
      </c>
      <c r="E57" s="2">
        <f t="shared" si="1"/>
        <v>5736.2298667998703</v>
      </c>
    </row>
    <row r="58" spans="1:9" x14ac:dyDescent="0.25">
      <c r="A58" s="1">
        <v>43908</v>
      </c>
      <c r="B58" s="2">
        <v>57</v>
      </c>
      <c r="C58">
        <v>35713</v>
      </c>
      <c r="D58">
        <f t="shared" si="2"/>
        <v>5322</v>
      </c>
      <c r="E58" s="2">
        <f t="shared" si="1"/>
        <v>6148.7365478939755</v>
      </c>
    </row>
    <row r="59" spans="1:9" x14ac:dyDescent="0.25">
      <c r="A59" s="1">
        <v>43909</v>
      </c>
      <c r="B59" s="2">
        <v>58</v>
      </c>
      <c r="C59">
        <v>41035</v>
      </c>
      <c r="D59">
        <f t="shared" si="2"/>
        <v>5986</v>
      </c>
      <c r="E59" s="2">
        <f t="shared" si="1"/>
        <v>6410.346258835456</v>
      </c>
    </row>
    <row r="60" spans="1:9" x14ac:dyDescent="0.25">
      <c r="A60" s="1">
        <v>43910</v>
      </c>
      <c r="B60" s="2">
        <v>59</v>
      </c>
      <c r="C60">
        <v>47021</v>
      </c>
      <c r="D60">
        <f t="shared" si="2"/>
        <v>6557</v>
      </c>
      <c r="E60" s="2">
        <f t="shared" si="1"/>
        <v>6500</v>
      </c>
    </row>
    <row r="61" spans="1:9" x14ac:dyDescent="0.25">
      <c r="A61" s="1">
        <v>43911</v>
      </c>
      <c r="B61" s="2">
        <v>60</v>
      </c>
      <c r="C61">
        <v>53578</v>
      </c>
      <c r="D61">
        <f t="shared" si="2"/>
        <v>5560</v>
      </c>
      <c r="E61" s="2">
        <f t="shared" si="1"/>
        <v>6410.346258835456</v>
      </c>
    </row>
    <row r="62" spans="1:9" x14ac:dyDescent="0.25">
      <c r="A62" s="1">
        <v>43912</v>
      </c>
      <c r="B62" s="2">
        <v>61</v>
      </c>
      <c r="C62">
        <v>59138</v>
      </c>
      <c r="D62">
        <f t="shared" si="2"/>
        <v>4789</v>
      </c>
      <c r="E62" s="2">
        <f t="shared" si="1"/>
        <v>6148.7365478939755</v>
      </c>
    </row>
    <row r="63" spans="1:9" x14ac:dyDescent="0.25">
      <c r="A63" s="1">
        <v>43913</v>
      </c>
      <c r="B63" s="2">
        <v>62</v>
      </c>
      <c r="C63">
        <v>63927</v>
      </c>
      <c r="D63">
        <f>C64-C63</f>
        <v>5249</v>
      </c>
      <c r="E63" s="2">
        <f t="shared" si="1"/>
        <v>5736.2298667998703</v>
      </c>
    </row>
    <row r="64" spans="1:9" x14ac:dyDescent="0.25">
      <c r="A64" s="1">
        <v>43914</v>
      </c>
      <c r="B64" s="2">
        <v>63</v>
      </c>
      <c r="C64">
        <v>69176</v>
      </c>
      <c r="D64">
        <f t="shared" si="2"/>
        <v>5210</v>
      </c>
      <c r="E64" s="2">
        <f t="shared" si="1"/>
        <v>5204.7931189592528</v>
      </c>
    </row>
    <row r="65" spans="1:5" x14ac:dyDescent="0.25">
      <c r="A65" s="1">
        <v>43915</v>
      </c>
      <c r="B65" s="2">
        <v>64</v>
      </c>
      <c r="C65">
        <v>74386</v>
      </c>
      <c r="D65">
        <f t="shared" si="2"/>
        <v>5614</v>
      </c>
      <c r="E65" s="2">
        <f t="shared" si="1"/>
        <v>4593.2138060751558</v>
      </c>
    </row>
    <row r="66" spans="1:5" x14ac:dyDescent="0.25">
      <c r="A66" s="1">
        <v>43916</v>
      </c>
      <c r="B66" s="2">
        <v>65</v>
      </c>
      <c r="C66">
        <v>80000</v>
      </c>
      <c r="D66">
        <f t="shared" si="2"/>
        <v>6498</v>
      </c>
      <c r="E66" s="2">
        <f t="shared" si="1"/>
        <v>3942.4492881321171</v>
      </c>
    </row>
    <row r="67" spans="1:5" x14ac:dyDescent="0.25">
      <c r="A67" s="1">
        <v>43917</v>
      </c>
      <c r="B67" s="2">
        <v>66</v>
      </c>
      <c r="C67">
        <v>86498</v>
      </c>
      <c r="E67" s="2">
        <f t="shared" ref="E67:E114" si="3">6500*EXP(-(B68-60)*(B68-60)/(2*6*6))</f>
        <v>3291.1815082126536</v>
      </c>
    </row>
    <row r="68" spans="1:5" x14ac:dyDescent="0.25">
      <c r="A68" s="1">
        <v>43918</v>
      </c>
      <c r="B68" s="2">
        <v>67</v>
      </c>
      <c r="E68" s="2">
        <f t="shared" si="3"/>
        <v>2672.2298882967184</v>
      </c>
    </row>
    <row r="69" spans="1:5" x14ac:dyDescent="0.25">
      <c r="A69" s="1">
        <v>43919</v>
      </c>
      <c r="B69" s="2">
        <v>68</v>
      </c>
      <c r="E69" s="2">
        <f t="shared" si="3"/>
        <v>2110.2410378292734</v>
      </c>
    </row>
    <row r="70" spans="1:5" x14ac:dyDescent="0.25">
      <c r="A70" s="1">
        <v>43920</v>
      </c>
      <c r="B70" s="2">
        <v>69</v>
      </c>
      <c r="E70" s="2">
        <f t="shared" si="3"/>
        <v>1620.7893570524254</v>
      </c>
    </row>
    <row r="71" spans="1:5" x14ac:dyDescent="0.25">
      <c r="A71" s="3">
        <v>43921</v>
      </c>
      <c r="B71" s="2">
        <v>70</v>
      </c>
      <c r="D71" s="4"/>
      <c r="E71" s="2">
        <f t="shared" si="3"/>
        <v>1210.7580140350558</v>
      </c>
    </row>
    <row r="72" spans="1:5" x14ac:dyDescent="0.25">
      <c r="A72" s="1">
        <v>43922</v>
      </c>
      <c r="B72" s="2">
        <v>71</v>
      </c>
      <c r="E72" s="2">
        <f t="shared" si="3"/>
        <v>879.67934103798257</v>
      </c>
    </row>
    <row r="73" spans="1:5" x14ac:dyDescent="0.25">
      <c r="A73" s="1">
        <v>43923</v>
      </c>
      <c r="B73" s="2">
        <v>72</v>
      </c>
      <c r="E73" s="2">
        <f t="shared" si="3"/>
        <v>621.62389141150095</v>
      </c>
    </row>
    <row r="74" spans="1:5" x14ac:dyDescent="0.25">
      <c r="A74" s="1">
        <v>43924</v>
      </c>
      <c r="B74" s="2">
        <v>73</v>
      </c>
      <c r="E74" s="2">
        <f t="shared" si="3"/>
        <v>427.23543600744807</v>
      </c>
    </row>
    <row r="75" spans="1:5" x14ac:dyDescent="0.25">
      <c r="A75" s="1">
        <v>43925</v>
      </c>
      <c r="B75" s="2">
        <v>74</v>
      </c>
      <c r="E75" s="2">
        <f t="shared" si="3"/>
        <v>285.59006855214824</v>
      </c>
    </row>
    <row r="76" spans="1:5" x14ac:dyDescent="0.25">
      <c r="A76" s="1">
        <v>43926</v>
      </c>
      <c r="B76" s="2">
        <v>75</v>
      </c>
      <c r="E76" s="2">
        <f t="shared" si="3"/>
        <v>185.67575509957746</v>
      </c>
    </row>
    <row r="77" spans="1:5" x14ac:dyDescent="0.25">
      <c r="A77" s="1">
        <v>43927</v>
      </c>
      <c r="B77" s="2">
        <v>76</v>
      </c>
      <c r="E77" s="2">
        <f t="shared" si="3"/>
        <v>117.40958722857829</v>
      </c>
    </row>
    <row r="78" spans="1:5" x14ac:dyDescent="0.25">
      <c r="A78" s="1">
        <v>43928</v>
      </c>
      <c r="B78" s="2">
        <v>77</v>
      </c>
      <c r="E78" s="2">
        <f t="shared" si="3"/>
        <v>72.208477498574993</v>
      </c>
    </row>
    <row r="79" spans="1:5" x14ac:dyDescent="0.25">
      <c r="A79" s="1">
        <v>43929</v>
      </c>
      <c r="B79" s="2">
        <v>78</v>
      </c>
      <c r="E79" s="2">
        <f t="shared" si="3"/>
        <v>43.192573337819091</v>
      </c>
    </row>
    <row r="80" spans="1:5" x14ac:dyDescent="0.25">
      <c r="A80" s="1">
        <v>43930</v>
      </c>
      <c r="B80" s="2">
        <v>79</v>
      </c>
      <c r="E80" s="2">
        <f t="shared" si="3"/>
        <v>25.128480906573248</v>
      </c>
    </row>
    <row r="81" spans="1:5" x14ac:dyDescent="0.25">
      <c r="A81" s="1">
        <v>43931</v>
      </c>
      <c r="B81" s="2">
        <v>80</v>
      </c>
      <c r="E81" s="2">
        <f t="shared" si="3"/>
        <v>14.218692268188754</v>
      </c>
    </row>
    <row r="82" spans="1:5" x14ac:dyDescent="0.25">
      <c r="A82" s="1">
        <v>43932</v>
      </c>
      <c r="B82" s="2">
        <v>81</v>
      </c>
      <c r="E82" s="2">
        <f t="shared" si="3"/>
        <v>7.8250899663833193</v>
      </c>
    </row>
    <row r="83" spans="1:5" x14ac:dyDescent="0.25">
      <c r="A83" s="1">
        <v>43933</v>
      </c>
      <c r="B83" s="2">
        <v>82</v>
      </c>
      <c r="E83" s="2">
        <f t="shared" si="3"/>
        <v>4.1884688336959526</v>
      </c>
    </row>
    <row r="84" spans="1:5" x14ac:dyDescent="0.25">
      <c r="A84" s="1">
        <v>43934</v>
      </c>
      <c r="B84" s="2">
        <v>83</v>
      </c>
      <c r="E84" s="2">
        <f t="shared" si="3"/>
        <v>2.180507081366327</v>
      </c>
    </row>
    <row r="85" spans="1:5" x14ac:dyDescent="0.25">
      <c r="A85" s="1">
        <v>43935</v>
      </c>
      <c r="B85" s="2">
        <v>84</v>
      </c>
      <c r="E85" s="2">
        <f t="shared" si="3"/>
        <v>1.1040683976491694</v>
      </c>
    </row>
    <row r="86" spans="1:5" x14ac:dyDescent="0.25">
      <c r="A86" s="1">
        <v>43936</v>
      </c>
      <c r="B86" s="2">
        <v>85</v>
      </c>
      <c r="E86" s="2">
        <f t="shared" si="3"/>
        <v>0.54371425699322895</v>
      </c>
    </row>
    <row r="87" spans="1:5" x14ac:dyDescent="0.25">
      <c r="A87" s="1">
        <v>43937</v>
      </c>
      <c r="B87" s="2">
        <v>86</v>
      </c>
      <c r="E87" s="2">
        <f t="shared" si="3"/>
        <v>0.26042443305418195</v>
      </c>
    </row>
    <row r="88" spans="1:5" x14ac:dyDescent="0.25">
      <c r="A88" s="1">
        <v>43938</v>
      </c>
      <c r="B88" s="2">
        <v>87</v>
      </c>
      <c r="E88" s="2">
        <f t="shared" si="3"/>
        <v>0.12131904923788371</v>
      </c>
    </row>
    <row r="89" spans="1:5" x14ac:dyDescent="0.25">
      <c r="A89" s="1">
        <v>43939</v>
      </c>
      <c r="B89" s="2">
        <v>88</v>
      </c>
      <c r="E89" s="2">
        <f t="shared" si="3"/>
        <v>5.4968328796557192E-2</v>
      </c>
    </row>
    <row r="90" spans="1:5" x14ac:dyDescent="0.25">
      <c r="A90" s="1">
        <v>43940</v>
      </c>
      <c r="B90" s="2">
        <v>89</v>
      </c>
      <c r="E90" s="2">
        <f t="shared" si="3"/>
        <v>2.4223245618511361E-2</v>
      </c>
    </row>
    <row r="91" spans="1:5" x14ac:dyDescent="0.25">
      <c r="A91" s="1">
        <v>43941</v>
      </c>
      <c r="B91" s="2">
        <v>90</v>
      </c>
      <c r="E91" s="2">
        <f t="shared" si="3"/>
        <v>1.0382176238423056E-2</v>
      </c>
    </row>
    <row r="92" spans="1:5" x14ac:dyDescent="0.25">
      <c r="A92" s="1">
        <v>43942</v>
      </c>
      <c r="B92" s="2">
        <v>91</v>
      </c>
      <c r="E92" s="2">
        <f t="shared" si="3"/>
        <v>4.3279349554072545E-3</v>
      </c>
    </row>
    <row r="93" spans="1:5" x14ac:dyDescent="0.25">
      <c r="A93" s="1">
        <v>43943</v>
      </c>
      <c r="B93" s="2">
        <v>92</v>
      </c>
      <c r="E93" s="2">
        <f t="shared" si="3"/>
        <v>1.7547260271859591E-3</v>
      </c>
    </row>
    <row r="94" spans="1:5" x14ac:dyDescent="0.25">
      <c r="A94" s="1">
        <v>43944</v>
      </c>
      <c r="B94" s="2">
        <v>93</v>
      </c>
      <c r="E94" s="2">
        <f t="shared" si="3"/>
        <v>6.9194914171994153E-4</v>
      </c>
    </row>
    <row r="95" spans="1:5" x14ac:dyDescent="0.25">
      <c r="A95" s="1">
        <v>43945</v>
      </c>
      <c r="B95" s="2">
        <v>94</v>
      </c>
      <c r="E95" s="2">
        <f t="shared" si="3"/>
        <v>2.6538434267426274E-4</v>
      </c>
    </row>
    <row r="96" spans="1:5" x14ac:dyDescent="0.25">
      <c r="A96" s="1">
        <v>43946</v>
      </c>
      <c r="B96" s="2">
        <v>95</v>
      </c>
      <c r="E96" s="2">
        <f t="shared" si="3"/>
        <v>9.8994868340632086E-5</v>
      </c>
    </row>
    <row r="97" spans="1:5" x14ac:dyDescent="0.25">
      <c r="A97" s="1">
        <v>43947</v>
      </c>
      <c r="B97" s="2">
        <v>96</v>
      </c>
      <c r="E97" s="2">
        <f t="shared" si="3"/>
        <v>3.5915865182383626E-5</v>
      </c>
    </row>
    <row r="98" spans="1:5" x14ac:dyDescent="0.25">
      <c r="A98" s="1">
        <v>43948</v>
      </c>
      <c r="B98" s="2">
        <v>97</v>
      </c>
      <c r="E98" s="2">
        <f t="shared" si="3"/>
        <v>1.2673490609112E-5</v>
      </c>
    </row>
    <row r="99" spans="1:5" x14ac:dyDescent="0.25">
      <c r="A99" s="1">
        <v>43949</v>
      </c>
      <c r="B99" s="2">
        <v>98</v>
      </c>
      <c r="E99" s="2">
        <f t="shared" si="3"/>
        <v>4.349530959340308E-6</v>
      </c>
    </row>
    <row r="100" spans="1:5" x14ac:dyDescent="0.25">
      <c r="A100" s="1">
        <v>43950</v>
      </c>
      <c r="B100" s="2">
        <v>99</v>
      </c>
      <c r="E100" s="2">
        <f t="shared" si="3"/>
        <v>1.451860433532058E-6</v>
      </c>
    </row>
    <row r="101" spans="1:5" x14ac:dyDescent="0.25">
      <c r="A101" s="1">
        <v>43951</v>
      </c>
      <c r="B101" s="2">
        <v>100</v>
      </c>
      <c r="E101" s="2">
        <f t="shared" si="3"/>
        <v>4.713500720061459E-7</v>
      </c>
    </row>
    <row r="102" spans="1:5" x14ac:dyDescent="0.25">
      <c r="A102" s="1">
        <v>43952</v>
      </c>
      <c r="B102" s="2">
        <v>101</v>
      </c>
      <c r="E102" s="2">
        <f t="shared" si="3"/>
        <v>1.4883276496696094E-7</v>
      </c>
    </row>
    <row r="103" spans="1:5" x14ac:dyDescent="0.25">
      <c r="A103" s="1">
        <v>43953</v>
      </c>
      <c r="B103" s="2">
        <v>102</v>
      </c>
      <c r="E103" s="2">
        <f t="shared" si="3"/>
        <v>4.5707744035464892E-8</v>
      </c>
    </row>
    <row r="104" spans="1:5" x14ac:dyDescent="0.25">
      <c r="A104" s="1">
        <v>43954</v>
      </c>
      <c r="B104" s="2">
        <v>103</v>
      </c>
      <c r="E104" s="2">
        <f t="shared" si="3"/>
        <v>1.3652660402759641E-8</v>
      </c>
    </row>
    <row r="105" spans="1:5" x14ac:dyDescent="0.25">
      <c r="A105" s="1">
        <v>43955</v>
      </c>
      <c r="B105" s="2">
        <v>104</v>
      </c>
      <c r="E105" s="2">
        <f t="shared" si="3"/>
        <v>3.9662588404434603E-9</v>
      </c>
    </row>
    <row r="106" spans="1:5" x14ac:dyDescent="0.25">
      <c r="A106" s="1">
        <v>43956</v>
      </c>
      <c r="B106" s="2">
        <v>105</v>
      </c>
      <c r="E106" s="2">
        <f t="shared" si="3"/>
        <v>1.1206786103730828E-9</v>
      </c>
    </row>
    <row r="107" spans="1:5" x14ac:dyDescent="0.25">
      <c r="A107" s="1">
        <v>43957</v>
      </c>
      <c r="B107" s="2">
        <v>106</v>
      </c>
      <c r="E107" s="2">
        <f t="shared" si="3"/>
        <v>3.0797635675872733E-10</v>
      </c>
    </row>
    <row r="108" spans="1:5" x14ac:dyDescent="0.25">
      <c r="A108" s="1">
        <v>43958</v>
      </c>
      <c r="B108" s="2">
        <v>107</v>
      </c>
      <c r="E108" s="2">
        <f t="shared" si="3"/>
        <v>8.2317076069112141E-11</v>
      </c>
    </row>
    <row r="109" spans="1:5" x14ac:dyDescent="0.25">
      <c r="A109" s="1">
        <v>43959</v>
      </c>
      <c r="B109" s="2">
        <v>108</v>
      </c>
      <c r="E109" s="2">
        <f t="shared" si="3"/>
        <v>2.1399260162621202E-11</v>
      </c>
    </row>
    <row r="110" spans="1:5" x14ac:dyDescent="0.25">
      <c r="A110" s="1">
        <v>43960</v>
      </c>
      <c r="B110" s="2">
        <v>109</v>
      </c>
      <c r="E110" s="2">
        <f t="shared" si="3"/>
        <v>5.4105802900377577E-12</v>
      </c>
    </row>
    <row r="111" spans="1:5" x14ac:dyDescent="0.25">
      <c r="A111" s="1">
        <v>43961</v>
      </c>
      <c r="B111" s="2">
        <v>110</v>
      </c>
      <c r="E111" s="2">
        <f t="shared" si="3"/>
        <v>1.3305316135567328E-12</v>
      </c>
    </row>
    <row r="112" spans="1:5" x14ac:dyDescent="0.25">
      <c r="A112" s="1">
        <v>43962</v>
      </c>
      <c r="B112" s="2">
        <v>111</v>
      </c>
      <c r="E112" s="2">
        <f t="shared" si="3"/>
        <v>3.1823124219809518E-13</v>
      </c>
    </row>
    <row r="113" spans="1:5" x14ac:dyDescent="0.25">
      <c r="A113" s="1">
        <v>43963</v>
      </c>
      <c r="B113" s="2">
        <v>112</v>
      </c>
      <c r="E113" s="2">
        <f t="shared" si="3"/>
        <v>7.4028115623685151E-14</v>
      </c>
    </row>
    <row r="114" spans="1:5" x14ac:dyDescent="0.25">
      <c r="A114" s="1">
        <v>43964</v>
      </c>
      <c r="B114" s="2">
        <v>113</v>
      </c>
      <c r="E114" s="2">
        <f t="shared" si="3"/>
        <v>1.2536874011765466E-18</v>
      </c>
    </row>
    <row r="115" spans="1:5" x14ac:dyDescent="0.25">
      <c r="E115" s="2">
        <f>SUM(E2:E114)</f>
        <v>97758.502710609013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workbookViewId="0">
      <selection activeCell="L2" sqref="L2"/>
    </sheetView>
  </sheetViews>
  <sheetFormatPr baseColWidth="10" defaultRowHeight="15" x14ac:dyDescent="0.25"/>
  <cols>
    <col min="3" max="3" width="15" customWidth="1"/>
    <col min="4" max="4" width="13.7109375" customWidth="1"/>
    <col min="5" max="5" width="21.140625" style="2" customWidth="1"/>
    <col min="7" max="7" width="22.7109375" customWidth="1"/>
    <col min="8" max="8" width="20.5703125" customWidth="1"/>
  </cols>
  <sheetData>
    <row r="1" spans="1:12" x14ac:dyDescent="0.25">
      <c r="A1" t="s">
        <v>491</v>
      </c>
      <c r="C1" t="s">
        <v>493</v>
      </c>
      <c r="D1" t="s">
        <v>492</v>
      </c>
      <c r="E1" s="2" t="s">
        <v>494</v>
      </c>
      <c r="G1" s="2" t="s">
        <v>495</v>
      </c>
      <c r="H1" s="2" t="s">
        <v>496</v>
      </c>
      <c r="K1" t="s">
        <v>497</v>
      </c>
      <c r="L1">
        <v>0.75</v>
      </c>
    </row>
    <row r="2" spans="1:12" x14ac:dyDescent="0.25">
      <c r="A2" s="1">
        <v>43852</v>
      </c>
      <c r="B2">
        <v>1</v>
      </c>
      <c r="C2">
        <v>0</v>
      </c>
      <c r="D2">
        <v>0</v>
      </c>
      <c r="E2" s="2">
        <f>15000/(PI()*$L$1*(1+(B2-$L$2)/$L$1*(B2-$L$2)/$L$1))</f>
        <v>0.75206116050511673</v>
      </c>
      <c r="G2" s="2">
        <f>8000*EXP(-(B2-70)*(B2-70)/(2*7*7))</f>
        <v>6.3731626739298026E-18</v>
      </c>
      <c r="H2" s="2">
        <f>20000*EXP(-(B2-70)*(B2-70)/(2*7*7))</f>
        <v>1.5932906684824508E-17</v>
      </c>
      <c r="I2" s="2">
        <f>ABS(E2-D2)</f>
        <v>0.75206116050511673</v>
      </c>
      <c r="K2" t="s">
        <v>498</v>
      </c>
      <c r="L2">
        <v>70</v>
      </c>
    </row>
    <row r="3" spans="1:12" x14ac:dyDescent="0.25">
      <c r="A3" s="1">
        <v>43853</v>
      </c>
      <c r="B3">
        <v>2</v>
      </c>
      <c r="C3">
        <v>0</v>
      </c>
      <c r="D3">
        <f>C3-C2</f>
        <v>0</v>
      </c>
      <c r="E3" s="2">
        <f t="shared" ref="E3:E66" si="0">15000/(PI()*$L$1*(1+(B3-$L$2)/$L$1*(B3-$L$2)/$L$1))</f>
        <v>0.77434053914670731</v>
      </c>
      <c r="G3" s="2">
        <f t="shared" ref="G3:G66" si="1">8000*EXP(-(B3-70)*(B3-70)/(2*7*7))</f>
        <v>2.5791759073999318E-17</v>
      </c>
      <c r="H3" s="2">
        <f t="shared" ref="H3:H66" si="2">20000*EXP(-(B3-70)*(B3-70)/(2*7*7))</f>
        <v>6.4479397684998297E-17</v>
      </c>
      <c r="I3" s="2">
        <f t="shared" ref="I3:I61" si="3">ABS(E3-D3)</f>
        <v>0.77434053914670731</v>
      </c>
    </row>
    <row r="4" spans="1:12" x14ac:dyDescent="0.25">
      <c r="A4" s="1">
        <v>43854</v>
      </c>
      <c r="B4">
        <v>3</v>
      </c>
      <c r="C4">
        <v>0</v>
      </c>
      <c r="D4">
        <f t="shared" ref="D4:D61" si="4">C4-C3</f>
        <v>0</v>
      </c>
      <c r="E4" s="2">
        <f t="shared" si="0"/>
        <v>0.79762476178194308</v>
      </c>
      <c r="G4" s="2">
        <f t="shared" si="1"/>
        <v>1.0226894363380282E-16</v>
      </c>
      <c r="H4" s="2">
        <f t="shared" si="2"/>
        <v>2.5567235908450704E-16</v>
      </c>
      <c r="I4" s="2">
        <f t="shared" si="3"/>
        <v>0.79762476178194308</v>
      </c>
    </row>
    <row r="5" spans="1:12" x14ac:dyDescent="0.25">
      <c r="A5" s="1">
        <v>43855</v>
      </c>
      <c r="B5">
        <v>4</v>
      </c>
      <c r="C5">
        <v>0</v>
      </c>
      <c r="D5">
        <f t="shared" si="4"/>
        <v>0</v>
      </c>
      <c r="E5" s="2">
        <f t="shared" si="0"/>
        <v>0.82197517413503074</v>
      </c>
      <c r="G5" s="2">
        <f t="shared" si="1"/>
        <v>3.9732274206215115E-16</v>
      </c>
      <c r="H5" s="2">
        <f t="shared" si="2"/>
        <v>9.9330685515537793E-16</v>
      </c>
      <c r="I5" s="2">
        <f t="shared" si="3"/>
        <v>0.82197517413503074</v>
      </c>
    </row>
    <row r="6" spans="1:12" x14ac:dyDescent="0.25">
      <c r="A6" s="1">
        <v>43856</v>
      </c>
      <c r="B6">
        <v>5</v>
      </c>
      <c r="C6">
        <v>0</v>
      </c>
      <c r="D6">
        <f t="shared" si="4"/>
        <v>0</v>
      </c>
      <c r="E6" s="2">
        <f t="shared" si="0"/>
        <v>0.84745787562428554</v>
      </c>
      <c r="G6" s="2">
        <f t="shared" si="1"/>
        <v>1.5124461660776203E-15</v>
      </c>
      <c r="H6" s="2">
        <f t="shared" si="2"/>
        <v>3.7811154151940505E-15</v>
      </c>
      <c r="I6" s="2">
        <f t="shared" si="3"/>
        <v>0.84745787562428554</v>
      </c>
    </row>
    <row r="7" spans="1:12" x14ac:dyDescent="0.25">
      <c r="A7" s="1">
        <v>43857</v>
      </c>
      <c r="B7">
        <v>6</v>
      </c>
      <c r="C7">
        <v>0</v>
      </c>
      <c r="D7">
        <f t="shared" si="4"/>
        <v>0</v>
      </c>
      <c r="E7" s="2">
        <f t="shared" si="0"/>
        <v>0.87414416832835962</v>
      </c>
      <c r="G7" s="2">
        <f t="shared" si="1"/>
        <v>5.6409632967717377E-15</v>
      </c>
      <c r="H7" s="2">
        <f t="shared" si="2"/>
        <v>1.4102408241929345E-14</v>
      </c>
      <c r="I7" s="2">
        <f t="shared" si="3"/>
        <v>0.87414416832835962</v>
      </c>
    </row>
    <row r="8" spans="1:12" x14ac:dyDescent="0.25">
      <c r="A8" s="1">
        <v>43858</v>
      </c>
      <c r="B8">
        <v>7</v>
      </c>
      <c r="C8">
        <v>0</v>
      </c>
      <c r="D8">
        <f t="shared" si="4"/>
        <v>0</v>
      </c>
      <c r="E8" s="2">
        <f t="shared" si="0"/>
        <v>0.90211105621026133</v>
      </c>
      <c r="G8" s="2">
        <f t="shared" si="1"/>
        <v>2.0614056873239849E-14</v>
      </c>
      <c r="H8" s="2">
        <f t="shared" si="2"/>
        <v>5.1535142183099619E-14</v>
      </c>
      <c r="I8" s="2">
        <f t="shared" si="3"/>
        <v>0.90211105621026133</v>
      </c>
    </row>
    <row r="9" spans="1:12" x14ac:dyDescent="0.25">
      <c r="A9" s="1">
        <v>43859</v>
      </c>
      <c r="B9">
        <v>8</v>
      </c>
      <c r="C9">
        <v>0</v>
      </c>
      <c r="D9">
        <f t="shared" si="4"/>
        <v>0</v>
      </c>
      <c r="E9" s="2">
        <f t="shared" si="0"/>
        <v>0.93144180113280639</v>
      </c>
      <c r="G9" s="2">
        <f t="shared" si="1"/>
        <v>7.3809202551644646E-14</v>
      </c>
      <c r="H9" s="2">
        <f t="shared" si="2"/>
        <v>1.8452300637911161E-13</v>
      </c>
      <c r="I9" s="2">
        <f t="shared" si="3"/>
        <v>0.93144180113280639</v>
      </c>
    </row>
    <row r="10" spans="1:12" x14ac:dyDescent="0.25">
      <c r="A10" s="1">
        <v>43860</v>
      </c>
      <c r="B10">
        <v>9</v>
      </c>
      <c r="C10">
        <v>0</v>
      </c>
      <c r="D10">
        <f t="shared" si="4"/>
        <v>0</v>
      </c>
      <c r="E10" s="2">
        <f t="shared" si="0"/>
        <v>0.96222654317041445</v>
      </c>
      <c r="G10" s="2">
        <f t="shared" si="1"/>
        <v>2.5893717390286199E-13</v>
      </c>
      <c r="H10" s="2">
        <f t="shared" si="2"/>
        <v>6.4734293475715504E-13</v>
      </c>
      <c r="I10" s="2">
        <f t="shared" si="3"/>
        <v>0.96222654317041445</v>
      </c>
    </row>
    <row r="11" spans="1:12" x14ac:dyDescent="0.25">
      <c r="A11" s="1">
        <v>43861</v>
      </c>
      <c r="B11">
        <v>10</v>
      </c>
      <c r="C11">
        <v>0</v>
      </c>
      <c r="D11">
        <f t="shared" si="4"/>
        <v>0</v>
      </c>
      <c r="E11" s="2">
        <f t="shared" si="0"/>
        <v>0.99456299385655578</v>
      </c>
      <c r="G11" s="2">
        <f t="shared" si="1"/>
        <v>8.9005151050352779E-13</v>
      </c>
      <c r="H11" s="2">
        <f t="shared" si="2"/>
        <v>2.2251287762588194E-12</v>
      </c>
      <c r="I11" s="2">
        <f t="shared" si="3"/>
        <v>0.99456299385655578</v>
      </c>
    </row>
    <row r="12" spans="1:12" x14ac:dyDescent="0.25">
      <c r="A12" s="1">
        <v>43862</v>
      </c>
      <c r="B12">
        <v>11</v>
      </c>
      <c r="C12">
        <v>1</v>
      </c>
      <c r="D12">
        <f t="shared" si="4"/>
        <v>1</v>
      </c>
      <c r="E12" s="2">
        <f t="shared" si="0"/>
        <v>1.0285572123343023</v>
      </c>
      <c r="G12" s="2">
        <f t="shared" si="1"/>
        <v>2.9975934197592513E-12</v>
      </c>
      <c r="H12" s="2">
        <f t="shared" si="2"/>
        <v>7.4939835493981295E-12</v>
      </c>
      <c r="I12" s="2">
        <f t="shared" si="3"/>
        <v>2.8557212334302307E-2</v>
      </c>
    </row>
    <row r="13" spans="1:12" x14ac:dyDescent="0.25">
      <c r="A13" s="1">
        <v>43863</v>
      </c>
      <c r="B13">
        <v>12</v>
      </c>
      <c r="C13">
        <v>1</v>
      </c>
      <c r="D13">
        <f t="shared" si="4"/>
        <v>0</v>
      </c>
      <c r="E13" s="2">
        <f t="shared" si="0"/>
        <v>1.0643244759363648</v>
      </c>
      <c r="G13" s="2">
        <f t="shared" si="1"/>
        <v>9.8916139691309657E-12</v>
      </c>
      <c r="H13" s="2">
        <f t="shared" si="2"/>
        <v>2.4729034922827416E-11</v>
      </c>
      <c r="I13" s="2">
        <f t="shared" si="3"/>
        <v>1.0643244759363648</v>
      </c>
    </row>
    <row r="14" spans="1:12" x14ac:dyDescent="0.25">
      <c r="A14" s="1">
        <v>43864</v>
      </c>
      <c r="B14">
        <v>13</v>
      </c>
      <c r="C14">
        <v>1</v>
      </c>
      <c r="D14">
        <f t="shared" si="4"/>
        <v>0</v>
      </c>
      <c r="E14" s="2">
        <f t="shared" si="0"/>
        <v>1.1019902585556196</v>
      </c>
      <c r="G14" s="2">
        <f t="shared" si="1"/>
        <v>3.1981471263985695E-11</v>
      </c>
      <c r="H14" s="2">
        <f t="shared" si="2"/>
        <v>7.9953678159964241E-11</v>
      </c>
      <c r="I14" s="2">
        <f t="shared" si="3"/>
        <v>1.1019902585556196</v>
      </c>
    </row>
    <row r="15" spans="1:12" x14ac:dyDescent="0.25">
      <c r="A15" s="1">
        <v>43865</v>
      </c>
      <c r="B15">
        <v>14</v>
      </c>
      <c r="C15">
        <v>1</v>
      </c>
      <c r="D15">
        <f t="shared" si="4"/>
        <v>0</v>
      </c>
      <c r="E15" s="2">
        <f t="shared" si="0"/>
        <v>1.1416913323320177</v>
      </c>
      <c r="G15" s="2">
        <f t="shared" si="1"/>
        <v>1.0131332439275341E-10</v>
      </c>
      <c r="H15" s="2">
        <f t="shared" si="2"/>
        <v>2.5328331098188349E-10</v>
      </c>
      <c r="I15" s="2">
        <f t="shared" si="3"/>
        <v>1.1416913323320177</v>
      </c>
    </row>
    <row r="16" spans="1:12" x14ac:dyDescent="0.25">
      <c r="A16" s="1">
        <v>43866</v>
      </c>
      <c r="B16">
        <v>15</v>
      </c>
      <c r="C16">
        <v>1</v>
      </c>
      <c r="D16">
        <f t="shared" si="4"/>
        <v>0</v>
      </c>
      <c r="E16" s="2">
        <f t="shared" si="0"/>
        <v>1.1835770107435049</v>
      </c>
      <c r="G16" s="2">
        <f t="shared" si="1"/>
        <v>3.1446443887726863E-10</v>
      </c>
      <c r="H16" s="2">
        <f t="shared" si="2"/>
        <v>7.861610971931716E-10</v>
      </c>
      <c r="I16" s="2">
        <f t="shared" si="3"/>
        <v>1.1835770107435049</v>
      </c>
    </row>
    <row r="17" spans="1:9" x14ac:dyDescent="0.25">
      <c r="A17" s="1">
        <v>43867</v>
      </c>
      <c r="B17">
        <v>16</v>
      </c>
      <c r="C17">
        <v>1</v>
      </c>
      <c r="D17">
        <f t="shared" si="4"/>
        <v>0</v>
      </c>
      <c r="E17" s="2">
        <f t="shared" si="0"/>
        <v>1.2278105542287008</v>
      </c>
      <c r="G17" s="2">
        <f t="shared" si="1"/>
        <v>9.5634229274678091E-10</v>
      </c>
      <c r="H17" s="2">
        <f t="shared" si="2"/>
        <v>2.390855731866952E-9</v>
      </c>
      <c r="I17" s="2">
        <f t="shared" si="3"/>
        <v>1.2278105542287008</v>
      </c>
    </row>
    <row r="18" spans="1:9" x14ac:dyDescent="0.25">
      <c r="A18" s="1">
        <v>43868</v>
      </c>
      <c r="B18">
        <v>17</v>
      </c>
      <c r="C18">
        <v>1</v>
      </c>
      <c r="D18">
        <f t="shared" si="4"/>
        <v>0</v>
      </c>
      <c r="E18" s="2">
        <f t="shared" si="0"/>
        <v>1.274570763087721</v>
      </c>
      <c r="G18" s="2">
        <f t="shared" si="1"/>
        <v>2.8496533391201528E-9</v>
      </c>
      <c r="H18" s="2">
        <f t="shared" si="2"/>
        <v>7.1241333478003821E-9</v>
      </c>
      <c r="I18" s="2">
        <f t="shared" si="3"/>
        <v>1.274570763087721</v>
      </c>
    </row>
    <row r="19" spans="1:9" x14ac:dyDescent="0.25">
      <c r="A19" s="1">
        <v>43869</v>
      </c>
      <c r="B19">
        <v>18</v>
      </c>
      <c r="C19">
        <v>1</v>
      </c>
      <c r="D19">
        <f t="shared" si="4"/>
        <v>0</v>
      </c>
      <c r="E19" s="2">
        <f t="shared" si="0"/>
        <v>1.3240537867280366</v>
      </c>
      <c r="G19" s="2">
        <f t="shared" si="1"/>
        <v>8.3196977239283241E-9</v>
      </c>
      <c r="H19" s="2">
        <f t="shared" si="2"/>
        <v>2.0799244309820811E-8</v>
      </c>
      <c r="I19" s="2">
        <f t="shared" si="3"/>
        <v>1.3240537867280366</v>
      </c>
    </row>
    <row r="20" spans="1:9" x14ac:dyDescent="0.25">
      <c r="A20" s="1">
        <v>43870</v>
      </c>
      <c r="B20">
        <v>19</v>
      </c>
      <c r="C20">
        <v>2</v>
      </c>
      <c r="D20">
        <f t="shared" si="4"/>
        <v>1</v>
      </c>
      <c r="E20" s="2">
        <f t="shared" si="0"/>
        <v>1.3764751834974733</v>
      </c>
      <c r="G20" s="2">
        <f t="shared" si="1"/>
        <v>2.379906587786021E-8</v>
      </c>
      <c r="H20" s="2">
        <f t="shared" si="2"/>
        <v>5.9497664694650522E-8</v>
      </c>
      <c r="I20" s="2">
        <f t="shared" si="3"/>
        <v>0.37647518349747333</v>
      </c>
    </row>
    <row r="21" spans="1:9" x14ac:dyDescent="0.25">
      <c r="A21" s="1">
        <v>43871</v>
      </c>
      <c r="B21">
        <v>20</v>
      </c>
      <c r="C21">
        <v>2</v>
      </c>
      <c r="D21">
        <f t="shared" si="4"/>
        <v>0</v>
      </c>
      <c r="E21" s="2">
        <f t="shared" si="0"/>
        <v>1.4320722715659557</v>
      </c>
      <c r="G21" s="2">
        <f t="shared" si="1"/>
        <v>6.6703576753609286E-8</v>
      </c>
      <c r="H21" s="2">
        <f t="shared" si="2"/>
        <v>1.6675894188402324E-7</v>
      </c>
      <c r="I21" s="2">
        <f t="shared" si="3"/>
        <v>1.4320722715659557</v>
      </c>
    </row>
    <row r="22" spans="1:9" x14ac:dyDescent="0.25">
      <c r="A22" s="1">
        <v>43872</v>
      </c>
      <c r="B22">
        <v>21</v>
      </c>
      <c r="C22">
        <v>2</v>
      </c>
      <c r="D22">
        <f t="shared" si="4"/>
        <v>0</v>
      </c>
      <c r="E22" s="2">
        <f t="shared" si="0"/>
        <v>1.4911068188180177</v>
      </c>
      <c r="G22" s="2">
        <f t="shared" si="1"/>
        <v>1.8317878765164423E-7</v>
      </c>
      <c r="H22" s="2">
        <f t="shared" si="2"/>
        <v>4.579469691291106E-7</v>
      </c>
      <c r="I22" s="2">
        <f t="shared" si="3"/>
        <v>1.4911068188180177</v>
      </c>
    </row>
    <row r="23" spans="1:9" x14ac:dyDescent="0.25">
      <c r="A23" s="1">
        <v>43873</v>
      </c>
      <c r="B23">
        <v>22</v>
      </c>
      <c r="C23">
        <v>2</v>
      </c>
      <c r="D23">
        <f t="shared" si="4"/>
        <v>0</v>
      </c>
      <c r="E23" s="2">
        <f t="shared" si="0"/>
        <v>1.5538681287956588</v>
      </c>
      <c r="G23" s="2">
        <f t="shared" si="1"/>
        <v>4.928764706317455E-7</v>
      </c>
      <c r="H23" s="2">
        <f t="shared" si="2"/>
        <v>1.2321911765793638E-6</v>
      </c>
      <c r="I23" s="2">
        <f t="shared" si="3"/>
        <v>1.5538681287956588</v>
      </c>
    </row>
    <row r="24" spans="1:9" x14ac:dyDescent="0.25">
      <c r="A24" s="1">
        <v>43874</v>
      </c>
      <c r="B24">
        <v>23</v>
      </c>
      <c r="C24">
        <v>2</v>
      </c>
      <c r="D24">
        <f t="shared" si="4"/>
        <v>0</v>
      </c>
      <c r="E24" s="2">
        <f t="shared" si="0"/>
        <v>1.6206765907584175</v>
      </c>
      <c r="G24" s="2">
        <f t="shared" si="1"/>
        <v>1.2993849694480953E-6</v>
      </c>
      <c r="H24" s="2">
        <f t="shared" si="2"/>
        <v>3.2484624236202382E-6</v>
      </c>
      <c r="I24" s="2">
        <f t="shared" si="3"/>
        <v>1.6206765907584175</v>
      </c>
    </row>
    <row r="25" spans="1:9" x14ac:dyDescent="0.25">
      <c r="A25" s="1">
        <v>43875</v>
      </c>
      <c r="B25">
        <v>24</v>
      </c>
      <c r="C25">
        <v>2</v>
      </c>
      <c r="D25">
        <f t="shared" si="4"/>
        <v>0</v>
      </c>
      <c r="E25" s="2">
        <f t="shared" si="0"/>
        <v>1.6918877753752348</v>
      </c>
      <c r="G25" s="2">
        <f t="shared" si="1"/>
        <v>3.3564056149886581E-6</v>
      </c>
      <c r="H25" s="2">
        <f t="shared" si="2"/>
        <v>8.3910140374716447E-6</v>
      </c>
      <c r="I25" s="2">
        <f t="shared" si="3"/>
        <v>1.6918877753752348</v>
      </c>
    </row>
    <row r="26" spans="1:9" x14ac:dyDescent="0.25">
      <c r="A26" s="1">
        <v>43876</v>
      </c>
      <c r="B26">
        <v>25</v>
      </c>
      <c r="C26">
        <v>2</v>
      </c>
      <c r="D26">
        <f t="shared" si="4"/>
        <v>0</v>
      </c>
      <c r="E26" s="2">
        <f t="shared" si="0"/>
        <v>1.7678971740282736</v>
      </c>
      <c r="G26" s="2">
        <f t="shared" si="1"/>
        <v>8.4946968815503505E-6</v>
      </c>
      <c r="H26" s="2">
        <f t="shared" si="2"/>
        <v>2.1236742203875875E-5</v>
      </c>
      <c r="I26" s="2">
        <f t="shared" si="3"/>
        <v>1.7678971740282736</v>
      </c>
    </row>
    <row r="27" spans="1:9" x14ac:dyDescent="0.25">
      <c r="A27" s="1">
        <v>43877</v>
      </c>
      <c r="B27">
        <v>26</v>
      </c>
      <c r="C27">
        <v>2</v>
      </c>
      <c r="D27">
        <f t="shared" si="4"/>
        <v>0</v>
      </c>
      <c r="E27" s="2">
        <f t="shared" si="0"/>
        <v>1.8491456999542466</v>
      </c>
      <c r="G27" s="2">
        <f t="shared" si="1"/>
        <v>2.1064840799314003E-5</v>
      </c>
      <c r="H27" s="2">
        <f t="shared" si="2"/>
        <v>5.2662101998285006E-5</v>
      </c>
      <c r="I27" s="2">
        <f t="shared" si="3"/>
        <v>1.8491456999542466</v>
      </c>
    </row>
    <row r="28" spans="1:9" x14ac:dyDescent="0.25">
      <c r="A28" s="1">
        <v>43878</v>
      </c>
      <c r="B28">
        <v>27</v>
      </c>
      <c r="C28">
        <v>2</v>
      </c>
      <c r="D28">
        <f t="shared" si="4"/>
        <v>0</v>
      </c>
      <c r="E28" s="2">
        <f t="shared" si="0"/>
        <v>1.9361260944507932</v>
      </c>
      <c r="G28" s="2">
        <f t="shared" si="1"/>
        <v>5.1180594158163968E-5</v>
      </c>
      <c r="H28" s="2">
        <f t="shared" si="2"/>
        <v>1.2795148539540994E-4</v>
      </c>
      <c r="I28" s="2">
        <f t="shared" si="3"/>
        <v>1.9361260944507932</v>
      </c>
    </row>
    <row r="29" spans="1:9" x14ac:dyDescent="0.25">
      <c r="A29" s="1">
        <v>43879</v>
      </c>
      <c r="B29">
        <v>28</v>
      </c>
      <c r="C29">
        <v>2</v>
      </c>
      <c r="D29">
        <f t="shared" si="4"/>
        <v>0</v>
      </c>
      <c r="E29" s="2">
        <f t="shared" si="0"/>
        <v>2.0293904123926723</v>
      </c>
      <c r="G29" s="2">
        <f t="shared" si="1"/>
        <v>1.2183983795770103E-4</v>
      </c>
      <c r="H29" s="2">
        <f t="shared" si="2"/>
        <v>3.0459959489425258E-4</v>
      </c>
      <c r="I29" s="2">
        <f t="shared" si="3"/>
        <v>2.0293904123926723</v>
      </c>
    </row>
    <row r="30" spans="1:9" x14ac:dyDescent="0.25">
      <c r="A30" s="1">
        <v>43880</v>
      </c>
      <c r="B30">
        <v>29</v>
      </c>
      <c r="C30">
        <v>2</v>
      </c>
      <c r="D30">
        <f t="shared" si="4"/>
        <v>0</v>
      </c>
      <c r="E30" s="2">
        <f t="shared" si="0"/>
        <v>2.1295587999658925</v>
      </c>
      <c r="G30" s="2">
        <f t="shared" si="1"/>
        <v>2.8419088826022343E-4</v>
      </c>
      <c r="H30" s="2">
        <f t="shared" si="2"/>
        <v>7.1047722065055864E-4</v>
      </c>
      <c r="I30" s="2">
        <f t="shared" si="3"/>
        <v>2.1295587999658925</v>
      </c>
    </row>
    <row r="31" spans="1:9" x14ac:dyDescent="0.25">
      <c r="A31" s="1">
        <v>43881</v>
      </c>
      <c r="B31">
        <v>30</v>
      </c>
      <c r="C31">
        <v>2</v>
      </c>
      <c r="D31">
        <f t="shared" si="4"/>
        <v>0</v>
      </c>
      <c r="E31" s="2">
        <f t="shared" si="0"/>
        <v>2.237329825962838</v>
      </c>
      <c r="G31" s="2">
        <f t="shared" si="1"/>
        <v>6.4948306793152419E-4</v>
      </c>
      <c r="H31" s="2">
        <f t="shared" si="2"/>
        <v>1.6237076698288105E-3</v>
      </c>
      <c r="I31" s="2">
        <f t="shared" si="3"/>
        <v>2.237329825962838</v>
      </c>
    </row>
    <row r="32" spans="1:9" x14ac:dyDescent="0.25">
      <c r="A32" s="1">
        <v>43882</v>
      </c>
      <c r="B32">
        <v>31</v>
      </c>
      <c r="C32">
        <v>2</v>
      </c>
      <c r="D32">
        <f t="shared" si="4"/>
        <v>0</v>
      </c>
      <c r="E32" s="2">
        <f t="shared" si="0"/>
        <v>2.353492688974423</v>
      </c>
      <c r="G32" s="2">
        <f t="shared" si="1"/>
        <v>1.4543279972566014E-3</v>
      </c>
      <c r="H32" s="2">
        <f t="shared" si="2"/>
        <v>3.6358199931415037E-3</v>
      </c>
      <c r="I32" s="2">
        <f t="shared" si="3"/>
        <v>2.353492688974423</v>
      </c>
    </row>
    <row r="33" spans="1:9" x14ac:dyDescent="0.25">
      <c r="A33" s="1">
        <v>43883</v>
      </c>
      <c r="B33">
        <v>32</v>
      </c>
      <c r="C33">
        <v>2</v>
      </c>
      <c r="D33">
        <f t="shared" si="4"/>
        <v>0</v>
      </c>
      <c r="E33" s="2">
        <f t="shared" si="0"/>
        <v>2.4789417000425011</v>
      </c>
      <c r="G33" s="2">
        <f t="shared" si="1"/>
        <v>3.1907570937229355E-3</v>
      </c>
      <c r="H33" s="2">
        <f t="shared" si="2"/>
        <v>7.9768927343073382E-3</v>
      </c>
      <c r="I33" s="2">
        <f t="shared" si="3"/>
        <v>2.4789417000425011</v>
      </c>
    </row>
    <row r="34" spans="1:9" x14ac:dyDescent="0.25">
      <c r="A34" s="1">
        <v>43884</v>
      </c>
      <c r="B34">
        <v>33</v>
      </c>
      <c r="C34">
        <v>2</v>
      </c>
      <c r="D34">
        <f t="shared" si="4"/>
        <v>0</v>
      </c>
      <c r="E34" s="2">
        <f t="shared" si="0"/>
        <v>2.6146935386794286</v>
      </c>
      <c r="G34" s="2">
        <f t="shared" si="1"/>
        <v>6.8590184234694294E-3</v>
      </c>
      <c r="H34" s="2">
        <f t="shared" si="2"/>
        <v>1.7147546058673573E-2</v>
      </c>
      <c r="I34" s="2">
        <f t="shared" si="3"/>
        <v>2.6146935386794286</v>
      </c>
    </row>
    <row r="35" spans="1:9" x14ac:dyDescent="0.25">
      <c r="A35" s="1">
        <v>43885</v>
      </c>
      <c r="B35">
        <v>34</v>
      </c>
      <c r="C35">
        <v>2</v>
      </c>
      <c r="D35">
        <f t="shared" si="4"/>
        <v>0</v>
      </c>
      <c r="E35" s="2">
        <f t="shared" si="0"/>
        <v>2.7619079061500278</v>
      </c>
      <c r="G35" s="2">
        <f t="shared" si="1"/>
        <v>1.444664638768743E-2</v>
      </c>
      <c r="H35" s="2">
        <f t="shared" si="2"/>
        <v>3.6116615969218571E-2</v>
      </c>
      <c r="I35" s="2">
        <f t="shared" si="3"/>
        <v>2.7619079061500278</v>
      </c>
    </row>
    <row r="36" spans="1:9" x14ac:dyDescent="0.25">
      <c r="A36" s="1">
        <v>43886</v>
      </c>
      <c r="B36">
        <v>35</v>
      </c>
      <c r="C36">
        <v>6</v>
      </c>
      <c r="D36">
        <f t="shared" si="4"/>
        <v>4</v>
      </c>
      <c r="E36" s="2">
        <f t="shared" si="0"/>
        <v>2.9219123623378205</v>
      </c>
      <c r="F36">
        <v>1</v>
      </c>
      <c r="G36" s="2">
        <f t="shared" si="1"/>
        <v>2.9813225376629369E-2</v>
      </c>
      <c r="H36" s="2">
        <f t="shared" si="2"/>
        <v>7.4533063441573413E-2</v>
      </c>
      <c r="I36" s="2">
        <f t="shared" si="3"/>
        <v>1.0780876376621795</v>
      </c>
    </row>
    <row r="37" spans="1:9" x14ac:dyDescent="0.25">
      <c r="A37" s="1">
        <v>43887</v>
      </c>
      <c r="B37">
        <v>36</v>
      </c>
      <c r="C37">
        <v>13</v>
      </c>
      <c r="D37">
        <f t="shared" si="4"/>
        <v>7</v>
      </c>
      <c r="E37" s="2">
        <f t="shared" si="0"/>
        <v>3.0962323433170669</v>
      </c>
      <c r="F37">
        <v>2</v>
      </c>
      <c r="G37" s="2">
        <f t="shared" si="1"/>
        <v>6.0282010886263393E-2</v>
      </c>
      <c r="H37" s="2">
        <f t="shared" si="2"/>
        <v>0.15070502721565848</v>
      </c>
      <c r="I37" s="2">
        <f t="shared" si="3"/>
        <v>3.9037676566829331</v>
      </c>
    </row>
    <row r="38" spans="1:9" x14ac:dyDescent="0.25">
      <c r="A38" s="1">
        <v>43888</v>
      </c>
      <c r="B38">
        <v>37</v>
      </c>
      <c r="C38">
        <v>15</v>
      </c>
      <c r="D38">
        <f t="shared" si="4"/>
        <v>2</v>
      </c>
      <c r="E38" s="2">
        <f t="shared" si="0"/>
        <v>3.2866276322539045</v>
      </c>
      <c r="F38">
        <v>3</v>
      </c>
      <c r="G38" s="2">
        <f t="shared" si="1"/>
        <v>0.11942722639043564</v>
      </c>
      <c r="H38" s="2">
        <f t="shared" si="2"/>
        <v>0.29856806597608909</v>
      </c>
      <c r="I38" s="2">
        <f t="shared" si="3"/>
        <v>1.2866276322539045</v>
      </c>
    </row>
    <row r="39" spans="1:9" x14ac:dyDescent="0.25">
      <c r="A39" s="1">
        <v>43889</v>
      </c>
      <c r="B39">
        <v>38</v>
      </c>
      <c r="C39">
        <v>32</v>
      </c>
      <c r="D39">
        <f t="shared" si="4"/>
        <v>17</v>
      </c>
      <c r="E39" s="2">
        <f t="shared" si="0"/>
        <v>3.4951369189948349</v>
      </c>
      <c r="F39">
        <v>4</v>
      </c>
      <c r="G39" s="2">
        <f t="shared" si="1"/>
        <v>0.2318226194293688</v>
      </c>
      <c r="H39" s="2">
        <f t="shared" si="2"/>
        <v>0.57955654857342198</v>
      </c>
      <c r="I39" s="2">
        <f t="shared" si="3"/>
        <v>13.504863081005166</v>
      </c>
    </row>
    <row r="40" spans="1:9" x14ac:dyDescent="0.25">
      <c r="A40" s="1">
        <v>43890</v>
      </c>
      <c r="B40">
        <v>39</v>
      </c>
      <c r="C40">
        <v>45</v>
      </c>
      <c r="D40">
        <f t="shared" si="4"/>
        <v>13</v>
      </c>
      <c r="E40" s="2">
        <f t="shared" si="0"/>
        <v>3.7241325650362249</v>
      </c>
      <c r="F40">
        <v>5</v>
      </c>
      <c r="G40" s="2">
        <f t="shared" si="1"/>
        <v>0.44090509608419726</v>
      </c>
      <c r="H40" s="2">
        <f t="shared" si="2"/>
        <v>1.1022627402104932</v>
      </c>
      <c r="I40" s="2">
        <f t="shared" si="3"/>
        <v>9.2758674349637751</v>
      </c>
    </row>
    <row r="41" spans="1:9" x14ac:dyDescent="0.25">
      <c r="A41" s="1">
        <v>43891</v>
      </c>
      <c r="B41">
        <v>40</v>
      </c>
      <c r="C41">
        <v>84</v>
      </c>
      <c r="D41">
        <f t="shared" si="4"/>
        <v>39</v>
      </c>
      <c r="E41" s="2">
        <f t="shared" si="0"/>
        <v>3.9763883345882656</v>
      </c>
      <c r="F41">
        <v>6</v>
      </c>
      <c r="G41" s="2">
        <f t="shared" si="1"/>
        <v>0.82162051695724181</v>
      </c>
      <c r="H41" s="2">
        <f t="shared" si="2"/>
        <v>2.0540512923931042</v>
      </c>
      <c r="I41" s="2">
        <f t="shared" si="3"/>
        <v>35.023611665411735</v>
      </c>
    </row>
    <row r="42" spans="1:9" x14ac:dyDescent="0.25">
      <c r="A42" s="1">
        <v>43892</v>
      </c>
      <c r="B42">
        <v>41</v>
      </c>
      <c r="C42">
        <v>120</v>
      </c>
      <c r="D42">
        <f t="shared" si="4"/>
        <v>36</v>
      </c>
      <c r="E42" s="2">
        <f t="shared" si="0"/>
        <v>4.2551637217290992</v>
      </c>
      <c r="F42">
        <v>7</v>
      </c>
      <c r="G42" s="2">
        <f t="shared" si="1"/>
        <v>1.5001485965987076</v>
      </c>
      <c r="H42" s="2">
        <f t="shared" si="2"/>
        <v>3.7503714914967694</v>
      </c>
      <c r="I42" s="2">
        <f t="shared" si="3"/>
        <v>31.744836278270903</v>
      </c>
    </row>
    <row r="43" spans="1:9" x14ac:dyDescent="0.25">
      <c r="A43" s="1">
        <v>43893</v>
      </c>
      <c r="B43">
        <v>42</v>
      </c>
      <c r="C43">
        <v>165</v>
      </c>
      <c r="D43">
        <f t="shared" si="4"/>
        <v>45</v>
      </c>
      <c r="E43" s="2">
        <f t="shared" si="0"/>
        <v>4.5643096879695939</v>
      </c>
      <c r="F43">
        <v>8</v>
      </c>
      <c r="G43" s="2">
        <f t="shared" si="1"/>
        <v>2.6837010232200949</v>
      </c>
      <c r="H43" s="2">
        <f t="shared" si="2"/>
        <v>6.7092525580502373</v>
      </c>
      <c r="I43" s="2">
        <f t="shared" si="3"/>
        <v>40.435690312030403</v>
      </c>
    </row>
    <row r="44" spans="1:9" x14ac:dyDescent="0.25">
      <c r="A44" s="1">
        <v>43894</v>
      </c>
      <c r="B44">
        <v>43</v>
      </c>
      <c r="C44">
        <v>222</v>
      </c>
      <c r="D44">
        <f t="shared" si="4"/>
        <v>57</v>
      </c>
      <c r="E44" s="2">
        <f t="shared" si="0"/>
        <v>4.9084022541833567</v>
      </c>
      <c r="F44">
        <v>9</v>
      </c>
      <c r="G44" s="2">
        <f t="shared" si="1"/>
        <v>4.7040381019031159</v>
      </c>
      <c r="H44" s="2">
        <f t="shared" si="2"/>
        <v>11.76009525475779</v>
      </c>
      <c r="I44" s="2">
        <f t="shared" si="3"/>
        <v>52.091597745816642</v>
      </c>
    </row>
    <row r="45" spans="1:9" x14ac:dyDescent="0.25">
      <c r="A45" s="1">
        <v>43895</v>
      </c>
      <c r="B45">
        <v>44</v>
      </c>
      <c r="C45">
        <v>259</v>
      </c>
      <c r="D45">
        <f t="shared" si="4"/>
        <v>37</v>
      </c>
      <c r="E45" s="2">
        <f t="shared" si="0"/>
        <v>5.2929126570976752</v>
      </c>
      <c r="F45">
        <v>10</v>
      </c>
      <c r="G45" s="2">
        <f t="shared" si="1"/>
        <v>8.0787538729014514</v>
      </c>
      <c r="H45" s="2">
        <f t="shared" si="2"/>
        <v>20.196884682253629</v>
      </c>
      <c r="I45" s="2">
        <f t="shared" si="3"/>
        <v>31.707087342902327</v>
      </c>
    </row>
    <row r="46" spans="1:9" x14ac:dyDescent="0.25">
      <c r="A46" s="1">
        <v>43896</v>
      </c>
      <c r="B46">
        <v>45</v>
      </c>
      <c r="C46">
        <v>400</v>
      </c>
      <c r="D46">
        <f t="shared" si="4"/>
        <v>141</v>
      </c>
      <c r="E46" s="2">
        <f t="shared" si="0"/>
        <v>5.7244259679370888</v>
      </c>
      <c r="F46">
        <v>11</v>
      </c>
      <c r="G46" s="2">
        <f t="shared" si="1"/>
        <v>13.594234924421256</v>
      </c>
      <c r="H46" s="2">
        <f t="shared" si="2"/>
        <v>33.985587311053145</v>
      </c>
      <c r="I46" s="2">
        <f t="shared" si="3"/>
        <v>135.27557403206291</v>
      </c>
    </row>
    <row r="47" spans="1:9" x14ac:dyDescent="0.25">
      <c r="A47" s="1">
        <v>43897</v>
      </c>
      <c r="B47">
        <v>46</v>
      </c>
      <c r="C47">
        <v>500</v>
      </c>
      <c r="D47">
        <f t="shared" si="4"/>
        <v>100</v>
      </c>
      <c r="E47" s="2">
        <f t="shared" si="0"/>
        <v>6.2109246084642091</v>
      </c>
      <c r="F47">
        <v>12</v>
      </c>
      <c r="G47" s="2">
        <f t="shared" si="1"/>
        <v>22.413104278787873</v>
      </c>
      <c r="H47" s="2">
        <f t="shared" si="2"/>
        <v>56.032760696969689</v>
      </c>
      <c r="I47" s="2">
        <f t="shared" si="3"/>
        <v>93.789075391535789</v>
      </c>
    </row>
    <row r="48" spans="1:9" x14ac:dyDescent="0.25">
      <c r="A48" s="1">
        <v>43898</v>
      </c>
      <c r="B48">
        <v>47</v>
      </c>
      <c r="C48">
        <v>673</v>
      </c>
      <c r="D48">
        <f t="shared" si="4"/>
        <v>173</v>
      </c>
      <c r="E48" s="2">
        <f t="shared" si="0"/>
        <v>6.7621597442561452</v>
      </c>
      <c r="F48">
        <v>13</v>
      </c>
      <c r="G48" s="2">
        <f t="shared" si="1"/>
        <v>36.206462934133754</v>
      </c>
      <c r="H48" s="2">
        <f t="shared" si="2"/>
        <v>90.516157335334384</v>
      </c>
      <c r="I48" s="2">
        <f t="shared" si="3"/>
        <v>166.23784025574386</v>
      </c>
    </row>
    <row r="49" spans="1:9" x14ac:dyDescent="0.25">
      <c r="A49" s="1">
        <v>43899</v>
      </c>
      <c r="B49">
        <v>48</v>
      </c>
      <c r="C49">
        <v>1073</v>
      </c>
      <c r="D49">
        <f t="shared" si="4"/>
        <v>400</v>
      </c>
      <c r="E49" s="2">
        <f t="shared" si="0"/>
        <v>7.3901431075818822</v>
      </c>
      <c r="F49">
        <v>14</v>
      </c>
      <c r="G49" s="2">
        <f t="shared" si="1"/>
        <v>57.306915767353736</v>
      </c>
      <c r="H49" s="2">
        <f t="shared" si="2"/>
        <v>143.26728941838434</v>
      </c>
      <c r="I49" s="2">
        <f t="shared" si="3"/>
        <v>392.60985689241812</v>
      </c>
    </row>
    <row r="50" spans="1:9" x14ac:dyDescent="0.25">
      <c r="A50" s="1">
        <v>43900</v>
      </c>
      <c r="B50">
        <v>49</v>
      </c>
      <c r="C50">
        <v>1695</v>
      </c>
      <c r="D50">
        <f t="shared" si="4"/>
        <v>622</v>
      </c>
      <c r="E50" s="2">
        <f t="shared" si="0"/>
        <v>8.1098060174214197</v>
      </c>
      <c r="F50">
        <v>15</v>
      </c>
      <c r="G50" s="2">
        <f t="shared" si="1"/>
        <v>88.871972305938442</v>
      </c>
      <c r="H50" s="2">
        <f t="shared" si="2"/>
        <v>222.17993076484612</v>
      </c>
      <c r="I50" s="2">
        <f t="shared" si="3"/>
        <v>613.89019398257858</v>
      </c>
    </row>
    <row r="51" spans="1:9" x14ac:dyDescent="0.25">
      <c r="A51" s="1">
        <v>43901</v>
      </c>
      <c r="B51">
        <v>50</v>
      </c>
      <c r="C51">
        <v>2277</v>
      </c>
      <c r="D51">
        <f t="shared" si="4"/>
        <v>582</v>
      </c>
      <c r="E51" s="2">
        <f t="shared" si="0"/>
        <v>8.9398938232301948</v>
      </c>
      <c r="F51">
        <v>16</v>
      </c>
      <c r="G51" s="2">
        <f t="shared" si="1"/>
        <v>135.03907319031927</v>
      </c>
      <c r="H51" s="2">
        <f t="shared" si="2"/>
        <v>337.59768297579819</v>
      </c>
      <c r="I51" s="2">
        <f t="shared" si="3"/>
        <v>573.06010617676975</v>
      </c>
    </row>
    <row r="52" spans="1:9" x14ac:dyDescent="0.25">
      <c r="A52" s="1">
        <v>43902</v>
      </c>
      <c r="B52">
        <v>51</v>
      </c>
      <c r="C52">
        <v>3500</v>
      </c>
      <c r="D52">
        <f t="shared" si="4"/>
        <v>1223</v>
      </c>
      <c r="E52" s="2">
        <f t="shared" si="0"/>
        <v>9.9041969771965999</v>
      </c>
      <c r="F52">
        <v>17</v>
      </c>
      <c r="G52" s="2">
        <f t="shared" si="1"/>
        <v>201.04391188219532</v>
      </c>
      <c r="H52" s="2">
        <f t="shared" si="2"/>
        <v>502.60977970548828</v>
      </c>
      <c r="I52" s="2">
        <f t="shared" si="3"/>
        <v>1213.0958030228035</v>
      </c>
    </row>
    <row r="53" spans="1:9" x14ac:dyDescent="0.25">
      <c r="A53" s="1">
        <v>43903</v>
      </c>
      <c r="B53">
        <v>52</v>
      </c>
      <c r="C53">
        <v>5232</v>
      </c>
      <c r="D53">
        <f t="shared" si="4"/>
        <v>1732</v>
      </c>
      <c r="E53" s="2">
        <f t="shared" si="0"/>
        <v>11.033271618155657</v>
      </c>
      <c r="F53">
        <v>18</v>
      </c>
      <c r="G53" s="2">
        <f t="shared" si="1"/>
        <v>293.26433562702408</v>
      </c>
      <c r="H53" s="2">
        <f t="shared" si="2"/>
        <v>733.16083906756023</v>
      </c>
      <c r="I53" s="2">
        <f t="shared" si="3"/>
        <v>1720.9667283818444</v>
      </c>
    </row>
    <row r="54" spans="1:9" x14ac:dyDescent="0.25">
      <c r="A54" s="1">
        <v>43904</v>
      </c>
      <c r="B54">
        <v>53</v>
      </c>
      <c r="C54">
        <v>6391</v>
      </c>
      <c r="D54">
        <f t="shared" si="4"/>
        <v>1159</v>
      </c>
      <c r="E54" s="2">
        <f t="shared" si="0"/>
        <v>12.366885282340236</v>
      </c>
      <c r="F54">
        <v>19</v>
      </c>
      <c r="G54" s="2">
        <f t="shared" si="1"/>
        <v>419.14512855860465</v>
      </c>
      <c r="H54" s="2">
        <f t="shared" si="2"/>
        <v>1047.8628213965117</v>
      </c>
      <c r="I54" s="2">
        <f t="shared" si="3"/>
        <v>1146.6331147176597</v>
      </c>
    </row>
    <row r="55" spans="1:9" x14ac:dyDescent="0.25">
      <c r="A55" s="1">
        <v>43905</v>
      </c>
      <c r="B55">
        <v>54</v>
      </c>
      <c r="C55">
        <v>7798</v>
      </c>
      <c r="D55">
        <f t="shared" si="4"/>
        <v>1407</v>
      </c>
      <c r="E55" s="2">
        <f t="shared" si="0"/>
        <v>13.957558955683879</v>
      </c>
      <c r="F55">
        <v>20</v>
      </c>
      <c r="G55" s="2">
        <f t="shared" si="1"/>
        <v>586.95721094706323</v>
      </c>
      <c r="H55" s="2">
        <f t="shared" si="2"/>
        <v>1467.3930273676581</v>
      </c>
      <c r="I55" s="2">
        <f t="shared" si="3"/>
        <v>1393.0424410443161</v>
      </c>
    </row>
    <row r="56" spans="1:9" x14ac:dyDescent="0.25">
      <c r="A56" s="1">
        <v>43906</v>
      </c>
      <c r="B56">
        <v>55</v>
      </c>
      <c r="C56">
        <v>9942</v>
      </c>
      <c r="D56">
        <f t="shared" si="4"/>
        <v>2144</v>
      </c>
      <c r="E56" s="2">
        <f t="shared" si="0"/>
        <v>15.875804797196542</v>
      </c>
      <c r="F56">
        <v>21</v>
      </c>
      <c r="G56" s="2">
        <f t="shared" si="1"/>
        <v>805.35119818318208</v>
      </c>
      <c r="H56" s="2">
        <f t="shared" si="2"/>
        <v>2013.3779954579554</v>
      </c>
      <c r="I56" s="2">
        <f t="shared" si="3"/>
        <v>2128.1241952028035</v>
      </c>
    </row>
    <row r="57" spans="1:9" x14ac:dyDescent="0.25">
      <c r="A57" s="1">
        <v>43907</v>
      </c>
      <c r="B57">
        <v>56</v>
      </c>
      <c r="C57">
        <v>11748</v>
      </c>
      <c r="D57">
        <f t="shared" si="4"/>
        <v>1806</v>
      </c>
      <c r="E57" s="2">
        <f t="shared" si="0"/>
        <v>18.218053899231261</v>
      </c>
      <c r="F57">
        <v>22</v>
      </c>
      <c r="G57" s="2">
        <f t="shared" si="1"/>
        <v>1082.6822658929016</v>
      </c>
      <c r="H57" s="2">
        <f t="shared" si="2"/>
        <v>2706.7056647322543</v>
      </c>
      <c r="I57" s="2">
        <f t="shared" si="3"/>
        <v>1787.7819461007687</v>
      </c>
    </row>
    <row r="58" spans="1:9" x14ac:dyDescent="0.25">
      <c r="A58" s="1">
        <v>43908</v>
      </c>
      <c r="B58">
        <v>57</v>
      </c>
      <c r="C58">
        <v>13910</v>
      </c>
      <c r="D58">
        <f t="shared" si="4"/>
        <v>2162</v>
      </c>
      <c r="E58" s="2">
        <f t="shared" si="0"/>
        <v>21.118975124615677</v>
      </c>
      <c r="F58">
        <v>23</v>
      </c>
      <c r="G58" s="2">
        <f t="shared" si="1"/>
        <v>1426.1118366803832</v>
      </c>
      <c r="H58" s="2">
        <f t="shared" si="2"/>
        <v>3565.2795917009585</v>
      </c>
      <c r="I58" s="2">
        <f t="shared" si="3"/>
        <v>2140.8810248753844</v>
      </c>
    </row>
    <row r="59" spans="1:9" x14ac:dyDescent="0.25">
      <c r="A59" s="1">
        <v>43909</v>
      </c>
      <c r="B59">
        <v>58</v>
      </c>
      <c r="C59">
        <v>17963</v>
      </c>
      <c r="D59">
        <f t="shared" si="4"/>
        <v>4053</v>
      </c>
      <c r="E59" s="2">
        <f t="shared" si="0"/>
        <v>24.771197368388378</v>
      </c>
      <c r="F59">
        <v>24</v>
      </c>
      <c r="G59" s="2">
        <f t="shared" si="1"/>
        <v>1840.5303919504724</v>
      </c>
      <c r="H59" s="2">
        <f t="shared" si="2"/>
        <v>4601.325979876181</v>
      </c>
      <c r="I59" s="2">
        <f t="shared" si="3"/>
        <v>4028.2288026316114</v>
      </c>
    </row>
    <row r="60" spans="1:9" x14ac:dyDescent="0.25">
      <c r="A60" s="1">
        <v>43910</v>
      </c>
      <c r="B60">
        <v>59</v>
      </c>
      <c r="C60">
        <v>20410</v>
      </c>
      <c r="D60">
        <f t="shared" si="4"/>
        <v>2447</v>
      </c>
      <c r="E60" s="2">
        <f t="shared" si="0"/>
        <v>29.457984325492202</v>
      </c>
      <c r="F60">
        <v>25</v>
      </c>
      <c r="G60" s="2">
        <f t="shared" si="1"/>
        <v>2327.3904563691854</v>
      </c>
      <c r="H60" s="2">
        <f t="shared" si="2"/>
        <v>5818.4761409229632</v>
      </c>
      <c r="I60" s="2">
        <f t="shared" si="3"/>
        <v>2417.5420156745076</v>
      </c>
    </row>
    <row r="61" spans="1:9" x14ac:dyDescent="0.25">
      <c r="A61" s="1">
        <v>43911</v>
      </c>
      <c r="B61">
        <v>60</v>
      </c>
      <c r="C61">
        <v>25374</v>
      </c>
      <c r="D61">
        <f t="shared" si="4"/>
        <v>4964</v>
      </c>
      <c r="E61" s="2">
        <f t="shared" si="0"/>
        <v>35.60955842951045</v>
      </c>
      <c r="F61">
        <v>26</v>
      </c>
      <c r="G61" s="2">
        <f t="shared" si="1"/>
        <v>2883.5823087825679</v>
      </c>
      <c r="H61" s="2">
        <f t="shared" si="2"/>
        <v>7208.95577195642</v>
      </c>
      <c r="I61" s="2">
        <f t="shared" si="3"/>
        <v>4928.3904415704892</v>
      </c>
    </row>
    <row r="62" spans="1:9" x14ac:dyDescent="0.25">
      <c r="A62" s="1">
        <v>43912</v>
      </c>
      <c r="B62">
        <v>61</v>
      </c>
      <c r="E62" s="2">
        <f t="shared" si="0"/>
        <v>43.904811887419406</v>
      </c>
      <c r="F62">
        <v>27</v>
      </c>
      <c r="G62" s="2">
        <f t="shared" si="1"/>
        <v>3500.5179016021539</v>
      </c>
      <c r="H62" s="2">
        <f t="shared" si="2"/>
        <v>8751.2947540053847</v>
      </c>
      <c r="I62" s="2">
        <f>SUM(I2:I61)</f>
        <v>25146.930288817552</v>
      </c>
    </row>
    <row r="63" spans="1:9" x14ac:dyDescent="0.25">
      <c r="A63" s="1">
        <v>43913</v>
      </c>
      <c r="B63">
        <v>62</v>
      </c>
      <c r="E63" s="2">
        <f t="shared" si="0"/>
        <v>55.465420632219093</v>
      </c>
      <c r="F63">
        <v>28</v>
      </c>
      <c r="G63" s="2">
        <f t="shared" si="1"/>
        <v>4163.6009681656169</v>
      </c>
      <c r="H63" s="2">
        <f t="shared" si="2"/>
        <v>10409.002420414043</v>
      </c>
      <c r="I63" s="2"/>
    </row>
    <row r="64" spans="1:9" x14ac:dyDescent="0.25">
      <c r="A64" s="1">
        <v>43914</v>
      </c>
      <c r="B64">
        <v>63</v>
      </c>
      <c r="E64" s="2">
        <f t="shared" si="0"/>
        <v>72.251928768073526</v>
      </c>
      <c r="F64">
        <v>29</v>
      </c>
      <c r="G64" s="2">
        <f t="shared" si="1"/>
        <v>4852.2452777010676</v>
      </c>
      <c r="H64" s="2">
        <f t="shared" si="2"/>
        <v>12130.613194252668</v>
      </c>
      <c r="I64" s="2"/>
    </row>
    <row r="65" spans="1:9" x14ac:dyDescent="0.25">
      <c r="A65" s="1">
        <v>43915</v>
      </c>
      <c r="B65">
        <v>64</v>
      </c>
      <c r="E65" s="2">
        <f t="shared" si="0"/>
        <v>97.941503441166375</v>
      </c>
      <c r="F65">
        <v>30</v>
      </c>
      <c r="G65" s="2">
        <f t="shared" si="1"/>
        <v>5540.5545936415811</v>
      </c>
      <c r="H65" s="2">
        <f t="shared" si="2"/>
        <v>13851.386484103954</v>
      </c>
      <c r="I65" s="2"/>
    </row>
    <row r="66" spans="1:9" x14ac:dyDescent="0.25">
      <c r="A66" s="1">
        <v>43916</v>
      </c>
      <c r="B66">
        <v>65</v>
      </c>
      <c r="E66" s="2">
        <f t="shared" si="0"/>
        <v>140.08748047208391</v>
      </c>
      <c r="F66">
        <v>31</v>
      </c>
      <c r="G66" s="2">
        <f t="shared" si="1"/>
        <v>6198.6994310659948</v>
      </c>
      <c r="H66" s="2">
        <f t="shared" si="2"/>
        <v>15496.748577664986</v>
      </c>
      <c r="I66" s="2"/>
    </row>
    <row r="67" spans="1:9" x14ac:dyDescent="0.25">
      <c r="A67" s="1">
        <v>43917</v>
      </c>
      <c r="B67">
        <v>66</v>
      </c>
      <c r="E67" s="2">
        <f t="shared" ref="E67:E114" si="5">15000/(PI()*$L$1*(1+(B67-$L$2)/$L$1*(B67-$L$2)/$L$1))</f>
        <v>216.21048872861255</v>
      </c>
      <c r="F67">
        <v>32</v>
      </c>
      <c r="G67" s="2">
        <f t="shared" ref="G67:G114" si="6">8000*EXP(-(B67-70)*(B67-70)/(2*7*7))</f>
        <v>6794.9265325464994</v>
      </c>
      <c r="H67" s="2">
        <f t="shared" ref="H67:H114" si="7">20000*EXP(-(B67-70)*(B67-70)/(2*7*7))</f>
        <v>16987.316331366248</v>
      </c>
      <c r="I67" s="2"/>
    </row>
    <row r="68" spans="1:9" x14ac:dyDescent="0.25">
      <c r="A68" s="1">
        <v>43918</v>
      </c>
      <c r="B68">
        <v>67</v>
      </c>
      <c r="E68" s="2">
        <f t="shared" si="5"/>
        <v>374.48221903975377</v>
      </c>
      <c r="F68">
        <v>33</v>
      </c>
      <c r="G68" s="2">
        <f t="shared" si="6"/>
        <v>7298.0326146283614</v>
      </c>
      <c r="H68" s="2">
        <f t="shared" si="7"/>
        <v>18245.081536570902</v>
      </c>
      <c r="I68" s="2"/>
    </row>
    <row r="69" spans="1:9" x14ac:dyDescent="0.25">
      <c r="A69" s="1">
        <v>43919</v>
      </c>
      <c r="B69">
        <v>68</v>
      </c>
      <c r="E69" s="2">
        <f t="shared" si="5"/>
        <v>784.87369196003192</v>
      </c>
      <c r="F69">
        <v>34</v>
      </c>
      <c r="G69" s="2">
        <f t="shared" si="6"/>
        <v>7680.0435302838214</v>
      </c>
      <c r="H69" s="2">
        <f t="shared" si="7"/>
        <v>19200.108825709554</v>
      </c>
      <c r="I69" s="2"/>
    </row>
    <row r="70" spans="1:9" x14ac:dyDescent="0.25">
      <c r="A70" s="1">
        <v>43920</v>
      </c>
      <c r="B70">
        <v>69</v>
      </c>
      <c r="E70" s="2">
        <f t="shared" si="5"/>
        <v>2291.8311805232929</v>
      </c>
      <c r="F70">
        <v>35</v>
      </c>
      <c r="G70" s="2">
        <f t="shared" si="6"/>
        <v>7918.7824270298706</v>
      </c>
      <c r="H70" s="2">
        <f t="shared" si="7"/>
        <v>19796.956067574676</v>
      </c>
      <c r="I70" s="2"/>
    </row>
    <row r="71" spans="1:9" x14ac:dyDescent="0.25">
      <c r="A71" s="3">
        <v>43921</v>
      </c>
      <c r="B71" s="4">
        <v>70</v>
      </c>
      <c r="C71" s="4"/>
      <c r="D71" s="4"/>
      <c r="E71" s="2">
        <f t="shared" si="5"/>
        <v>6366.1977236758139</v>
      </c>
      <c r="F71" s="4">
        <v>36</v>
      </c>
      <c r="G71" s="2">
        <f t="shared" si="6"/>
        <v>8000</v>
      </c>
      <c r="H71" s="2">
        <f t="shared" si="7"/>
        <v>20000</v>
      </c>
      <c r="I71" s="2"/>
    </row>
    <row r="72" spans="1:9" x14ac:dyDescent="0.25">
      <c r="A72" s="1">
        <v>43922</v>
      </c>
      <c r="B72">
        <v>71</v>
      </c>
      <c r="E72" s="2">
        <f t="shared" si="5"/>
        <v>2291.8311805232929</v>
      </c>
      <c r="F72">
        <v>37</v>
      </c>
      <c r="G72" s="2">
        <f t="shared" si="6"/>
        <v>7918.7824270298706</v>
      </c>
      <c r="H72" s="2">
        <f t="shared" si="7"/>
        <v>19796.956067574676</v>
      </c>
      <c r="I72" s="2"/>
    </row>
    <row r="73" spans="1:9" x14ac:dyDescent="0.25">
      <c r="A73" s="1">
        <v>43923</v>
      </c>
      <c r="B73">
        <v>72</v>
      </c>
      <c r="E73" s="2">
        <f t="shared" si="5"/>
        <v>784.87369196003192</v>
      </c>
      <c r="F73">
        <v>38</v>
      </c>
      <c r="G73" s="2">
        <f t="shared" si="6"/>
        <v>7680.0435302838214</v>
      </c>
      <c r="H73" s="2">
        <f t="shared" si="7"/>
        <v>19200.108825709554</v>
      </c>
      <c r="I73" s="2"/>
    </row>
    <row r="74" spans="1:9" x14ac:dyDescent="0.25">
      <c r="A74" s="1">
        <v>43924</v>
      </c>
      <c r="B74">
        <v>73</v>
      </c>
      <c r="E74" s="2">
        <f t="shared" si="5"/>
        <v>374.48221903975377</v>
      </c>
      <c r="F74">
        <v>39</v>
      </c>
      <c r="G74" s="2">
        <f t="shared" si="6"/>
        <v>7298.0326146283614</v>
      </c>
      <c r="H74" s="2">
        <f t="shared" si="7"/>
        <v>18245.081536570902</v>
      </c>
      <c r="I74" s="2"/>
    </row>
    <row r="75" spans="1:9" x14ac:dyDescent="0.25">
      <c r="A75" s="1">
        <v>43925</v>
      </c>
      <c r="B75">
        <v>74</v>
      </c>
      <c r="E75" s="2">
        <f t="shared" si="5"/>
        <v>216.21048872861255</v>
      </c>
      <c r="F75">
        <v>40</v>
      </c>
      <c r="G75" s="2">
        <f t="shared" si="6"/>
        <v>6794.9265325464994</v>
      </c>
      <c r="H75" s="2">
        <f t="shared" si="7"/>
        <v>16987.316331366248</v>
      </c>
      <c r="I75" s="2"/>
    </row>
    <row r="76" spans="1:9" x14ac:dyDescent="0.25">
      <c r="A76" s="1">
        <v>43926</v>
      </c>
      <c r="B76">
        <v>75</v>
      </c>
      <c r="E76" s="2">
        <f t="shared" si="5"/>
        <v>140.08748047208391</v>
      </c>
      <c r="F76">
        <v>41</v>
      </c>
      <c r="G76" s="2">
        <f t="shared" si="6"/>
        <v>6198.6994310659948</v>
      </c>
      <c r="H76" s="2">
        <f t="shared" si="7"/>
        <v>15496.748577664986</v>
      </c>
      <c r="I76" s="2"/>
    </row>
    <row r="77" spans="1:9" x14ac:dyDescent="0.25">
      <c r="A77" s="1">
        <v>43927</v>
      </c>
      <c r="B77">
        <v>76</v>
      </c>
      <c r="E77" s="2">
        <f t="shared" si="5"/>
        <v>97.941503441166375</v>
      </c>
      <c r="F77">
        <v>42</v>
      </c>
      <c r="G77" s="2">
        <f t="shared" si="6"/>
        <v>5540.5545936415811</v>
      </c>
      <c r="H77" s="2">
        <f t="shared" si="7"/>
        <v>13851.386484103954</v>
      </c>
      <c r="I77" s="2"/>
    </row>
    <row r="78" spans="1:9" x14ac:dyDescent="0.25">
      <c r="A78" s="1">
        <v>43928</v>
      </c>
      <c r="B78">
        <v>77</v>
      </c>
      <c r="E78" s="2">
        <f t="shared" si="5"/>
        <v>72.251928768073526</v>
      </c>
      <c r="F78">
        <v>43</v>
      </c>
      <c r="G78" s="2">
        <f t="shared" si="6"/>
        <v>4852.2452777010676</v>
      </c>
      <c r="H78" s="2">
        <f t="shared" si="7"/>
        <v>12130.613194252668</v>
      </c>
      <c r="I78" s="2"/>
    </row>
    <row r="79" spans="1:9" x14ac:dyDescent="0.25">
      <c r="A79" s="1">
        <v>43929</v>
      </c>
      <c r="B79">
        <v>78</v>
      </c>
      <c r="E79" s="2">
        <f t="shared" si="5"/>
        <v>55.465420632219093</v>
      </c>
      <c r="F79">
        <v>44</v>
      </c>
      <c r="G79" s="2">
        <f t="shared" si="6"/>
        <v>4163.6009681656169</v>
      </c>
      <c r="H79" s="2">
        <f t="shared" si="7"/>
        <v>10409.002420414043</v>
      </c>
      <c r="I79" s="2"/>
    </row>
    <row r="80" spans="1:9" x14ac:dyDescent="0.25">
      <c r="A80" s="1">
        <v>43930</v>
      </c>
      <c r="B80">
        <v>79</v>
      </c>
      <c r="E80" s="2">
        <f t="shared" si="5"/>
        <v>43.904811887419406</v>
      </c>
      <c r="F80">
        <v>45</v>
      </c>
      <c r="G80" s="2">
        <f t="shared" si="6"/>
        <v>3500.5179016021539</v>
      </c>
      <c r="H80" s="2">
        <f t="shared" si="7"/>
        <v>8751.2947540053847</v>
      </c>
      <c r="I80" s="2"/>
    </row>
    <row r="81" spans="1:9" x14ac:dyDescent="0.25">
      <c r="A81" s="1">
        <v>43931</v>
      </c>
      <c r="B81">
        <v>80</v>
      </c>
      <c r="E81" s="2">
        <f t="shared" si="5"/>
        <v>35.60955842951045</v>
      </c>
      <c r="F81">
        <v>46</v>
      </c>
      <c r="G81" s="2">
        <f t="shared" si="6"/>
        <v>2883.5823087825679</v>
      </c>
      <c r="H81" s="2">
        <f t="shared" si="7"/>
        <v>7208.95577195642</v>
      </c>
      <c r="I81" s="2"/>
    </row>
    <row r="82" spans="1:9" x14ac:dyDescent="0.25">
      <c r="A82" s="1">
        <v>43932</v>
      </c>
      <c r="B82">
        <v>81</v>
      </c>
      <c r="E82" s="2">
        <f t="shared" si="5"/>
        <v>29.457984325492202</v>
      </c>
      <c r="F82">
        <v>47</v>
      </c>
      <c r="G82" s="2">
        <f t="shared" si="6"/>
        <v>2327.3904563691854</v>
      </c>
      <c r="H82" s="2">
        <f t="shared" si="7"/>
        <v>5818.4761409229632</v>
      </c>
      <c r="I82" s="2"/>
    </row>
    <row r="83" spans="1:9" x14ac:dyDescent="0.25">
      <c r="A83" s="1">
        <v>43933</v>
      </c>
      <c r="B83">
        <v>82</v>
      </c>
      <c r="E83" s="2">
        <f t="shared" si="5"/>
        <v>24.771197368388378</v>
      </c>
      <c r="F83">
        <v>48</v>
      </c>
      <c r="G83" s="2">
        <f t="shared" si="6"/>
        <v>1840.5303919504724</v>
      </c>
      <c r="H83" s="2">
        <f t="shared" si="7"/>
        <v>4601.325979876181</v>
      </c>
      <c r="I83" s="2"/>
    </row>
    <row r="84" spans="1:9" x14ac:dyDescent="0.25">
      <c r="A84" s="1">
        <v>43934</v>
      </c>
      <c r="B84">
        <v>83</v>
      </c>
      <c r="E84" s="2">
        <f t="shared" si="5"/>
        <v>21.118975124615677</v>
      </c>
      <c r="F84">
        <v>49</v>
      </c>
      <c r="G84" s="2">
        <f t="shared" si="6"/>
        <v>1426.1118366803832</v>
      </c>
      <c r="H84" s="2">
        <f t="shared" si="7"/>
        <v>3565.2795917009585</v>
      </c>
      <c r="I84" s="2"/>
    </row>
    <row r="85" spans="1:9" x14ac:dyDescent="0.25">
      <c r="A85" s="1">
        <v>43935</v>
      </c>
      <c r="B85">
        <v>84</v>
      </c>
      <c r="E85" s="2">
        <f t="shared" si="5"/>
        <v>18.218053899231261</v>
      </c>
      <c r="F85">
        <v>50</v>
      </c>
      <c r="G85" s="2">
        <f t="shared" si="6"/>
        <v>1082.6822658929016</v>
      </c>
      <c r="H85" s="2">
        <f t="shared" si="7"/>
        <v>2706.7056647322543</v>
      </c>
      <c r="I85" s="2"/>
    </row>
    <row r="86" spans="1:9" x14ac:dyDescent="0.25">
      <c r="A86" s="1">
        <v>43936</v>
      </c>
      <c r="B86">
        <v>85</v>
      </c>
      <c r="E86" s="2">
        <f t="shared" si="5"/>
        <v>15.875804797196542</v>
      </c>
      <c r="F86">
        <v>51</v>
      </c>
      <c r="G86" s="2">
        <f t="shared" si="6"/>
        <v>805.35119818318208</v>
      </c>
      <c r="H86" s="2">
        <f t="shared" si="7"/>
        <v>2013.3779954579554</v>
      </c>
      <c r="I86" s="2"/>
    </row>
    <row r="87" spans="1:9" x14ac:dyDescent="0.25">
      <c r="A87" s="1">
        <v>43937</v>
      </c>
      <c r="B87">
        <v>86</v>
      </c>
      <c r="E87" s="2">
        <f t="shared" si="5"/>
        <v>13.957558955683879</v>
      </c>
      <c r="F87">
        <v>52</v>
      </c>
      <c r="G87" s="2">
        <f t="shared" si="6"/>
        <v>586.95721094706323</v>
      </c>
      <c r="H87" s="2">
        <f t="shared" si="7"/>
        <v>1467.3930273676581</v>
      </c>
      <c r="I87" s="2"/>
    </row>
    <row r="88" spans="1:9" x14ac:dyDescent="0.25">
      <c r="A88" s="1">
        <v>43938</v>
      </c>
      <c r="B88">
        <v>87</v>
      </c>
      <c r="E88" s="2">
        <f t="shared" si="5"/>
        <v>12.366885282340236</v>
      </c>
      <c r="F88">
        <v>53</v>
      </c>
      <c r="G88" s="2">
        <f t="shared" si="6"/>
        <v>419.14512855860465</v>
      </c>
      <c r="H88" s="2">
        <f t="shared" si="7"/>
        <v>1047.8628213965117</v>
      </c>
      <c r="I88" s="2"/>
    </row>
    <row r="89" spans="1:9" x14ac:dyDescent="0.25">
      <c r="A89" s="1">
        <v>43939</v>
      </c>
      <c r="B89">
        <v>88</v>
      </c>
      <c r="E89" s="2">
        <f t="shared" si="5"/>
        <v>11.033271618155657</v>
      </c>
      <c r="F89">
        <v>54</v>
      </c>
      <c r="G89" s="2">
        <f t="shared" si="6"/>
        <v>293.26433562702408</v>
      </c>
      <c r="H89" s="2">
        <f t="shared" si="7"/>
        <v>733.16083906756023</v>
      </c>
      <c r="I89" s="2"/>
    </row>
    <row r="90" spans="1:9" x14ac:dyDescent="0.25">
      <c r="A90" s="1">
        <v>43940</v>
      </c>
      <c r="B90">
        <v>89</v>
      </c>
      <c r="E90" s="2">
        <f t="shared" si="5"/>
        <v>9.9041969771965999</v>
      </c>
      <c r="F90">
        <v>55</v>
      </c>
      <c r="G90" s="2">
        <f t="shared" si="6"/>
        <v>201.04391188219532</v>
      </c>
      <c r="H90" s="2">
        <f t="shared" si="7"/>
        <v>502.60977970548828</v>
      </c>
      <c r="I90" s="2"/>
    </row>
    <row r="91" spans="1:9" x14ac:dyDescent="0.25">
      <c r="A91" s="1">
        <v>43941</v>
      </c>
      <c r="B91">
        <v>90</v>
      </c>
      <c r="E91" s="2">
        <f t="shared" si="5"/>
        <v>8.9398938232301948</v>
      </c>
      <c r="F91">
        <v>56</v>
      </c>
      <c r="G91" s="2">
        <f t="shared" si="6"/>
        <v>135.03907319031927</v>
      </c>
      <c r="H91" s="2">
        <f t="shared" si="7"/>
        <v>337.59768297579819</v>
      </c>
      <c r="I91" s="2"/>
    </row>
    <row r="92" spans="1:9" x14ac:dyDescent="0.25">
      <c r="A92" s="1">
        <v>43942</v>
      </c>
      <c r="B92">
        <v>91</v>
      </c>
      <c r="E92" s="2">
        <f t="shared" si="5"/>
        <v>8.1098060174214197</v>
      </c>
      <c r="F92">
        <v>57</v>
      </c>
      <c r="G92" s="2">
        <f t="shared" si="6"/>
        <v>88.871972305938442</v>
      </c>
      <c r="H92" s="2">
        <f t="shared" si="7"/>
        <v>222.17993076484612</v>
      </c>
      <c r="I92" s="2"/>
    </row>
    <row r="93" spans="1:9" x14ac:dyDescent="0.25">
      <c r="A93" s="1">
        <v>43943</v>
      </c>
      <c r="B93">
        <v>92</v>
      </c>
      <c r="E93" s="2">
        <f t="shared" si="5"/>
        <v>7.3901431075818822</v>
      </c>
      <c r="F93">
        <v>58</v>
      </c>
      <c r="G93" s="2">
        <f t="shared" si="6"/>
        <v>57.306915767353736</v>
      </c>
      <c r="H93" s="2">
        <f t="shared" si="7"/>
        <v>143.26728941838434</v>
      </c>
      <c r="I93" s="2"/>
    </row>
    <row r="94" spans="1:9" x14ac:dyDescent="0.25">
      <c r="A94" s="1">
        <v>43944</v>
      </c>
      <c r="B94">
        <v>93</v>
      </c>
      <c r="E94" s="2">
        <f t="shared" si="5"/>
        <v>6.7621597442561452</v>
      </c>
      <c r="F94">
        <v>59</v>
      </c>
      <c r="G94" s="2">
        <f t="shared" si="6"/>
        <v>36.206462934133754</v>
      </c>
      <c r="H94" s="2">
        <f t="shared" si="7"/>
        <v>90.516157335334384</v>
      </c>
      <c r="I94" s="2"/>
    </row>
    <row r="95" spans="1:9" x14ac:dyDescent="0.25">
      <c r="A95" s="1">
        <v>43945</v>
      </c>
      <c r="B95">
        <v>94</v>
      </c>
      <c r="E95" s="2">
        <f t="shared" si="5"/>
        <v>6.2109246084642091</v>
      </c>
      <c r="F95">
        <v>60</v>
      </c>
      <c r="G95" s="2">
        <f t="shared" si="6"/>
        <v>22.413104278787873</v>
      </c>
      <c r="H95" s="2">
        <f t="shared" si="7"/>
        <v>56.032760696969689</v>
      </c>
      <c r="I95" s="2"/>
    </row>
    <row r="96" spans="1:9" x14ac:dyDescent="0.25">
      <c r="A96" s="1">
        <v>43946</v>
      </c>
      <c r="B96">
        <v>95</v>
      </c>
      <c r="E96" s="2">
        <f t="shared" si="5"/>
        <v>5.7244259679370888</v>
      </c>
      <c r="G96" s="2">
        <f t="shared" si="6"/>
        <v>13.594234924421256</v>
      </c>
      <c r="H96" s="2">
        <f t="shared" si="7"/>
        <v>33.985587311053145</v>
      </c>
      <c r="I96" s="2"/>
    </row>
    <row r="97" spans="1:9" x14ac:dyDescent="0.25">
      <c r="A97" s="1">
        <v>43947</v>
      </c>
      <c r="B97">
        <v>96</v>
      </c>
      <c r="E97" s="2">
        <f t="shared" si="5"/>
        <v>5.2929126570976752</v>
      </c>
      <c r="G97" s="2">
        <f t="shared" si="6"/>
        <v>8.0787538729014514</v>
      </c>
      <c r="H97" s="2">
        <f t="shared" si="7"/>
        <v>20.196884682253629</v>
      </c>
      <c r="I97" s="2"/>
    </row>
    <row r="98" spans="1:9" x14ac:dyDescent="0.25">
      <c r="A98" s="1">
        <v>43948</v>
      </c>
      <c r="B98">
        <v>97</v>
      </c>
      <c r="E98" s="2">
        <f t="shared" si="5"/>
        <v>4.9084022541833567</v>
      </c>
      <c r="G98" s="2">
        <f t="shared" si="6"/>
        <v>4.7040381019031159</v>
      </c>
      <c r="H98" s="2">
        <f t="shared" si="7"/>
        <v>11.76009525475779</v>
      </c>
      <c r="I98" s="2"/>
    </row>
    <row r="99" spans="1:9" x14ac:dyDescent="0.25">
      <c r="A99" s="1">
        <v>43949</v>
      </c>
      <c r="B99">
        <v>98</v>
      </c>
      <c r="E99" s="2">
        <f t="shared" si="5"/>
        <v>4.5643096879695939</v>
      </c>
      <c r="G99" s="2">
        <f t="shared" si="6"/>
        <v>2.6837010232200949</v>
      </c>
      <c r="H99" s="2">
        <f t="shared" si="7"/>
        <v>6.7092525580502373</v>
      </c>
      <c r="I99" s="2"/>
    </row>
    <row r="100" spans="1:9" x14ac:dyDescent="0.25">
      <c r="A100" s="1">
        <v>43950</v>
      </c>
      <c r="B100">
        <v>99</v>
      </c>
      <c r="E100" s="2">
        <f t="shared" si="5"/>
        <v>4.2551637217290992</v>
      </c>
      <c r="G100" s="2">
        <f t="shared" si="6"/>
        <v>1.5001485965987076</v>
      </c>
      <c r="H100" s="2">
        <f t="shared" si="7"/>
        <v>3.7503714914967694</v>
      </c>
      <c r="I100" s="2"/>
    </row>
    <row r="101" spans="1:9" x14ac:dyDescent="0.25">
      <c r="A101" s="1">
        <v>43951</v>
      </c>
      <c r="B101">
        <v>100</v>
      </c>
      <c r="E101" s="2">
        <f t="shared" si="5"/>
        <v>3.9763883345882656</v>
      </c>
      <c r="G101" s="2">
        <f t="shared" si="6"/>
        <v>0.82162051695724181</v>
      </c>
      <c r="H101" s="2">
        <f t="shared" si="7"/>
        <v>2.0540512923931042</v>
      </c>
      <c r="I101" s="2"/>
    </row>
    <row r="102" spans="1:9" x14ac:dyDescent="0.25">
      <c r="A102" s="1">
        <v>43952</v>
      </c>
      <c r="B102">
        <v>101</v>
      </c>
      <c r="E102" s="2">
        <f t="shared" si="5"/>
        <v>3.7241325650362249</v>
      </c>
      <c r="G102" s="2">
        <f t="shared" si="6"/>
        <v>0.44090509608419726</v>
      </c>
      <c r="H102" s="2">
        <f t="shared" si="7"/>
        <v>1.1022627402104932</v>
      </c>
      <c r="I102" s="2"/>
    </row>
    <row r="103" spans="1:9" x14ac:dyDescent="0.25">
      <c r="A103" s="1">
        <v>43953</v>
      </c>
      <c r="B103">
        <v>102</v>
      </c>
      <c r="E103" s="2">
        <f t="shared" si="5"/>
        <v>3.4951369189948349</v>
      </c>
      <c r="G103" s="2">
        <f t="shared" si="6"/>
        <v>0.2318226194293688</v>
      </c>
      <c r="H103" s="2">
        <f t="shared" si="7"/>
        <v>0.57955654857342198</v>
      </c>
      <c r="I103" s="2"/>
    </row>
    <row r="104" spans="1:9" x14ac:dyDescent="0.25">
      <c r="A104" s="1">
        <v>43954</v>
      </c>
      <c r="B104">
        <v>103</v>
      </c>
      <c r="E104" s="2">
        <f t="shared" si="5"/>
        <v>3.2866276322539045</v>
      </c>
      <c r="G104" s="2">
        <f t="shared" si="6"/>
        <v>0.11942722639043564</v>
      </c>
      <c r="H104" s="2">
        <f t="shared" si="7"/>
        <v>0.29856806597608909</v>
      </c>
      <c r="I104" s="2"/>
    </row>
    <row r="105" spans="1:9" x14ac:dyDescent="0.25">
      <c r="A105" s="1">
        <v>43955</v>
      </c>
      <c r="B105">
        <v>104</v>
      </c>
      <c r="E105" s="2">
        <f t="shared" si="5"/>
        <v>3.0962323433170669</v>
      </c>
      <c r="G105" s="2">
        <f t="shared" si="6"/>
        <v>6.0282010886263393E-2</v>
      </c>
      <c r="H105" s="2">
        <f t="shared" si="7"/>
        <v>0.15070502721565848</v>
      </c>
      <c r="I105" s="2"/>
    </row>
    <row r="106" spans="1:9" x14ac:dyDescent="0.25">
      <c r="A106" s="1">
        <v>43956</v>
      </c>
      <c r="B106">
        <v>105</v>
      </c>
      <c r="E106" s="2">
        <f t="shared" si="5"/>
        <v>2.9219123623378205</v>
      </c>
      <c r="G106" s="2">
        <f t="shared" si="6"/>
        <v>2.9813225376629369E-2</v>
      </c>
      <c r="H106" s="2">
        <f t="shared" si="7"/>
        <v>7.4533063441573413E-2</v>
      </c>
      <c r="I106" s="2"/>
    </row>
    <row r="107" spans="1:9" x14ac:dyDescent="0.25">
      <c r="A107" s="1">
        <v>43957</v>
      </c>
      <c r="B107">
        <v>106</v>
      </c>
      <c r="E107" s="2">
        <f t="shared" si="5"/>
        <v>2.7619079061500278</v>
      </c>
      <c r="G107" s="2">
        <f t="shared" si="6"/>
        <v>1.444664638768743E-2</v>
      </c>
      <c r="H107" s="2">
        <f t="shared" si="7"/>
        <v>3.6116615969218571E-2</v>
      </c>
      <c r="I107" s="2"/>
    </row>
    <row r="108" spans="1:9" x14ac:dyDescent="0.25">
      <c r="A108" s="1">
        <v>43958</v>
      </c>
      <c r="B108">
        <v>107</v>
      </c>
      <c r="E108" s="2">
        <f t="shared" si="5"/>
        <v>2.6146935386794286</v>
      </c>
      <c r="G108" s="2">
        <f t="shared" si="6"/>
        <v>6.8590184234694294E-3</v>
      </c>
      <c r="H108" s="2">
        <f t="shared" si="7"/>
        <v>1.7147546058673573E-2</v>
      </c>
      <c r="I108" s="2"/>
    </row>
    <row r="109" spans="1:9" x14ac:dyDescent="0.25">
      <c r="A109" s="1">
        <v>43959</v>
      </c>
      <c r="B109">
        <v>108</v>
      </c>
      <c r="E109" s="2">
        <f t="shared" si="5"/>
        <v>2.4789417000425011</v>
      </c>
      <c r="G109" s="2">
        <f t="shared" si="6"/>
        <v>3.1907570937229355E-3</v>
      </c>
      <c r="H109" s="2">
        <f t="shared" si="7"/>
        <v>7.9768927343073382E-3</v>
      </c>
      <c r="I109" s="2"/>
    </row>
    <row r="110" spans="1:9" x14ac:dyDescent="0.25">
      <c r="A110" s="1">
        <v>43960</v>
      </c>
      <c r="B110">
        <v>109</v>
      </c>
      <c r="E110" s="2">
        <f t="shared" si="5"/>
        <v>2.353492688974423</v>
      </c>
      <c r="G110" s="2">
        <f t="shared" si="6"/>
        <v>1.4543279972566014E-3</v>
      </c>
      <c r="H110" s="2">
        <f t="shared" si="7"/>
        <v>3.6358199931415037E-3</v>
      </c>
      <c r="I110" s="2"/>
    </row>
    <row r="111" spans="1:9" x14ac:dyDescent="0.25">
      <c r="A111" s="1">
        <v>43961</v>
      </c>
      <c r="B111">
        <v>110</v>
      </c>
      <c r="E111" s="2">
        <f t="shared" si="5"/>
        <v>2.237329825962838</v>
      </c>
      <c r="G111" s="2">
        <f t="shared" si="6"/>
        <v>6.4948306793152419E-4</v>
      </c>
      <c r="H111" s="2">
        <f t="shared" si="7"/>
        <v>1.6237076698288105E-3</v>
      </c>
      <c r="I111" s="2"/>
    </row>
    <row r="112" spans="1:9" x14ac:dyDescent="0.25">
      <c r="A112" s="1">
        <v>43962</v>
      </c>
      <c r="B112">
        <v>111</v>
      </c>
      <c r="E112" s="2">
        <f t="shared" si="5"/>
        <v>2.1295587999658925</v>
      </c>
      <c r="G112" s="2">
        <f t="shared" si="6"/>
        <v>2.8419088826022343E-4</v>
      </c>
      <c r="H112" s="2">
        <f t="shared" si="7"/>
        <v>7.1047722065055864E-4</v>
      </c>
      <c r="I112" s="2"/>
    </row>
    <row r="113" spans="1:9" x14ac:dyDescent="0.25">
      <c r="A113" s="1">
        <v>43963</v>
      </c>
      <c r="B113">
        <v>112</v>
      </c>
      <c r="E113" s="2">
        <f t="shared" si="5"/>
        <v>2.0293904123926723</v>
      </c>
      <c r="G113" s="2">
        <f t="shared" si="6"/>
        <v>1.2183983795770103E-4</v>
      </c>
      <c r="H113" s="2">
        <f t="shared" si="7"/>
        <v>3.0459959489425258E-4</v>
      </c>
      <c r="I113" s="2"/>
    </row>
    <row r="114" spans="1:9" x14ac:dyDescent="0.25">
      <c r="A114" s="1">
        <v>43964</v>
      </c>
      <c r="B114">
        <v>113</v>
      </c>
      <c r="E114" s="2">
        <f t="shared" si="5"/>
        <v>1.9361260944507932</v>
      </c>
      <c r="G114" s="2">
        <f t="shared" si="6"/>
        <v>5.1180594158163968E-5</v>
      </c>
      <c r="H114" s="2">
        <f t="shared" si="7"/>
        <v>1.2795148539540994E-4</v>
      </c>
      <c r="I114" s="2"/>
    </row>
    <row r="115" spans="1:9" x14ac:dyDescent="0.25">
      <c r="E115" s="2">
        <f>SUM(E2:E114)</f>
        <v>15138.109824673413</v>
      </c>
      <c r="G115" s="2">
        <f>SUM(G2:G114)</f>
        <v>140371.18334434149</v>
      </c>
      <c r="H115" s="2">
        <f>SUM(H2:H114)</f>
        <v>350927.95836085384</v>
      </c>
    </row>
    <row r="117" spans="1:9" x14ac:dyDescent="0.25">
      <c r="E117" t="s">
        <v>488</v>
      </c>
    </row>
    <row r="118" spans="1:9" x14ac:dyDescent="0.25">
      <c r="E118" t="s">
        <v>490</v>
      </c>
    </row>
    <row r="119" spans="1:9" x14ac:dyDescent="0.25">
      <c r="E119" t="s">
        <v>489</v>
      </c>
    </row>
    <row r="127" spans="1:9" x14ac:dyDescent="0.25">
      <c r="E127" s="2">
        <f>SUM(E2:E95)</f>
        <v>15074.322739261348</v>
      </c>
    </row>
    <row r="128" spans="1:9" x14ac:dyDescent="0.25">
      <c r="E128" s="2">
        <f>SUM(E2:E95)*0.03</f>
        <v>452.2296821778404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>
      <selection activeCell="F54" sqref="F54"/>
    </sheetView>
  </sheetViews>
  <sheetFormatPr baseColWidth="10" defaultRowHeight="15" x14ac:dyDescent="0.25"/>
  <sheetData>
    <row r="1" spans="1:3" x14ac:dyDescent="0.25">
      <c r="A1" s="1"/>
    </row>
    <row r="2" spans="1:3" x14ac:dyDescent="0.25">
      <c r="A2" s="1">
        <v>43853</v>
      </c>
      <c r="B2">
        <v>444</v>
      </c>
    </row>
    <row r="3" spans="1:3" x14ac:dyDescent="0.25">
      <c r="A3" s="1">
        <v>43854</v>
      </c>
      <c r="B3">
        <v>549</v>
      </c>
      <c r="C3">
        <f>B3-B2</f>
        <v>105</v>
      </c>
    </row>
    <row r="4" spans="1:3" x14ac:dyDescent="0.25">
      <c r="A4" s="1">
        <v>43855</v>
      </c>
      <c r="B4">
        <v>761</v>
      </c>
      <c r="C4">
        <f t="shared" ref="C4:C60" si="0">B4-B3</f>
        <v>212</v>
      </c>
    </row>
    <row r="5" spans="1:3" x14ac:dyDescent="0.25">
      <c r="A5" s="1">
        <v>43856</v>
      </c>
      <c r="B5">
        <v>1058</v>
      </c>
      <c r="C5">
        <f t="shared" si="0"/>
        <v>297</v>
      </c>
    </row>
    <row r="6" spans="1:3" x14ac:dyDescent="0.25">
      <c r="A6" s="1">
        <v>43857</v>
      </c>
      <c r="B6">
        <v>1423</v>
      </c>
      <c r="C6">
        <f t="shared" si="0"/>
        <v>365</v>
      </c>
    </row>
    <row r="7" spans="1:3" x14ac:dyDescent="0.25">
      <c r="A7" s="1">
        <v>43858</v>
      </c>
      <c r="B7">
        <v>3554</v>
      </c>
      <c r="C7">
        <f t="shared" si="0"/>
        <v>2131</v>
      </c>
    </row>
    <row r="8" spans="1:3" x14ac:dyDescent="0.25">
      <c r="A8" s="1">
        <v>43859</v>
      </c>
      <c r="B8">
        <v>3554</v>
      </c>
      <c r="C8">
        <f t="shared" si="0"/>
        <v>0</v>
      </c>
    </row>
    <row r="9" spans="1:3" x14ac:dyDescent="0.25">
      <c r="A9" s="1">
        <v>43860</v>
      </c>
      <c r="B9">
        <v>4903</v>
      </c>
      <c r="C9">
        <f t="shared" si="0"/>
        <v>1349</v>
      </c>
    </row>
    <row r="10" spans="1:3" x14ac:dyDescent="0.25">
      <c r="A10" s="1">
        <v>43861</v>
      </c>
      <c r="B10">
        <v>5806</v>
      </c>
      <c r="C10">
        <f t="shared" si="0"/>
        <v>903</v>
      </c>
    </row>
    <row r="11" spans="1:3" x14ac:dyDescent="0.25">
      <c r="A11" s="1">
        <v>43862</v>
      </c>
      <c r="B11">
        <v>7153</v>
      </c>
      <c r="C11">
        <f t="shared" si="0"/>
        <v>1347</v>
      </c>
    </row>
    <row r="12" spans="1:3" x14ac:dyDescent="0.25">
      <c r="A12" s="1">
        <v>43863</v>
      </c>
      <c r="B12">
        <v>11177</v>
      </c>
      <c r="C12">
        <f t="shared" si="0"/>
        <v>4024</v>
      </c>
    </row>
    <row r="13" spans="1:3" x14ac:dyDescent="0.25">
      <c r="A13" s="1">
        <v>43864</v>
      </c>
      <c r="B13">
        <v>13522</v>
      </c>
      <c r="C13">
        <f t="shared" si="0"/>
        <v>2345</v>
      </c>
    </row>
    <row r="14" spans="1:3" x14ac:dyDescent="0.25">
      <c r="A14" s="1">
        <v>43865</v>
      </c>
      <c r="B14">
        <v>16678</v>
      </c>
      <c r="C14">
        <f t="shared" si="0"/>
        <v>3156</v>
      </c>
    </row>
    <row r="15" spans="1:3" x14ac:dyDescent="0.25">
      <c r="A15" s="1">
        <v>43866</v>
      </c>
      <c r="B15">
        <v>19665</v>
      </c>
      <c r="C15">
        <f t="shared" si="0"/>
        <v>2987</v>
      </c>
    </row>
    <row r="16" spans="1:3" x14ac:dyDescent="0.25">
      <c r="A16" s="1">
        <v>43867</v>
      </c>
      <c r="B16">
        <v>22112</v>
      </c>
      <c r="C16">
        <f t="shared" si="0"/>
        <v>2447</v>
      </c>
    </row>
    <row r="17" spans="1:3" x14ac:dyDescent="0.25">
      <c r="A17" s="1">
        <v>43868</v>
      </c>
      <c r="B17">
        <v>24953</v>
      </c>
      <c r="C17">
        <f t="shared" si="0"/>
        <v>2841</v>
      </c>
    </row>
    <row r="18" spans="1:3" x14ac:dyDescent="0.25">
      <c r="A18" s="1">
        <v>43869</v>
      </c>
      <c r="B18">
        <v>27100</v>
      </c>
      <c r="C18">
        <f t="shared" si="0"/>
        <v>2147</v>
      </c>
    </row>
    <row r="19" spans="1:3" x14ac:dyDescent="0.25">
      <c r="A19" s="1">
        <v>43870</v>
      </c>
      <c r="B19">
        <v>29631</v>
      </c>
      <c r="C19">
        <f t="shared" si="0"/>
        <v>2531</v>
      </c>
    </row>
    <row r="20" spans="1:3" x14ac:dyDescent="0.25">
      <c r="A20" s="1">
        <v>43871</v>
      </c>
      <c r="B20">
        <v>31728</v>
      </c>
      <c r="C20">
        <f t="shared" si="0"/>
        <v>2097</v>
      </c>
    </row>
    <row r="21" spans="1:3" x14ac:dyDescent="0.25">
      <c r="A21" s="1">
        <v>43872</v>
      </c>
      <c r="B21">
        <v>33366</v>
      </c>
      <c r="C21">
        <f t="shared" si="0"/>
        <v>1638</v>
      </c>
    </row>
    <row r="22" spans="1:3" x14ac:dyDescent="0.25">
      <c r="A22" s="1">
        <v>43873</v>
      </c>
      <c r="B22">
        <v>33366</v>
      </c>
      <c r="C22">
        <v>6200</v>
      </c>
    </row>
    <row r="23" spans="1:3" x14ac:dyDescent="0.25">
      <c r="A23" s="1">
        <v>43874</v>
      </c>
      <c r="B23">
        <v>48206</v>
      </c>
      <c r="C23">
        <f t="shared" si="0"/>
        <v>14840</v>
      </c>
    </row>
    <row r="24" spans="1:3" x14ac:dyDescent="0.25">
      <c r="A24" s="1">
        <v>43875</v>
      </c>
      <c r="B24">
        <v>54406</v>
      </c>
      <c r="C24">
        <f t="shared" si="0"/>
        <v>6200</v>
      </c>
    </row>
    <row r="25" spans="1:3" x14ac:dyDescent="0.25">
      <c r="A25" s="1">
        <v>43876</v>
      </c>
      <c r="B25">
        <v>56249</v>
      </c>
      <c r="C25">
        <f t="shared" si="0"/>
        <v>1843</v>
      </c>
    </row>
    <row r="26" spans="1:3" x14ac:dyDescent="0.25">
      <c r="A26" s="1">
        <v>43877</v>
      </c>
      <c r="B26">
        <v>58182</v>
      </c>
      <c r="C26">
        <f t="shared" si="0"/>
        <v>1933</v>
      </c>
    </row>
    <row r="27" spans="1:3" x14ac:dyDescent="0.25">
      <c r="A27" s="1">
        <v>43878</v>
      </c>
      <c r="B27">
        <v>59989</v>
      </c>
      <c r="C27">
        <f t="shared" si="0"/>
        <v>1807</v>
      </c>
    </row>
    <row r="28" spans="1:3" x14ac:dyDescent="0.25">
      <c r="A28" s="1">
        <v>43879</v>
      </c>
      <c r="B28">
        <v>61682</v>
      </c>
      <c r="C28">
        <f t="shared" si="0"/>
        <v>1693</v>
      </c>
    </row>
    <row r="29" spans="1:3" x14ac:dyDescent="0.25">
      <c r="A29" s="1">
        <v>43880</v>
      </c>
      <c r="B29">
        <v>62031</v>
      </c>
      <c r="C29">
        <f t="shared" si="0"/>
        <v>349</v>
      </c>
    </row>
    <row r="30" spans="1:3" x14ac:dyDescent="0.25">
      <c r="A30" s="1">
        <v>43881</v>
      </c>
      <c r="B30">
        <v>62442</v>
      </c>
      <c r="C30">
        <f t="shared" si="0"/>
        <v>411</v>
      </c>
    </row>
    <row r="31" spans="1:3" x14ac:dyDescent="0.25">
      <c r="A31" s="1">
        <v>43882</v>
      </c>
      <c r="B31">
        <v>62662</v>
      </c>
      <c r="C31">
        <f t="shared" si="0"/>
        <v>220</v>
      </c>
    </row>
    <row r="32" spans="1:3" x14ac:dyDescent="0.25">
      <c r="A32" s="1">
        <v>43883</v>
      </c>
      <c r="B32">
        <v>64084</v>
      </c>
      <c r="C32">
        <v>700</v>
      </c>
    </row>
    <row r="33" spans="1:3" x14ac:dyDescent="0.25">
      <c r="A33" s="1">
        <v>43884</v>
      </c>
      <c r="B33">
        <v>64084</v>
      </c>
      <c r="C33">
        <v>700</v>
      </c>
    </row>
    <row r="34" spans="1:3" x14ac:dyDescent="0.25">
      <c r="A34" s="1">
        <v>43885</v>
      </c>
      <c r="B34">
        <v>64287</v>
      </c>
      <c r="C34">
        <f t="shared" si="0"/>
        <v>203</v>
      </c>
    </row>
    <row r="35" spans="1:3" x14ac:dyDescent="0.25">
      <c r="A35" s="1">
        <v>43886</v>
      </c>
      <c r="B35">
        <v>64786</v>
      </c>
      <c r="C35">
        <f t="shared" si="0"/>
        <v>499</v>
      </c>
    </row>
    <row r="36" spans="1:3" x14ac:dyDescent="0.25">
      <c r="A36" s="1">
        <v>43887</v>
      </c>
      <c r="B36">
        <v>65187</v>
      </c>
      <c r="C36">
        <f t="shared" si="0"/>
        <v>401</v>
      </c>
    </row>
    <row r="37" spans="1:3" x14ac:dyDescent="0.25">
      <c r="A37" s="1">
        <v>43888</v>
      </c>
      <c r="B37">
        <v>65596</v>
      </c>
      <c r="C37">
        <f t="shared" si="0"/>
        <v>409</v>
      </c>
    </row>
    <row r="38" spans="1:3" x14ac:dyDescent="0.25">
      <c r="A38" s="1">
        <v>43889</v>
      </c>
      <c r="B38">
        <v>65914</v>
      </c>
      <c r="C38">
        <f t="shared" si="0"/>
        <v>318</v>
      </c>
    </row>
    <row r="39" spans="1:3" x14ac:dyDescent="0.25">
      <c r="A39" s="1">
        <v>43890</v>
      </c>
      <c r="B39">
        <v>66337</v>
      </c>
      <c r="C39">
        <f t="shared" si="0"/>
        <v>423</v>
      </c>
    </row>
    <row r="40" spans="1:3" x14ac:dyDescent="0.25">
      <c r="A40" s="1">
        <v>43891</v>
      </c>
      <c r="B40">
        <v>66907</v>
      </c>
      <c r="C40">
        <f t="shared" si="0"/>
        <v>570</v>
      </c>
    </row>
    <row r="41" spans="1:3" x14ac:dyDescent="0.25">
      <c r="A41" s="1">
        <v>43892</v>
      </c>
      <c r="B41">
        <v>67103</v>
      </c>
      <c r="C41">
        <f t="shared" si="0"/>
        <v>196</v>
      </c>
    </row>
    <row r="42" spans="1:3" x14ac:dyDescent="0.25">
      <c r="A42" s="1">
        <v>43893</v>
      </c>
      <c r="B42">
        <v>67217</v>
      </c>
      <c r="C42">
        <f t="shared" si="0"/>
        <v>114</v>
      </c>
    </row>
    <row r="43" spans="1:3" x14ac:dyDescent="0.25">
      <c r="A43" s="1">
        <v>43894</v>
      </c>
      <c r="B43">
        <v>67332</v>
      </c>
      <c r="C43">
        <f t="shared" si="0"/>
        <v>115</v>
      </c>
    </row>
    <row r="44" spans="1:3" x14ac:dyDescent="0.25">
      <c r="A44" s="1">
        <v>43895</v>
      </c>
      <c r="B44">
        <v>67466</v>
      </c>
      <c r="C44">
        <f t="shared" si="0"/>
        <v>134</v>
      </c>
    </row>
    <row r="45" spans="1:3" x14ac:dyDescent="0.25">
      <c r="A45" s="1">
        <v>43896</v>
      </c>
      <c r="B45">
        <v>67592</v>
      </c>
      <c r="C45">
        <f t="shared" si="0"/>
        <v>126</v>
      </c>
    </row>
    <row r="46" spans="1:3" x14ac:dyDescent="0.25">
      <c r="A46" s="1">
        <v>43897</v>
      </c>
      <c r="B46">
        <v>67666</v>
      </c>
      <c r="C46">
        <f t="shared" si="0"/>
        <v>74</v>
      </c>
    </row>
    <row r="47" spans="1:3" x14ac:dyDescent="0.25">
      <c r="A47" s="1">
        <v>43898</v>
      </c>
      <c r="B47">
        <v>67707</v>
      </c>
      <c r="C47">
        <f t="shared" si="0"/>
        <v>41</v>
      </c>
    </row>
    <row r="48" spans="1:3" x14ac:dyDescent="0.25">
      <c r="A48" s="1">
        <v>43899</v>
      </c>
      <c r="B48">
        <v>67743</v>
      </c>
      <c r="C48">
        <f t="shared" si="0"/>
        <v>36</v>
      </c>
    </row>
    <row r="49" spans="1:3" x14ac:dyDescent="0.25">
      <c r="A49" s="1">
        <v>43900</v>
      </c>
      <c r="B49">
        <v>67760</v>
      </c>
      <c r="C49">
        <f t="shared" si="0"/>
        <v>17</v>
      </c>
    </row>
    <row r="50" spans="1:3" x14ac:dyDescent="0.25">
      <c r="A50" s="1">
        <v>43901</v>
      </c>
      <c r="B50">
        <v>67773</v>
      </c>
      <c r="C50">
        <f t="shared" si="0"/>
        <v>13</v>
      </c>
    </row>
    <row r="51" spans="1:3" x14ac:dyDescent="0.25">
      <c r="A51" s="1">
        <v>43902</v>
      </c>
      <c r="B51">
        <v>67781</v>
      </c>
      <c r="C51">
        <f t="shared" si="0"/>
        <v>8</v>
      </c>
    </row>
    <row r="52" spans="1:3" x14ac:dyDescent="0.25">
      <c r="A52" s="1">
        <v>43903</v>
      </c>
      <c r="B52">
        <v>67786</v>
      </c>
      <c r="C52">
        <f t="shared" si="0"/>
        <v>5</v>
      </c>
    </row>
    <row r="53" spans="1:3" x14ac:dyDescent="0.25">
      <c r="A53" s="1">
        <v>43904</v>
      </c>
      <c r="B53">
        <v>67790</v>
      </c>
      <c r="C53">
        <f t="shared" si="0"/>
        <v>4</v>
      </c>
    </row>
    <row r="54" spans="1:3" x14ac:dyDescent="0.25">
      <c r="A54" s="1">
        <v>43905</v>
      </c>
      <c r="B54">
        <v>67794</v>
      </c>
      <c r="C54">
        <f t="shared" si="0"/>
        <v>4</v>
      </c>
    </row>
    <row r="55" spans="1:3" x14ac:dyDescent="0.25">
      <c r="A55" s="1">
        <v>43906</v>
      </c>
      <c r="B55">
        <v>67798</v>
      </c>
      <c r="C55">
        <f t="shared" si="0"/>
        <v>4</v>
      </c>
    </row>
    <row r="56" spans="1:3" x14ac:dyDescent="0.25">
      <c r="A56" s="1">
        <v>43907</v>
      </c>
      <c r="B56">
        <v>67799</v>
      </c>
      <c r="C56">
        <f t="shared" si="0"/>
        <v>1</v>
      </c>
    </row>
    <row r="57" spans="1:3" x14ac:dyDescent="0.25">
      <c r="A57" s="1">
        <v>43908</v>
      </c>
      <c r="B57">
        <v>67800</v>
      </c>
      <c r="C57">
        <f t="shared" si="0"/>
        <v>1</v>
      </c>
    </row>
    <row r="58" spans="1:3" x14ac:dyDescent="0.25">
      <c r="A58" s="1">
        <v>43909</v>
      </c>
      <c r="B58">
        <v>67800</v>
      </c>
      <c r="C58">
        <f t="shared" si="0"/>
        <v>0</v>
      </c>
    </row>
    <row r="59" spans="1:3" x14ac:dyDescent="0.25">
      <c r="A59" s="1">
        <v>43910</v>
      </c>
      <c r="B59">
        <v>67800</v>
      </c>
      <c r="C59">
        <f t="shared" si="0"/>
        <v>0</v>
      </c>
    </row>
    <row r="60" spans="1:3" x14ac:dyDescent="0.25">
      <c r="A60" s="1">
        <v>43911</v>
      </c>
      <c r="B60">
        <v>67800</v>
      </c>
      <c r="C6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covidata</vt:lpstr>
      <vt:lpstr>AproximacionesG</vt:lpstr>
      <vt:lpstr>AprxG_Ita</vt:lpstr>
      <vt:lpstr>AproximacionesL</vt:lpstr>
      <vt:lpstr>AprxG_china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</cp:lastModifiedBy>
  <dcterms:created xsi:type="dcterms:W3CDTF">2020-03-22T12:49:49Z</dcterms:created>
  <dcterms:modified xsi:type="dcterms:W3CDTF">2020-04-08T09:52:34Z</dcterms:modified>
</cp:coreProperties>
</file>