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CONTROLE_DE_VENDAS" sheetId="1" r:id="rId1"/>
    <sheet name="PLANILHA_DE_SALDO" sheetId="2" r:id="rId2"/>
    <sheet name="tabela_vendas" sheetId="3" r:id="rId3"/>
    <sheet name="PROVA_FINAL" sheetId="4" r:id="rId4"/>
  </sheets>
  <calcPr calcId="152511"/>
</workbook>
</file>

<file path=xl/calcChain.xml><?xml version="1.0" encoding="utf-8"?>
<calcChain xmlns="http://schemas.openxmlformats.org/spreadsheetml/2006/main">
  <c r="G14" i="4" l="1"/>
  <c r="D14" i="4"/>
  <c r="K3" i="4"/>
  <c r="K4" i="4"/>
  <c r="K5" i="4"/>
  <c r="K6" i="4"/>
  <c r="K7" i="4"/>
  <c r="K8" i="4"/>
  <c r="K9" i="4"/>
  <c r="K10" i="4"/>
  <c r="J4" i="4" l="1"/>
  <c r="J5" i="4"/>
  <c r="M5" i="4" s="1"/>
  <c r="J6" i="4"/>
  <c r="M6" i="4" s="1"/>
  <c r="J7" i="4"/>
  <c r="M7" i="4" s="1"/>
  <c r="J8" i="4"/>
  <c r="M8" i="4" s="1"/>
  <c r="J9" i="4"/>
  <c r="M9" i="4" s="1"/>
  <c r="J10" i="4"/>
  <c r="M10" i="4" s="1"/>
  <c r="J3" i="4"/>
  <c r="K14" i="4"/>
  <c r="M4" i="4" l="1"/>
  <c r="M3" i="4"/>
  <c r="C13" i="3"/>
  <c r="F13" i="3"/>
  <c r="G4" i="4"/>
  <c r="G5" i="4"/>
  <c r="G6" i="4"/>
  <c r="G7" i="4"/>
  <c r="G8" i="4"/>
  <c r="G9" i="4"/>
  <c r="G10" i="4"/>
  <c r="G3" i="4"/>
  <c r="F4" i="3" l="1"/>
  <c r="F5" i="3"/>
  <c r="F6" i="3"/>
  <c r="F7" i="3"/>
  <c r="F8" i="3"/>
  <c r="F3" i="3"/>
  <c r="H22" i="2" l="1"/>
  <c r="G22" i="2"/>
  <c r="F22" i="2"/>
  <c r="E22" i="2"/>
  <c r="D22" i="2"/>
  <c r="C22" i="2"/>
  <c r="H20" i="2"/>
  <c r="G20" i="2"/>
  <c r="F20" i="2"/>
  <c r="E20" i="2"/>
  <c r="D20" i="2"/>
  <c r="C20" i="2"/>
  <c r="C11" i="2"/>
  <c r="H18" i="2"/>
  <c r="G18" i="2"/>
  <c r="F18" i="2"/>
  <c r="E18" i="2"/>
  <c r="D18" i="2"/>
  <c r="C18" i="2"/>
  <c r="H11" i="2"/>
  <c r="G11" i="2"/>
  <c r="F11" i="2"/>
  <c r="E11" i="2"/>
  <c r="D11" i="2"/>
  <c r="C11" i="1" l="1"/>
  <c r="D11" i="1" s="1"/>
</calcChain>
</file>

<file path=xl/sharedStrings.xml><?xml version="1.0" encoding="utf-8"?>
<sst xmlns="http://schemas.openxmlformats.org/spreadsheetml/2006/main" count="112" uniqueCount="66">
  <si>
    <t>CÓDIGO</t>
  </si>
  <si>
    <t>NOME</t>
  </si>
  <si>
    <t>PRODUTO</t>
  </si>
  <si>
    <t>BLUSA</t>
  </si>
  <si>
    <t>CALÇA</t>
  </si>
  <si>
    <t>PREÇO</t>
  </si>
  <si>
    <t>TIPO PAGAMENTO</t>
  </si>
  <si>
    <t>CARTÃO</t>
  </si>
  <si>
    <t>DINHEIRO</t>
  </si>
  <si>
    <t>CHEQUE</t>
  </si>
  <si>
    <t>CONTROLE DE VENDAS</t>
  </si>
  <si>
    <t>TOTAL A PAGAR</t>
  </si>
  <si>
    <t>APAGAR</t>
  </si>
  <si>
    <t>FÁTIMA</t>
  </si>
  <si>
    <t>LINDA</t>
  </si>
  <si>
    <t>VESTIDO</t>
  </si>
  <si>
    <t>FATO</t>
  </si>
  <si>
    <t>TONILSON</t>
  </si>
  <si>
    <t>CALÇADO</t>
  </si>
  <si>
    <t>PEDRO</t>
  </si>
  <si>
    <t>DANIA</t>
  </si>
  <si>
    <t>JAN</t>
  </si>
  <si>
    <t>FEV</t>
  </si>
  <si>
    <t>MAR</t>
  </si>
  <si>
    <t>ABR</t>
  </si>
  <si>
    <t>MAI</t>
  </si>
  <si>
    <t>JUN</t>
  </si>
  <si>
    <t>RECEITA</t>
  </si>
  <si>
    <t>GASTOS</t>
  </si>
  <si>
    <t>TOTAL</t>
  </si>
  <si>
    <t>SALDO</t>
  </si>
  <si>
    <t>TOTAL GERAL</t>
  </si>
  <si>
    <t>VENDEDOR</t>
  </si>
  <si>
    <t>RÓTULO</t>
  </si>
  <si>
    <t>NOME VENDEDOR</t>
  </si>
  <si>
    <t>QTD</t>
  </si>
  <si>
    <t>EMANUEL</t>
  </si>
  <si>
    <t>LEMBINHA</t>
  </si>
  <si>
    <t>CECÍLIA</t>
  </si>
  <si>
    <t>TV</t>
  </si>
  <si>
    <t>PC</t>
  </si>
  <si>
    <t>CAMA</t>
  </si>
  <si>
    <t>JANELA</t>
  </si>
  <si>
    <t>PORTA</t>
  </si>
  <si>
    <t>MESA</t>
  </si>
  <si>
    <t>PG</t>
  </si>
  <si>
    <t>Nº</t>
  </si>
  <si>
    <t>VEICULO</t>
  </si>
  <si>
    <t>STOCK</t>
  </si>
  <si>
    <t>DATA ENTRADA</t>
  </si>
  <si>
    <t>DATA VENDA</t>
  </si>
  <si>
    <t>LOJA</t>
  </si>
  <si>
    <t>TEMPO</t>
  </si>
  <si>
    <t>DATA PAGTO</t>
  </si>
  <si>
    <t>MUNICÍPIO</t>
  </si>
  <si>
    <t>VALOR</t>
  </si>
  <si>
    <t>BMW</t>
  </si>
  <si>
    <t>PALIO</t>
  </si>
  <si>
    <t>CITRON</t>
  </si>
  <si>
    <t>TUNDRA</t>
  </si>
  <si>
    <t>JÚLIO</t>
  </si>
  <si>
    <t>MARIA</t>
  </si>
  <si>
    <t>SÉRGIO</t>
  </si>
  <si>
    <t>CACUACO</t>
  </si>
  <si>
    <t>SAMBA</t>
  </si>
  <si>
    <t>VIANA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</si>
</sst>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KZ]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lgerian"/>
      <family val="5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ED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0" applyNumberFormat="1" applyBorder="1"/>
    <xf numFmtId="0" fontId="7" fillId="0" borderId="0" xfId="0" applyFont="1"/>
    <xf numFmtId="0" fontId="7" fillId="0" borderId="0" xfId="0" applyFont="1" applyBorder="1"/>
    <xf numFmtId="164" fontId="7" fillId="0" borderId="1" xfId="0" applyNumberFormat="1" applyFont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164" fontId="8" fillId="4" borderId="1" xfId="0" applyNumberFormat="1" applyFont="1" applyFill="1" applyBorder="1"/>
    <xf numFmtId="0" fontId="7" fillId="0" borderId="0" xfId="0" applyFont="1" applyAlignment="1">
      <alignment wrapText="1"/>
    </xf>
    <xf numFmtId="164" fontId="7" fillId="5" borderId="1" xfId="0" applyNumberFormat="1" applyFont="1" applyFill="1" applyBorder="1"/>
    <xf numFmtId="0" fontId="0" fillId="0" borderId="0" xfId="0" applyBorder="1"/>
    <xf numFmtId="0" fontId="5" fillId="2" borderId="1" xfId="0" applyFont="1" applyFill="1" applyBorder="1" applyAlignment="1">
      <alignment horizontal="center"/>
    </xf>
    <xf numFmtId="0" fontId="0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6" borderId="0" xfId="0" applyFill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textRotation="45"/>
    </xf>
    <xf numFmtId="0" fontId="5" fillId="2" borderId="6" xfId="0" applyFont="1" applyFill="1" applyBorder="1" applyAlignment="1">
      <alignment horizontal="center" vertical="center" textRotation="45"/>
    </xf>
    <xf numFmtId="0" fontId="5" fillId="2" borderId="7" xfId="0" applyFont="1" applyFill="1" applyBorder="1" applyAlignment="1">
      <alignment horizontal="center" vertical="center" textRotation="45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fmlaLink="$B$15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Drop" dropStyle="combo" dx="16" fmlaLink="$B$9" fmlaRange="$C$4:$C$8" noThreeD="1" sel="4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13</xdr:row>
          <xdr:rowOff>0</xdr:rowOff>
        </xdr:from>
        <xdr:to>
          <xdr:col>1</xdr:col>
          <xdr:colOff>1133475</xdr:colOff>
          <xdr:row>14</xdr:row>
          <xdr:rowOff>19050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P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DINHEIRO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12</xdr:row>
          <xdr:rowOff>180975</xdr:rowOff>
        </xdr:from>
        <xdr:to>
          <xdr:col>2</xdr:col>
          <xdr:colOff>1162050</xdr:colOff>
          <xdr:row>14</xdr:row>
          <xdr:rowOff>9525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P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CARTÃO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12</xdr:row>
          <xdr:rowOff>180975</xdr:rowOff>
        </xdr:from>
        <xdr:to>
          <xdr:col>3</xdr:col>
          <xdr:colOff>1123950</xdr:colOff>
          <xdr:row>14</xdr:row>
          <xdr:rowOff>9525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P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9525</xdr:rowOff>
        </xdr:from>
        <xdr:to>
          <xdr:col>2</xdr:col>
          <xdr:colOff>0</xdr:colOff>
          <xdr:row>10</xdr:row>
          <xdr:rowOff>180975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876300</xdr:colOff>
          <xdr:row>9</xdr:row>
          <xdr:rowOff>180975</xdr:rowOff>
        </xdr:from>
        <xdr:to>
          <xdr:col>6</xdr:col>
          <xdr:colOff>38100</xdr:colOff>
          <xdr:row>11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</a:rPr>
                <a:t>APAGAR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6"/>
  <sheetViews>
    <sheetView showGridLines="0" workbookViewId="0">
      <selection activeCell="F16" sqref="F16"/>
    </sheetView>
  </sheetViews>
  <sheetFormatPr defaultRowHeight="15" x14ac:dyDescent="0.25"/>
  <cols>
    <col min="2" max="2" width="20" customWidth="1"/>
    <col min="3" max="3" width="19.28515625" customWidth="1"/>
    <col min="4" max="4" width="17.85546875" style="3" customWidth="1"/>
    <col min="5" max="5" width="13.5703125" style="3" customWidth="1"/>
    <col min="6" max="6" width="17.5703125" customWidth="1"/>
  </cols>
  <sheetData>
    <row r="2" spans="2:6" ht="15.75" x14ac:dyDescent="0.25">
      <c r="B2" s="33" t="s">
        <v>10</v>
      </c>
      <c r="C2" s="34"/>
      <c r="D2" s="34"/>
      <c r="E2" s="34"/>
      <c r="F2" s="35"/>
    </row>
    <row r="3" spans="2:6" x14ac:dyDescent="0.25">
      <c r="B3" s="6" t="s">
        <v>0</v>
      </c>
      <c r="C3" s="6" t="s">
        <v>1</v>
      </c>
      <c r="D3" s="6" t="s">
        <v>2</v>
      </c>
      <c r="E3" s="7" t="s">
        <v>5</v>
      </c>
      <c r="F3" s="5" t="s">
        <v>6</v>
      </c>
    </row>
    <row r="4" spans="2:6" x14ac:dyDescent="0.25">
      <c r="B4" s="2">
        <v>1</v>
      </c>
      <c r="C4" s="1" t="s">
        <v>13</v>
      </c>
      <c r="D4" s="2" t="s">
        <v>15</v>
      </c>
      <c r="E4" s="8">
        <v>7000</v>
      </c>
      <c r="F4" s="1" t="s">
        <v>7</v>
      </c>
    </row>
    <row r="5" spans="2:6" x14ac:dyDescent="0.25">
      <c r="B5" s="2">
        <v>2</v>
      </c>
      <c r="C5" s="1" t="s">
        <v>14</v>
      </c>
      <c r="D5" s="2" t="s">
        <v>16</v>
      </c>
      <c r="E5" s="8">
        <v>15000</v>
      </c>
      <c r="F5" s="1" t="s">
        <v>8</v>
      </c>
    </row>
    <row r="6" spans="2:6" x14ac:dyDescent="0.25">
      <c r="B6" s="2">
        <v>3</v>
      </c>
      <c r="C6" s="1" t="s">
        <v>17</v>
      </c>
      <c r="D6" s="2" t="s">
        <v>18</v>
      </c>
      <c r="E6" s="8">
        <v>50000</v>
      </c>
      <c r="F6" s="1" t="s">
        <v>7</v>
      </c>
    </row>
    <row r="7" spans="2:6" x14ac:dyDescent="0.25">
      <c r="B7" s="2">
        <v>4</v>
      </c>
      <c r="C7" s="1" t="s">
        <v>19</v>
      </c>
      <c r="D7" s="2" t="s">
        <v>4</v>
      </c>
      <c r="E7" s="8">
        <v>5000</v>
      </c>
      <c r="F7" s="1" t="s">
        <v>9</v>
      </c>
    </row>
    <row r="8" spans="2:6" x14ac:dyDescent="0.25">
      <c r="B8" s="2">
        <v>5</v>
      </c>
      <c r="C8" s="1" t="s">
        <v>20</v>
      </c>
      <c r="D8" s="2" t="s">
        <v>3</v>
      </c>
      <c r="E8" s="8">
        <v>3200</v>
      </c>
      <c r="F8" s="1" t="s">
        <v>7</v>
      </c>
    </row>
    <row r="9" spans="2:6" x14ac:dyDescent="0.25">
      <c r="B9">
        <v>4</v>
      </c>
    </row>
    <row r="10" spans="2:6" x14ac:dyDescent="0.25">
      <c r="B10" s="9" t="s">
        <v>1</v>
      </c>
      <c r="C10" s="9" t="s">
        <v>5</v>
      </c>
      <c r="D10" s="9" t="s">
        <v>11</v>
      </c>
    </row>
    <row r="11" spans="2:6" x14ac:dyDescent="0.25">
      <c r="B11" s="1"/>
      <c r="C11" s="11">
        <f>LOOKUP(B9,B3:B8,E3:E8)</f>
        <v>5000</v>
      </c>
      <c r="D11" s="2">
        <f>IF(B15=1,C11-C11*3%,C11+C11*5%)</f>
        <v>5250</v>
      </c>
    </row>
    <row r="12" spans="2:6" x14ac:dyDescent="0.25">
      <c r="B12" s="29"/>
      <c r="C12" s="29"/>
      <c r="D12" s="29"/>
      <c r="E12" s="4"/>
    </row>
    <row r="13" spans="2:6" x14ac:dyDescent="0.25">
      <c r="B13" s="30" t="s">
        <v>6</v>
      </c>
      <c r="C13" s="31"/>
      <c r="D13" s="32"/>
    </row>
    <row r="14" spans="2:6" x14ac:dyDescent="0.25">
      <c r="B14" s="1"/>
      <c r="C14" s="1"/>
      <c r="D14" s="2"/>
    </row>
    <row r="15" spans="2:6" x14ac:dyDescent="0.25">
      <c r="B15">
        <v>3</v>
      </c>
    </row>
    <row r="16" spans="2:6" x14ac:dyDescent="0.25">
      <c r="F16" s="10" t="s">
        <v>12</v>
      </c>
    </row>
  </sheetData>
  <mergeCells count="3">
    <mergeCell ref="B12:D12"/>
    <mergeCell ref="B13:D13"/>
    <mergeCell ref="B2:F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1</xdr:col>
                    <xdr:colOff>47625</xdr:colOff>
                    <xdr:row>13</xdr:row>
                    <xdr:rowOff>0</xdr:rowOff>
                  </from>
                  <to>
                    <xdr:col>1</xdr:col>
                    <xdr:colOff>1133475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2</xdr:col>
                    <xdr:colOff>76200</xdr:colOff>
                    <xdr:row>12</xdr:row>
                    <xdr:rowOff>180975</xdr:rowOff>
                  </from>
                  <to>
                    <xdr:col>2</xdr:col>
                    <xdr:colOff>1162050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38100</xdr:colOff>
                    <xdr:row>12</xdr:row>
                    <xdr:rowOff>180975</xdr:rowOff>
                  </from>
                  <to>
                    <xdr:col>3</xdr:col>
                    <xdr:colOff>1123950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Line="0" autoPict="0">
                <anchor moveWithCells="1">
                  <from>
                    <xdr:col>1</xdr:col>
                    <xdr:colOff>9525</xdr:colOff>
                    <xdr:row>10</xdr:row>
                    <xdr:rowOff>9525</xdr:rowOff>
                  </from>
                  <to>
                    <xdr:col>2</xdr:col>
                    <xdr:colOff>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Button 8">
              <controlPr defaultSize="0" print="0" autoFill="0" autoPict="0" macro="[0]!APAGAR">
                <anchor moveWithCells="1" sizeWithCells="1">
                  <from>
                    <xdr:col>4</xdr:col>
                    <xdr:colOff>876300</xdr:colOff>
                    <xdr:row>9</xdr:row>
                    <xdr:rowOff>180975</xdr:rowOff>
                  </from>
                  <to>
                    <xdr:col>6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showGridLines="0" topLeftCell="A2" workbookViewId="0">
      <selection activeCell="H20" sqref="H20"/>
    </sheetView>
  </sheetViews>
  <sheetFormatPr defaultRowHeight="15" x14ac:dyDescent="0.25"/>
  <cols>
    <col min="1" max="2" width="9.140625" style="12"/>
    <col min="3" max="3" width="16.140625" style="12" bestFit="1" customWidth="1"/>
    <col min="4" max="4" width="15.85546875" style="12" customWidth="1"/>
    <col min="5" max="5" width="16.140625" style="12" customWidth="1"/>
    <col min="6" max="6" width="17.5703125" style="12" customWidth="1"/>
    <col min="7" max="7" width="15.85546875" style="12" customWidth="1"/>
    <col min="8" max="8" width="16.28515625" style="12" customWidth="1"/>
    <col min="9" max="16384" width="9.140625" style="12"/>
  </cols>
  <sheetData>
    <row r="2" spans="2:8" x14ac:dyDescent="0.25"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</row>
    <row r="3" spans="2:8" x14ac:dyDescent="0.25">
      <c r="C3" s="13"/>
      <c r="D3" s="13"/>
      <c r="E3" s="13"/>
      <c r="F3" s="13"/>
      <c r="G3" s="13"/>
      <c r="H3" s="13"/>
    </row>
    <row r="4" spans="2:8" x14ac:dyDescent="0.25">
      <c r="B4" s="12" t="s">
        <v>27</v>
      </c>
      <c r="C4" s="17">
        <v>600000000</v>
      </c>
      <c r="D4" s="17">
        <v>600000000</v>
      </c>
      <c r="E4" s="17">
        <v>600000000</v>
      </c>
      <c r="F4" s="17">
        <v>600000000</v>
      </c>
      <c r="G4" s="17">
        <v>600000000</v>
      </c>
      <c r="H4" s="17">
        <v>600000000</v>
      </c>
    </row>
    <row r="6" spans="2:8" x14ac:dyDescent="0.25">
      <c r="B6" s="36" t="s">
        <v>28</v>
      </c>
      <c r="C6" s="14">
        <v>680000</v>
      </c>
      <c r="D6" s="14">
        <v>16820000</v>
      </c>
      <c r="E6" s="14">
        <v>1698000</v>
      </c>
      <c r="F6" s="14">
        <v>500000</v>
      </c>
      <c r="G6" s="14">
        <v>98000</v>
      </c>
      <c r="H6" s="14">
        <v>3000000</v>
      </c>
    </row>
    <row r="7" spans="2:8" x14ac:dyDescent="0.25">
      <c r="B7" s="37"/>
      <c r="C7" s="14">
        <v>1600000</v>
      </c>
      <c r="D7" s="14">
        <v>4700000</v>
      </c>
      <c r="E7" s="14">
        <v>9800000</v>
      </c>
      <c r="F7" s="14">
        <v>840000</v>
      </c>
      <c r="G7" s="14">
        <v>6800000</v>
      </c>
      <c r="H7" s="14">
        <v>1470000</v>
      </c>
    </row>
    <row r="8" spans="2:8" x14ac:dyDescent="0.25">
      <c r="B8" s="37"/>
      <c r="C8" s="14">
        <v>8000000</v>
      </c>
      <c r="D8" s="14">
        <v>14000000</v>
      </c>
      <c r="E8" s="14">
        <v>5400000</v>
      </c>
      <c r="F8" s="14">
        <v>5800000</v>
      </c>
      <c r="G8" s="14">
        <v>690000</v>
      </c>
      <c r="H8" s="14">
        <v>987000</v>
      </c>
    </row>
    <row r="9" spans="2:8" x14ac:dyDescent="0.25">
      <c r="B9" s="38"/>
      <c r="C9" s="14">
        <v>7850000</v>
      </c>
      <c r="D9" s="14">
        <v>147000</v>
      </c>
      <c r="E9" s="14">
        <v>156000</v>
      </c>
      <c r="F9" s="14">
        <v>478000</v>
      </c>
      <c r="G9" s="14">
        <v>780000</v>
      </c>
      <c r="H9" s="14">
        <v>4580000</v>
      </c>
    </row>
    <row r="11" spans="2:8" x14ac:dyDescent="0.25">
      <c r="B11" s="12" t="s">
        <v>29</v>
      </c>
      <c r="C11" s="16">
        <f t="shared" ref="C11:H11" si="0">SUM(C6:C9)</f>
        <v>18130000</v>
      </c>
      <c r="D11" s="16">
        <f t="shared" si="0"/>
        <v>35667000</v>
      </c>
      <c r="E11" s="16">
        <f t="shared" si="0"/>
        <v>17054000</v>
      </c>
      <c r="F11" s="16">
        <f t="shared" si="0"/>
        <v>7618000</v>
      </c>
      <c r="G11" s="16">
        <f t="shared" si="0"/>
        <v>8368000</v>
      </c>
      <c r="H11" s="16">
        <f t="shared" si="0"/>
        <v>10037000</v>
      </c>
    </row>
    <row r="13" spans="2:8" x14ac:dyDescent="0.25">
      <c r="B13" s="36" t="s">
        <v>28</v>
      </c>
      <c r="C13" s="14">
        <v>78500000</v>
      </c>
      <c r="D13" s="14">
        <v>6800000</v>
      </c>
      <c r="E13" s="14">
        <v>980000</v>
      </c>
      <c r="F13" s="14">
        <v>1470000</v>
      </c>
      <c r="G13" s="14">
        <v>4500000</v>
      </c>
      <c r="H13" s="14">
        <v>650000</v>
      </c>
    </row>
    <row r="14" spans="2:8" x14ac:dyDescent="0.25">
      <c r="B14" s="37"/>
      <c r="C14" s="14">
        <v>470000</v>
      </c>
      <c r="D14" s="14">
        <v>680000</v>
      </c>
      <c r="E14" s="14">
        <v>7800000</v>
      </c>
      <c r="F14" s="14">
        <v>4750000</v>
      </c>
      <c r="G14" s="14">
        <v>680000</v>
      </c>
      <c r="H14" s="14">
        <v>474000</v>
      </c>
    </row>
    <row r="15" spans="2:8" x14ac:dyDescent="0.25">
      <c r="B15" s="37"/>
      <c r="C15" s="14">
        <v>680000</v>
      </c>
      <c r="D15" s="14">
        <v>1470000</v>
      </c>
      <c r="E15" s="14">
        <v>680000</v>
      </c>
      <c r="F15" s="14">
        <v>4500000</v>
      </c>
      <c r="G15" s="14">
        <v>476660</v>
      </c>
      <c r="H15" s="14">
        <v>1470000</v>
      </c>
    </row>
    <row r="16" spans="2:8" x14ac:dyDescent="0.25">
      <c r="B16" s="38"/>
      <c r="C16" s="14">
        <v>800000</v>
      </c>
      <c r="D16" s="14">
        <v>474100</v>
      </c>
      <c r="E16" s="14">
        <v>47800000</v>
      </c>
      <c r="F16" s="14">
        <v>6820000</v>
      </c>
      <c r="G16" s="14">
        <v>6800000</v>
      </c>
      <c r="H16" s="14">
        <v>5833330</v>
      </c>
    </row>
    <row r="18" spans="2:8" x14ac:dyDescent="0.25">
      <c r="B18" s="12" t="s">
        <v>29</v>
      </c>
      <c r="C18" s="16">
        <f t="shared" ref="C18:H18" si="1">SUM(C13:C16)</f>
        <v>80450000</v>
      </c>
      <c r="D18" s="16">
        <f t="shared" si="1"/>
        <v>9424100</v>
      </c>
      <c r="E18" s="16">
        <f t="shared" si="1"/>
        <v>57260000</v>
      </c>
      <c r="F18" s="16">
        <f t="shared" si="1"/>
        <v>17540000</v>
      </c>
      <c r="G18" s="16">
        <f t="shared" si="1"/>
        <v>12456660</v>
      </c>
      <c r="H18" s="16">
        <f t="shared" si="1"/>
        <v>8427330</v>
      </c>
    </row>
    <row r="20" spans="2:8" ht="30" x14ac:dyDescent="0.25">
      <c r="B20" s="18" t="s">
        <v>31</v>
      </c>
      <c r="C20" s="16">
        <f t="shared" ref="C20:H20" si="2">SUM(C11,C18)</f>
        <v>98580000</v>
      </c>
      <c r="D20" s="16">
        <f t="shared" si="2"/>
        <v>45091100</v>
      </c>
      <c r="E20" s="16">
        <f t="shared" si="2"/>
        <v>74314000</v>
      </c>
      <c r="F20" s="16">
        <f t="shared" si="2"/>
        <v>25158000</v>
      </c>
      <c r="G20" s="16">
        <f t="shared" si="2"/>
        <v>20824660</v>
      </c>
      <c r="H20" s="16">
        <f t="shared" si="2"/>
        <v>18464330</v>
      </c>
    </row>
    <row r="22" spans="2:8" x14ac:dyDescent="0.25">
      <c r="B22" s="13" t="s">
        <v>30</v>
      </c>
      <c r="C22" s="19">
        <f t="shared" ref="C22:H22" si="3">C4-C20</f>
        <v>501420000</v>
      </c>
      <c r="D22" s="19">
        <f t="shared" si="3"/>
        <v>554908900</v>
      </c>
      <c r="E22" s="19">
        <f t="shared" si="3"/>
        <v>525686000</v>
      </c>
      <c r="F22" s="19">
        <f t="shared" si="3"/>
        <v>574842000</v>
      </c>
      <c r="G22" s="19">
        <f t="shared" si="3"/>
        <v>579175340</v>
      </c>
      <c r="H22" s="19">
        <f t="shared" si="3"/>
        <v>581535670</v>
      </c>
    </row>
  </sheetData>
  <mergeCells count="2">
    <mergeCell ref="B6:B9"/>
    <mergeCell ref="B13:B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workbookViewId="0">
      <selection activeCell="F14" sqref="F14"/>
    </sheetView>
  </sheetViews>
  <sheetFormatPr defaultRowHeight="15" x14ac:dyDescent="0.25"/>
  <cols>
    <col min="2" max="2" width="17.140625" customWidth="1"/>
    <col min="3" max="3" width="15.7109375" customWidth="1"/>
    <col min="5" max="5" width="13.7109375" customWidth="1"/>
    <col min="6" max="6" width="13" customWidth="1"/>
    <col min="7" max="7" width="11.42578125" customWidth="1"/>
  </cols>
  <sheetData>
    <row r="2" spans="2:7" x14ac:dyDescent="0.25">
      <c r="B2" s="15" t="s">
        <v>34</v>
      </c>
      <c r="C2" s="21" t="s">
        <v>2</v>
      </c>
      <c r="D2" s="21" t="s">
        <v>35</v>
      </c>
      <c r="E2" s="21" t="s">
        <v>5</v>
      </c>
      <c r="F2" s="21" t="s">
        <v>29</v>
      </c>
      <c r="G2" s="21" t="s">
        <v>33</v>
      </c>
    </row>
    <row r="3" spans="2:7" x14ac:dyDescent="0.25">
      <c r="B3" s="1" t="s">
        <v>17</v>
      </c>
      <c r="C3" s="2" t="s">
        <v>39</v>
      </c>
      <c r="D3" s="2">
        <v>2</v>
      </c>
      <c r="E3" s="8">
        <v>89999</v>
      </c>
      <c r="F3" s="8">
        <f>PRODUCT(D3:E3)</f>
        <v>179998</v>
      </c>
      <c r="G3" s="1"/>
    </row>
    <row r="4" spans="2:7" x14ac:dyDescent="0.25">
      <c r="B4" s="1" t="s">
        <v>36</v>
      </c>
      <c r="C4" s="2" t="s">
        <v>40</v>
      </c>
      <c r="D4" s="2">
        <v>3</v>
      </c>
      <c r="E4" s="8">
        <v>180000</v>
      </c>
      <c r="F4" s="8">
        <f t="shared" ref="F4:F8" si="0">PRODUCT(D4:E4)</f>
        <v>540000</v>
      </c>
      <c r="G4" s="2" t="s">
        <v>45</v>
      </c>
    </row>
    <row r="5" spans="2:7" x14ac:dyDescent="0.25">
      <c r="B5" s="1" t="s">
        <v>37</v>
      </c>
      <c r="C5" s="2" t="s">
        <v>41</v>
      </c>
      <c r="D5" s="2">
        <v>1</v>
      </c>
      <c r="E5" s="8">
        <v>75000</v>
      </c>
      <c r="F5" s="8">
        <f t="shared" si="0"/>
        <v>75000</v>
      </c>
      <c r="G5" s="2"/>
    </row>
    <row r="6" spans="2:7" x14ac:dyDescent="0.25">
      <c r="B6" s="1" t="s">
        <v>17</v>
      </c>
      <c r="C6" s="2" t="s">
        <v>42</v>
      </c>
      <c r="D6" s="2">
        <v>2</v>
      </c>
      <c r="E6" s="8">
        <v>25000</v>
      </c>
      <c r="F6" s="8">
        <f t="shared" si="0"/>
        <v>50000</v>
      </c>
      <c r="G6" s="2" t="s">
        <v>45</v>
      </c>
    </row>
    <row r="7" spans="2:7" x14ac:dyDescent="0.25">
      <c r="B7" s="1" t="s">
        <v>36</v>
      </c>
      <c r="C7" s="2" t="s">
        <v>43</v>
      </c>
      <c r="D7" s="2">
        <v>3</v>
      </c>
      <c r="E7" s="8">
        <v>80000</v>
      </c>
      <c r="F7" s="8">
        <f t="shared" si="0"/>
        <v>240000</v>
      </c>
      <c r="G7" s="2"/>
    </row>
    <row r="8" spans="2:7" x14ac:dyDescent="0.25">
      <c r="B8" s="1" t="s">
        <v>38</v>
      </c>
      <c r="C8" s="2" t="s">
        <v>44</v>
      </c>
      <c r="D8" s="2">
        <v>1</v>
      </c>
      <c r="E8" s="8">
        <v>12000</v>
      </c>
      <c r="F8" s="8">
        <f t="shared" si="0"/>
        <v>12000</v>
      </c>
      <c r="G8" s="2" t="s">
        <v>45</v>
      </c>
    </row>
    <row r="9" spans="2:7" x14ac:dyDescent="0.25">
      <c r="B9" s="20"/>
      <c r="C9" s="20"/>
      <c r="D9" s="20"/>
      <c r="E9" s="20"/>
      <c r="F9" s="20"/>
      <c r="G9" s="20"/>
    </row>
    <row r="10" spans="2:7" x14ac:dyDescent="0.25">
      <c r="B10" s="20"/>
      <c r="C10" s="20"/>
      <c r="D10" s="20"/>
      <c r="E10" s="20"/>
      <c r="F10" s="20"/>
      <c r="G10" s="20"/>
    </row>
    <row r="12" spans="2:7" x14ac:dyDescent="0.25">
      <c r="B12" s="39" t="s">
        <v>33</v>
      </c>
      <c r="C12" s="40"/>
      <c r="E12" s="15" t="s">
        <v>32</v>
      </c>
      <c r="F12" s="15" t="s">
        <v>29</v>
      </c>
    </row>
    <row r="13" spans="2:7" x14ac:dyDescent="0.25">
      <c r="B13" s="1" t="s">
        <v>2</v>
      </c>
      <c r="C13" s="22">
        <f>SUMIF(PLANILHA_DE_SALDO!G3:G8,"PG",E3:E8)</f>
        <v>0</v>
      </c>
      <c r="E13" s="1" t="s">
        <v>17</v>
      </c>
      <c r="F13" s="1">
        <f>tabela_vendas!G14</f>
        <v>0</v>
      </c>
    </row>
    <row r="14" spans="2:7" x14ac:dyDescent="0.25">
      <c r="E14" s="1" t="s">
        <v>36</v>
      </c>
      <c r="F14" s="1"/>
    </row>
  </sheetData>
  <mergeCells count="1">
    <mergeCell ref="B12:C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showGridLines="0" tabSelected="1" workbookViewId="0">
      <selection activeCell="D14" sqref="D14"/>
    </sheetView>
  </sheetViews>
  <sheetFormatPr defaultRowHeight="15" x14ac:dyDescent="0.25"/>
  <cols>
    <col min="2" max="2" width="4.42578125" customWidth="1"/>
    <col min="3" max="3" width="11.85546875" customWidth="1"/>
    <col min="4" max="4" width="12.28515625" customWidth="1"/>
    <col min="5" max="5" width="17.5703125" customWidth="1"/>
    <col min="7" max="7" width="18.140625" customWidth="1"/>
    <col min="9" max="9" width="14.7109375" customWidth="1"/>
    <col min="10" max="10" width="12.85546875" customWidth="1"/>
    <col min="11" max="11" width="18.28515625" customWidth="1"/>
    <col min="12" max="12" width="14.140625" customWidth="1"/>
    <col min="13" max="13" width="12" customWidth="1"/>
  </cols>
  <sheetData>
    <row r="2" spans="2:14" x14ac:dyDescent="0.25">
      <c r="B2" s="23" t="s">
        <v>46</v>
      </c>
      <c r="C2" s="23" t="s">
        <v>47</v>
      </c>
      <c r="D2" s="23" t="s">
        <v>32</v>
      </c>
      <c r="E2" s="23" t="s">
        <v>5</v>
      </c>
      <c r="F2" s="23" t="s">
        <v>35</v>
      </c>
      <c r="G2" s="23" t="s">
        <v>29</v>
      </c>
      <c r="H2" s="23" t="s">
        <v>48</v>
      </c>
      <c r="I2" s="23" t="s">
        <v>49</v>
      </c>
      <c r="J2" s="23" t="s">
        <v>50</v>
      </c>
      <c r="K2" s="23" t="s">
        <v>53</v>
      </c>
      <c r="L2" s="23" t="s">
        <v>51</v>
      </c>
      <c r="M2" s="23" t="s">
        <v>52</v>
      </c>
      <c r="N2" s="20"/>
    </row>
    <row r="3" spans="2:14" x14ac:dyDescent="0.25">
      <c r="B3" s="2">
        <v>1</v>
      </c>
      <c r="C3" s="24" t="s">
        <v>56</v>
      </c>
      <c r="D3" s="6" t="s">
        <v>60</v>
      </c>
      <c r="E3" s="11">
        <v>4000000</v>
      </c>
      <c r="F3" s="2">
        <v>2</v>
      </c>
      <c r="G3" s="11">
        <f>PRODUCT(E3:F3)</f>
        <v>8000000</v>
      </c>
      <c r="H3" s="2">
        <v>230</v>
      </c>
      <c r="I3" s="28">
        <v>45001</v>
      </c>
      <c r="J3" s="27">
        <f ca="1">TODAY()</f>
        <v>44946</v>
      </c>
      <c r="K3" s="28" t="str">
        <f ca="1">IF(I3&lt;(TODAY()),"PRAZO EXPIRADO","DENTRO DO PRAZO")</f>
        <v>DENTRO DO PRAZO</v>
      </c>
      <c r="L3" s="2" t="s">
        <v>63</v>
      </c>
      <c r="M3" s="2">
        <f ca="1">J3-I3</f>
        <v>-55</v>
      </c>
      <c r="N3" s="20"/>
    </row>
    <row r="4" spans="2:14" x14ac:dyDescent="0.25">
      <c r="B4" s="2">
        <v>2</v>
      </c>
      <c r="C4" s="24" t="s">
        <v>57</v>
      </c>
      <c r="D4" s="6" t="s">
        <v>61</v>
      </c>
      <c r="E4" s="11">
        <v>20000000</v>
      </c>
      <c r="F4" s="2">
        <v>1</v>
      </c>
      <c r="G4" s="11">
        <f t="shared" ref="G4:G10" si="0">PRODUCT(E4:F4)</f>
        <v>20000000</v>
      </c>
      <c r="H4" s="2">
        <v>800</v>
      </c>
      <c r="I4" s="28">
        <v>43206</v>
      </c>
      <c r="J4" s="27">
        <f t="shared" ref="J4:J10" ca="1" si="1">TODAY()</f>
        <v>44946</v>
      </c>
      <c r="K4" s="28" t="str">
        <f t="shared" ref="K4:K10" ca="1" si="2">IF(I4&lt;(TODAY()),"PRAZO EXPIRADO","DENTRO DO PRAZO")</f>
        <v>PRAZO EXPIRADO</v>
      </c>
      <c r="L4" s="2" t="s">
        <v>64</v>
      </c>
      <c r="M4" s="2">
        <f t="shared" ref="M4:M10" ca="1" si="3">J4-I4</f>
        <v>1740</v>
      </c>
      <c r="N4" s="20"/>
    </row>
    <row r="5" spans="2:14" x14ac:dyDescent="0.25">
      <c r="B5" s="2">
        <v>3</v>
      </c>
      <c r="C5" s="24" t="s">
        <v>58</v>
      </c>
      <c r="D5" s="6" t="s">
        <v>62</v>
      </c>
      <c r="E5" s="11">
        <v>15000000</v>
      </c>
      <c r="F5" s="2">
        <v>3</v>
      </c>
      <c r="G5" s="11">
        <f t="shared" si="0"/>
        <v>45000000</v>
      </c>
      <c r="H5" s="2">
        <v>20</v>
      </c>
      <c r="I5" s="28">
        <v>43992</v>
      </c>
      <c r="J5" s="27">
        <f t="shared" ca="1" si="1"/>
        <v>44946</v>
      </c>
      <c r="K5" s="28" t="str">
        <f t="shared" ca="1" si="2"/>
        <v>PRAZO EXPIRADO</v>
      </c>
      <c r="L5" s="2" t="s">
        <v>65</v>
      </c>
      <c r="M5" s="2">
        <f t="shared" ca="1" si="3"/>
        <v>954</v>
      </c>
      <c r="N5" s="20"/>
    </row>
    <row r="6" spans="2:14" x14ac:dyDescent="0.25">
      <c r="B6" s="2">
        <v>4</v>
      </c>
      <c r="C6" s="24" t="s">
        <v>56</v>
      </c>
      <c r="D6" s="6" t="s">
        <v>61</v>
      </c>
      <c r="E6" s="11">
        <v>40000000</v>
      </c>
      <c r="F6" s="2">
        <v>1</v>
      </c>
      <c r="G6" s="11">
        <f t="shared" si="0"/>
        <v>40000000</v>
      </c>
      <c r="H6" s="2">
        <v>16</v>
      </c>
      <c r="I6" s="28">
        <v>43992</v>
      </c>
      <c r="J6" s="27">
        <f t="shared" ca="1" si="1"/>
        <v>44946</v>
      </c>
      <c r="K6" s="28" t="str">
        <f t="shared" ca="1" si="2"/>
        <v>PRAZO EXPIRADO</v>
      </c>
      <c r="L6" s="2" t="s">
        <v>63</v>
      </c>
      <c r="M6" s="2">
        <f t="shared" ca="1" si="3"/>
        <v>954</v>
      </c>
      <c r="N6" s="20"/>
    </row>
    <row r="7" spans="2:14" x14ac:dyDescent="0.25">
      <c r="B7" s="2">
        <v>5</v>
      </c>
      <c r="C7" s="24" t="s">
        <v>59</v>
      </c>
      <c r="D7" s="6" t="s">
        <v>62</v>
      </c>
      <c r="E7" s="11">
        <v>28000000</v>
      </c>
      <c r="F7" s="2">
        <v>2</v>
      </c>
      <c r="G7" s="11">
        <f t="shared" si="0"/>
        <v>56000000</v>
      </c>
      <c r="H7" s="2">
        <v>19</v>
      </c>
      <c r="I7" s="28">
        <v>43906</v>
      </c>
      <c r="J7" s="27">
        <f t="shared" ca="1" si="1"/>
        <v>44946</v>
      </c>
      <c r="K7" s="28" t="str">
        <f t="shared" ca="1" si="2"/>
        <v>PRAZO EXPIRADO</v>
      </c>
      <c r="L7" s="2" t="s">
        <v>63</v>
      </c>
      <c r="M7" s="2">
        <f t="shared" ca="1" si="3"/>
        <v>1040</v>
      </c>
      <c r="N7" s="20"/>
    </row>
    <row r="8" spans="2:14" x14ac:dyDescent="0.25">
      <c r="B8" s="2">
        <v>6</v>
      </c>
      <c r="C8" s="24" t="s">
        <v>57</v>
      </c>
      <c r="D8" s="6" t="s">
        <v>60</v>
      </c>
      <c r="E8" s="11">
        <v>20000000</v>
      </c>
      <c r="F8" s="2">
        <v>6</v>
      </c>
      <c r="G8" s="11">
        <f t="shared" si="0"/>
        <v>120000000</v>
      </c>
      <c r="H8" s="2">
        <v>20</v>
      </c>
      <c r="I8" s="28">
        <v>44226</v>
      </c>
      <c r="J8" s="27">
        <f t="shared" ca="1" si="1"/>
        <v>44946</v>
      </c>
      <c r="K8" s="28" t="str">
        <f t="shared" ca="1" si="2"/>
        <v>PRAZO EXPIRADO</v>
      </c>
      <c r="L8" s="2" t="s">
        <v>65</v>
      </c>
      <c r="M8" s="2">
        <f t="shared" ca="1" si="3"/>
        <v>720</v>
      </c>
      <c r="N8" s="20"/>
    </row>
    <row r="9" spans="2:14" x14ac:dyDescent="0.25">
      <c r="B9" s="2">
        <v>7</v>
      </c>
      <c r="C9" s="24" t="s">
        <v>56</v>
      </c>
      <c r="D9" s="6" t="s">
        <v>60</v>
      </c>
      <c r="E9" s="11">
        <v>40000000</v>
      </c>
      <c r="F9" s="2">
        <v>7</v>
      </c>
      <c r="G9" s="11">
        <f t="shared" si="0"/>
        <v>280000000</v>
      </c>
      <c r="H9" s="2">
        <v>30</v>
      </c>
      <c r="I9" s="28">
        <v>43846</v>
      </c>
      <c r="J9" s="27">
        <f t="shared" ca="1" si="1"/>
        <v>44946</v>
      </c>
      <c r="K9" s="28" t="str">
        <f t="shared" ca="1" si="2"/>
        <v>PRAZO EXPIRADO</v>
      </c>
      <c r="L9" s="2" t="s">
        <v>64</v>
      </c>
      <c r="M9" s="2">
        <f t="shared" ca="1" si="3"/>
        <v>1100</v>
      </c>
      <c r="N9" s="20"/>
    </row>
    <row r="10" spans="2:14" x14ac:dyDescent="0.25">
      <c r="B10" s="2">
        <v>8</v>
      </c>
      <c r="C10" s="24" t="s">
        <v>56</v>
      </c>
      <c r="D10" s="6" t="s">
        <v>62</v>
      </c>
      <c r="E10" s="11">
        <v>40000000</v>
      </c>
      <c r="F10" s="2">
        <v>3</v>
      </c>
      <c r="G10" s="11">
        <f t="shared" si="0"/>
        <v>120000000</v>
      </c>
      <c r="H10" s="2">
        <v>600</v>
      </c>
      <c r="I10" s="28">
        <v>42632</v>
      </c>
      <c r="J10" s="27">
        <f t="shared" ca="1" si="1"/>
        <v>44946</v>
      </c>
      <c r="K10" s="28" t="str">
        <f t="shared" ca="1" si="2"/>
        <v>PRAZO EXPIRADO</v>
      </c>
      <c r="L10" s="2" t="s">
        <v>63</v>
      </c>
      <c r="M10" s="2">
        <f t="shared" ca="1" si="3"/>
        <v>2314</v>
      </c>
      <c r="N10" s="20"/>
    </row>
    <row r="11" spans="2:14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3" spans="2:14" x14ac:dyDescent="0.25">
      <c r="C13" s="23" t="s">
        <v>47</v>
      </c>
      <c r="D13" s="23" t="s">
        <v>48</v>
      </c>
      <c r="F13" s="23" t="s">
        <v>47</v>
      </c>
      <c r="G13" s="23" t="s">
        <v>5</v>
      </c>
      <c r="H13" s="25" t="s">
        <v>29</v>
      </c>
      <c r="I13" s="25"/>
      <c r="J13" s="23" t="s">
        <v>54</v>
      </c>
      <c r="K13" s="23" t="s">
        <v>55</v>
      </c>
    </row>
    <row r="14" spans="2:14" x14ac:dyDescent="0.25">
      <c r="C14" s="2" t="s">
        <v>56</v>
      </c>
      <c r="D14" s="2">
        <f>SUMIF(C3:C10,"BMW",H3:H10)</f>
        <v>876</v>
      </c>
      <c r="F14" s="41" t="s">
        <v>56</v>
      </c>
      <c r="G14" s="1">
        <f>SUMIF(C3:C10,"BMW",E3:E10)</f>
        <v>124000000</v>
      </c>
      <c r="H14" s="26"/>
      <c r="I14" s="26"/>
      <c r="J14" s="2" t="s">
        <v>63</v>
      </c>
      <c r="K14" s="8">
        <f>SUMIF(L3:L10,"CACUACO",E3:E10)</f>
        <v>112000000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CONTROLE_DE_VENDAS</vt:lpstr>
      <vt:lpstr>PLANILHA_DE_SALDO</vt:lpstr>
      <vt:lpstr>tabela_vendas</vt:lpstr>
      <vt:lpstr>PROVA_FINAL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2023-01-20T12:43:15Z</dcterms:modified>
</cp:coreProperties>
</file>