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Envios Mensais (Gesta)\2024\MÊS 05\Documentaçôes Fiscais\7 - Resumo DAC\"/>
    </mc:Choice>
  </mc:AlternateContent>
  <xr:revisionPtr revIDLastSave="0" documentId="13_ncr:1_{5DA00D4E-191C-4480-AB9E-071638DE50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Print_Area" localSheetId="0">Plan1!$A$1:$L$34</definedName>
  </definedNames>
  <calcPr calcId="181029"/>
</workbook>
</file>

<file path=xl/calcChain.xml><?xml version="1.0" encoding="utf-8"?>
<calcChain xmlns="http://schemas.openxmlformats.org/spreadsheetml/2006/main">
  <c r="K20" i="1" l="1"/>
  <c r="H4" i="1"/>
  <c r="K6" i="1"/>
  <c r="J15" i="1"/>
  <c r="J5" i="1"/>
  <c r="J4" i="1"/>
  <c r="H5" i="1"/>
  <c r="J16" i="1"/>
  <c r="H10" i="1"/>
  <c r="H15" i="1"/>
  <c r="H16" i="1"/>
  <c r="H13" i="1"/>
  <c r="H12" i="1"/>
  <c r="J12" i="1" s="1"/>
  <c r="K9" i="1"/>
  <c r="J19" i="1"/>
  <c r="J18" i="1"/>
  <c r="J10" i="1"/>
  <c r="K25" i="1"/>
  <c r="H23" i="1"/>
  <c r="J23" i="1" s="1"/>
  <c r="H11" i="1"/>
  <c r="J11" i="1" s="1"/>
  <c r="H19" i="1"/>
  <c r="H24" i="1"/>
  <c r="J24" i="1" s="1"/>
  <c r="H21" i="1"/>
  <c r="J21" i="1" s="1"/>
  <c r="H22" i="1"/>
  <c r="J22" i="1" s="1"/>
  <c r="H7" i="1"/>
  <c r="J7" i="1" s="1"/>
  <c r="J6" i="1" l="1"/>
  <c r="L6" i="1" s="1"/>
  <c r="J20" i="1"/>
  <c r="L20" i="1" s="1"/>
  <c r="J13" i="1"/>
  <c r="J25" i="1" s="1"/>
  <c r="L25" i="1" s="1"/>
  <c r="H18" i="1" l="1"/>
  <c r="H8" i="1" l="1"/>
  <c r="J8" i="1" s="1"/>
  <c r="J9" i="1" l="1"/>
  <c r="L9" i="1" s="1"/>
</calcChain>
</file>

<file path=xl/sharedStrings.xml><?xml version="1.0" encoding="utf-8"?>
<sst xmlns="http://schemas.openxmlformats.org/spreadsheetml/2006/main" count="55" uniqueCount="37">
  <si>
    <t>DATA FINAL</t>
  </si>
  <si>
    <t>BOMBA</t>
  </si>
  <si>
    <t>BICO</t>
  </si>
  <si>
    <t>PRODUTO</t>
  </si>
  <si>
    <t>ABERTURA</t>
  </si>
  <si>
    <t>FECHAMENTO</t>
  </si>
  <si>
    <t>SAIDA BOMBA</t>
  </si>
  <si>
    <t>SAIDA TANQUE</t>
  </si>
  <si>
    <t>DIF</t>
  </si>
  <si>
    <t>GASOLINA</t>
  </si>
  <si>
    <t>TANTQUE</t>
  </si>
  <si>
    <t>COMBUSTIVEL</t>
  </si>
  <si>
    <t>ENTRADA</t>
  </si>
  <si>
    <t>lacres</t>
  </si>
  <si>
    <t>aferição</t>
  </si>
  <si>
    <t>venda total</t>
  </si>
  <si>
    <t>posto verdes campos</t>
  </si>
  <si>
    <t>DIESEL BS500</t>
  </si>
  <si>
    <t>DIESEL BS 10</t>
  </si>
  <si>
    <t>ETANOL</t>
  </si>
  <si>
    <t>WAYNE 113198</t>
  </si>
  <si>
    <t>WAYNE 113199</t>
  </si>
  <si>
    <t xml:space="preserve"> e Nº SERIE</t>
  </si>
  <si>
    <t xml:space="preserve">                             DATA INICIAL</t>
  </si>
  <si>
    <t>WAYNE /583667</t>
  </si>
  <si>
    <t>H4546671-7</t>
  </si>
  <si>
    <t>H4546670-4</t>
  </si>
  <si>
    <t>H4546672-0</t>
  </si>
  <si>
    <t>H4546675-8</t>
  </si>
  <si>
    <t>H4546677-3</t>
  </si>
  <si>
    <t>H4546678-6</t>
  </si>
  <si>
    <t>H4546681-0</t>
  </si>
  <si>
    <t>H4546679-9</t>
  </si>
  <si>
    <t>H4546688-0</t>
  </si>
  <si>
    <t>H4546689-2</t>
  </si>
  <si>
    <t>H4546684-9</t>
  </si>
  <si>
    <t>H4546682-3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</si>
</sst>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9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165" fontId="4" fillId="2" borderId="1" xfId="0" applyNumberFormat="1" applyFont="1" applyFill="1" applyBorder="1"/>
    <xf numFmtId="165" fontId="5" fillId="0" borderId="1" xfId="0" applyNumberFormat="1" applyFont="1" applyBorder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/>
    <xf numFmtId="165" fontId="8" fillId="0" borderId="1" xfId="0" applyNumberFormat="1" applyFont="1" applyBorder="1"/>
    <xf numFmtId="0" fontId="3" fillId="2" borderId="1" xfId="0" applyFont="1" applyFill="1" applyBorder="1"/>
    <xf numFmtId="4" fontId="1" fillId="2" borderId="0" xfId="0" applyNumberFormat="1" applyFont="1" applyFill="1"/>
    <xf numFmtId="4" fontId="2" fillId="0" borderId="0" xfId="0" applyNumberFormat="1" applyFont="1"/>
    <xf numFmtId="0" fontId="4" fillId="2" borderId="1" xfId="0" applyFont="1" applyFill="1" applyBorder="1"/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164" fontId="7" fillId="2" borderId="1" xfId="0" applyNumberFormat="1" applyFont="1" applyFill="1" applyBorder="1"/>
    <xf numFmtId="164" fontId="7" fillId="2" borderId="1" xfId="0" applyNumberFormat="1" applyFont="1" applyFill="1" applyBorder="1" applyAlignment="1">
      <alignment horizontal="right"/>
    </xf>
    <xf numFmtId="0" fontId="6" fillId="2" borderId="1" xfId="0" applyFont="1" applyFill="1" applyBorder="1"/>
    <xf numFmtId="165" fontId="4" fillId="2" borderId="0" xfId="0" applyNumberFormat="1" applyFont="1" applyFill="1"/>
    <xf numFmtId="164" fontId="1" fillId="2" borderId="1" xfId="0" applyNumberFormat="1" applyFont="1" applyFill="1" applyBorder="1"/>
    <xf numFmtId="0" fontId="9" fillId="2" borderId="0" xfId="0" applyFont="1" applyFill="1"/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3" fillId="2" borderId="1" xfId="0" applyNumberFormat="1" applyFont="1" applyFill="1" applyBorder="1"/>
    <xf numFmtId="165" fontId="10" fillId="2" borderId="1" xfId="0" applyNumberFormat="1" applyFont="1" applyFill="1" applyBorder="1"/>
    <xf numFmtId="164" fontId="3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164" fontId="10" fillId="2" borderId="1" xfId="0" applyNumberFormat="1" applyFont="1" applyFill="1" applyBorder="1"/>
    <xf numFmtId="164" fontId="10" fillId="2" borderId="1" xfId="0" applyNumberFormat="1" applyFont="1" applyFill="1" applyBorder="1" applyAlignment="1">
      <alignment horizontal="right"/>
    </xf>
    <xf numFmtId="165" fontId="13" fillId="0" borderId="1" xfId="0" applyNumberFormat="1" applyFont="1" applyBorder="1"/>
    <xf numFmtId="165" fontId="14" fillId="0" borderId="1" xfId="0" applyNumberFormat="1" applyFont="1" applyBorder="1"/>
    <xf numFmtId="165" fontId="2" fillId="0" borderId="0" xfId="0" applyNumberFormat="1" applyFo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2" fontId="3" fillId="2" borderId="1" xfId="0" applyNumberFormat="1" applyFont="1" applyFill="1" applyBorder="1"/>
    <xf numFmtId="14" fontId="9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N14" sqref="N14"/>
    </sheetView>
  </sheetViews>
  <sheetFormatPr defaultColWidth="9" defaultRowHeight="12.75" x14ac:dyDescent="0.2"/>
  <cols>
    <col min="1" max="1" width="6.140625" style="2" customWidth="1"/>
    <col min="2" max="2" width="14" style="2" customWidth="1"/>
    <col min="3" max="3" width="13.28515625" style="2" customWidth="1"/>
    <col min="4" max="4" width="4.7109375" style="2" bestFit="1" customWidth="1"/>
    <col min="5" max="5" width="12.140625" style="2" customWidth="1"/>
    <col min="6" max="6" width="13.42578125" style="2" customWidth="1"/>
    <col min="7" max="7" width="15.140625" style="2" bestFit="1" customWidth="1"/>
    <col min="8" max="8" width="12.42578125" style="2" customWidth="1"/>
    <col min="9" max="9" width="10.5703125" style="2" customWidth="1"/>
    <col min="10" max="10" width="10.85546875" style="2" customWidth="1"/>
    <col min="11" max="11" width="12.7109375" style="2" bestFit="1" customWidth="1"/>
    <col min="12" max="12" width="10" style="2" customWidth="1"/>
    <col min="13" max="14" width="10.140625" style="2" bestFit="1" customWidth="1"/>
    <col min="15" max="16384" width="9" style="2"/>
  </cols>
  <sheetData>
    <row r="1" spans="1:14" ht="18.75" x14ac:dyDescent="0.3">
      <c r="A1" s="24" t="s">
        <v>23</v>
      </c>
      <c r="B1" s="24"/>
      <c r="C1" s="24"/>
      <c r="D1" s="42">
        <v>45413</v>
      </c>
      <c r="E1" s="42"/>
      <c r="F1" s="37" t="s">
        <v>0</v>
      </c>
      <c r="G1" s="38">
        <v>45443</v>
      </c>
      <c r="H1" s="37" t="s">
        <v>16</v>
      </c>
      <c r="I1" s="37"/>
      <c r="J1" s="39"/>
      <c r="K1" s="1"/>
      <c r="L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">
      <c r="A3" s="3" t="s">
        <v>1</v>
      </c>
      <c r="B3" s="3" t="s">
        <v>22</v>
      </c>
      <c r="C3" s="3" t="s">
        <v>13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14</v>
      </c>
      <c r="J3" s="4" t="s">
        <v>15</v>
      </c>
      <c r="K3" s="4" t="s">
        <v>7</v>
      </c>
      <c r="L3" s="4" t="s">
        <v>8</v>
      </c>
    </row>
    <row r="4" spans="1:14" x14ac:dyDescent="0.2">
      <c r="A4" s="3">
        <v>1</v>
      </c>
      <c r="B4" s="43" t="s">
        <v>24</v>
      </c>
      <c r="C4" s="3" t="s">
        <v>25</v>
      </c>
      <c r="D4" s="3">
        <v>1</v>
      </c>
      <c r="E4" s="25" t="s">
        <v>17</v>
      </c>
      <c r="F4" s="29">
        <v>169978.37</v>
      </c>
      <c r="G4" s="29">
        <v>173644.21</v>
      </c>
      <c r="H4" s="29">
        <f>+G4-F4</f>
        <v>3665.8399999999965</v>
      </c>
      <c r="I4" s="29">
        <v>104.94</v>
      </c>
      <c r="J4" s="34">
        <f>G4-F4-I4</f>
        <v>3560.8999999999965</v>
      </c>
      <c r="K4" s="29"/>
      <c r="L4" s="29"/>
    </row>
    <row r="5" spans="1:14" x14ac:dyDescent="0.2">
      <c r="A5" s="3">
        <v>1</v>
      </c>
      <c r="B5" s="44"/>
      <c r="C5" s="3" t="s">
        <v>26</v>
      </c>
      <c r="D5" s="3">
        <v>2</v>
      </c>
      <c r="E5" s="25" t="s">
        <v>17</v>
      </c>
      <c r="F5" s="29">
        <v>134283.88</v>
      </c>
      <c r="G5" s="29">
        <v>136938.76999999999</v>
      </c>
      <c r="H5" s="29">
        <f>G5-F5</f>
        <v>2654.8899999999849</v>
      </c>
      <c r="I5" s="29">
        <v>237.54</v>
      </c>
      <c r="J5" s="34">
        <f>G5-F5-I5</f>
        <v>2417.3499999999849</v>
      </c>
      <c r="L5" s="10"/>
    </row>
    <row r="6" spans="1:14" x14ac:dyDescent="0.2">
      <c r="A6" s="3"/>
      <c r="B6" s="44"/>
      <c r="D6" s="3"/>
      <c r="E6" s="25"/>
      <c r="F6" s="29"/>
      <c r="G6" s="29"/>
      <c r="H6" s="29"/>
      <c r="I6" s="29"/>
      <c r="J6" s="34">
        <f>+J5+J4</f>
        <v>5978.2499999999818</v>
      </c>
      <c r="K6" s="29">
        <f>+E32+F32-G32</f>
        <v>5977.5159999999996</v>
      </c>
      <c r="L6" s="29">
        <f t="shared" ref="L6" si="0">K6-J6</f>
        <v>-0.73399999998218846</v>
      </c>
    </row>
    <row r="7" spans="1:14" x14ac:dyDescent="0.2">
      <c r="A7" s="3">
        <v>1</v>
      </c>
      <c r="B7" s="44"/>
      <c r="C7" s="3" t="s">
        <v>27</v>
      </c>
      <c r="D7" s="3">
        <v>3</v>
      </c>
      <c r="E7" s="9" t="s">
        <v>18</v>
      </c>
      <c r="F7" s="10">
        <v>224424.3</v>
      </c>
      <c r="G7" s="10">
        <v>230520.33</v>
      </c>
      <c r="H7" s="10">
        <f>+G7-F7</f>
        <v>6096.0299999999988</v>
      </c>
      <c r="I7" s="10">
        <v>105.1</v>
      </c>
      <c r="J7" s="11">
        <f>H7-I7</f>
        <v>5990.9299999999985</v>
      </c>
      <c r="K7" s="10"/>
      <c r="L7" s="10"/>
    </row>
    <row r="8" spans="1:14" x14ac:dyDescent="0.2">
      <c r="A8" s="3">
        <v>1</v>
      </c>
      <c r="B8" s="45"/>
      <c r="C8" s="3" t="s">
        <v>28</v>
      </c>
      <c r="D8" s="3">
        <v>4</v>
      </c>
      <c r="E8" s="9" t="s">
        <v>18</v>
      </c>
      <c r="F8" s="10">
        <v>235961.75</v>
      </c>
      <c r="G8" s="10">
        <v>240638.63</v>
      </c>
      <c r="H8" s="10">
        <f>+G8-F8</f>
        <v>4676.8800000000047</v>
      </c>
      <c r="I8" s="10">
        <v>128.82</v>
      </c>
      <c r="J8" s="11">
        <f>H8-I8</f>
        <v>4548.0600000000049</v>
      </c>
      <c r="K8" s="10"/>
      <c r="L8" s="10"/>
      <c r="N8" s="22"/>
    </row>
    <row r="9" spans="1:14" x14ac:dyDescent="0.2">
      <c r="A9" s="3"/>
      <c r="B9" s="3"/>
      <c r="C9" s="3"/>
      <c r="D9" s="3"/>
      <c r="E9" s="9"/>
      <c r="F9" s="10"/>
      <c r="G9" s="10"/>
      <c r="H9" s="10"/>
      <c r="I9" s="10"/>
      <c r="J9" s="11">
        <f>+J7+J8</f>
        <v>10538.990000000003</v>
      </c>
      <c r="K9" s="10">
        <f>+E31+F31-G31</f>
        <v>10538.07</v>
      </c>
      <c r="L9" s="10">
        <f>K9-J9</f>
        <v>-0.92000000000371074</v>
      </c>
      <c r="N9" s="22"/>
    </row>
    <row r="10" spans="1:14" x14ac:dyDescent="0.2">
      <c r="A10" s="3">
        <v>2</v>
      </c>
      <c r="B10" s="46" t="s">
        <v>20</v>
      </c>
      <c r="C10" s="3" t="s">
        <v>29</v>
      </c>
      <c r="D10" s="3">
        <v>5</v>
      </c>
      <c r="E10" s="5" t="s">
        <v>9</v>
      </c>
      <c r="F10" s="6">
        <v>863824.26</v>
      </c>
      <c r="G10" s="6">
        <v>892882.55</v>
      </c>
      <c r="H10" s="6">
        <f>+G10-F10</f>
        <v>29058.290000000037</v>
      </c>
      <c r="I10" s="6">
        <v>40</v>
      </c>
      <c r="J10" s="7">
        <f>G10-F10-I10</f>
        <v>29018.290000000037</v>
      </c>
      <c r="K10" s="6"/>
      <c r="L10" s="6"/>
      <c r="N10" s="22"/>
    </row>
    <row r="11" spans="1:14" x14ac:dyDescent="0.2">
      <c r="A11" s="3">
        <v>2</v>
      </c>
      <c r="B11" s="47"/>
      <c r="C11" s="3" t="s">
        <v>30</v>
      </c>
      <c r="D11" s="3">
        <v>6</v>
      </c>
      <c r="E11" s="5" t="s">
        <v>9</v>
      </c>
      <c r="F11" s="6">
        <v>781580.36</v>
      </c>
      <c r="G11" s="6">
        <v>807074.81</v>
      </c>
      <c r="H11" s="6">
        <f>+G11-F11</f>
        <v>25494.45000000007</v>
      </c>
      <c r="I11" s="6">
        <v>40</v>
      </c>
      <c r="J11" s="7">
        <f>H11-I11</f>
        <v>25454.45000000007</v>
      </c>
      <c r="K11" s="6"/>
      <c r="L11" s="6"/>
    </row>
    <row r="12" spans="1:14" x14ac:dyDescent="0.2">
      <c r="A12" s="3">
        <v>2</v>
      </c>
      <c r="B12" s="47"/>
      <c r="C12" s="3"/>
      <c r="D12" s="3">
        <v>7</v>
      </c>
      <c r="E12" s="5" t="s">
        <v>9</v>
      </c>
      <c r="F12" s="6">
        <v>1.21</v>
      </c>
      <c r="G12" s="6">
        <v>1.21</v>
      </c>
      <c r="H12" s="6">
        <f>+G12-F12</f>
        <v>0</v>
      </c>
      <c r="I12" s="6"/>
      <c r="J12" s="7">
        <f t="shared" ref="J12:J13" si="1">H12-I12</f>
        <v>0</v>
      </c>
      <c r="K12" s="6"/>
      <c r="L12" s="6"/>
    </row>
    <row r="13" spans="1:14" x14ac:dyDescent="0.2">
      <c r="A13" s="3">
        <v>2</v>
      </c>
      <c r="B13" s="47"/>
      <c r="C13" s="3"/>
      <c r="D13" s="3">
        <v>8</v>
      </c>
      <c r="E13" s="5" t="s">
        <v>9</v>
      </c>
      <c r="F13" s="6">
        <v>2.34</v>
      </c>
      <c r="G13" s="6">
        <v>2.34</v>
      </c>
      <c r="H13" s="6">
        <f>G13-F13</f>
        <v>0</v>
      </c>
      <c r="I13" s="6"/>
      <c r="J13" s="7">
        <f t="shared" si="1"/>
        <v>0</v>
      </c>
      <c r="K13" s="6"/>
      <c r="L13" s="6"/>
    </row>
    <row r="14" spans="1:14" x14ac:dyDescent="0.2">
      <c r="A14" s="3"/>
      <c r="B14" s="47"/>
      <c r="C14" s="3"/>
      <c r="D14" s="3"/>
      <c r="E14" s="5"/>
      <c r="F14" s="6"/>
      <c r="G14" s="6"/>
      <c r="H14" s="6"/>
      <c r="I14" s="6"/>
      <c r="J14" s="7"/>
      <c r="K14" s="6"/>
      <c r="L14" s="6"/>
    </row>
    <row r="15" spans="1:14" x14ac:dyDescent="0.2">
      <c r="A15" s="3">
        <v>2</v>
      </c>
      <c r="B15" s="47"/>
      <c r="C15" s="3" t="s">
        <v>31</v>
      </c>
      <c r="D15" s="3">
        <v>9</v>
      </c>
      <c r="E15" s="26" t="s">
        <v>19</v>
      </c>
      <c r="F15" s="28">
        <v>146346.31</v>
      </c>
      <c r="G15" s="28">
        <v>149237.67000000001</v>
      </c>
      <c r="H15" s="28">
        <f>G15-F15</f>
        <v>2891.3600000000151</v>
      </c>
      <c r="I15" s="28">
        <v>41.2</v>
      </c>
      <c r="J15" s="35">
        <f>G15-F15-I15</f>
        <v>2850.1600000000153</v>
      </c>
      <c r="K15" s="28"/>
      <c r="L15" s="28"/>
      <c r="N15" s="36"/>
    </row>
    <row r="16" spans="1:14" x14ac:dyDescent="0.2">
      <c r="A16" s="3">
        <v>2</v>
      </c>
      <c r="B16" s="48"/>
      <c r="C16" s="3" t="s">
        <v>32</v>
      </c>
      <c r="D16" s="3">
        <v>10</v>
      </c>
      <c r="E16" s="26" t="s">
        <v>19</v>
      </c>
      <c r="F16" s="28">
        <v>110871.82</v>
      </c>
      <c r="G16" s="28">
        <v>113084.11</v>
      </c>
      <c r="H16" s="28">
        <f>G16-F16</f>
        <v>2212.2899999999936</v>
      </c>
      <c r="I16" s="28">
        <v>40</v>
      </c>
      <c r="J16" s="35">
        <f>G16-F16-I16</f>
        <v>2172.2899999999936</v>
      </c>
      <c r="K16" s="28"/>
      <c r="L16" s="28"/>
    </row>
    <row r="17" spans="1:14" x14ac:dyDescent="0.2">
      <c r="A17" s="3"/>
      <c r="B17" s="40"/>
      <c r="C17" s="3"/>
      <c r="D17" s="3"/>
      <c r="E17" s="26"/>
      <c r="F17" s="28"/>
      <c r="G17" s="28"/>
      <c r="H17" s="28"/>
      <c r="I17" s="28"/>
      <c r="J17" s="35"/>
      <c r="K17" s="28"/>
      <c r="L17" s="28"/>
    </row>
    <row r="18" spans="1:14" x14ac:dyDescent="0.2">
      <c r="A18" s="3">
        <v>3</v>
      </c>
      <c r="B18" s="46" t="s">
        <v>21</v>
      </c>
      <c r="C18" s="3" t="s">
        <v>33</v>
      </c>
      <c r="D18" s="3">
        <v>11</v>
      </c>
      <c r="E18" s="26" t="s">
        <v>19</v>
      </c>
      <c r="F18" s="28">
        <v>72902.320000000007</v>
      </c>
      <c r="G18" s="28">
        <v>75166.37</v>
      </c>
      <c r="H18" s="28">
        <f>+G18-F18</f>
        <v>2264.0499999999884</v>
      </c>
      <c r="I18" s="28">
        <v>40</v>
      </c>
      <c r="J18" s="35">
        <f>G18-F18-I18</f>
        <v>2224.0499999999884</v>
      </c>
      <c r="K18" s="28"/>
      <c r="L18" s="28"/>
    </row>
    <row r="19" spans="1:14" x14ac:dyDescent="0.2">
      <c r="A19" s="3">
        <v>3</v>
      </c>
      <c r="B19" s="47"/>
      <c r="C19" s="3" t="s">
        <v>34</v>
      </c>
      <c r="D19" s="3">
        <v>12</v>
      </c>
      <c r="E19" s="26" t="s">
        <v>19</v>
      </c>
      <c r="F19" s="28">
        <v>67744.02</v>
      </c>
      <c r="G19" s="28">
        <v>69248.25</v>
      </c>
      <c r="H19" s="28">
        <f>+G19-F19</f>
        <v>1504.2299999999959</v>
      </c>
      <c r="I19" s="41">
        <v>40</v>
      </c>
      <c r="J19" s="35">
        <f>G19-F19-I19</f>
        <v>1464.2299999999959</v>
      </c>
      <c r="K19" s="28"/>
      <c r="L19" s="28"/>
    </row>
    <row r="20" spans="1:14" x14ac:dyDescent="0.2">
      <c r="A20" s="3"/>
      <c r="B20" s="47"/>
      <c r="C20" s="3"/>
      <c r="D20" s="3"/>
      <c r="E20" s="26"/>
      <c r="F20" s="28"/>
      <c r="G20" s="28"/>
      <c r="H20" s="28"/>
      <c r="I20" s="12"/>
      <c r="J20" s="35">
        <f>J15+J16+J18+J19</f>
        <v>8710.7299999999923</v>
      </c>
      <c r="K20" s="28">
        <f>+E30+F30-G30</f>
        <v>8709.4169999999976</v>
      </c>
      <c r="L20" s="28">
        <f>K20-J20</f>
        <v>-1.3129999999946449</v>
      </c>
    </row>
    <row r="21" spans="1:14" x14ac:dyDescent="0.2">
      <c r="A21" s="3">
        <v>3</v>
      </c>
      <c r="B21" s="47"/>
      <c r="C21" s="3"/>
      <c r="D21" s="3">
        <v>13</v>
      </c>
      <c r="E21" s="5" t="s">
        <v>9</v>
      </c>
      <c r="F21" s="6">
        <v>0.18</v>
      </c>
      <c r="G21" s="6">
        <v>0.18</v>
      </c>
      <c r="H21" s="6">
        <f>+G21-F21</f>
        <v>0</v>
      </c>
      <c r="I21" s="6">
        <v>0</v>
      </c>
      <c r="J21" s="7">
        <f t="shared" ref="J21:J22" si="2">+H21</f>
        <v>0</v>
      </c>
      <c r="K21" s="6"/>
      <c r="L21" s="6"/>
    </row>
    <row r="22" spans="1:14" x14ac:dyDescent="0.2">
      <c r="A22" s="3">
        <v>3</v>
      </c>
      <c r="B22" s="47"/>
      <c r="C22" s="3"/>
      <c r="D22" s="3">
        <v>14</v>
      </c>
      <c r="E22" s="5" t="s">
        <v>9</v>
      </c>
      <c r="F22" s="6">
        <v>0.31</v>
      </c>
      <c r="G22" s="6">
        <v>0.31</v>
      </c>
      <c r="H22" s="6">
        <f>+G22-F22</f>
        <v>0</v>
      </c>
      <c r="I22" s="6">
        <v>0</v>
      </c>
      <c r="J22" s="7">
        <f t="shared" si="2"/>
        <v>0</v>
      </c>
      <c r="K22" s="6"/>
      <c r="L22" s="6"/>
    </row>
    <row r="23" spans="1:14" x14ac:dyDescent="0.2">
      <c r="A23" s="3">
        <v>3</v>
      </c>
      <c r="B23" s="47"/>
      <c r="C23" s="3" t="s">
        <v>35</v>
      </c>
      <c r="D23" s="3">
        <v>15</v>
      </c>
      <c r="E23" s="5" t="s">
        <v>9</v>
      </c>
      <c r="F23" s="6">
        <v>386088.26</v>
      </c>
      <c r="G23" s="6">
        <v>394165.94</v>
      </c>
      <c r="H23" s="6">
        <f>+G23-F23</f>
        <v>8077.679999999993</v>
      </c>
      <c r="I23" s="6">
        <v>40</v>
      </c>
      <c r="J23" s="7">
        <f>H23-I23</f>
        <v>8037.679999999993</v>
      </c>
      <c r="K23" s="6"/>
      <c r="L23" s="6"/>
    </row>
    <row r="24" spans="1:14" x14ac:dyDescent="0.2">
      <c r="A24" s="3">
        <v>3</v>
      </c>
      <c r="B24" s="48"/>
      <c r="C24" s="3" t="s">
        <v>36</v>
      </c>
      <c r="D24" s="3">
        <v>16</v>
      </c>
      <c r="E24" s="5" t="s">
        <v>9</v>
      </c>
      <c r="F24" s="6">
        <v>371831.37</v>
      </c>
      <c r="G24" s="6">
        <v>379379.46</v>
      </c>
      <c r="H24" s="6">
        <f>+G24-F24</f>
        <v>7548.0900000000256</v>
      </c>
      <c r="I24" s="6">
        <v>40</v>
      </c>
      <c r="J24" s="7">
        <f>H24-I24</f>
        <v>7508.0900000000256</v>
      </c>
      <c r="K24" s="6"/>
      <c r="L24" s="6"/>
    </row>
    <row r="25" spans="1:14" x14ac:dyDescent="0.2">
      <c r="A25" s="4"/>
      <c r="B25" s="4"/>
      <c r="C25" s="4"/>
      <c r="D25" s="4"/>
      <c r="E25" s="4"/>
      <c r="F25" s="4"/>
      <c r="G25" s="4"/>
      <c r="H25" s="4"/>
      <c r="I25" s="4"/>
      <c r="J25" s="6">
        <f>+J10+J11+J12+J13+J21+J22+J23+J24</f>
        <v>70018.510000000126</v>
      </c>
      <c r="K25" s="16">
        <f>+E29+F29-G29</f>
        <v>70004.233999999997</v>
      </c>
      <c r="L25" s="16">
        <f>K25-J25</f>
        <v>-14.276000000128988</v>
      </c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4" x14ac:dyDescent="0.2">
      <c r="A28" s="3" t="s">
        <v>10</v>
      </c>
      <c r="B28" s="3" t="s">
        <v>11</v>
      </c>
      <c r="C28" s="3"/>
      <c r="D28" s="3"/>
      <c r="E28" s="23" t="s">
        <v>4</v>
      </c>
      <c r="F28" s="3" t="s">
        <v>12</v>
      </c>
      <c r="G28" s="3" t="s">
        <v>5</v>
      </c>
      <c r="J28" s="1"/>
      <c r="K28" s="1"/>
      <c r="L28" s="1"/>
    </row>
    <row r="29" spans="1:14" x14ac:dyDescent="0.2">
      <c r="A29" s="5">
        <v>1</v>
      </c>
      <c r="B29" s="15" t="s">
        <v>9</v>
      </c>
      <c r="C29" s="12"/>
      <c r="D29" s="12"/>
      <c r="E29" s="16">
        <v>19120.103999999999</v>
      </c>
      <c r="F29" s="17">
        <v>65000</v>
      </c>
      <c r="G29" s="16">
        <v>14115.87</v>
      </c>
      <c r="J29" s="1"/>
      <c r="K29" s="13"/>
      <c r="L29" s="1"/>
      <c r="M29" s="14"/>
      <c r="N29" s="14"/>
    </row>
    <row r="30" spans="1:14" x14ac:dyDescent="0.2">
      <c r="A30" s="5">
        <v>2</v>
      </c>
      <c r="B30" s="12" t="s">
        <v>19</v>
      </c>
      <c r="C30" s="15"/>
      <c r="D30" s="15"/>
      <c r="E30" s="30">
        <v>3809.5479999999998</v>
      </c>
      <c r="F30" s="31">
        <v>9925</v>
      </c>
      <c r="G30" s="30">
        <v>5025.1310000000003</v>
      </c>
      <c r="H30" s="14"/>
    </row>
    <row r="31" spans="1:14" x14ac:dyDescent="0.2">
      <c r="A31" s="3">
        <v>3</v>
      </c>
      <c r="B31" s="18" t="s">
        <v>18</v>
      </c>
      <c r="C31" s="18"/>
      <c r="D31" s="18"/>
      <c r="E31" s="19">
        <v>5927.6970000000001</v>
      </c>
      <c r="F31" s="20">
        <v>10000</v>
      </c>
      <c r="G31" s="19">
        <v>5389.6270000000004</v>
      </c>
      <c r="J31" s="1"/>
      <c r="K31" s="1"/>
      <c r="L31" s="1"/>
      <c r="M31" s="14"/>
      <c r="N31" s="14"/>
    </row>
    <row r="32" spans="1:14" x14ac:dyDescent="0.2">
      <c r="A32" s="8">
        <v>4</v>
      </c>
      <c r="B32" s="27" t="s">
        <v>17</v>
      </c>
      <c r="C32" s="21"/>
      <c r="D32" s="21"/>
      <c r="E32" s="32">
        <v>2917.7460000000001</v>
      </c>
      <c r="F32" s="33">
        <v>5000</v>
      </c>
      <c r="G32" s="32">
        <v>1940.23</v>
      </c>
      <c r="H32" s="1"/>
      <c r="J32" s="1"/>
      <c r="K32" s="1"/>
      <c r="L32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</sheetData>
  <mergeCells count="4">
    <mergeCell ref="D1:E1"/>
    <mergeCell ref="B4:B8"/>
    <mergeCell ref="B10:B16"/>
    <mergeCell ref="B18:B24"/>
  </mergeCells>
  <phoneticPr fontId="12" type="noConversion"/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master</cp:lastModifiedBy>
  <cp:lastPrinted>2024-03-03T00:41:52Z</cp:lastPrinted>
  <dcterms:created xsi:type="dcterms:W3CDTF">2017-09-11T15:09:48Z</dcterms:created>
  <dcterms:modified xsi:type="dcterms:W3CDTF">2024-06-08T12:49:31Z</dcterms:modified>
</cp:coreProperties>
</file>