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pha 15 A3DD\OneDrive\เดสก์ท็อป\Back Propagation\"/>
    </mc:Choice>
  </mc:AlternateContent>
  <xr:revisionPtr revIDLastSave="0" documentId="13_ncr:1_{4CC0B804-70A2-4648-B4CC-ED40D95D1035}" xr6:coauthVersionLast="46" xr6:coauthVersionMax="46" xr10:uidLastSave="{00000000-0000-0000-0000-000000000000}"/>
  <bookViews>
    <workbookView xWindow="-708" yWindow="576" windowWidth="11328" windowHeight="11544" activeTab="2" xr2:uid="{71AB9284-2D87-4F98-ADC4-ED0CB9FD803B}"/>
  </bookViews>
  <sheets>
    <sheet name="Sheet1" sheetId="1" r:id="rId1"/>
    <sheet name="2 OP" sheetId="2" r:id="rId2"/>
    <sheet name="2hidde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0" i="3" l="1"/>
  <c r="L19" i="3"/>
  <c r="E12" i="3"/>
  <c r="E11" i="3"/>
  <c r="F2" i="3"/>
  <c r="E3" i="3"/>
  <c r="F3" i="3" s="1"/>
  <c r="E2" i="3"/>
  <c r="K21" i="2"/>
  <c r="K22" i="2"/>
  <c r="K12" i="2"/>
  <c r="K11" i="2"/>
  <c r="K7" i="2"/>
  <c r="K5" i="2"/>
  <c r="K6" i="2" s="1"/>
  <c r="K4" i="2"/>
  <c r="F3" i="2"/>
  <c r="G3" i="2" s="1"/>
  <c r="F2" i="2"/>
  <c r="G2" i="2" s="1"/>
  <c r="I24" i="1"/>
  <c r="I25" i="1"/>
  <c r="I23" i="1"/>
  <c r="I22" i="1"/>
  <c r="I16" i="1"/>
  <c r="I15" i="1"/>
  <c r="I8" i="1"/>
  <c r="G3" i="1"/>
  <c r="G2" i="1"/>
  <c r="F3" i="1"/>
  <c r="F2" i="1"/>
  <c r="E4" i="3" l="1"/>
  <c r="F4" i="3" s="1"/>
  <c r="E5" i="3"/>
  <c r="F5" i="3" s="1"/>
  <c r="F5" i="2"/>
  <c r="G5" i="2" s="1"/>
  <c r="K2" i="2" s="1"/>
  <c r="F4" i="2"/>
  <c r="G4" i="2" s="1"/>
  <c r="F28" i="1"/>
  <c r="G28" i="1" s="1"/>
  <c r="F27" i="1"/>
  <c r="G27" i="1" s="1"/>
  <c r="F29" i="1" s="1"/>
  <c r="G29" i="1" s="1"/>
  <c r="F4" i="1"/>
  <c r="G4" i="1" s="1"/>
  <c r="L7" i="3" l="1"/>
  <c r="L5" i="3"/>
  <c r="L9" i="3"/>
  <c r="L11" i="3"/>
  <c r="E6" i="3"/>
  <c r="F6" i="3" s="1"/>
  <c r="K1" i="2"/>
  <c r="I9" i="1"/>
  <c r="I17" i="1" s="1"/>
  <c r="I10" i="1"/>
  <c r="I18" i="1" s="1"/>
  <c r="I6" i="1"/>
  <c r="I3" i="3" l="1"/>
  <c r="E8" i="3" s="1"/>
  <c r="L6" i="3"/>
  <c r="L12" i="3"/>
  <c r="L10" i="3"/>
  <c r="L8" i="3"/>
  <c r="O2" i="3"/>
  <c r="P2" i="3" s="1"/>
  <c r="K9" i="2"/>
  <c r="K10" i="2"/>
  <c r="I20" i="1"/>
  <c r="I21" i="1"/>
  <c r="I19" i="1"/>
  <c r="L21" i="3" l="1"/>
  <c r="E9" i="3"/>
  <c r="E10" i="3"/>
  <c r="O3" i="3"/>
  <c r="P3" i="3" s="1"/>
  <c r="K18" i="2"/>
  <c r="K16" i="2"/>
  <c r="K14" i="2"/>
  <c r="K20" i="2"/>
  <c r="K19" i="2"/>
  <c r="K17" i="2"/>
  <c r="K13" i="2"/>
  <c r="K15" i="2"/>
  <c r="L14" i="3" l="1"/>
  <c r="O5" i="3" s="1"/>
  <c r="P5" i="3" s="1"/>
  <c r="L18" i="3"/>
  <c r="L16" i="3"/>
  <c r="L13" i="3"/>
  <c r="L17" i="3"/>
  <c r="L15" i="3"/>
  <c r="F22" i="2"/>
  <c r="G22" i="2" s="1"/>
  <c r="F23" i="2"/>
  <c r="G23" i="2" s="1"/>
  <c r="O4" i="3" l="1"/>
  <c r="P4" i="3" s="1"/>
  <c r="O6" i="3" s="1"/>
  <c r="P6" i="3" s="1"/>
  <c r="O7" i="3" s="1"/>
  <c r="F25" i="2"/>
  <c r="G25" i="2" s="1"/>
  <c r="F24" i="2"/>
  <c r="G24" i="2" s="1"/>
</calcChain>
</file>

<file path=xl/sharedStrings.xml><?xml version="1.0" encoding="utf-8"?>
<sst xmlns="http://schemas.openxmlformats.org/spreadsheetml/2006/main" count="180" uniqueCount="53">
  <si>
    <t>x1</t>
  </si>
  <si>
    <t>x2</t>
  </si>
  <si>
    <t>x3</t>
  </si>
  <si>
    <t>w14</t>
  </si>
  <si>
    <t>w15</t>
  </si>
  <si>
    <t>w24</t>
  </si>
  <si>
    <t>w25</t>
  </si>
  <si>
    <t>w34</t>
  </si>
  <si>
    <t>w35</t>
  </si>
  <si>
    <t>w46</t>
  </si>
  <si>
    <t>w56</t>
  </si>
  <si>
    <t>v</t>
  </si>
  <si>
    <t>node 4</t>
  </si>
  <si>
    <t>node 5</t>
  </si>
  <si>
    <t>node 6</t>
  </si>
  <si>
    <t>e</t>
  </si>
  <si>
    <t>learning rate</t>
  </si>
  <si>
    <t>b6</t>
  </si>
  <si>
    <t>GD Y6</t>
  </si>
  <si>
    <t>GD Y46</t>
  </si>
  <si>
    <t>GD Y56</t>
  </si>
  <si>
    <t>y</t>
  </si>
  <si>
    <t>b4</t>
  </si>
  <si>
    <t>b5</t>
  </si>
  <si>
    <t>New</t>
  </si>
  <si>
    <t>add (-1)</t>
  </si>
  <si>
    <t>b7</t>
  </si>
  <si>
    <t>w47</t>
  </si>
  <si>
    <t>w57</t>
  </si>
  <si>
    <t>node 7</t>
  </si>
  <si>
    <t>e1</t>
  </si>
  <si>
    <t>e2</t>
  </si>
  <si>
    <t>First_de*error</t>
  </si>
  <si>
    <t>First_de*sum(weight*GD_output)</t>
  </si>
  <si>
    <t>GD Y4</t>
  </si>
  <si>
    <t>GD Y5</t>
  </si>
  <si>
    <t>GD Y7</t>
  </si>
  <si>
    <t>w68</t>
  </si>
  <si>
    <t>w78</t>
  </si>
  <si>
    <t>b8</t>
  </si>
  <si>
    <t>Initial</t>
  </si>
  <si>
    <t>node 8</t>
  </si>
  <si>
    <t>error</t>
  </si>
  <si>
    <t>LR</t>
  </si>
  <si>
    <t>*desire = 1</t>
  </si>
  <si>
    <t>GD 8</t>
  </si>
  <si>
    <t>GD 6</t>
  </si>
  <si>
    <t>GD 7</t>
  </si>
  <si>
    <t>GD 4</t>
  </si>
  <si>
    <t>GD 5</t>
  </si>
  <si>
    <t>Update weights</t>
  </si>
  <si>
    <t>NEW</t>
  </si>
  <si>
    <t>NEW Feed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</si>
</sst>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0"/>
    <numFmt numFmtId="165" formatCode="0.000"/>
    <numFmt numFmtId="166" formatCode="0.0000000000"/>
    <numFmt numFmtId="167" formatCode="0.0000000"/>
    <numFmt numFmtId="168" formatCode="0.000000"/>
    <numFmt numFmtId="169" formatCode="0.00000000"/>
  </numFmts>
  <fonts count="7">
    <font>
      <sz val="11"/>
      <color theme="1"/>
      <name val="Calibri"/>
      <family val="2"/>
      <charset val="222"/>
      <scheme val="minor"/>
    </font>
    <font>
      <sz val="11"/>
      <name val="Calibri"/>
      <family val="2"/>
      <charset val="222"/>
      <scheme val="minor"/>
    </font>
    <font>
      <sz val="11"/>
      <color rgb="FFFF0000"/>
      <name val="Calibri"/>
      <family val="2"/>
      <charset val="22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charset val="222"/>
      <scheme val="minor"/>
    </font>
    <font>
      <sz val="8"/>
      <color theme="1"/>
      <name val="Calibri"/>
      <family val="2"/>
      <charset val="222"/>
      <scheme val="minor"/>
    </font>
    <font>
      <b/>
      <sz val="10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5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4" borderId="1" xfId="0" applyFill="1" applyBorder="1" applyAlignment="1">
      <alignment horizontal="center"/>
    </xf>
    <xf numFmtId="165" fontId="0" fillId="4" borderId="1" xfId="0" applyNumberFormat="1" applyFill="1" applyBorder="1" applyAlignment="1">
      <alignment horizontal="center"/>
    </xf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165" fontId="1" fillId="2" borderId="1" xfId="0" applyNumberFormat="1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2" fillId="0" borderId="0" xfId="0" applyFont="1" applyAlignment="1">
      <alignment horizontal="left"/>
    </xf>
    <xf numFmtId="0" fontId="1" fillId="5" borderId="1" xfId="0" applyFont="1" applyFill="1" applyBorder="1" applyAlignment="1">
      <alignment horizontal="center"/>
    </xf>
    <xf numFmtId="165" fontId="1" fillId="5" borderId="1" xfId="0" applyNumberFormat="1" applyFont="1" applyFill="1" applyBorder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vertical="center"/>
    </xf>
    <xf numFmtId="0" fontId="0" fillId="4" borderId="4" xfId="0" applyFill="1" applyBorder="1" applyAlignment="1">
      <alignment vertical="center"/>
    </xf>
    <xf numFmtId="0" fontId="0" fillId="0" borderId="0" xfId="0" quotePrefix="1"/>
    <xf numFmtId="0" fontId="0" fillId="5" borderId="1" xfId="0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6" borderId="1" xfId="0" applyFill="1" applyBorder="1"/>
    <xf numFmtId="0" fontId="0" fillId="5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0" borderId="5" xfId="0" applyBorder="1" applyAlignment="1"/>
    <xf numFmtId="0" fontId="3" fillId="0" borderId="5" xfId="0" applyFont="1" applyBorder="1" applyAlignment="1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1" xfId="0" applyFont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3" fillId="6" borderId="1" xfId="0" applyFont="1" applyFill="1" applyBorder="1"/>
    <xf numFmtId="0" fontId="3" fillId="5" borderId="1" xfId="0" applyFont="1" applyFill="1" applyBorder="1"/>
    <xf numFmtId="0" fontId="3" fillId="7" borderId="1" xfId="0" applyFont="1" applyFill="1" applyBorder="1"/>
    <xf numFmtId="0" fontId="3" fillId="8" borderId="1" xfId="0" applyFont="1" applyFill="1" applyBorder="1"/>
    <xf numFmtId="0" fontId="3" fillId="0" borderId="1" xfId="0" applyFont="1" applyBorder="1"/>
    <xf numFmtId="168" fontId="0" fillId="8" borderId="1" xfId="0" applyNumberFormat="1" applyFill="1" applyBorder="1" applyAlignment="1">
      <alignment horizontal="center"/>
    </xf>
    <xf numFmtId="168" fontId="0" fillId="7" borderId="1" xfId="0" applyNumberFormat="1" applyFill="1" applyBorder="1" applyAlignment="1">
      <alignment horizontal="center"/>
    </xf>
    <xf numFmtId="168" fontId="0" fillId="5" borderId="1" xfId="0" applyNumberForma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167" fontId="0" fillId="5" borderId="1" xfId="0" applyNumberFormat="1" applyFill="1" applyBorder="1"/>
    <xf numFmtId="167" fontId="0" fillId="7" borderId="1" xfId="0" applyNumberFormat="1" applyFill="1" applyBorder="1"/>
    <xf numFmtId="167" fontId="0" fillId="8" borderId="1" xfId="0" applyNumberFormat="1" applyFill="1" applyBorder="1"/>
    <xf numFmtId="164" fontId="0" fillId="5" borderId="1" xfId="0" applyNumberFormat="1" applyFill="1" applyBorder="1"/>
    <xf numFmtId="164" fontId="0" fillId="7" borderId="1" xfId="0" applyNumberFormat="1" applyFill="1" applyBorder="1"/>
    <xf numFmtId="0" fontId="3" fillId="9" borderId="1" xfId="0" applyFon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164" fontId="3" fillId="6" borderId="6" xfId="0" applyNumberFormat="1" applyFont="1" applyFill="1" applyBorder="1" applyAlignment="1">
      <alignment horizontal="center"/>
    </xf>
    <xf numFmtId="0" fontId="3" fillId="6" borderId="7" xfId="0" applyFont="1" applyFill="1" applyBorder="1" applyAlignment="1">
      <alignment horizontal="center"/>
    </xf>
    <xf numFmtId="0" fontId="6" fillId="0" borderId="0" xfId="0" applyFont="1"/>
    <xf numFmtId="166" fontId="0" fillId="8" borderId="1" xfId="0" applyNumberFormat="1" applyFill="1" applyBorder="1"/>
    <xf numFmtId="169" fontId="1" fillId="5" borderId="1" xfId="0" applyNumberFormat="1" applyFont="1" applyFill="1" applyBorder="1" applyAlignment="1">
      <alignment horizontal="center"/>
    </xf>
    <xf numFmtId="167" fontId="4" fillId="5" borderId="1" xfId="0" applyNumberFormat="1" applyFont="1" applyFill="1" applyBorder="1"/>
    <xf numFmtId="167" fontId="4" fillId="7" borderId="1" xfId="0" applyNumberFormat="1" applyFont="1" applyFill="1" applyBorder="1"/>
    <xf numFmtId="167" fontId="4" fillId="8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E40B7-E791-4D4C-96A3-D7426EDFAB14}">
  <dimension ref="A1:J39"/>
  <sheetViews>
    <sheetView workbookViewId="0">
      <selection activeCell="C29" sqref="C29"/>
    </sheetView>
  </sheetViews>
  <sheetFormatPr defaultRowHeight="14.4"/>
  <cols>
    <col min="6" max="6" width="8.88671875" style="1"/>
    <col min="7" max="7" width="9.5546875" style="1" bestFit="1" customWidth="1"/>
    <col min="8" max="8" width="11.21875" style="1" bestFit="1" customWidth="1"/>
    <col min="9" max="10" width="9.5546875" style="1" bestFit="1" customWidth="1"/>
  </cols>
  <sheetData>
    <row r="1" spans="1:10">
      <c r="A1" s="7" t="s">
        <v>0</v>
      </c>
      <c r="B1" s="7">
        <v>1</v>
      </c>
      <c r="E1" s="7"/>
      <c r="F1" s="3" t="s">
        <v>11</v>
      </c>
      <c r="G1" s="3" t="s">
        <v>21</v>
      </c>
    </row>
    <row r="2" spans="1:10">
      <c r="A2" s="7" t="s">
        <v>1</v>
      </c>
      <c r="B2" s="7">
        <v>0</v>
      </c>
      <c r="E2" s="3" t="s">
        <v>12</v>
      </c>
      <c r="F2" s="3">
        <f>(B1*B4)+(B2*B6)+(B3*B8)+B12</f>
        <v>-0.7</v>
      </c>
      <c r="G2" s="4">
        <f>1/(1+(EXP(-F2)))</f>
        <v>0.33181222783183389</v>
      </c>
    </row>
    <row r="3" spans="1:10">
      <c r="A3" s="7" t="s">
        <v>2</v>
      </c>
      <c r="B3" s="7">
        <v>1</v>
      </c>
      <c r="E3" s="3" t="s">
        <v>13</v>
      </c>
      <c r="F3" s="3">
        <f>(B1*B5)+(B2*B7)+(B3*B9)+B13</f>
        <v>0.10000000000000003</v>
      </c>
      <c r="G3" s="4">
        <f>1/(1+(EXP(-F3)))</f>
        <v>0.52497918747894001</v>
      </c>
    </row>
    <row r="4" spans="1:10">
      <c r="A4" s="7" t="s">
        <v>3</v>
      </c>
      <c r="B4" s="7">
        <v>0.2</v>
      </c>
      <c r="E4" s="3" t="s">
        <v>14</v>
      </c>
      <c r="F4" s="4">
        <f>(G2*B10)+(G3*B11)+B14</f>
        <v>-0.10453950584533817</v>
      </c>
      <c r="G4" s="4">
        <f>1/(1+(EXP(-F4)))</f>
        <v>0.47388889882398544</v>
      </c>
    </row>
    <row r="5" spans="1:10">
      <c r="A5" s="7" t="s">
        <v>4</v>
      </c>
      <c r="B5" s="7">
        <v>-0.3</v>
      </c>
      <c r="G5" s="2"/>
    </row>
    <row r="6" spans="1:10">
      <c r="A6" s="7" t="s">
        <v>5</v>
      </c>
      <c r="B6" s="7">
        <v>0.4</v>
      </c>
      <c r="G6" s="2"/>
      <c r="H6" s="8" t="s">
        <v>15</v>
      </c>
      <c r="I6" s="9">
        <f>1-G4</f>
        <v>0.52611110117601456</v>
      </c>
    </row>
    <row r="7" spans="1:10">
      <c r="A7" s="7" t="s">
        <v>6</v>
      </c>
      <c r="B7" s="7">
        <v>0.1</v>
      </c>
      <c r="G7" s="2"/>
      <c r="H7" s="10" t="s">
        <v>16</v>
      </c>
      <c r="I7" s="10">
        <v>-0.9</v>
      </c>
    </row>
    <row r="8" spans="1:10">
      <c r="A8" s="7" t="s">
        <v>7</v>
      </c>
      <c r="B8" s="7">
        <v>-0.5</v>
      </c>
      <c r="G8" s="2"/>
      <c r="H8" s="3" t="s">
        <v>18</v>
      </c>
      <c r="I8" s="11">
        <f>G4*(1-G4)*I6*-1</f>
        <v>-0.13116907821434451</v>
      </c>
      <c r="J8" s="12" t="s">
        <v>25</v>
      </c>
    </row>
    <row r="9" spans="1:10">
      <c r="A9" s="7" t="s">
        <v>8</v>
      </c>
      <c r="B9" s="7">
        <v>0.2</v>
      </c>
      <c r="H9" s="3" t="s">
        <v>19</v>
      </c>
      <c r="I9" s="4">
        <f>G2*(1-G2)*(B10*I8)</f>
        <v>8.7245619654332633E-3</v>
      </c>
    </row>
    <row r="10" spans="1:10">
      <c r="A10" s="7" t="s">
        <v>9</v>
      </c>
      <c r="B10" s="7">
        <v>-0.3</v>
      </c>
      <c r="H10" s="3" t="s">
        <v>20</v>
      </c>
      <c r="I10" s="4">
        <f>G3*(1-G3)*(B11*I8)</f>
        <v>6.5420850641689943E-3</v>
      </c>
    </row>
    <row r="11" spans="1:10">
      <c r="A11" s="7" t="s">
        <v>10</v>
      </c>
      <c r="B11" s="7">
        <v>-0.2</v>
      </c>
    </row>
    <row r="12" spans="1:10">
      <c r="A12" s="7" t="s">
        <v>22</v>
      </c>
      <c r="B12" s="7">
        <v>-0.4</v>
      </c>
    </row>
    <row r="13" spans="1:10">
      <c r="A13" s="7" t="s">
        <v>23</v>
      </c>
      <c r="B13" s="7">
        <v>0.2</v>
      </c>
    </row>
    <row r="14" spans="1:10">
      <c r="A14" s="7" t="s">
        <v>17</v>
      </c>
      <c r="B14" s="7">
        <v>0.1</v>
      </c>
    </row>
    <row r="15" spans="1:10">
      <c r="G15" s="22" t="s">
        <v>24</v>
      </c>
      <c r="H15" s="5" t="s">
        <v>9</v>
      </c>
      <c r="I15" s="6">
        <f>B10+($I$7*I8*G2)</f>
        <v>-0.26082884634154524</v>
      </c>
    </row>
    <row r="16" spans="1:10">
      <c r="G16" s="22"/>
      <c r="H16" s="5" t="s">
        <v>10</v>
      </c>
      <c r="I16" s="6">
        <f>B11+($I$7*I8*G3)</f>
        <v>-0.13802506750700472</v>
      </c>
    </row>
    <row r="17" spans="1:9">
      <c r="G17" s="22"/>
      <c r="H17" s="5" t="s">
        <v>3</v>
      </c>
      <c r="I17" s="6">
        <f>B4+($I$7*I9*B1)</f>
        <v>0.19214789423111006</v>
      </c>
    </row>
    <row r="18" spans="1:9">
      <c r="G18" s="22"/>
      <c r="H18" s="5" t="s">
        <v>4</v>
      </c>
      <c r="I18" s="6">
        <f>B5+($I$7*I10*B1)</f>
        <v>-0.30588787655775207</v>
      </c>
    </row>
    <row r="19" spans="1:9">
      <c r="G19" s="22"/>
      <c r="H19" s="5" t="s">
        <v>5</v>
      </c>
      <c r="I19" s="6">
        <f>B6+($I$7*I9*B2)</f>
        <v>0.4</v>
      </c>
    </row>
    <row r="20" spans="1:9">
      <c r="G20" s="22"/>
      <c r="H20" s="5" t="s">
        <v>6</v>
      </c>
      <c r="I20" s="6">
        <f>B7+($I$7*I10*B2)</f>
        <v>0.1</v>
      </c>
    </row>
    <row r="21" spans="1:9">
      <c r="G21" s="22"/>
      <c r="H21" s="5" t="s">
        <v>7</v>
      </c>
      <c r="I21" s="6">
        <f>B8+($I$7*I9*B3)</f>
        <v>-0.50785210576888995</v>
      </c>
    </row>
    <row r="22" spans="1:9">
      <c r="G22" s="22"/>
      <c r="H22" s="5" t="s">
        <v>8</v>
      </c>
      <c r="I22" s="6">
        <f>B9+($I$7*I10*B3)</f>
        <v>0.19411212344224793</v>
      </c>
    </row>
    <row r="23" spans="1:9">
      <c r="G23" s="22"/>
      <c r="H23" s="5" t="s">
        <v>22</v>
      </c>
      <c r="I23" s="6">
        <f>B12+(I7*I9*1)</f>
        <v>-0.40785210576888997</v>
      </c>
    </row>
    <row r="24" spans="1:9">
      <c r="G24" s="22"/>
      <c r="H24" s="5" t="s">
        <v>23</v>
      </c>
      <c r="I24" s="6">
        <f>B13+(I7*I10*1)</f>
        <v>0.19411212344224793</v>
      </c>
    </row>
    <row r="25" spans="1:9">
      <c r="G25" s="22"/>
      <c r="H25" s="5" t="s">
        <v>17</v>
      </c>
      <c r="I25" s="6">
        <f>B14+(I7*I8*1)</f>
        <v>0.21805217039291008</v>
      </c>
    </row>
    <row r="26" spans="1:9">
      <c r="A26" s="7" t="s">
        <v>0</v>
      </c>
      <c r="B26" s="7">
        <v>1</v>
      </c>
      <c r="E26" s="7"/>
      <c r="F26" s="3" t="s">
        <v>11</v>
      </c>
      <c r="G26" s="3" t="s">
        <v>21</v>
      </c>
    </row>
    <row r="27" spans="1:9">
      <c r="A27" s="7" t="s">
        <v>1</v>
      </c>
      <c r="B27" s="7">
        <v>0</v>
      </c>
      <c r="E27" s="3" t="s">
        <v>12</v>
      </c>
      <c r="F27" s="3">
        <f>(B26*B29)+(B27*B31)+(B28*B33)+B37</f>
        <v>-0.72355631730666992</v>
      </c>
      <c r="G27" s="4">
        <f>1/(1+(EXP(-F27)))</f>
        <v>0.32661033886282015</v>
      </c>
    </row>
    <row r="28" spans="1:9">
      <c r="A28" s="7" t="s">
        <v>2</v>
      </c>
      <c r="B28" s="7">
        <v>1</v>
      </c>
      <c r="E28" s="3" t="s">
        <v>13</v>
      </c>
      <c r="F28" s="3">
        <f>(B26*B30)+(B27*B32)+(B28*B34)+B38</f>
        <v>8.2336370326743791E-2</v>
      </c>
      <c r="G28" s="4">
        <f>1/(1+(EXP(-F28)))</f>
        <v>0.52057247168612619</v>
      </c>
    </row>
    <row r="29" spans="1:9">
      <c r="A29" s="7" t="s">
        <v>3</v>
      </c>
      <c r="B29" s="7">
        <v>0.19214789423111006</v>
      </c>
      <c r="E29" s="3" t="s">
        <v>14</v>
      </c>
      <c r="F29" s="4">
        <f>(G27*B35)+(G28*B36)+B39</f>
        <v>6.1010721957333675E-2</v>
      </c>
      <c r="G29" s="4">
        <f>1/(1+(EXP(-F29)))</f>
        <v>0.51524795098499598</v>
      </c>
    </row>
    <row r="30" spans="1:9">
      <c r="A30" s="7" t="s">
        <v>4</v>
      </c>
      <c r="B30" s="7">
        <v>-0.30588787655775207</v>
      </c>
    </row>
    <row r="31" spans="1:9">
      <c r="A31" s="7" t="s">
        <v>5</v>
      </c>
      <c r="B31" s="7">
        <v>0.4</v>
      </c>
    </row>
    <row r="32" spans="1:9">
      <c r="A32" s="7" t="s">
        <v>6</v>
      </c>
      <c r="B32" s="7">
        <v>0.1</v>
      </c>
    </row>
    <row r="33" spans="1:2">
      <c r="A33" s="7" t="s">
        <v>7</v>
      </c>
      <c r="B33" s="7">
        <v>-0.50785210576888995</v>
      </c>
    </row>
    <row r="34" spans="1:2">
      <c r="A34" s="7" t="s">
        <v>8</v>
      </c>
      <c r="B34" s="7">
        <v>0.19411212344224793</v>
      </c>
    </row>
    <row r="35" spans="1:2">
      <c r="A35" s="7" t="s">
        <v>9</v>
      </c>
      <c r="B35" s="7">
        <v>-0.26082884634154524</v>
      </c>
    </row>
    <row r="36" spans="1:2">
      <c r="A36" s="7" t="s">
        <v>10</v>
      </c>
      <c r="B36" s="7">
        <v>-0.13802506750700472</v>
      </c>
    </row>
    <row r="37" spans="1:2">
      <c r="A37" s="7" t="s">
        <v>22</v>
      </c>
      <c r="B37" s="7">
        <v>-0.40785210576888997</v>
      </c>
    </row>
    <row r="38" spans="1:2">
      <c r="A38" s="7" t="s">
        <v>23</v>
      </c>
      <c r="B38" s="7">
        <v>0.19411212344224793</v>
      </c>
    </row>
    <row r="39" spans="1:2">
      <c r="A39" s="7" t="s">
        <v>17</v>
      </c>
      <c r="B39" s="7">
        <v>0.21805217039291008</v>
      </c>
    </row>
  </sheetData>
  <mergeCells count="1">
    <mergeCell ref="G15:G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274BA-C9B5-4B63-95C3-B05026195E6C}">
  <dimension ref="A1:M27"/>
  <sheetViews>
    <sheetView zoomScale="85" zoomScaleNormal="85" workbookViewId="0">
      <selection activeCell="K23" sqref="K23"/>
    </sheetView>
  </sheetViews>
  <sheetFormatPr defaultRowHeight="14.4"/>
  <cols>
    <col min="6" max="6" width="8.88671875" style="1"/>
    <col min="7" max="7" width="13" style="1" customWidth="1"/>
    <col min="8" max="8" width="11.21875" style="1" bestFit="1" customWidth="1"/>
    <col min="9" max="9" width="9.5546875" style="1" bestFit="1" customWidth="1"/>
    <col min="10" max="10" width="11.77734375" style="1" customWidth="1"/>
    <col min="11" max="11" width="12.88671875" bestFit="1" customWidth="1"/>
    <col min="13" max="13" width="28.6640625" bestFit="1" customWidth="1"/>
  </cols>
  <sheetData>
    <row r="1" spans="1:13">
      <c r="A1" s="7" t="s">
        <v>0</v>
      </c>
      <c r="B1" s="7">
        <v>1</v>
      </c>
      <c r="E1" s="7"/>
      <c r="F1" s="3" t="s">
        <v>11</v>
      </c>
      <c r="G1" s="3" t="s">
        <v>21</v>
      </c>
      <c r="J1" s="8" t="s">
        <v>30</v>
      </c>
      <c r="K1" s="9">
        <f>1-G4</f>
        <v>0.52611110117601456</v>
      </c>
      <c r="L1" s="1"/>
    </row>
    <row r="2" spans="1:13">
      <c r="A2" s="7" t="s">
        <v>1</v>
      </c>
      <c r="B2" s="7">
        <v>0</v>
      </c>
      <c r="E2" s="3" t="s">
        <v>12</v>
      </c>
      <c r="F2" s="3">
        <f>(B1*B4)+(B2*B6)+(B3*B8)+B14</f>
        <v>-0.7</v>
      </c>
      <c r="G2" s="4">
        <f>1/(1+(EXP(-F2)))</f>
        <v>0.33181222783183389</v>
      </c>
      <c r="I2" s="2"/>
      <c r="J2" s="8" t="s">
        <v>31</v>
      </c>
      <c r="K2" s="9">
        <f>0-G5</f>
        <v>-0.52361936530010111</v>
      </c>
      <c r="L2" s="1"/>
    </row>
    <row r="3" spans="1:13">
      <c r="A3" s="7" t="s">
        <v>2</v>
      </c>
      <c r="B3" s="7">
        <v>1</v>
      </c>
      <c r="E3" s="3" t="s">
        <v>13</v>
      </c>
      <c r="F3" s="3">
        <f>(B1*B5)+(B2*B7)+(B3*B9)+B15</f>
        <v>0.10000000000000003</v>
      </c>
      <c r="G3" s="4">
        <f>1/(1+(EXP(-F3)))</f>
        <v>0.52497918747894001</v>
      </c>
      <c r="I3" s="2"/>
      <c r="J3" s="10" t="s">
        <v>16</v>
      </c>
      <c r="K3" s="10">
        <v>-0.9</v>
      </c>
    </row>
    <row r="4" spans="1:13">
      <c r="A4" s="7" t="s">
        <v>3</v>
      </c>
      <c r="B4" s="7">
        <v>0.2</v>
      </c>
      <c r="E4" s="13" t="s">
        <v>14</v>
      </c>
      <c r="F4" s="14">
        <f>(G2*B10)+(G3*B11)+B16</f>
        <v>-0.10453950584533817</v>
      </c>
      <c r="G4" s="14">
        <f>1/(1+(EXP(-F4)))</f>
        <v>0.47388889882398544</v>
      </c>
      <c r="I4" s="2"/>
      <c r="J4" s="19" t="s">
        <v>18</v>
      </c>
      <c r="K4" s="20">
        <f>G4*(1-G4)*K1*(-1)</f>
        <v>-0.13116907821434451</v>
      </c>
      <c r="L4" s="12" t="s">
        <v>25</v>
      </c>
      <c r="M4" s="18" t="s">
        <v>32</v>
      </c>
    </row>
    <row r="5" spans="1:13">
      <c r="A5" s="7" t="s">
        <v>4</v>
      </c>
      <c r="B5" s="7">
        <v>-0.3</v>
      </c>
      <c r="E5" s="13" t="s">
        <v>29</v>
      </c>
      <c r="F5" s="14">
        <f>(G2*B12)+(G3*B13)+B17</f>
        <v>9.4547830853762171E-2</v>
      </c>
      <c r="G5" s="14">
        <f>1/(1+(EXP(-F5)))</f>
        <v>0.52361936530010111</v>
      </c>
      <c r="J5" s="19" t="s">
        <v>36</v>
      </c>
      <c r="K5" s="20">
        <f>G5*(1-G5)*K2*(-1)</f>
        <v>0.13061272747678454</v>
      </c>
      <c r="L5" s="12" t="s">
        <v>25</v>
      </c>
      <c r="M5" s="18" t="s">
        <v>32</v>
      </c>
    </row>
    <row r="6" spans="1:13">
      <c r="A6" s="7" t="s">
        <v>5</v>
      </c>
      <c r="B6" s="7">
        <v>0.4</v>
      </c>
      <c r="J6" s="3" t="s">
        <v>34</v>
      </c>
      <c r="K6" s="4">
        <f>G2*(1-G2)*(B10*K4+B12*K5)</f>
        <v>1.7412118894691575E-2</v>
      </c>
      <c r="L6" s="1"/>
      <c r="M6" s="18" t="s">
        <v>33</v>
      </c>
    </row>
    <row r="7" spans="1:13">
      <c r="A7" s="7" t="s">
        <v>6</v>
      </c>
      <c r="B7" s="7">
        <v>0.1</v>
      </c>
      <c r="J7" s="3" t="s">
        <v>35</v>
      </c>
      <c r="K7" s="21">
        <f>G3*(1-G3)*(B11*K4+B13*K5)</f>
        <v>2.7748108778220483E-5</v>
      </c>
      <c r="L7" s="1"/>
      <c r="M7" s="18" t="s">
        <v>33</v>
      </c>
    </row>
    <row r="8" spans="1:13">
      <c r="A8" s="7" t="s">
        <v>7</v>
      </c>
      <c r="B8" s="7">
        <v>-0.5</v>
      </c>
      <c r="K8" s="1"/>
      <c r="L8" s="1"/>
    </row>
    <row r="9" spans="1:13">
      <c r="A9" s="7" t="s">
        <v>8</v>
      </c>
      <c r="B9" s="7">
        <v>0.2</v>
      </c>
      <c r="I9" s="15" t="s">
        <v>24</v>
      </c>
      <c r="J9" s="5" t="s">
        <v>9</v>
      </c>
      <c r="K9" s="6">
        <f>B10+($K$3*K4*G2)</f>
        <v>-0.26082884634154524</v>
      </c>
      <c r="L9" s="1"/>
    </row>
    <row r="10" spans="1:13">
      <c r="A10" s="7" t="s">
        <v>9</v>
      </c>
      <c r="B10" s="7">
        <v>-0.3</v>
      </c>
      <c r="I10" s="16"/>
      <c r="J10" s="5" t="s">
        <v>10</v>
      </c>
      <c r="K10" s="6">
        <f>B11+($K$3*K4*G3)</f>
        <v>-0.13802506750700472</v>
      </c>
      <c r="L10" s="1"/>
    </row>
    <row r="11" spans="1:13">
      <c r="A11" s="7" t="s">
        <v>10</v>
      </c>
      <c r="B11" s="7">
        <v>-0.2</v>
      </c>
      <c r="I11" s="16"/>
      <c r="J11" s="5" t="s">
        <v>27</v>
      </c>
      <c r="K11" s="6">
        <f>B12+($K$3*K5*G2)</f>
        <v>0.26099498992146231</v>
      </c>
      <c r="L11" s="1"/>
    </row>
    <row r="12" spans="1:13">
      <c r="A12" s="7" t="s">
        <v>27</v>
      </c>
      <c r="B12" s="7">
        <v>0.3</v>
      </c>
      <c r="I12" s="16"/>
      <c r="J12" s="5" t="s">
        <v>28</v>
      </c>
      <c r="K12" s="6">
        <f>B13+($K$3*K5*G3)</f>
        <v>-0.26171206719065354</v>
      </c>
      <c r="L12" s="1"/>
    </row>
    <row r="13" spans="1:13">
      <c r="A13" s="7" t="s">
        <v>28</v>
      </c>
      <c r="B13" s="7">
        <v>-0.2</v>
      </c>
      <c r="I13" s="16"/>
      <c r="J13" s="5" t="s">
        <v>3</v>
      </c>
      <c r="K13" s="6">
        <f>B4+($K$3*K6*B1)</f>
        <v>0.18432909299477759</v>
      </c>
      <c r="L13" s="1"/>
    </row>
    <row r="14" spans="1:13">
      <c r="A14" s="7" t="s">
        <v>22</v>
      </c>
      <c r="B14" s="7">
        <v>-0.4</v>
      </c>
      <c r="I14" s="16"/>
      <c r="J14" s="5" t="s">
        <v>4</v>
      </c>
      <c r="K14" s="6">
        <f>B5+($K$3*K7*B1)</f>
        <v>-0.3000249732979004</v>
      </c>
      <c r="L14" s="1"/>
    </row>
    <row r="15" spans="1:13">
      <c r="A15" s="7" t="s">
        <v>23</v>
      </c>
      <c r="B15" s="7">
        <v>0.2</v>
      </c>
      <c r="I15" s="16"/>
      <c r="J15" s="5" t="s">
        <v>5</v>
      </c>
      <c r="K15" s="6">
        <f>B6+($K$3*K6*B2)</f>
        <v>0.4</v>
      </c>
      <c r="L15" s="1"/>
    </row>
    <row r="16" spans="1:13">
      <c r="A16" s="7" t="s">
        <v>17</v>
      </c>
      <c r="B16" s="7">
        <v>0.1</v>
      </c>
      <c r="I16" s="16"/>
      <c r="J16" s="5" t="s">
        <v>6</v>
      </c>
      <c r="K16" s="6">
        <f>B7+($K$3*K7*B2)</f>
        <v>0.1</v>
      </c>
      <c r="L16" s="1"/>
    </row>
    <row r="17" spans="1:12">
      <c r="A17" s="7" t="s">
        <v>26</v>
      </c>
      <c r="B17" s="7">
        <v>0.1</v>
      </c>
      <c r="I17" s="16"/>
      <c r="J17" s="5" t="s">
        <v>7</v>
      </c>
      <c r="K17" s="6">
        <f>B8+($K$3*K6*B3)</f>
        <v>-0.51567090700522245</v>
      </c>
      <c r="L17" s="1"/>
    </row>
    <row r="18" spans="1:12">
      <c r="I18" s="16"/>
      <c r="J18" s="5" t="s">
        <v>8</v>
      </c>
      <c r="K18" s="6">
        <f>B9+($K$3*K7*B3)</f>
        <v>0.1999750267020996</v>
      </c>
      <c r="L18" s="1"/>
    </row>
    <row r="19" spans="1:12" s="1" customFormat="1">
      <c r="A19"/>
      <c r="B19"/>
      <c r="C19"/>
      <c r="D19"/>
      <c r="E19"/>
      <c r="I19" s="16"/>
      <c r="J19" s="5" t="s">
        <v>22</v>
      </c>
      <c r="K19" s="6">
        <f>B14+(K3*K6*1)</f>
        <v>-0.41567090700522247</v>
      </c>
      <c r="L19"/>
    </row>
    <row r="20" spans="1:12" s="1" customFormat="1">
      <c r="A20"/>
      <c r="B20"/>
      <c r="C20"/>
      <c r="D20"/>
      <c r="E20" s="56" t="s">
        <v>52</v>
      </c>
      <c r="I20" s="16"/>
      <c r="J20" s="5" t="s">
        <v>23</v>
      </c>
      <c r="K20" s="6">
        <f>B15+(K3*K7*1)</f>
        <v>0.1999750267020996</v>
      </c>
      <c r="L20"/>
    </row>
    <row r="21" spans="1:12" s="1" customFormat="1">
      <c r="A21"/>
      <c r="B21"/>
      <c r="C21"/>
      <c r="D21"/>
      <c r="E21" s="7"/>
      <c r="F21" s="3" t="s">
        <v>11</v>
      </c>
      <c r="G21" s="3" t="s">
        <v>21</v>
      </c>
      <c r="I21" s="16"/>
      <c r="J21" s="5" t="s">
        <v>17</v>
      </c>
      <c r="K21" s="6">
        <f>B16+($K$3*K4*1)</f>
        <v>0.21805217039291008</v>
      </c>
      <c r="L21"/>
    </row>
    <row r="22" spans="1:12" s="1" customFormat="1">
      <c r="A22"/>
      <c r="B22"/>
      <c r="C22"/>
      <c r="D22"/>
      <c r="E22" s="3" t="s">
        <v>12</v>
      </c>
      <c r="F22" s="3">
        <f>(B1*K13)+(B2*K15)+(B3*K17)+K19</f>
        <v>-0.74701272101566729</v>
      </c>
      <c r="G22" s="4">
        <f>1/(1+(EXP(-F22)))</f>
        <v>0.32147256206793534</v>
      </c>
      <c r="I22" s="17"/>
      <c r="J22" s="5" t="s">
        <v>26</v>
      </c>
      <c r="K22" s="6">
        <f>B17+($K$3*K5*1)</f>
        <v>-1.7551454729106089E-2</v>
      </c>
      <c r="L22"/>
    </row>
    <row r="23" spans="1:12" s="1" customFormat="1">
      <c r="A23"/>
      <c r="B23"/>
      <c r="C23"/>
      <c r="D23"/>
      <c r="E23" s="3" t="s">
        <v>13</v>
      </c>
      <c r="F23" s="3">
        <f>(B1*K14)+(B2*K16)+(B3*K18)+K20</f>
        <v>9.9925080106298803E-2</v>
      </c>
      <c r="G23" s="4">
        <f>1/(1+(EXP(-F23)))</f>
        <v>0.52496050421756124</v>
      </c>
      <c r="K23"/>
      <c r="L23"/>
    </row>
    <row r="24" spans="1:12" s="1" customFormat="1">
      <c r="A24"/>
      <c r="B24"/>
      <c r="C24"/>
      <c r="D24"/>
      <c r="E24" s="13" t="s">
        <v>14</v>
      </c>
      <c r="F24" s="14">
        <f>(G22*K9)+(G23*K10)+K21</f>
        <v>6.1745143865129581E-2</v>
      </c>
      <c r="G24" s="58">
        <f>1/(1+(EXP(-F24)))</f>
        <v>0.51543138364644203</v>
      </c>
      <c r="K24"/>
      <c r="L24"/>
    </row>
    <row r="25" spans="1:12" s="1" customFormat="1">
      <c r="A25"/>
      <c r="B25"/>
      <c r="C25"/>
      <c r="D25"/>
      <c r="E25" s="13" t="s">
        <v>29</v>
      </c>
      <c r="F25" s="14">
        <f>(G22*K11)+(G23*K12)+K22</f>
        <v>-7.1037225384384395E-2</v>
      </c>
      <c r="G25" s="58">
        <f>1/(1+(EXP(-F25)))</f>
        <v>0.48224815810079169</v>
      </c>
      <c r="K25"/>
      <c r="L25"/>
    </row>
    <row r="26" spans="1:12" s="1" customFormat="1">
      <c r="A26"/>
      <c r="B26"/>
      <c r="C26"/>
      <c r="D26"/>
      <c r="E26"/>
      <c r="K26"/>
      <c r="L26"/>
    </row>
    <row r="27" spans="1:12" s="1" customFormat="1">
      <c r="A27"/>
      <c r="B27"/>
      <c r="C27"/>
      <c r="D27"/>
      <c r="E27"/>
      <c r="K27"/>
      <c r="L2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1F465-CCEB-4BF4-9DFD-C37055521A42}">
  <dimension ref="A1:U21"/>
  <sheetViews>
    <sheetView tabSelected="1" topLeftCell="D1" zoomScaleNormal="100" workbookViewId="0">
      <selection activeCell="L21" sqref="L21"/>
    </sheetView>
  </sheetViews>
  <sheetFormatPr defaultRowHeight="14.4"/>
  <cols>
    <col min="5" max="5" width="10" customWidth="1"/>
    <col min="10" max="10" width="10.44140625" customWidth="1"/>
    <col min="12" max="12" width="10.21875" bestFit="1" customWidth="1"/>
    <col min="16" max="16" width="12.5546875" bestFit="1" customWidth="1"/>
    <col min="18" max="18" width="10.109375" bestFit="1" customWidth="1"/>
    <col min="19" max="21" width="10" bestFit="1" customWidth="1"/>
  </cols>
  <sheetData>
    <row r="1" spans="1:21">
      <c r="A1" s="28" t="s">
        <v>40</v>
      </c>
      <c r="B1" s="27"/>
      <c r="D1" s="7"/>
      <c r="E1" s="31" t="s">
        <v>11</v>
      </c>
      <c r="F1" s="31" t="s">
        <v>21</v>
      </c>
      <c r="K1" s="30" t="s">
        <v>50</v>
      </c>
      <c r="N1" s="50" t="s">
        <v>51</v>
      </c>
      <c r="O1" s="31" t="s">
        <v>11</v>
      </c>
      <c r="P1" s="31" t="s">
        <v>21</v>
      </c>
    </row>
    <row r="2" spans="1:21">
      <c r="A2" s="35" t="s">
        <v>0</v>
      </c>
      <c r="B2" s="23">
        <v>1</v>
      </c>
      <c r="D2" s="32" t="s">
        <v>12</v>
      </c>
      <c r="E2" s="19">
        <f>($B$2*B5)+($B$3*B7)+($B$4*B9)+B11</f>
        <v>-0.7</v>
      </c>
      <c r="F2" s="24">
        <f>1/(1+EXP(-E2))</f>
        <v>0.33181222783183389</v>
      </c>
      <c r="H2" s="39" t="s">
        <v>43</v>
      </c>
      <c r="I2" s="7">
        <v>-0.9</v>
      </c>
      <c r="K2" s="35" t="s">
        <v>0</v>
      </c>
      <c r="L2" s="23">
        <v>1</v>
      </c>
      <c r="N2" s="32" t="s">
        <v>12</v>
      </c>
      <c r="O2" s="20">
        <f>($B$2*L5)+($B$3*L7)+($B$4*L9)+L11</f>
        <v>-0.70096621189063368</v>
      </c>
      <c r="P2" s="48">
        <f>1/(1+EXP(-O2))</f>
        <v>0.3315980410404446</v>
      </c>
    </row>
    <row r="3" spans="1:21">
      <c r="A3" s="35" t="s">
        <v>1</v>
      </c>
      <c r="B3" s="23">
        <v>0</v>
      </c>
      <c r="D3" s="32" t="s">
        <v>13</v>
      </c>
      <c r="E3" s="19">
        <f>($B$2*B6)+($B$3*B8)+($B$4*B10)+B12</f>
        <v>0.10000000000000003</v>
      </c>
      <c r="F3" s="24">
        <f>1/(1+EXP(-E3))</f>
        <v>0.52497918747894001</v>
      </c>
      <c r="H3" s="39" t="s">
        <v>42</v>
      </c>
      <c r="I3" s="7">
        <f>1-F6</f>
        <v>0.38927180932879979</v>
      </c>
      <c r="J3" s="44" t="s">
        <v>44</v>
      </c>
      <c r="K3" s="35" t="s">
        <v>1</v>
      </c>
      <c r="L3" s="23">
        <v>0</v>
      </c>
      <c r="N3" s="32" t="s">
        <v>13</v>
      </c>
      <c r="O3" s="20">
        <f>($B$2*L6)+($B$3*L8)+($B$4*L10)+L12</f>
        <v>9.9842109566101955E-2</v>
      </c>
      <c r="P3" s="48">
        <f>1/(1+EXP(-O3))</f>
        <v>0.52493981323254091</v>
      </c>
    </row>
    <row r="4" spans="1:21">
      <c r="A4" s="35" t="s">
        <v>2</v>
      </c>
      <c r="B4" s="23">
        <v>1</v>
      </c>
      <c r="D4" s="33" t="s">
        <v>14</v>
      </c>
      <c r="E4" s="41">
        <f>($F$2*B13)+($F$3*B15)+B17</f>
        <v>0.15795008789413184</v>
      </c>
      <c r="F4" s="25">
        <f t="shared" ref="F4:F6" si="0">1/(1+EXP(-E4))</f>
        <v>0.53940563095516336</v>
      </c>
      <c r="K4" s="35" t="s">
        <v>2</v>
      </c>
      <c r="L4" s="23">
        <v>1</v>
      </c>
      <c r="N4" s="33" t="s">
        <v>14</v>
      </c>
      <c r="O4" s="51">
        <f>($P$2*L13)+($P$3*L15)+L17</f>
        <v>0.16086982239417152</v>
      </c>
      <c r="P4" s="49">
        <f t="shared" ref="P4:P6" si="1">1/(1+EXP(-O4))</f>
        <v>0.54013094683974305</v>
      </c>
    </row>
    <row r="5" spans="1:21">
      <c r="A5" s="36" t="s">
        <v>3</v>
      </c>
      <c r="B5" s="24">
        <v>0.2</v>
      </c>
      <c r="D5" s="33" t="s">
        <v>29</v>
      </c>
      <c r="E5" s="41">
        <f>($F$2*B14)+($F$3*B16)+B18</f>
        <v>-7.1358283062154776E-2</v>
      </c>
      <c r="F5" s="25">
        <f t="shared" si="0"/>
        <v>0.48216799531314353</v>
      </c>
      <c r="K5" s="36" t="s">
        <v>3</v>
      </c>
      <c r="L5" s="45">
        <f>B5-($I$2*E11*$B$2)</f>
        <v>0.19967792936978876</v>
      </c>
      <c r="N5" s="33" t="s">
        <v>29</v>
      </c>
      <c r="O5" s="51">
        <f>($P$2*L14)+($P$3*L16)+L18</f>
        <v>-6.5544487569985349E-2</v>
      </c>
      <c r="P5" s="49">
        <f t="shared" si="1"/>
        <v>0.48361974192904661</v>
      </c>
    </row>
    <row r="6" spans="1:21">
      <c r="A6" s="36" t="s">
        <v>4</v>
      </c>
      <c r="B6" s="24">
        <v>-0.3</v>
      </c>
      <c r="D6" s="34" t="s">
        <v>41</v>
      </c>
      <c r="E6" s="40">
        <f>(F4*B19)+(F5*B20)+B21</f>
        <v>0.45037416215814507</v>
      </c>
      <c r="F6" s="26">
        <f t="shared" si="0"/>
        <v>0.61072819067120021</v>
      </c>
      <c r="K6" s="36" t="s">
        <v>4</v>
      </c>
      <c r="L6" s="45">
        <f>B6-($I$2*E12*$B$2)</f>
        <v>-0.30005263014463268</v>
      </c>
      <c r="N6" s="34" t="s">
        <v>41</v>
      </c>
      <c r="O6" s="52">
        <f>(P4*L19)+(P5*L20)+L21</f>
        <v>0.57771664587804961</v>
      </c>
      <c r="P6" s="57">
        <f t="shared" si="1"/>
        <v>0.64054183752037164</v>
      </c>
    </row>
    <row r="7" spans="1:21">
      <c r="A7" s="36" t="s">
        <v>5</v>
      </c>
      <c r="B7" s="24">
        <v>0.4</v>
      </c>
      <c r="D7" s="29"/>
      <c r="E7" s="1"/>
      <c r="K7" s="36" t="s">
        <v>5</v>
      </c>
      <c r="L7" s="45">
        <f>B7-($I$2*E11*$B$3)</f>
        <v>0.4</v>
      </c>
      <c r="N7" s="53" t="s">
        <v>42</v>
      </c>
      <c r="O7" s="54">
        <f>1-P6</f>
        <v>0.35945816247962836</v>
      </c>
      <c r="P7" s="55"/>
    </row>
    <row r="8" spans="1:21">
      <c r="A8" s="36" t="s">
        <v>6</v>
      </c>
      <c r="B8" s="24">
        <v>0.1</v>
      </c>
      <c r="D8" s="34" t="s">
        <v>45</v>
      </c>
      <c r="E8" s="40">
        <f>F6*(1-F6)*I3</f>
        <v>9.2545194921382967E-2</v>
      </c>
      <c r="K8" s="36" t="s">
        <v>6</v>
      </c>
      <c r="L8" s="45">
        <f>B8-($I$2*E12*$B$3)</f>
        <v>0.1</v>
      </c>
    </row>
    <row r="9" spans="1:21">
      <c r="A9" s="36" t="s">
        <v>7</v>
      </c>
      <c r="B9" s="24">
        <v>-0.5</v>
      </c>
      <c r="D9" s="33" t="s">
        <v>46</v>
      </c>
      <c r="E9" s="41">
        <f>F4*(1-F4)*$E$8*B19</f>
        <v>2.2992594204537149E-3</v>
      </c>
      <c r="K9" s="36" t="s">
        <v>7</v>
      </c>
      <c r="L9" s="45">
        <f>B9-($I$2*E11*$B$4)</f>
        <v>-0.50032207063021128</v>
      </c>
    </row>
    <row r="10" spans="1:21">
      <c r="A10" s="36" t="s">
        <v>8</v>
      </c>
      <c r="B10" s="24">
        <v>0.2</v>
      </c>
      <c r="D10" s="33" t="s">
        <v>47</v>
      </c>
      <c r="E10" s="41">
        <f>F5*(1-F5)*$E$8*B20</f>
        <v>4.6213742346130791E-3</v>
      </c>
      <c r="K10" s="36" t="s">
        <v>8</v>
      </c>
      <c r="L10" s="45">
        <f>B10-($I$2*E12*$B$4)</f>
        <v>0.19994736985536732</v>
      </c>
    </row>
    <row r="11" spans="1:21">
      <c r="A11" s="36" t="s">
        <v>22</v>
      </c>
      <c r="B11" s="24">
        <v>-0.4</v>
      </c>
      <c r="D11" s="32" t="s">
        <v>48</v>
      </c>
      <c r="E11" s="42">
        <f>F2*(1-F2)*(($E$9*B13)+($E$10*B14))</f>
        <v>-3.5785625579027425E-4</v>
      </c>
      <c r="K11" s="36" t="s">
        <v>22</v>
      </c>
      <c r="L11" s="45">
        <f>B11-($I$2*E11*1)</f>
        <v>-0.40032207063021125</v>
      </c>
    </row>
    <row r="12" spans="1:21">
      <c r="A12" s="36" t="s">
        <v>23</v>
      </c>
      <c r="B12" s="24">
        <v>0.2</v>
      </c>
      <c r="D12" s="32" t="s">
        <v>49</v>
      </c>
      <c r="E12" s="42">
        <f>F3*(1-F3)*(($E$9*B15)+($E$10*B16))</f>
        <v>-5.8477938480768022E-5</v>
      </c>
      <c r="K12" s="36" t="s">
        <v>23</v>
      </c>
      <c r="L12" s="45">
        <f>B12-($I$2*E12*1)</f>
        <v>0.19994736985536732</v>
      </c>
      <c r="R12" s="61">
        <v>0.14492745933259346</v>
      </c>
      <c r="S12" s="61">
        <v>0.20111621013057801</v>
      </c>
      <c r="T12" s="61">
        <v>0.38329067542924466</v>
      </c>
      <c r="U12" s="43"/>
    </row>
    <row r="13" spans="1:21">
      <c r="A13" s="37" t="s">
        <v>9</v>
      </c>
      <c r="B13" s="25">
        <v>-0.3</v>
      </c>
      <c r="D13" s="1"/>
      <c r="E13" s="1"/>
      <c r="K13" s="37" t="s">
        <v>9</v>
      </c>
      <c r="L13" s="46">
        <f>B13-($I$2*E9*$F$2)</f>
        <v>-0.29931336984840234</v>
      </c>
      <c r="R13" s="60">
        <v>-0.29931336984840234</v>
      </c>
      <c r="S13" s="60">
        <v>0.30108635700811776</v>
      </c>
      <c r="T13" s="60">
        <v>0.10206933347840835</v>
      </c>
      <c r="U13" s="43"/>
    </row>
    <row r="14" spans="1:21">
      <c r="A14" s="37" t="s">
        <v>27</v>
      </c>
      <c r="B14" s="25">
        <v>-0.2</v>
      </c>
      <c r="D14" s="1"/>
      <c r="E14" s="1"/>
      <c r="K14" s="37" t="s">
        <v>27</v>
      </c>
      <c r="L14" s="46">
        <f>B14-($I$2*E10*$F$2)</f>
        <v>-0.19861991436761156</v>
      </c>
      <c r="R14" s="60">
        <v>-0.19861991436761156</v>
      </c>
      <c r="S14" s="60">
        <v>-0.19781648723834905</v>
      </c>
      <c r="T14" s="60">
        <v>0.10415923681115177</v>
      </c>
      <c r="U14" s="43"/>
    </row>
    <row r="15" spans="1:21">
      <c r="A15" s="37" t="s">
        <v>10</v>
      </c>
      <c r="B15" s="25">
        <v>0.3</v>
      </c>
      <c r="D15" s="1"/>
      <c r="E15" s="1"/>
      <c r="K15" s="37" t="s">
        <v>10</v>
      </c>
      <c r="L15" s="46">
        <f>B15-($I$2*E9*$F$3)</f>
        <v>0.30108635700811776</v>
      </c>
      <c r="R15" s="59">
        <v>0.19967792936978876</v>
      </c>
      <c r="S15" s="59">
        <v>0.4</v>
      </c>
      <c r="T15" s="59">
        <v>-0.50032207063021128</v>
      </c>
      <c r="U15" s="59">
        <v>-0.40032207063021125</v>
      </c>
    </row>
    <row r="16" spans="1:21">
      <c r="A16" s="37" t="s">
        <v>28</v>
      </c>
      <c r="B16" s="25">
        <v>-0.2</v>
      </c>
      <c r="D16" s="1"/>
      <c r="E16" s="1"/>
      <c r="K16" s="37" t="s">
        <v>28</v>
      </c>
      <c r="L16" s="46">
        <f>B16-($I$2*E10*$F$3)</f>
        <v>-0.19781648723834905</v>
      </c>
      <c r="R16" s="59">
        <v>-0.30005263014463268</v>
      </c>
      <c r="S16" s="59">
        <v>0.1</v>
      </c>
      <c r="T16" s="59">
        <v>0.19994736985536732</v>
      </c>
      <c r="U16" s="59">
        <v>0.19994736985536732</v>
      </c>
    </row>
    <row r="17" spans="1:12">
      <c r="A17" s="37" t="s">
        <v>17</v>
      </c>
      <c r="B17" s="25">
        <v>0.1</v>
      </c>
      <c r="D17" s="1"/>
      <c r="E17" s="1"/>
      <c r="K17" s="37" t="s">
        <v>17</v>
      </c>
      <c r="L17" s="46">
        <f>B17-($I$2*E9*1)</f>
        <v>0.10206933347840835</v>
      </c>
    </row>
    <row r="18" spans="1:12">
      <c r="A18" s="37" t="s">
        <v>26</v>
      </c>
      <c r="B18" s="25">
        <v>0.1</v>
      </c>
      <c r="D18" s="1"/>
      <c r="E18" s="1"/>
      <c r="K18" s="37" t="s">
        <v>26</v>
      </c>
      <c r="L18" s="46">
        <f>B18-($I$2*E10*1)</f>
        <v>0.10415923681115177</v>
      </c>
    </row>
    <row r="19" spans="1:12">
      <c r="A19" s="38" t="s">
        <v>37</v>
      </c>
      <c r="B19" s="26">
        <v>0.1</v>
      </c>
      <c r="D19" s="1"/>
      <c r="E19" s="1"/>
      <c r="K19" s="38" t="s">
        <v>37</v>
      </c>
      <c r="L19" s="47">
        <f>B19-($I$2*$E$8*F4)</f>
        <v>0.14492745933259346</v>
      </c>
    </row>
    <row r="20" spans="1:12">
      <c r="A20" s="38" t="s">
        <v>38</v>
      </c>
      <c r="B20" s="26">
        <v>0.2</v>
      </c>
      <c r="D20" s="1"/>
      <c r="E20" s="1"/>
      <c r="K20" s="38" t="s">
        <v>38</v>
      </c>
      <c r="L20" s="47">
        <f>B20-($I$2*$E$8*F5)</f>
        <v>0.2401600979999966</v>
      </c>
    </row>
    <row r="21" spans="1:12">
      <c r="A21" s="38" t="s">
        <v>39</v>
      </c>
      <c r="B21" s="26">
        <v>0.3</v>
      </c>
      <c r="D21" s="1"/>
      <c r="E21" s="1"/>
      <c r="K21" s="38" t="s">
        <v>39</v>
      </c>
      <c r="L21" s="47">
        <f>B21-($I$2*E8*1)</f>
        <v>0.38329067542924466</v>
      </c>
    </row>
  </sheetData>
  <mergeCells count="1">
    <mergeCell ref="O7:P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2 OP</vt:lpstr>
      <vt:lpstr>2hidden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Alpha 15 A3DD</dc:creator>
  <cp:lastModifiedBy>Alpha 15 A3DD</cp:lastModifiedBy>
  <dcterms:created xsi:type="dcterms:W3CDTF">2021-02-08T04:15:16Z</dcterms:created>
  <dcterms:modified xsi:type="dcterms:W3CDTF">2021-03-04T17:19:56Z</dcterms:modified>
</cp:coreProperties>
</file>