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/>
  <xr:revisionPtr revIDLastSave="0" documentId="13_ncr:1_{9E26D5CD-AA46-4DED-8FCE-D669A2C14242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Кат" sheetId="3" r:id="rId1"/>
    <sheet name="Выгр Кат" sheetId="1" r:id="rId2"/>
  </sheets>
  <definedNames>
    <definedName name="_xlnm._FilterDatabase" localSheetId="0" hidden="1">Кат!$A$2:$Q$21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3" l="1"/>
  <c r="I16" i="3"/>
  <c r="I9" i="3"/>
  <c r="I5" i="3"/>
  <c r="I4" i="3"/>
  <c r="K3" i="3"/>
  <c r="J3" i="3" s="1"/>
  <c r="K6" i="3"/>
  <c r="J6" i="3" s="1"/>
  <c r="K7" i="3"/>
  <c r="J7" i="3" s="1"/>
  <c r="K8" i="3"/>
  <c r="J8" i="3" s="1"/>
  <c r="I8" i="3" s="1"/>
  <c r="K10" i="3"/>
  <c r="J10" i="3" s="1"/>
  <c r="I10" i="3" s="1"/>
  <c r="K11" i="3"/>
  <c r="J11" i="3" s="1"/>
  <c r="I11" i="3" s="1"/>
  <c r="K12" i="3"/>
  <c r="J12" i="3" s="1"/>
  <c r="K13" i="3"/>
  <c r="J13" i="3" s="1"/>
  <c r="K14" i="3"/>
  <c r="J14" i="3" s="1"/>
  <c r="K15" i="3"/>
  <c r="J15" i="3" s="1"/>
  <c r="K17" i="3"/>
  <c r="J17" i="3" s="1"/>
  <c r="K18" i="3"/>
  <c r="J18" i="3" s="1"/>
  <c r="K20" i="3"/>
  <c r="J20" i="3" s="1"/>
  <c r="K21" i="3"/>
  <c r="J21" i="3" s="1"/>
  <c r="H10" i="3"/>
  <c r="G10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G4" i="3"/>
  <c r="H4" i="3"/>
  <c r="G5" i="3"/>
  <c r="H5" i="3"/>
  <c r="G6" i="3"/>
  <c r="H6" i="3"/>
  <c r="G7" i="3"/>
  <c r="H7" i="3"/>
  <c r="G8" i="3"/>
  <c r="H8" i="3"/>
  <c r="G9" i="3"/>
  <c r="H9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H3" i="3"/>
  <c r="G3" i="3"/>
  <c r="E3" i="3"/>
  <c r="D3" i="3"/>
  <c r="B3" i="3"/>
  <c r="C3" i="3"/>
  <c r="I7" i="3" l="1"/>
  <c r="I21" i="3"/>
  <c r="I6" i="3"/>
  <c r="I20" i="3"/>
  <c r="I3" i="3"/>
  <c r="I18" i="3"/>
  <c r="I17" i="3"/>
  <c r="I15" i="3"/>
  <c r="I14" i="3"/>
  <c r="I13" i="3"/>
  <c r="I12" i="3"/>
</calcChain>
</file>

<file path=xl/sharedStrings.xml><?xml version="1.0" encoding="utf-8"?>
<sst xmlns="http://schemas.openxmlformats.org/spreadsheetml/2006/main" count="212" uniqueCount="180">
  <si>
    <t>ID</t>
  </si>
  <si>
    <t>Код</t>
  </si>
  <si>
    <t>Наименование элемента</t>
  </si>
  <si>
    <t>Y / N</t>
  </si>
  <si>
    <t>Каталожный номер</t>
  </si>
  <si>
    <t>Артикул поставщика</t>
  </si>
  <si>
    <t>Поставщик</t>
  </si>
  <si>
    <t>Закуп</t>
  </si>
  <si>
    <t>Розница</t>
  </si>
  <si>
    <t>Ссылка на конкурентов</t>
  </si>
  <si>
    <t>Кол-во</t>
  </si>
  <si>
    <t>Склад</t>
  </si>
  <si>
    <t>Под заказ</t>
  </si>
  <si>
    <t>Вал карданный "Кардан" в сборе для ВАЗ 2101-2107</t>
  </si>
  <si>
    <t>Y</t>
  </si>
  <si>
    <t>21050220001202</t>
  </si>
  <si>
    <t>стандарт</t>
  </si>
  <si>
    <t>1</t>
  </si>
  <si>
    <t>Вал карданный "Кардан" в сборе для ВИС 2345</t>
  </si>
  <si>
    <t>Y</t>
  </si>
  <si>
    <t>21050220001280</t>
  </si>
  <si>
    <t>стандарт</t>
  </si>
  <si>
    <t>1</t>
  </si>
  <si>
    <t>Вал карданный "КАРДАН" в сборе на ШРУС для ВАЗ 2101-2107</t>
  </si>
  <si>
    <t>Y</t>
  </si>
  <si>
    <t>21050220001201</t>
  </si>
  <si>
    <t>21050220001201</t>
  </si>
  <si>
    <t>стандарт</t>
  </si>
  <si>
    <t>1</t>
  </si>
  <si>
    <t>Вал карданный "КАРДАН" задний в сборе со ШРУСом для Лада Нива 4x4</t>
  </si>
  <si>
    <t>Y</t>
  </si>
  <si>
    <t>21310220101020</t>
  </si>
  <si>
    <t>21310220101010</t>
  </si>
  <si>
    <t>стандарт</t>
  </si>
  <si>
    <t>1</t>
  </si>
  <si>
    <t>Вал карданный "Кардан" задний с ШРУСами для Лада (Нива 4x4, Нива 4x4 Урбан), Шевроле Нива</t>
  </si>
  <si>
    <t>Y</t>
  </si>
  <si>
    <t>21214220101200</t>
  </si>
  <si>
    <t>21214-2201012-00</t>
  </si>
  <si>
    <t>стандарт</t>
  </si>
  <si>
    <t>https://motorring.ru/product/933</t>
  </si>
  <si>
    <t>1</t>
  </si>
  <si>
    <t>Вал карданный "КАРДАН" задний, на крестовине для Лада Нива 4х4</t>
  </si>
  <si>
    <t>Y</t>
  </si>
  <si>
    <t>21214220101210</t>
  </si>
  <si>
    <t>21214-2201012-10</t>
  </si>
  <si>
    <t>стандарт</t>
  </si>
  <si>
    <t>https://motorring.ru/product/10313-val-kardannyy-zadniy-2121-214-krestovine-lada-4h4-niva</t>
  </si>
  <si>
    <t>1</t>
  </si>
  <si>
    <t>Вал карданный "КАРДАН" передний с ШРУСами для Лада Нива 4х4, Шевроле Нива</t>
  </si>
  <si>
    <t>Y</t>
  </si>
  <si>
    <t>21214220301200</t>
  </si>
  <si>
    <t>21214-2203012-00</t>
  </si>
  <si>
    <t>стандарт</t>
  </si>
  <si>
    <t>https://motorring.ru/product/929</t>
  </si>
  <si>
    <t>1</t>
  </si>
  <si>
    <t>Вал карданный "Кардан" передний, на крестовине для Лада Нива 4х4</t>
  </si>
  <si>
    <t>Y</t>
  </si>
  <si>
    <t>21214220301210</t>
  </si>
  <si>
    <t>21214-2203012-10</t>
  </si>
  <si>
    <t>https://motorring.ru/product/10314-kardannyy-val-peredniy-krestovine-syzrany-lada-niva</t>
  </si>
  <si>
    <t>1</t>
  </si>
  <si>
    <t>Вал карданный в сборе на крестовине "Кардан"  для ВАЗ 2101-2107</t>
  </si>
  <si>
    <t>Y</t>
  </si>
  <si>
    <t>21050220001200</t>
  </si>
  <si>
    <t>21050220001200</t>
  </si>
  <si>
    <t>стандарт</t>
  </si>
  <si>
    <t>1</t>
  </si>
  <si>
    <t>Карданный вал "КАРДАН" задний (с гофрой) для Лада Нива 4х4</t>
  </si>
  <si>
    <t>Y</t>
  </si>
  <si>
    <t>21214220101211</t>
  </si>
  <si>
    <t>стандарт</t>
  </si>
  <si>
    <t>1</t>
  </si>
  <si>
    <t>Карданный вал "КАРДАН" задний (с гофрой) для Шевроле Нива</t>
  </si>
  <si>
    <t>Y</t>
  </si>
  <si>
    <t>21230220101211</t>
  </si>
  <si>
    <t>стандарт</t>
  </si>
  <si>
    <t>1</t>
  </si>
  <si>
    <t>Карданный вал "КАРДАН" передний (с гофрой) для Лада Нива 4х4</t>
  </si>
  <si>
    <t>Y</t>
  </si>
  <si>
    <t>21214220301211</t>
  </si>
  <si>
    <t>стандарт</t>
  </si>
  <si>
    <t>1</t>
  </si>
  <si>
    <t>Карданный вал промежуточный "ЗАО Кардан" для Шевроле Нива</t>
  </si>
  <si>
    <t>Y</t>
  </si>
  <si>
    <t>21230220201003</t>
  </si>
  <si>
    <t>21230220201003</t>
  </si>
  <si>
    <t>стандарт</t>
  </si>
  <si>
    <t>1</t>
  </si>
  <si>
    <t>Крестовина карданного вала "КАРДАН" без штуцера для ВАЗ Лада Нива 4х4, Шевроле Нива</t>
  </si>
  <si>
    <t>Y</t>
  </si>
  <si>
    <t>21211220202501</t>
  </si>
  <si>
    <t>стандарт</t>
  </si>
  <si>
    <t>1</t>
  </si>
  <si>
    <t>Крестовина карданного вала "КАРДАН" для ВАЗ Лада Нива 4х4, Шевроле Нива</t>
  </si>
  <si>
    <t>Y</t>
  </si>
  <si>
    <t>21211220202500</t>
  </si>
  <si>
    <t>21211-2202025-00</t>
  </si>
  <si>
    <t>стандарт</t>
  </si>
  <si>
    <t>1</t>
  </si>
  <si>
    <t>Крестовина карданного вала Ваз 2101-2107 "КАРДАН"</t>
  </si>
  <si>
    <t>Y</t>
  </si>
  <si>
    <t>21050220202500</t>
  </si>
  <si>
    <t>2105-2202025-00</t>
  </si>
  <si>
    <t>стандарт</t>
  </si>
  <si>
    <t>https://motorring.ru/product/924-krestovina-kardannogo-vala-sbore-vaz-2101-2107</t>
  </si>
  <si>
    <t>1</t>
  </si>
  <si>
    <t>Пыльник ШРУСа карданного вала "КАРДАН" для Лада Нива 4х4</t>
  </si>
  <si>
    <t>Y</t>
  </si>
  <si>
    <t>21214220116800</t>
  </si>
  <si>
    <t>стандарт</t>
  </si>
  <si>
    <t>1</t>
  </si>
  <si>
    <t>Распродажа Вал карданный "КАРДАН" задний в сборе со ШРУСом для Лада Нива 4x4</t>
  </si>
  <si>
    <t>Y</t>
  </si>
  <si>
    <t>21310220101000</t>
  </si>
  <si>
    <t>21310220101010</t>
  </si>
  <si>
    <t>РС2</t>
  </si>
  <si>
    <t>1</t>
  </si>
  <si>
    <t>4</t>
  </si>
  <si>
    <t>Распродажа Вал карданный "КАРДАН" задний, на крестовине для Лада Нива 4х4</t>
  </si>
  <si>
    <t>Y</t>
  </si>
  <si>
    <t>21214220101210</t>
  </si>
  <si>
    <t>21214-2201012-10</t>
  </si>
  <si>
    <t>РС2</t>
  </si>
  <si>
    <t>https://motorring.ru/product/10313-val-kardannyy-zadniy-2121-214-krestovine-lada-4h4-niva</t>
  </si>
  <si>
    <t>1</t>
  </si>
  <si>
    <t>4</t>
  </si>
  <si>
    <t>Распродажа Крестовина карданного вала "КАРДАН" для ВАЗ 2101-2107</t>
  </si>
  <si>
    <t>Y</t>
  </si>
  <si>
    <t>21050220202500</t>
  </si>
  <si>
    <t>2105-2202025-00</t>
  </si>
  <si>
    <t>РС3</t>
  </si>
  <si>
    <t>https://motorring.ru/product/924-krestovina-kardannogo-vala-sbore-vaz-2101-2107</t>
  </si>
  <si>
    <t>1</t>
  </si>
  <si>
    <t>4</t>
  </si>
  <si>
    <t>Ремкомплект (ШРУС) карданного вала "КАРДАН" для Лада Нива 4х4</t>
  </si>
  <si>
    <t>Y</t>
  </si>
  <si>
    <t>21214220116000</t>
  </si>
  <si>
    <t>стандарт</t>
  </si>
  <si>
    <t>1</t>
  </si>
  <si>
    <t>Фланец эластичной муфты "КАРДАН" передний для ВАЗ 2101-2107</t>
  </si>
  <si>
    <t>Y</t>
  </si>
  <si>
    <t>21010220202300</t>
  </si>
  <si>
    <t>стандарт</t>
  </si>
  <si>
    <t>1</t>
  </si>
  <si>
    <t>Наименование</t>
  </si>
  <si>
    <t>Кат. Номер</t>
  </si>
  <si>
    <t>MR</t>
  </si>
  <si>
    <t>https://motorring.ru/product/40055-val-kardannyy-usilenniy-sbore-vaz-2104-2105-2107</t>
  </si>
  <si>
    <t>https://motorring.ru/product/17238-val-kardannyy-sbore-shrus-lada-niva-4h4-5-dverey</t>
  </si>
  <si>
    <t>https://motorring.ru/product/921-val-kardannyy-sbore-vaz-2104-2105-2107</t>
  </si>
  <si>
    <t>https://motorring.ru/product/40057-val-kardannyy-zadniy-2121-214-gofra-lada-4h4-niva</t>
  </si>
  <si>
    <t>https://motorring.ru/product/17240-val-kardannyy-zadniy-zaschitnoy-gofroy-kardan-shevrole-niva</t>
  </si>
  <si>
    <t>https://motorring.ru/product/17239-val-kardannyy-peredniy-zaschitnoy-gofroy-kardan-lada-niva</t>
  </si>
  <si>
    <t>https://motorring.ru/product/17743-val-kardannyy-promeghutochnyy-shevrole-niva</t>
  </si>
  <si>
    <t>https://motorring.ru/product/18103-krestovina-sbore-bez-shtucera-lada-niva-21214-2131-nadeghda</t>
  </si>
  <si>
    <t>https://33sport.ru/catalog/transmissiya/krestoviny-_kardannye_valy_vaz/val_kardannyy_2105-2200012-02_-usilennyy-_kardan/</t>
  </si>
  <si>
    <t>https://33sport.ru/catalog/4kh4_off_road_niva/kardannyy_val_niva/val_kardannyy_zadniy_21214_so_shrusom_zao_kardan/</t>
  </si>
  <si>
    <t>https://33sport.ru/catalog/4kh4_off_road_niva/kardannyy_val_niva/val_kardannyy_zadniy_2121_214_na_krestovine_zao_kardan/</t>
  </si>
  <si>
    <t>https://33sport.ru/catalog/4kh4_off_road_niva/kardannyy_val_niva/val_kardannyy_peredniy_21214_so_shrusom_zao_kardan/</t>
  </si>
  <si>
    <t>https://33sport.ru/catalog/4kh4_off_road_niva/kardannyy_val_niva/val_kardannyy_peredniy_2121_214_na_krestovine_zao_kardan/</t>
  </si>
  <si>
    <t>https://33sport.ru/catalog/transmissiya/krestoviny-_kardannye_valy_vaz/val_kardannyy_privoda_zadnego_mosta_-gofra-_21214-2201012-11_kardan/</t>
  </si>
  <si>
    <t>https://33sport.ru/catalog/transmissiya/krestoviny-_kardannye_valy_vaz/val_kardannyy_privoda_perednego_mosta_21214-2203012-11_kardan/</t>
  </si>
  <si>
    <t>https://33sport.ru/catalog/transmissiya/krestoviny-_kardannye_valy_vaz/val_kardannyy_promezhutochnyy_v_sbore_vaz_2123-2202010-03_original_kardan/</t>
  </si>
  <si>
    <t>https://33sport.ru/catalog/transmissiya/krestoviny-_kardannye_valy_vaz/rem-komplekt-dlya-kardana-na-shrusakh-vaz-21214-2123-kardan-21214-2201160-00-/</t>
  </si>
  <si>
    <t>https://33sport.ru/catalog/transmissiya/komplektuyushchie_kpp_vaz/flanets_elastichnoy_mufty_vaz_2101-2202023-00_kardan/</t>
  </si>
  <si>
    <t>https://33sport.ru/catalog/transmissiya/krestoviny-_kardannye_valy_vaz/krestovina_ao_-kardan-kardannogo_vala_v_sbore_vaz_2105-2202025/</t>
  </si>
  <si>
    <t>https://33sport.ru/catalog/transmissiya/krestoviny-_kardannye_valy_vaz/krestovina-zao-kardan-kardannogo-vala-v-sbore-niva-21211-2202026-00/</t>
  </si>
  <si>
    <t>33s</t>
  </si>
  <si>
    <t>https://www.avtoall.ru/val_kardannyiy_vaz_2101_2107_zao_kardan-240418/</t>
  </si>
  <si>
    <t>https://www.avtoall.ru/val_kardannyiy_vaz_2120_2131_v_sbore__shrus__zao_kardan-249845/</t>
  </si>
  <si>
    <t>https://www.avtoall.ru/val_kardannyiy_vaz_21214_zadniiy_2123_n_o__shrus__kardan_zao-090798/</t>
  </si>
  <si>
    <t>https://www.avtoall.ru/val_kardannyiy_vaz_2121_214_zadniiy_zao__kardan_-000531/</t>
  </si>
  <si>
    <t>https://www.avtoall.ru/val_kardannyiy_vaz_21214_peredniiy_n_o__shrus__kardan_zao-090986/</t>
  </si>
  <si>
    <t>https://www.avtoall.ru/val_kardannyiy_vaz_2121_214_peredniiy_zao__kardan_-000532/</t>
  </si>
  <si>
    <t>https://www.avtoall.ru/krestovina_vaz_21213_vala_kardannogo_zao_kardan-137160/</t>
  </si>
  <si>
    <t>https://www.avtoall.ru/krestovina_vaz_2101_07_vala_kardannogo_zao_kardan-011497/</t>
  </si>
  <si>
    <t>https://www.avtoall.ru/shrus_vaz_21214_2123_vala_kardannogo_v_sbore_kardan_zao-090995/</t>
  </si>
  <si>
    <t>https://www.avtoall.ru/flanec_vaz_2101_lastichnoiy_mufty_k_kardannomu_valu_kardan_zao-003606/</t>
  </si>
  <si>
    <t>AvtoALL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</si>
</sst>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04"/>
    </font>
    <font>
      <b/>
      <sz val="11"/>
      <color theme="1"/>
      <name val="Calibri"/>
      <family val="1"/>
      <charset val="204"/>
    </font>
    <font>
      <b/>
      <sz val="11"/>
      <color theme="1"/>
      <name val="Calibri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rgb="FFC00000"/>
      <name val="Calibri"/>
      <family val="2"/>
      <charset val="204"/>
    </font>
    <font>
      <sz val="10"/>
      <color rgb="FF7030A0"/>
      <name val="Calibri"/>
      <family val="2"/>
      <charset val="204"/>
    </font>
    <font>
      <sz val="10"/>
      <color theme="5" tint="-0.24994659260841701"/>
      <name val="Calibri"/>
      <family val="2"/>
      <charset val="204"/>
    </font>
    <font>
      <sz val="10"/>
      <color theme="0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double">
        <color rgb="FF7030A0"/>
      </right>
      <top/>
      <bottom style="double">
        <color rgb="FF7030A0"/>
      </bottom>
      <diagonal/>
    </border>
    <border>
      <left/>
      <right style="double">
        <color theme="5" tint="-0.24994659260841701"/>
      </right>
      <top/>
      <bottom style="double">
        <color theme="5" tint="-0.24994659260841701"/>
      </bottom>
      <diagonal/>
    </border>
    <border diagonalUp="1" diagonalDown="1">
      <left/>
      <right/>
      <top/>
      <bottom/>
      <diagonal style="double">
        <color rgb="FFC00000"/>
      </diagonal>
    </border>
    <border>
      <left/>
      <right style="double">
        <color theme="0"/>
      </right>
      <top/>
      <bottom style="double">
        <color theme="0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11" fillId="7" borderId="5" applyNumberFormat="0" applyBorder="0" applyAlignment="0" applyProtection="0"/>
    <xf numFmtId="0" fontId="11" fillId="2" borderId="6" applyNumberFormat="0" applyBorder="0" applyAlignment="0" applyProtection="0"/>
    <xf numFmtId="0" fontId="11" fillId="8" borderId="7" applyNumberFormat="0" applyBorder="0" applyAlignment="0" applyProtection="0"/>
    <xf numFmtId="0" fontId="11" fillId="9" borderId="4" applyNumberFormat="0" applyBorder="0" applyAlignment="0" applyProtection="0"/>
    <xf numFmtId="0" fontId="6" fillId="0" borderId="8" applyNumberFormat="0" applyAlignment="0" applyProtection="0"/>
    <xf numFmtId="0" fontId="7" fillId="0" borderId="9" applyNumberFormat="0" applyAlignment="0" applyProtection="0"/>
    <xf numFmtId="0" fontId="8" fillId="0" borderId="10" applyNumberFormat="0" applyAlignment="0" applyProtection="0"/>
    <xf numFmtId="0" fontId="6" fillId="4" borderId="11" applyNumberFormat="0" applyProtection="0">
      <alignment horizontal="center" vertical="center"/>
    </xf>
    <xf numFmtId="0" fontId="9" fillId="5" borderId="12" applyNumberFormat="0" applyAlignment="0" applyProtection="0"/>
    <xf numFmtId="0" fontId="10" fillId="6" borderId="0" applyNumberFormat="0" applyBorder="0" applyAlignment="0" applyProtection="0"/>
    <xf numFmtId="0" fontId="1" fillId="0" borderId="0"/>
  </cellStyleXfs>
  <cellXfs count="19">
    <xf numFmtId="0" fontId="1" fillId="0" borderId="0" xfId="0" applyFont="1" applyAlignment="1" applyProtection="1">
      <alignment horizontal="left" vertical="top" wrapText="1"/>
    </xf>
    <xf numFmtId="0" fontId="2" fillId="0" borderId="0" xfId="0" applyFont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left" vertical="top" wrapText="1"/>
    </xf>
    <xf numFmtId="1" fontId="0" fillId="0" borderId="2" xfId="0" applyNumberFormat="1" applyBorder="1" applyAlignment="1" applyProtection="1">
      <alignment horizontal="left" vertical="top" wrapText="1"/>
    </xf>
    <xf numFmtId="0" fontId="0" fillId="0" borderId="3" xfId="0" applyBorder="1" applyAlignment="1" applyProtection="1">
      <alignment horizontal="left" vertical="top" wrapText="1"/>
    </xf>
    <xf numFmtId="1" fontId="4" fillId="2" borderId="4" xfId="0" applyNumberFormat="1" applyFont="1" applyFill="1" applyBorder="1" applyAlignment="1" applyProtection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top"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2" fillId="0" borderId="1" xfId="0" applyFont="1" applyBorder="1" applyAlignment="1" applyProtection="1">
      <alignment horizontal="left" vertical="top" wrapText="1"/>
    </xf>
    <xf numFmtId="0" fontId="6" fillId="0" borderId="8" xfId="6" applyAlignment="1">
      <alignment horizontal="left"/>
    </xf>
    <xf numFmtId="0" fontId="1" fillId="0" borderId="4" xfId="0" applyFont="1" applyBorder="1" applyAlignment="1" applyProtection="1">
      <alignment horizontal="left" vertical="top" wrapText="1"/>
    </xf>
    <xf numFmtId="0" fontId="5" fillId="2" borderId="4" xfId="0" applyFont="1" applyFill="1" applyBorder="1" applyAlignment="1">
      <alignment horizontal="left"/>
    </xf>
    <xf numFmtId="9" fontId="0" fillId="0" borderId="4" xfId="1" applyFont="1" applyBorder="1" applyAlignment="1">
      <alignment horizontal="left"/>
    </xf>
    <xf numFmtId="0" fontId="2" fillId="0" borderId="4" xfId="0" applyFont="1" applyBorder="1" applyAlignment="1" applyProtection="1">
      <alignment horizontal="left" vertical="top" wrapText="1"/>
    </xf>
    <xf numFmtId="0" fontId="7" fillId="0" borderId="9" xfId="7" applyAlignment="1" applyProtection="1">
      <alignment horizontal="left" vertical="top" wrapText="1"/>
    </xf>
    <xf numFmtId="0" fontId="8" fillId="0" borderId="10" xfId="8" applyAlignment="1" applyProtection="1">
      <alignment horizontal="left" vertical="top" wrapText="1"/>
    </xf>
  </cellXfs>
  <cellStyles count="13">
    <cellStyle name="Акцент1" xfId="6" builtinId="29" customBuiltin="1"/>
    <cellStyle name="Акцент2" xfId="7" builtinId="33" customBuiltin="1"/>
    <cellStyle name="Акцент3" xfId="8" builtinId="37" customBuiltin="1"/>
    <cellStyle name="Акцент4" xfId="9" builtinId="41" customBuiltin="1"/>
    <cellStyle name="Акцент5" xfId="10" builtinId="45" customBuiltin="1"/>
    <cellStyle name="Акцент6" xfId="11" builtinId="49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Обычный" xfId="0" builtinId="0"/>
    <cellStyle name="Обычный 6" xfId="12" xr:uid="{D3D60211-D40A-4F10-A3EE-7D3931BECEDB}"/>
    <cellStyle name="Процентный" xfId="1" builtinId="5"/>
  </cellStyles>
  <dxfs count="1">
    <dxf>
      <fill>
        <patternFill patternType="lightDown">
          <f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EF25-E7AD-4668-B116-2807476FA40D}">
  <sheetPr>
    <outlinePr summaryBelow="0"/>
  </sheetPr>
  <dimension ref="A1:Q22"/>
  <sheetViews>
    <sheetView tabSelected="1" showRuler="0" zoomScaleNormal="100"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2" width="7" bestFit="1" customWidth="1"/>
    <col min="3" max="3" width="33.28515625" customWidth="1"/>
    <col min="4" max="4" width="2" bestFit="1" customWidth="1"/>
    <col min="5" max="5" width="15.140625" bestFit="1" customWidth="1"/>
    <col min="6" max="6" width="11.140625" bestFit="1" customWidth="1"/>
    <col min="7" max="8" width="6" bestFit="1" customWidth="1"/>
    <col min="9" max="9" width="4.5703125" bestFit="1" customWidth="1"/>
    <col min="10" max="11" width="6" bestFit="1" customWidth="1"/>
    <col min="12" max="12" width="6.28515625" bestFit="1" customWidth="1"/>
    <col min="13" max="13" width="41.7109375" bestFit="1" customWidth="1"/>
    <col min="14" max="14" width="6.140625" bestFit="1" customWidth="1"/>
    <col min="15" max="15" width="44" customWidth="1"/>
    <col min="16" max="16" width="10.42578125" bestFit="1" customWidth="1"/>
    <col min="17" max="17" width="42.5703125" customWidth="1"/>
  </cols>
  <sheetData>
    <row r="1" spans="1:17" x14ac:dyDescent="0.25">
      <c r="B1" s="6">
        <v>2</v>
      </c>
      <c r="C1" s="6">
        <v>3</v>
      </c>
      <c r="D1" s="7">
        <v>4</v>
      </c>
      <c r="E1" s="7">
        <v>5</v>
      </c>
      <c r="G1" s="7">
        <v>8</v>
      </c>
      <c r="H1" s="7">
        <v>9</v>
      </c>
      <c r="I1" s="7"/>
      <c r="J1" s="7"/>
      <c r="K1" s="7"/>
      <c r="L1" s="7"/>
    </row>
    <row r="2" spans="1:17" s="1" customFormat="1" x14ac:dyDescent="0.25">
      <c r="A2" s="2" t="s">
        <v>0</v>
      </c>
      <c r="B2" s="8" t="s">
        <v>1</v>
      </c>
      <c r="C2" s="8" t="s">
        <v>145</v>
      </c>
      <c r="D2" s="8"/>
      <c r="E2" s="8" t="s">
        <v>146</v>
      </c>
      <c r="F2" s="2" t="s">
        <v>6</v>
      </c>
      <c r="G2" s="8"/>
      <c r="H2" s="8"/>
      <c r="I2" s="8"/>
      <c r="J2" s="8"/>
      <c r="K2" s="8"/>
      <c r="L2" s="11" t="s">
        <v>147</v>
      </c>
      <c r="M2" s="11" t="s">
        <v>147</v>
      </c>
      <c r="N2" s="11" t="s">
        <v>168</v>
      </c>
      <c r="O2" s="11" t="s">
        <v>168</v>
      </c>
      <c r="P2" s="16" t="s">
        <v>179</v>
      </c>
      <c r="Q2" s="16" t="s">
        <v>179</v>
      </c>
    </row>
    <row r="3" spans="1:17" ht="45.75" thickBot="1" x14ac:dyDescent="0.3">
      <c r="A3" s="3">
        <v>376516</v>
      </c>
      <c r="B3" s="9">
        <f>VLOOKUP($A3,'Выгр Кат'!$A:$R,B$1,0)</f>
        <v>376516</v>
      </c>
      <c r="C3" s="10" t="str">
        <f>VLOOKUP($A3,'Выгр Кат'!$A:$R,C$1,0)</f>
        <v>Вал карданный "Кардан" в сборе для ВАЗ 2101-2107</v>
      </c>
      <c r="D3" s="9" t="str">
        <f>VLOOKUP($A3,'Выгр Кат'!$A:$R,D$1,0)</f>
        <v>Y</v>
      </c>
      <c r="E3" s="9" t="str">
        <f>VLOOKUP($A3,'Выгр Кат'!$A:$R,E$1,0)</f>
        <v>21050220001202</v>
      </c>
      <c r="F3" s="4" t="s">
        <v>16</v>
      </c>
      <c r="G3" s="14">
        <f>VLOOKUP($A3,'Выгр Кат'!$A:$R,G$1,0)</f>
        <v>11762</v>
      </c>
      <c r="H3" s="9">
        <f>VLOOKUP($A3,'Выгр Кат'!$A:$R,H$1,0)</f>
        <v>15290</v>
      </c>
      <c r="I3" s="15">
        <f>IF(J3&lt;&gt;"",J3/G3-1,"")</f>
        <v>0.1894235674205067</v>
      </c>
      <c r="J3" s="14">
        <f>ROUNDUP(K3,-2)-10</f>
        <v>13990</v>
      </c>
      <c r="K3" s="9">
        <f>MIN(L3,N3,P3)</f>
        <v>13990</v>
      </c>
      <c r="L3" s="12">
        <v>13990</v>
      </c>
      <c r="M3" s="4" t="s">
        <v>148</v>
      </c>
      <c r="N3" s="17">
        <v>16990</v>
      </c>
      <c r="O3" s="13" t="s">
        <v>156</v>
      </c>
      <c r="P3" s="18">
        <v>14750</v>
      </c>
      <c r="Q3" s="13" t="s">
        <v>169</v>
      </c>
    </row>
    <row r="4" spans="1:17" ht="30.75" thickTop="1" x14ac:dyDescent="0.25">
      <c r="A4" s="3">
        <v>376530</v>
      </c>
      <c r="B4" s="9">
        <f>VLOOKUP($A4,'Выгр Кат'!$A:$R,B$1,0)</f>
        <v>376530</v>
      </c>
      <c r="C4" s="10" t="str">
        <f>VLOOKUP($A4,'Выгр Кат'!$A:$R,C$1,0)</f>
        <v>Вал карданный "Кардан" в сборе для ВИС 2345</v>
      </c>
      <c r="D4" s="9" t="str">
        <f>VLOOKUP($A4,'Выгр Кат'!$A:$R,D$1,0)</f>
        <v>Y</v>
      </c>
      <c r="E4" s="9" t="str">
        <f>VLOOKUP($A4,'Выгр Кат'!$A:$R,E$1,0)</f>
        <v>21050220001280</v>
      </c>
      <c r="F4" s="4" t="s">
        <v>16</v>
      </c>
      <c r="G4" s="14">
        <f>VLOOKUP($A4,'Выгр Кат'!$A:$R,G$1,0)</f>
        <v>10564</v>
      </c>
      <c r="H4" s="9">
        <f>VLOOKUP($A4,'Выгр Кат'!$A:$R,H$1,0)</f>
        <v>13790</v>
      </c>
      <c r="I4" s="15" t="str">
        <f t="shared" ref="I4:I21" si="0">IF(J4&lt;&gt;"",J4/G4-1,"")</f>
        <v/>
      </c>
      <c r="J4" s="9"/>
      <c r="K4" s="9"/>
      <c r="L4" s="9"/>
      <c r="M4" s="4"/>
      <c r="N4" s="13"/>
      <c r="O4" s="13"/>
      <c r="P4" s="13"/>
      <c r="Q4" s="13"/>
    </row>
    <row r="5" spans="1:17" ht="30" x14ac:dyDescent="0.25">
      <c r="A5" s="3">
        <v>139011</v>
      </c>
      <c r="B5" s="9">
        <f>VLOOKUP($A5,'Выгр Кат'!$A:$R,B$1,0)</f>
        <v>38326</v>
      </c>
      <c r="C5" s="10" t="str">
        <f>VLOOKUP($A5,'Выгр Кат'!$A:$R,C$1,0)</f>
        <v>Вал карданный "КАРДАН" в сборе на ШРУС для ВАЗ 2101-2107</v>
      </c>
      <c r="D5" s="9" t="str">
        <f>VLOOKUP($A5,'Выгр Кат'!$A:$R,D$1,0)</f>
        <v>Y</v>
      </c>
      <c r="E5" s="9" t="str">
        <f>VLOOKUP($A5,'Выгр Кат'!$A:$R,E$1,0)</f>
        <v>21050220001201</v>
      </c>
      <c r="F5" s="4" t="s">
        <v>16</v>
      </c>
      <c r="G5" s="14">
        <f>VLOOKUP($A5,'Выгр Кат'!$A:$R,G$1,0)</f>
        <v>15791</v>
      </c>
      <c r="H5" s="9">
        <f>VLOOKUP($A5,'Выгр Кат'!$A:$R,H$1,0)</f>
        <v>20590</v>
      </c>
      <c r="I5" s="15" t="str">
        <f t="shared" si="0"/>
        <v/>
      </c>
      <c r="J5" s="9"/>
      <c r="K5" s="9"/>
      <c r="L5" s="9"/>
      <c r="M5" s="4"/>
      <c r="N5" s="13"/>
      <c r="O5" s="13"/>
      <c r="P5" s="13"/>
      <c r="Q5" s="13"/>
    </row>
    <row r="6" spans="1:17" ht="45.75" thickBot="1" x14ac:dyDescent="0.3">
      <c r="A6" s="3">
        <v>139012</v>
      </c>
      <c r="B6" s="9">
        <f>VLOOKUP($A6,'Выгр Кат'!$A:$R,B$1,0)</f>
        <v>31352</v>
      </c>
      <c r="C6" s="10" t="str">
        <f>VLOOKUP($A6,'Выгр Кат'!$A:$R,C$1,0)</f>
        <v>Вал карданный "КАРДАН" задний в сборе со ШРУСом для Лада Нива 4x4</v>
      </c>
      <c r="D6" s="9" t="str">
        <f>VLOOKUP($A6,'Выгр Кат'!$A:$R,D$1,0)</f>
        <v>Y</v>
      </c>
      <c r="E6" s="9" t="str">
        <f>VLOOKUP($A6,'Выгр Кат'!$A:$R,E$1,0)</f>
        <v>21310220101020</v>
      </c>
      <c r="F6" s="4" t="s">
        <v>16</v>
      </c>
      <c r="G6" s="14">
        <f>VLOOKUP($A6,'Выгр Кат'!$A:$R,G$1,0)</f>
        <v>17523</v>
      </c>
      <c r="H6" s="9">
        <f>VLOOKUP($A6,'Выгр Кат'!$A:$R,H$1,0)</f>
        <v>22990</v>
      </c>
      <c r="I6" s="15">
        <f t="shared" si="0"/>
        <v>0.42612566341379909</v>
      </c>
      <c r="J6" s="14">
        <f t="shared" ref="J6:J18" si="1">ROUNDUP(K6,-2)-10</f>
        <v>24990</v>
      </c>
      <c r="K6" s="9">
        <f>MIN(L6,N6,P6)</f>
        <v>24990</v>
      </c>
      <c r="L6" s="12">
        <v>24990</v>
      </c>
      <c r="M6" s="4" t="s">
        <v>149</v>
      </c>
      <c r="N6" s="13"/>
      <c r="O6" s="13"/>
      <c r="P6" s="18">
        <v>25975</v>
      </c>
      <c r="Q6" s="13" t="s">
        <v>170</v>
      </c>
    </row>
    <row r="7" spans="1:17" ht="46.5" thickTop="1" thickBot="1" x14ac:dyDescent="0.3">
      <c r="A7" s="3">
        <v>139013</v>
      </c>
      <c r="B7" s="9">
        <f>VLOOKUP($A7,'Выгр Кат'!$A:$R,B$1,0)</f>
        <v>21781</v>
      </c>
      <c r="C7" s="10" t="str">
        <f>VLOOKUP($A7,'Выгр Кат'!$A:$R,C$1,0)</f>
        <v>Вал карданный "Кардан" задний с ШРУСами для Лада (Нива 4x4, Нива 4x4 Урбан), Шевроле Нива</v>
      </c>
      <c r="D7" s="9" t="str">
        <f>VLOOKUP($A7,'Выгр Кат'!$A:$R,D$1,0)</f>
        <v>Y</v>
      </c>
      <c r="E7" s="9" t="str">
        <f>VLOOKUP($A7,'Выгр Кат'!$A:$R,E$1,0)</f>
        <v>21214220101200</v>
      </c>
      <c r="F7" s="4" t="s">
        <v>16</v>
      </c>
      <c r="G7" s="14">
        <f>VLOOKUP($A7,'Выгр Кат'!$A:$R,G$1,0)</f>
        <v>10742</v>
      </c>
      <c r="H7" s="9">
        <f>VLOOKUP($A7,'Выгр Кат'!$A:$R,H$1,0)</f>
        <v>13990</v>
      </c>
      <c r="I7" s="15">
        <f t="shared" si="0"/>
        <v>0.19996276298640847</v>
      </c>
      <c r="J7" s="14">
        <f t="shared" si="1"/>
        <v>12890</v>
      </c>
      <c r="K7" s="9">
        <f>MIN(L7,N7,P7)</f>
        <v>12840</v>
      </c>
      <c r="L7" s="12">
        <v>13890</v>
      </c>
      <c r="M7" s="4" t="s">
        <v>40</v>
      </c>
      <c r="N7" s="17">
        <v>12840</v>
      </c>
      <c r="O7" s="13" t="s">
        <v>157</v>
      </c>
      <c r="P7" s="18">
        <v>16510</v>
      </c>
      <c r="Q7" s="13" t="s">
        <v>171</v>
      </c>
    </row>
    <row r="8" spans="1:17" ht="46.5" thickTop="1" thickBot="1" x14ac:dyDescent="0.3">
      <c r="A8" s="3">
        <v>139014</v>
      </c>
      <c r="B8" s="9">
        <f>VLOOKUP($A8,'Выгр Кат'!$A:$R,B$1,0)</f>
        <v>13011</v>
      </c>
      <c r="C8" s="10" t="str">
        <f>VLOOKUP($A8,'Выгр Кат'!$A:$R,C$1,0)</f>
        <v>Вал карданный "КАРДАН" задний, на крестовине для Лада Нива 4х4</v>
      </c>
      <c r="D8" s="9" t="str">
        <f>VLOOKUP($A8,'Выгр Кат'!$A:$R,D$1,0)</f>
        <v>Y</v>
      </c>
      <c r="E8" s="9" t="str">
        <f>VLOOKUP($A8,'Выгр Кат'!$A:$R,E$1,0)</f>
        <v>21214220101210</v>
      </c>
      <c r="F8" s="4" t="s">
        <v>16</v>
      </c>
      <c r="G8" s="14">
        <f>VLOOKUP($A8,'Выгр Кат'!$A:$R,G$1,0)</f>
        <v>7841</v>
      </c>
      <c r="H8" s="9">
        <f>VLOOKUP($A8,'Выгр Кат'!$A:$R,H$1,0)</f>
        <v>10590</v>
      </c>
      <c r="I8" s="15">
        <f t="shared" si="0"/>
        <v>0.3250860859584237</v>
      </c>
      <c r="J8" s="14">
        <f t="shared" si="1"/>
        <v>10390</v>
      </c>
      <c r="K8" s="9">
        <f>MIN(L8,N8,P8)</f>
        <v>10400</v>
      </c>
      <c r="L8" s="12">
        <v>10990</v>
      </c>
      <c r="M8" s="4" t="s">
        <v>47</v>
      </c>
      <c r="N8" s="17">
        <v>10400</v>
      </c>
      <c r="O8" s="13" t="s">
        <v>158</v>
      </c>
      <c r="P8" s="18">
        <v>12450</v>
      </c>
      <c r="Q8" s="13" t="s">
        <v>172</v>
      </c>
    </row>
    <row r="9" spans="1:17" ht="46.5" thickTop="1" thickBot="1" x14ac:dyDescent="0.3">
      <c r="A9" s="3">
        <v>139015</v>
      </c>
      <c r="B9" s="9">
        <f>VLOOKUP($A9,'Выгр Кат'!$A:$R,B$1,0)</f>
        <v>21780</v>
      </c>
      <c r="C9" s="10" t="str">
        <f>VLOOKUP($A9,'Выгр Кат'!$A:$R,C$1,0)</f>
        <v>Вал карданный "КАРДАН" передний с ШРУСами для Лада Нива 4х4, Шевроле Нива</v>
      </c>
      <c r="D9" s="9" t="str">
        <f>VLOOKUP($A9,'Выгр Кат'!$A:$R,D$1,0)</f>
        <v>Y</v>
      </c>
      <c r="E9" s="9" t="str">
        <f>VLOOKUP($A9,'Выгр Кат'!$A:$R,E$1,0)</f>
        <v>21214220301200</v>
      </c>
      <c r="F9" s="4" t="s">
        <v>16</v>
      </c>
      <c r="G9" s="14">
        <f>VLOOKUP($A9,'Выгр Кат'!$A:$R,G$1,0)</f>
        <v>10494</v>
      </c>
      <c r="H9" s="9">
        <f>VLOOKUP($A9,'Выгр Кат'!$A:$R,H$1,0)</f>
        <v>13690</v>
      </c>
      <c r="I9" s="15" t="str">
        <f t="shared" si="0"/>
        <v/>
      </c>
      <c r="J9" s="14"/>
      <c r="K9" s="9"/>
      <c r="L9" s="12">
        <v>10490</v>
      </c>
      <c r="M9" s="4" t="s">
        <v>54</v>
      </c>
      <c r="N9" s="17">
        <v>12480</v>
      </c>
      <c r="O9" s="13" t="s">
        <v>159</v>
      </c>
      <c r="P9" s="18">
        <v>13950</v>
      </c>
      <c r="Q9" s="13" t="s">
        <v>173</v>
      </c>
    </row>
    <row r="10" spans="1:17" ht="46.5" thickTop="1" thickBot="1" x14ac:dyDescent="0.3">
      <c r="A10" s="3">
        <v>139016</v>
      </c>
      <c r="B10" s="9">
        <f>VLOOKUP($A10,'Выгр Кат'!$A:$R,B$1,0)</f>
        <v>13012</v>
      </c>
      <c r="C10" s="10" t="str">
        <f>VLOOKUP($A10,'Выгр Кат'!$A:$R,C$1,0)</f>
        <v>Вал карданный "Кардан" передний, на крестовине для Лада Нива 4х4</v>
      </c>
      <c r="D10" s="9" t="str">
        <f>VLOOKUP($A10,'Выгр Кат'!$A:$R,D$1,0)</f>
        <v>Y</v>
      </c>
      <c r="E10" s="9" t="str">
        <f>VLOOKUP($A10,'Выгр Кат'!$A:$R,E$1,0)</f>
        <v>21214220301210</v>
      </c>
      <c r="F10" s="4" t="s">
        <v>16</v>
      </c>
      <c r="G10" s="14">
        <f>VLOOKUP($A10,'Выгр Кат'!$A:$R,G$1,0)</f>
        <v>7623</v>
      </c>
      <c r="H10" s="9">
        <f>VLOOKUP($A10,'Выгр Кат'!$A:$R,H$1,0)</f>
        <v>14190</v>
      </c>
      <c r="I10" s="15">
        <f t="shared" si="0"/>
        <v>0.33674406401679136</v>
      </c>
      <c r="J10" s="14">
        <f t="shared" si="1"/>
        <v>10190</v>
      </c>
      <c r="K10" s="9">
        <f>MIN(L10,N10,P10)</f>
        <v>10150</v>
      </c>
      <c r="L10" s="12">
        <v>14290</v>
      </c>
      <c r="M10" s="4" t="s">
        <v>60</v>
      </c>
      <c r="N10" s="17">
        <v>10150</v>
      </c>
      <c r="O10" s="13" t="s">
        <v>160</v>
      </c>
      <c r="P10" s="18">
        <v>11110</v>
      </c>
      <c r="Q10" s="13" t="s">
        <v>174</v>
      </c>
    </row>
    <row r="11" spans="1:17" ht="46.5" thickTop="1" thickBot="1" x14ac:dyDescent="0.3">
      <c r="A11" s="3">
        <v>139029</v>
      </c>
      <c r="B11" s="9">
        <f>VLOOKUP($A11,'Выгр Кат'!$A:$R,B$1,0)</f>
        <v>43972</v>
      </c>
      <c r="C11" s="10" t="str">
        <f>VLOOKUP($A11,'Выгр Кат'!$A:$R,C$1,0)</f>
        <v>Вал карданный в сборе на крестовине "Кардан"  для ВАЗ 2101-2107</v>
      </c>
      <c r="D11" s="9" t="str">
        <f>VLOOKUP($A11,'Выгр Кат'!$A:$R,D$1,0)</f>
        <v>Y</v>
      </c>
      <c r="E11" s="9" t="str">
        <f>VLOOKUP($A11,'Выгр Кат'!$A:$R,E$1,0)</f>
        <v>21050220001200</v>
      </c>
      <c r="F11" s="4" t="s">
        <v>16</v>
      </c>
      <c r="G11" s="14">
        <f>VLOOKUP($A11,'Выгр Кат'!$A:$R,G$1,0)</f>
        <v>9584</v>
      </c>
      <c r="H11" s="9">
        <f>VLOOKUP($A11,'Выгр Кат'!$A:$R,H$1,0)</f>
        <v>12990</v>
      </c>
      <c r="I11" s="15">
        <f t="shared" si="0"/>
        <v>0.292779632721202</v>
      </c>
      <c r="J11" s="14">
        <f t="shared" si="1"/>
        <v>12390</v>
      </c>
      <c r="K11" s="9">
        <f>MIN(L11,N11,P11)</f>
        <v>12390</v>
      </c>
      <c r="L11" s="12">
        <v>12390</v>
      </c>
      <c r="M11" s="4" t="s">
        <v>150</v>
      </c>
      <c r="N11" s="13"/>
      <c r="O11" s="13"/>
      <c r="P11" s="18">
        <v>14750</v>
      </c>
      <c r="Q11" s="13" t="s">
        <v>169</v>
      </c>
    </row>
    <row r="12" spans="1:17" ht="76.5" thickTop="1" thickBot="1" x14ac:dyDescent="0.3">
      <c r="A12" s="3">
        <v>376875</v>
      </c>
      <c r="B12" s="9">
        <f>VLOOKUP($A12,'Выгр Кат'!$A:$R,B$1,0)</f>
        <v>376875</v>
      </c>
      <c r="C12" s="10" t="str">
        <f>VLOOKUP($A12,'Выгр Кат'!$A:$R,C$1,0)</f>
        <v>Карданный вал "КАРДАН" задний (с гофрой) для Лада Нива 4х4</v>
      </c>
      <c r="D12" s="9" t="str">
        <f>VLOOKUP($A12,'Выгр Кат'!$A:$R,D$1,0)</f>
        <v>Y</v>
      </c>
      <c r="E12" s="9" t="str">
        <f>VLOOKUP($A12,'Выгр Кат'!$A:$R,E$1,0)</f>
        <v>21214220101211</v>
      </c>
      <c r="F12" s="4" t="s">
        <v>16</v>
      </c>
      <c r="G12" s="14">
        <f>VLOOKUP($A12,'Выгр Кат'!$A:$R,G$1,0)</f>
        <v>8549</v>
      </c>
      <c r="H12" s="9">
        <f>VLOOKUP($A12,'Выгр Кат'!$A:$R,H$1,0)</f>
        <v>11590</v>
      </c>
      <c r="I12" s="15">
        <f t="shared" si="0"/>
        <v>0.26213592233009719</v>
      </c>
      <c r="J12" s="14">
        <f t="shared" si="1"/>
        <v>10790</v>
      </c>
      <c r="K12" s="9">
        <f>MIN(L12,N12,P12)</f>
        <v>10790</v>
      </c>
      <c r="L12" s="12">
        <v>10790</v>
      </c>
      <c r="M12" s="4" t="s">
        <v>151</v>
      </c>
      <c r="N12" s="17">
        <v>12350</v>
      </c>
      <c r="O12" s="13" t="s">
        <v>161</v>
      </c>
      <c r="P12" s="13"/>
      <c r="Q12" s="13"/>
    </row>
    <row r="13" spans="1:17" ht="46.5" thickTop="1" thickBot="1" x14ac:dyDescent="0.3">
      <c r="A13" s="3">
        <v>376876</v>
      </c>
      <c r="B13" s="9">
        <f>VLOOKUP($A13,'Выгр Кат'!$A:$R,B$1,0)</f>
        <v>376876</v>
      </c>
      <c r="C13" s="10" t="str">
        <f>VLOOKUP($A13,'Выгр Кат'!$A:$R,C$1,0)</f>
        <v>Карданный вал "КАРДАН" задний (с гофрой) для Шевроле Нива</v>
      </c>
      <c r="D13" s="9" t="str">
        <f>VLOOKUP($A13,'Выгр Кат'!$A:$R,D$1,0)</f>
        <v>Y</v>
      </c>
      <c r="E13" s="9" t="str">
        <f>VLOOKUP($A13,'Выгр Кат'!$A:$R,E$1,0)</f>
        <v>21230220101211</v>
      </c>
      <c r="F13" s="4" t="s">
        <v>16</v>
      </c>
      <c r="G13" s="14">
        <f>VLOOKUP($A13,'Выгр Кат'!$A:$R,G$1,0)</f>
        <v>8549</v>
      </c>
      <c r="H13" s="9">
        <f>VLOOKUP($A13,'Выгр Кат'!$A:$R,H$1,0)</f>
        <v>11590</v>
      </c>
      <c r="I13" s="15">
        <f t="shared" si="0"/>
        <v>0.25043864779506375</v>
      </c>
      <c r="J13" s="14">
        <f t="shared" si="1"/>
        <v>10690</v>
      </c>
      <c r="K13" s="9">
        <f>MIN(L13,N13,P13)</f>
        <v>10690</v>
      </c>
      <c r="L13" s="12">
        <v>10690</v>
      </c>
      <c r="M13" s="4" t="s">
        <v>152</v>
      </c>
      <c r="N13" s="13"/>
      <c r="O13" s="13"/>
      <c r="P13" s="13"/>
      <c r="Q13" s="13"/>
    </row>
    <row r="14" spans="1:17" ht="61.5" thickTop="1" thickBot="1" x14ac:dyDescent="0.3">
      <c r="A14" s="3">
        <v>376815</v>
      </c>
      <c r="B14" s="9">
        <f>VLOOKUP($A14,'Выгр Кат'!$A:$R,B$1,0)</f>
        <v>376815</v>
      </c>
      <c r="C14" s="10" t="str">
        <f>VLOOKUP($A14,'Выгр Кат'!$A:$R,C$1,0)</f>
        <v>Карданный вал "КАРДАН" передний (с гофрой) для Лада Нива 4х4</v>
      </c>
      <c r="D14" s="9" t="str">
        <f>VLOOKUP($A14,'Выгр Кат'!$A:$R,D$1,0)</f>
        <v>Y</v>
      </c>
      <c r="E14" s="9" t="str">
        <f>VLOOKUP($A14,'Выгр Кат'!$A:$R,E$1,0)</f>
        <v>21214220301211</v>
      </c>
      <c r="F14" s="4" t="s">
        <v>16</v>
      </c>
      <c r="G14" s="14">
        <f>VLOOKUP($A14,'Выгр Кат'!$A:$R,G$1,0)</f>
        <v>8549</v>
      </c>
      <c r="H14" s="9">
        <f>VLOOKUP($A14,'Выгр Кат'!$A:$R,H$1,0)</f>
        <v>11590</v>
      </c>
      <c r="I14" s="15">
        <f t="shared" si="0"/>
        <v>0.27383319686513041</v>
      </c>
      <c r="J14" s="14">
        <f t="shared" si="1"/>
        <v>10890</v>
      </c>
      <c r="K14" s="9">
        <f>MIN(L14,N14,P14)</f>
        <v>10890</v>
      </c>
      <c r="L14" s="12">
        <v>10890</v>
      </c>
      <c r="M14" s="4" t="s">
        <v>153</v>
      </c>
      <c r="N14" s="17">
        <v>12350</v>
      </c>
      <c r="O14" s="13" t="s">
        <v>162</v>
      </c>
      <c r="P14" s="13"/>
      <c r="Q14" s="13"/>
    </row>
    <row r="15" spans="1:17" ht="76.5" thickTop="1" thickBot="1" x14ac:dyDescent="0.3">
      <c r="A15" s="3">
        <v>155722</v>
      </c>
      <c r="B15" s="9">
        <f>VLOOKUP($A15,'Выгр Кат'!$A:$R,B$1,0)</f>
        <v>21863</v>
      </c>
      <c r="C15" s="10" t="str">
        <f>VLOOKUP($A15,'Выгр Кат'!$A:$R,C$1,0)</f>
        <v>Карданный вал промежуточный "ЗАО Кардан" для Шевроле Нива</v>
      </c>
      <c r="D15" s="9" t="str">
        <f>VLOOKUP($A15,'Выгр Кат'!$A:$R,D$1,0)</f>
        <v>Y</v>
      </c>
      <c r="E15" s="9" t="str">
        <f>VLOOKUP($A15,'Выгр Кат'!$A:$R,E$1,0)</f>
        <v>21230220201003</v>
      </c>
      <c r="F15" s="4" t="s">
        <v>16</v>
      </c>
      <c r="G15" s="14">
        <f>VLOOKUP($A15,'Выгр Кат'!$A:$R,G$1,0)</f>
        <v>8294</v>
      </c>
      <c r="H15" s="9">
        <f>VLOOKUP($A15,'Выгр Кат'!$A:$R,H$1,0)</f>
        <v>11290</v>
      </c>
      <c r="I15" s="15">
        <f t="shared" si="0"/>
        <v>0.31299734748010599</v>
      </c>
      <c r="J15" s="14">
        <f t="shared" si="1"/>
        <v>10890</v>
      </c>
      <c r="K15" s="9">
        <f>MIN(L15,N15,P15)</f>
        <v>10890</v>
      </c>
      <c r="L15" s="12">
        <v>10890</v>
      </c>
      <c r="M15" s="4" t="s">
        <v>154</v>
      </c>
      <c r="N15" s="17">
        <v>12900</v>
      </c>
      <c r="O15" s="13" t="s">
        <v>163</v>
      </c>
      <c r="P15" s="13"/>
      <c r="Q15" s="13"/>
    </row>
    <row r="16" spans="1:17" ht="46.5" thickTop="1" thickBot="1" x14ac:dyDescent="0.3">
      <c r="A16" s="3">
        <v>376810</v>
      </c>
      <c r="B16" s="9">
        <f>VLOOKUP($A16,'Выгр Кат'!$A:$R,B$1,0)</f>
        <v>376810</v>
      </c>
      <c r="C16" s="10" t="str">
        <f>VLOOKUP($A16,'Выгр Кат'!$A:$R,C$1,0)</f>
        <v>Крестовина карданного вала "КАРДАН" без штуцера для ВАЗ Лада Нива 4х4, Шевроле Нива</v>
      </c>
      <c r="D16" s="9" t="str">
        <f>VLOOKUP($A16,'Выгр Кат'!$A:$R,D$1,0)</f>
        <v>Y</v>
      </c>
      <c r="E16" s="9" t="str">
        <f>VLOOKUP($A16,'Выгр Кат'!$A:$R,E$1,0)</f>
        <v>21211220202501</v>
      </c>
      <c r="F16" s="4" t="s">
        <v>16</v>
      </c>
      <c r="G16" s="14">
        <f>VLOOKUP($A16,'Выгр Кат'!$A:$R,G$1,0)</f>
        <v>783</v>
      </c>
      <c r="H16" s="9">
        <f>VLOOKUP($A16,'Выгр Кат'!$A:$R,H$1,0)</f>
        <v>1290</v>
      </c>
      <c r="I16" s="15" t="str">
        <f t="shared" si="0"/>
        <v/>
      </c>
      <c r="J16" s="14"/>
      <c r="K16" s="9"/>
      <c r="L16" s="12">
        <v>749</v>
      </c>
      <c r="M16" s="4" t="s">
        <v>155</v>
      </c>
      <c r="N16" s="13"/>
      <c r="O16" s="13"/>
      <c r="P16" s="13"/>
      <c r="Q16" s="13"/>
    </row>
    <row r="17" spans="1:17" ht="61.5" thickTop="1" thickBot="1" x14ac:dyDescent="0.3">
      <c r="A17" s="3">
        <v>160520</v>
      </c>
      <c r="B17" s="9">
        <f>VLOOKUP($A17,'Выгр Кат'!$A:$R,B$1,0)</f>
        <v>4373</v>
      </c>
      <c r="C17" s="10" t="str">
        <f>VLOOKUP($A17,'Выгр Кат'!$A:$R,C$1,0)</f>
        <v>Крестовина карданного вала "КАРДАН" для ВАЗ Лада Нива 4х4, Шевроле Нива</v>
      </c>
      <c r="D17" s="9" t="str">
        <f>VLOOKUP($A17,'Выгр Кат'!$A:$R,D$1,0)</f>
        <v>Y</v>
      </c>
      <c r="E17" s="9" t="str">
        <f>VLOOKUP($A17,'Выгр Кат'!$A:$R,E$1,0)</f>
        <v>21211220202500</v>
      </c>
      <c r="F17" s="4" t="s">
        <v>16</v>
      </c>
      <c r="G17" s="14">
        <f>VLOOKUP($A17,'Выгр Кат'!$A:$R,G$1,0)</f>
        <v>763</v>
      </c>
      <c r="H17" s="9">
        <f>VLOOKUP($A17,'Выгр Кат'!$A:$R,H$1,0)</f>
        <v>1190</v>
      </c>
      <c r="I17" s="15">
        <f t="shared" si="0"/>
        <v>0.4285714285714286</v>
      </c>
      <c r="J17" s="14">
        <f t="shared" si="1"/>
        <v>1090</v>
      </c>
      <c r="K17" s="9">
        <f>MIN(L17,N17,P17)</f>
        <v>1015</v>
      </c>
      <c r="L17" s="9"/>
      <c r="M17" s="4"/>
      <c r="N17" s="17">
        <v>1015</v>
      </c>
      <c r="O17" s="13" t="s">
        <v>167</v>
      </c>
      <c r="P17" s="18">
        <v>1720</v>
      </c>
      <c r="Q17" s="13" t="s">
        <v>175</v>
      </c>
    </row>
    <row r="18" spans="1:17" ht="61.5" thickTop="1" thickBot="1" x14ac:dyDescent="0.3">
      <c r="A18" s="3">
        <v>160519</v>
      </c>
      <c r="B18" s="9">
        <f>VLOOKUP($A18,'Выгр Кат'!$A:$R,B$1,0)</f>
        <v>4372</v>
      </c>
      <c r="C18" s="10" t="str">
        <f>VLOOKUP($A18,'Выгр Кат'!$A:$R,C$1,0)</f>
        <v>Крестовина карданного вала Ваз 2101-2107 "КАРДАН"</v>
      </c>
      <c r="D18" s="9" t="str">
        <f>VLOOKUP($A18,'Выгр Кат'!$A:$R,D$1,0)</f>
        <v>Y</v>
      </c>
      <c r="E18" s="9" t="str">
        <f>VLOOKUP($A18,'Выгр Кат'!$A:$R,E$1,0)</f>
        <v>21050220202500</v>
      </c>
      <c r="F18" s="4" t="s">
        <v>16</v>
      </c>
      <c r="G18" s="14">
        <f>VLOOKUP($A18,'Выгр Кат'!$A:$R,G$1,0)</f>
        <v>525</v>
      </c>
      <c r="H18" s="9">
        <f>VLOOKUP($A18,'Выгр Кат'!$A:$R,H$1,0)</f>
        <v>819</v>
      </c>
      <c r="I18" s="15">
        <f t="shared" si="0"/>
        <v>0.50476190476190474</v>
      </c>
      <c r="J18" s="14">
        <f t="shared" si="1"/>
        <v>790</v>
      </c>
      <c r="K18" s="9">
        <f>MIN(L18,N18,P18)</f>
        <v>728</v>
      </c>
      <c r="L18" s="12">
        <v>890</v>
      </c>
      <c r="M18" s="4" t="s">
        <v>105</v>
      </c>
      <c r="N18" s="17">
        <v>728</v>
      </c>
      <c r="O18" s="13" t="s">
        <v>166</v>
      </c>
      <c r="P18" s="18">
        <v>940</v>
      </c>
      <c r="Q18" s="13" t="s">
        <v>176</v>
      </c>
    </row>
    <row r="19" spans="1:17" ht="30.75" thickTop="1" x14ac:dyDescent="0.25">
      <c r="A19" s="3">
        <v>376871</v>
      </c>
      <c r="B19" s="9">
        <f>VLOOKUP($A19,'Выгр Кат'!$A:$R,B$1,0)</f>
        <v>376871</v>
      </c>
      <c r="C19" s="10" t="str">
        <f>VLOOKUP($A19,'Выгр Кат'!$A:$R,C$1,0)</f>
        <v>Пыльник ШРУСа карданного вала "КАРДАН" для Лада Нива 4х4</v>
      </c>
      <c r="D19" s="9" t="str">
        <f>VLOOKUP($A19,'Выгр Кат'!$A:$R,D$1,0)</f>
        <v>Y</v>
      </c>
      <c r="E19" s="9" t="str">
        <f>VLOOKUP($A19,'Выгр Кат'!$A:$R,E$1,0)</f>
        <v>21214220116800</v>
      </c>
      <c r="F19" s="4" t="s">
        <v>16</v>
      </c>
      <c r="G19" s="14">
        <f>VLOOKUP($A19,'Выгр Кат'!$A:$R,G$1,0)</f>
        <v>377</v>
      </c>
      <c r="H19" s="9">
        <f>VLOOKUP($A19,'Выгр Кат'!$A:$R,H$1,0)</f>
        <v>609</v>
      </c>
      <c r="I19" s="15" t="str">
        <f t="shared" si="0"/>
        <v/>
      </c>
      <c r="J19" s="9"/>
      <c r="K19" s="9"/>
      <c r="L19" s="9"/>
      <c r="M19" s="4"/>
      <c r="N19" s="13"/>
      <c r="O19" s="13"/>
      <c r="P19" s="13"/>
      <c r="Q19" s="13"/>
    </row>
    <row r="20" spans="1:17" ht="60.75" thickBot="1" x14ac:dyDescent="0.3">
      <c r="A20" s="3">
        <v>376869</v>
      </c>
      <c r="B20" s="9">
        <f>VLOOKUP($A20,'Выгр Кат'!$A:$R,B$1,0)</f>
        <v>376869</v>
      </c>
      <c r="C20" s="10" t="str">
        <f>VLOOKUP($A20,'Выгр Кат'!$A:$R,C$1,0)</f>
        <v>Ремкомплект (ШРУС) карданного вала "КАРДАН" для Лада Нива 4х4</v>
      </c>
      <c r="D20" s="9" t="str">
        <f>VLOOKUP($A20,'Выгр Кат'!$A:$R,D$1,0)</f>
        <v>Y</v>
      </c>
      <c r="E20" s="9" t="str">
        <f>VLOOKUP($A20,'Выгр Кат'!$A:$R,E$1,0)</f>
        <v>21214220116000</v>
      </c>
      <c r="F20" s="4" t="s">
        <v>16</v>
      </c>
      <c r="G20" s="14">
        <f>VLOOKUP($A20,'Выгр Кат'!$A:$R,G$1,0)</f>
        <v>5445</v>
      </c>
      <c r="H20" s="9">
        <f>VLOOKUP($A20,'Выгр Кат'!$A:$R,H$1,0)</f>
        <v>7390</v>
      </c>
      <c r="I20" s="15">
        <f t="shared" si="0"/>
        <v>0.19191919191919182</v>
      </c>
      <c r="J20" s="14">
        <f>ROUNDUP(K20,-2)-10</f>
        <v>6490</v>
      </c>
      <c r="K20" s="9">
        <f>MIN(L20,N20,P20)</f>
        <v>6500</v>
      </c>
      <c r="L20" s="9"/>
      <c r="M20" s="4"/>
      <c r="N20" s="17">
        <v>6500</v>
      </c>
      <c r="O20" s="13" t="s">
        <v>164</v>
      </c>
      <c r="P20" s="18">
        <v>8350</v>
      </c>
      <c r="Q20" s="13" t="s">
        <v>177</v>
      </c>
    </row>
    <row r="21" spans="1:17" ht="46.5" thickTop="1" thickBot="1" x14ac:dyDescent="0.3">
      <c r="A21" s="3">
        <v>376807</v>
      </c>
      <c r="B21" s="9">
        <f>VLOOKUP($A21,'Выгр Кат'!$A:$R,B$1,0)</f>
        <v>376807</v>
      </c>
      <c r="C21" s="10" t="str">
        <f>VLOOKUP($A21,'Выгр Кат'!$A:$R,C$1,0)</f>
        <v>Фланец эластичной муфты "КАРДАН" передний для ВАЗ 2101-2107</v>
      </c>
      <c r="D21" s="9" t="str">
        <f>VLOOKUP($A21,'Выгр Кат'!$A:$R,D$1,0)</f>
        <v>Y</v>
      </c>
      <c r="E21" s="9" t="str">
        <f>VLOOKUP($A21,'Выгр Кат'!$A:$R,E$1,0)</f>
        <v>21010220202300</v>
      </c>
      <c r="F21" s="4" t="s">
        <v>16</v>
      </c>
      <c r="G21" s="14">
        <f>VLOOKUP($A21,'Выгр Кат'!$A:$R,G$1,0)</f>
        <v>872</v>
      </c>
      <c r="H21" s="9">
        <f>VLOOKUP($A21,'Выгр Кат'!$A:$R,H$1,0)</f>
        <v>1390</v>
      </c>
      <c r="I21" s="15">
        <f t="shared" si="0"/>
        <v>0.47935779816513757</v>
      </c>
      <c r="J21" s="14">
        <f>ROUNDUP(K21,-2)-10</f>
        <v>1290</v>
      </c>
      <c r="K21" s="9">
        <f>MIN(L21,N21,P21)</f>
        <v>1260</v>
      </c>
      <c r="L21" s="9"/>
      <c r="M21" s="4"/>
      <c r="N21" s="17">
        <v>1260</v>
      </c>
      <c r="O21" s="13" t="s">
        <v>165</v>
      </c>
      <c r="P21" s="18">
        <v>1470</v>
      </c>
      <c r="Q21" s="13" t="s">
        <v>178</v>
      </c>
    </row>
    <row r="22" spans="1:17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A2:Q21" xr:uid="{B57FEF25-E7AD-4668-B116-2807476FA40D}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3"/>
  <sheetViews>
    <sheetView showRuler="0" zoomScaleNormal="100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2" width="7.7109375" customWidth="1"/>
    <col min="3" max="3" width="33.28515625" customWidth="1"/>
    <col min="4" max="4" width="3.28515625" customWidth="1"/>
    <col min="5" max="6" width="22.28515625" customWidth="1"/>
    <col min="7" max="7" width="8.85546875" customWidth="1"/>
    <col min="8" max="9" width="7.7109375" customWidth="1"/>
    <col min="10" max="10" width="22.28515625" customWidth="1"/>
    <col min="11" max="13" width="5.5703125" customWidth="1"/>
  </cols>
  <sheetData>
    <row r="1" spans="1:13" s="1" customFormat="1" ht="4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0" x14ac:dyDescent="0.25">
      <c r="A2" s="3">
        <v>376516</v>
      </c>
      <c r="B2" s="3">
        <v>376516</v>
      </c>
      <c r="C2" s="4" t="s">
        <v>13</v>
      </c>
      <c r="D2" s="4" t="s">
        <v>14</v>
      </c>
      <c r="E2" s="4" t="s">
        <v>15</v>
      </c>
      <c r="F2" s="4"/>
      <c r="G2" s="4" t="s">
        <v>16</v>
      </c>
      <c r="H2" s="5">
        <v>11762</v>
      </c>
      <c r="I2" s="5">
        <v>15290</v>
      </c>
      <c r="J2" s="4"/>
      <c r="K2" s="4" t="s">
        <v>17</v>
      </c>
      <c r="L2" s="4"/>
      <c r="M2" s="4"/>
    </row>
    <row r="3" spans="1:13" ht="30" x14ac:dyDescent="0.25">
      <c r="A3" s="3">
        <v>376530</v>
      </c>
      <c r="B3" s="3">
        <v>376530</v>
      </c>
      <c r="C3" s="4" t="s">
        <v>18</v>
      </c>
      <c r="D3" s="4" t="s">
        <v>19</v>
      </c>
      <c r="E3" s="4" t="s">
        <v>20</v>
      </c>
      <c r="F3" s="4"/>
      <c r="G3" s="4" t="s">
        <v>21</v>
      </c>
      <c r="H3" s="5">
        <v>10564</v>
      </c>
      <c r="I3" s="5">
        <v>13790</v>
      </c>
      <c r="J3" s="4"/>
      <c r="K3" s="4" t="s">
        <v>22</v>
      </c>
      <c r="L3" s="4"/>
      <c r="M3" s="4"/>
    </row>
    <row r="4" spans="1:13" ht="30" x14ac:dyDescent="0.25">
      <c r="A4" s="3">
        <v>139011</v>
      </c>
      <c r="B4" s="3">
        <v>38326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5">
        <v>15791</v>
      </c>
      <c r="I4" s="5">
        <v>20590</v>
      </c>
      <c r="J4" s="4"/>
      <c r="K4" s="4" t="s">
        <v>28</v>
      </c>
      <c r="L4" s="4"/>
      <c r="M4" s="4"/>
    </row>
    <row r="5" spans="1:13" ht="45" x14ac:dyDescent="0.25">
      <c r="A5" s="3">
        <v>139012</v>
      </c>
      <c r="B5" s="3">
        <v>31352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5">
        <v>17523</v>
      </c>
      <c r="I5" s="5">
        <v>22990</v>
      </c>
      <c r="J5" s="4"/>
      <c r="K5" s="4" t="s">
        <v>34</v>
      </c>
      <c r="L5" s="4"/>
      <c r="M5" s="4"/>
    </row>
    <row r="6" spans="1:13" ht="45" x14ac:dyDescent="0.25">
      <c r="A6" s="3">
        <v>139013</v>
      </c>
      <c r="B6" s="3">
        <v>21781</v>
      </c>
      <c r="C6" s="4" t="s">
        <v>35</v>
      </c>
      <c r="D6" s="4" t="s">
        <v>36</v>
      </c>
      <c r="E6" s="4" t="s">
        <v>37</v>
      </c>
      <c r="F6" s="4" t="s">
        <v>38</v>
      </c>
      <c r="G6" s="4" t="s">
        <v>39</v>
      </c>
      <c r="H6" s="5">
        <v>10742</v>
      </c>
      <c r="I6" s="5">
        <v>13990</v>
      </c>
      <c r="J6" s="4" t="s">
        <v>40</v>
      </c>
      <c r="K6" s="4" t="s">
        <v>41</v>
      </c>
      <c r="L6" s="4"/>
      <c r="M6" s="4"/>
    </row>
    <row r="7" spans="1:13" ht="75" x14ac:dyDescent="0.25">
      <c r="A7" s="3">
        <v>139014</v>
      </c>
      <c r="B7" s="3">
        <v>13011</v>
      </c>
      <c r="C7" s="4" t="s">
        <v>42</v>
      </c>
      <c r="D7" s="4" t="s">
        <v>43</v>
      </c>
      <c r="E7" s="4" t="s">
        <v>44</v>
      </c>
      <c r="F7" s="4" t="s">
        <v>45</v>
      </c>
      <c r="G7" s="4" t="s">
        <v>46</v>
      </c>
      <c r="H7" s="5">
        <v>7841</v>
      </c>
      <c r="I7" s="5">
        <v>10590</v>
      </c>
      <c r="J7" s="4" t="s">
        <v>47</v>
      </c>
      <c r="K7" s="4" t="s">
        <v>48</v>
      </c>
      <c r="L7" s="4"/>
      <c r="M7" s="4"/>
    </row>
    <row r="8" spans="1:13" ht="45" x14ac:dyDescent="0.25">
      <c r="A8" s="3">
        <v>139015</v>
      </c>
      <c r="B8" s="3">
        <v>21780</v>
      </c>
      <c r="C8" s="4" t="s">
        <v>49</v>
      </c>
      <c r="D8" s="4" t="s">
        <v>50</v>
      </c>
      <c r="E8" s="4" t="s">
        <v>51</v>
      </c>
      <c r="F8" s="4" t="s">
        <v>52</v>
      </c>
      <c r="G8" s="4" t="s">
        <v>53</v>
      </c>
      <c r="H8" s="5">
        <v>10494</v>
      </c>
      <c r="I8" s="5">
        <v>13690</v>
      </c>
      <c r="J8" s="4" t="s">
        <v>54</v>
      </c>
      <c r="K8" s="4" t="s">
        <v>55</v>
      </c>
      <c r="L8" s="4"/>
      <c r="M8" s="4"/>
    </row>
    <row r="9" spans="1:13" ht="75" x14ac:dyDescent="0.25">
      <c r="A9" s="3">
        <v>139016</v>
      </c>
      <c r="B9" s="3">
        <v>13012</v>
      </c>
      <c r="C9" s="4" t="s">
        <v>56</v>
      </c>
      <c r="D9" s="4" t="s">
        <v>57</v>
      </c>
      <c r="E9" s="4" t="s">
        <v>58</v>
      </c>
      <c r="F9" s="4" t="s">
        <v>59</v>
      </c>
      <c r="G9" s="4" t="s">
        <v>16</v>
      </c>
      <c r="H9" s="5">
        <v>7623</v>
      </c>
      <c r="I9" s="5">
        <v>14190</v>
      </c>
      <c r="J9" s="4" t="s">
        <v>60</v>
      </c>
      <c r="K9" s="4" t="s">
        <v>61</v>
      </c>
      <c r="L9" s="4"/>
      <c r="M9" s="4"/>
    </row>
    <row r="10" spans="1:13" ht="45" x14ac:dyDescent="0.25">
      <c r="A10" s="3">
        <v>139029</v>
      </c>
      <c r="B10" s="3">
        <v>43972</v>
      </c>
      <c r="C10" s="4" t="s">
        <v>62</v>
      </c>
      <c r="D10" s="4" t="s">
        <v>63</v>
      </c>
      <c r="E10" s="4" t="s">
        <v>64</v>
      </c>
      <c r="F10" s="4" t="s">
        <v>65</v>
      </c>
      <c r="G10" s="4" t="s">
        <v>66</v>
      </c>
      <c r="H10" s="5">
        <v>9584</v>
      </c>
      <c r="I10" s="5">
        <v>12990</v>
      </c>
      <c r="J10" s="4"/>
      <c r="K10" s="4" t="s">
        <v>67</v>
      </c>
      <c r="L10" s="4"/>
      <c r="M10" s="4"/>
    </row>
    <row r="11" spans="1:13" ht="30" x14ac:dyDescent="0.25">
      <c r="A11" s="3">
        <v>376875</v>
      </c>
      <c r="B11" s="3">
        <v>376875</v>
      </c>
      <c r="C11" s="4" t="s">
        <v>68</v>
      </c>
      <c r="D11" s="4" t="s">
        <v>69</v>
      </c>
      <c r="E11" s="4" t="s">
        <v>70</v>
      </c>
      <c r="F11" s="4"/>
      <c r="G11" s="4" t="s">
        <v>71</v>
      </c>
      <c r="H11" s="5">
        <v>8549</v>
      </c>
      <c r="I11" s="5">
        <v>11590</v>
      </c>
      <c r="J11" s="4"/>
      <c r="K11" s="4" t="s">
        <v>72</v>
      </c>
      <c r="L11" s="4"/>
      <c r="M11" s="4"/>
    </row>
    <row r="12" spans="1:13" ht="30" x14ac:dyDescent="0.25">
      <c r="A12" s="3">
        <v>376876</v>
      </c>
      <c r="B12" s="3">
        <v>376876</v>
      </c>
      <c r="C12" s="4" t="s">
        <v>73</v>
      </c>
      <c r="D12" s="4" t="s">
        <v>74</v>
      </c>
      <c r="E12" s="4" t="s">
        <v>75</v>
      </c>
      <c r="F12" s="4"/>
      <c r="G12" s="4" t="s">
        <v>76</v>
      </c>
      <c r="H12" s="5">
        <v>8549</v>
      </c>
      <c r="I12" s="5">
        <v>11590</v>
      </c>
      <c r="J12" s="4"/>
      <c r="K12" s="4" t="s">
        <v>77</v>
      </c>
      <c r="L12" s="4"/>
      <c r="M12" s="4"/>
    </row>
    <row r="13" spans="1:13" ht="45" x14ac:dyDescent="0.25">
      <c r="A13" s="3">
        <v>376815</v>
      </c>
      <c r="B13" s="3">
        <v>376815</v>
      </c>
      <c r="C13" s="4" t="s">
        <v>78</v>
      </c>
      <c r="D13" s="4" t="s">
        <v>79</v>
      </c>
      <c r="E13" s="4" t="s">
        <v>80</v>
      </c>
      <c r="F13" s="4"/>
      <c r="G13" s="4" t="s">
        <v>81</v>
      </c>
      <c r="H13" s="5">
        <v>8549</v>
      </c>
      <c r="I13" s="5">
        <v>11590</v>
      </c>
      <c r="J13" s="4"/>
      <c r="K13" s="4" t="s">
        <v>82</v>
      </c>
      <c r="L13" s="4"/>
      <c r="M13" s="4"/>
    </row>
    <row r="14" spans="1:13" ht="30" x14ac:dyDescent="0.25">
      <c r="A14" s="3">
        <v>155722</v>
      </c>
      <c r="B14" s="3">
        <v>21863</v>
      </c>
      <c r="C14" s="4" t="s">
        <v>83</v>
      </c>
      <c r="D14" s="4" t="s">
        <v>84</v>
      </c>
      <c r="E14" s="4" t="s">
        <v>85</v>
      </c>
      <c r="F14" s="4" t="s">
        <v>86</v>
      </c>
      <c r="G14" s="4" t="s">
        <v>87</v>
      </c>
      <c r="H14" s="5">
        <v>8294</v>
      </c>
      <c r="I14" s="5">
        <v>11290</v>
      </c>
      <c r="J14" s="4"/>
      <c r="K14" s="4" t="s">
        <v>88</v>
      </c>
      <c r="L14" s="4"/>
      <c r="M14" s="4"/>
    </row>
    <row r="15" spans="1:13" ht="45" x14ac:dyDescent="0.25">
      <c r="A15" s="3">
        <v>376810</v>
      </c>
      <c r="B15" s="3">
        <v>376810</v>
      </c>
      <c r="C15" s="4" t="s">
        <v>89</v>
      </c>
      <c r="D15" s="4" t="s">
        <v>90</v>
      </c>
      <c r="E15" s="4" t="s">
        <v>91</v>
      </c>
      <c r="F15" s="4"/>
      <c r="G15" s="4" t="s">
        <v>92</v>
      </c>
      <c r="H15" s="5">
        <v>783</v>
      </c>
      <c r="I15" s="5">
        <v>1290</v>
      </c>
      <c r="J15" s="4"/>
      <c r="K15" s="4" t="s">
        <v>93</v>
      </c>
      <c r="L15" s="4"/>
      <c r="M15" s="4"/>
    </row>
    <row r="16" spans="1:13" ht="45" x14ac:dyDescent="0.25">
      <c r="A16" s="3">
        <v>160520</v>
      </c>
      <c r="B16" s="3">
        <v>4373</v>
      </c>
      <c r="C16" s="4" t="s">
        <v>94</v>
      </c>
      <c r="D16" s="4" t="s">
        <v>95</v>
      </c>
      <c r="E16" s="4" t="s">
        <v>96</v>
      </c>
      <c r="F16" s="4" t="s">
        <v>97</v>
      </c>
      <c r="G16" s="4" t="s">
        <v>98</v>
      </c>
      <c r="H16" s="5">
        <v>763</v>
      </c>
      <c r="I16" s="5">
        <v>1190</v>
      </c>
      <c r="J16" s="4"/>
      <c r="K16" s="4" t="s">
        <v>99</v>
      </c>
      <c r="L16" s="4"/>
      <c r="M16" s="4"/>
    </row>
    <row r="17" spans="1:13" ht="60" x14ac:dyDescent="0.25">
      <c r="A17" s="3">
        <v>160519</v>
      </c>
      <c r="B17" s="3">
        <v>4372</v>
      </c>
      <c r="C17" s="4" t="s">
        <v>100</v>
      </c>
      <c r="D17" s="4" t="s">
        <v>101</v>
      </c>
      <c r="E17" s="4" t="s">
        <v>102</v>
      </c>
      <c r="F17" s="4" t="s">
        <v>103</v>
      </c>
      <c r="G17" s="4" t="s">
        <v>104</v>
      </c>
      <c r="H17" s="5">
        <v>525</v>
      </c>
      <c r="I17" s="5">
        <v>819</v>
      </c>
      <c r="J17" s="4" t="s">
        <v>105</v>
      </c>
      <c r="K17" s="4" t="s">
        <v>106</v>
      </c>
      <c r="L17" s="4"/>
      <c r="M17" s="4"/>
    </row>
    <row r="18" spans="1:13" ht="30" x14ac:dyDescent="0.25">
      <c r="A18" s="3">
        <v>376871</v>
      </c>
      <c r="B18" s="3">
        <v>376871</v>
      </c>
      <c r="C18" s="4" t="s">
        <v>107</v>
      </c>
      <c r="D18" s="4" t="s">
        <v>108</v>
      </c>
      <c r="E18" s="4" t="s">
        <v>109</v>
      </c>
      <c r="F18" s="4"/>
      <c r="G18" s="4" t="s">
        <v>110</v>
      </c>
      <c r="H18" s="5">
        <v>377</v>
      </c>
      <c r="I18" s="5">
        <v>609</v>
      </c>
      <c r="J18" s="4"/>
      <c r="K18" s="4" t="s">
        <v>111</v>
      </c>
      <c r="L18" s="4"/>
      <c r="M18" s="4"/>
    </row>
    <row r="19" spans="1:13" ht="45" x14ac:dyDescent="0.25">
      <c r="A19" s="3">
        <v>373766</v>
      </c>
      <c r="B19" s="3">
        <v>31352</v>
      </c>
      <c r="C19" s="4" t="s">
        <v>112</v>
      </c>
      <c r="D19" s="4" t="s">
        <v>113</v>
      </c>
      <c r="E19" s="4" t="s">
        <v>114</v>
      </c>
      <c r="F19" s="4" t="s">
        <v>115</v>
      </c>
      <c r="G19" s="4" t="s">
        <v>116</v>
      </c>
      <c r="H19" s="5">
        <v>17523</v>
      </c>
      <c r="I19" s="5">
        <v>22990</v>
      </c>
      <c r="J19" s="4"/>
      <c r="K19" s="4" t="s">
        <v>117</v>
      </c>
      <c r="L19" s="4" t="s">
        <v>118</v>
      </c>
      <c r="M19" s="4"/>
    </row>
    <row r="20" spans="1:13" ht="75" x14ac:dyDescent="0.25">
      <c r="A20" s="3">
        <v>354239</v>
      </c>
      <c r="B20" s="3">
        <v>13011</v>
      </c>
      <c r="C20" s="4" t="s">
        <v>119</v>
      </c>
      <c r="D20" s="4" t="s">
        <v>120</v>
      </c>
      <c r="E20" s="4" t="s">
        <v>121</v>
      </c>
      <c r="F20" s="4" t="s">
        <v>122</v>
      </c>
      <c r="G20" s="4" t="s">
        <v>123</v>
      </c>
      <c r="H20" s="5">
        <v>8474</v>
      </c>
      <c r="I20" s="5">
        <v>11790</v>
      </c>
      <c r="J20" s="4" t="s">
        <v>124</v>
      </c>
      <c r="K20" s="4" t="s">
        <v>125</v>
      </c>
      <c r="L20" s="4" t="s">
        <v>126</v>
      </c>
      <c r="M20" s="4"/>
    </row>
    <row r="21" spans="1:13" ht="60" x14ac:dyDescent="0.25">
      <c r="A21" s="3">
        <v>354492</v>
      </c>
      <c r="B21" s="3">
        <v>4372</v>
      </c>
      <c r="C21" s="4" t="s">
        <v>127</v>
      </c>
      <c r="D21" s="4" t="s">
        <v>128</v>
      </c>
      <c r="E21" s="4" t="s">
        <v>129</v>
      </c>
      <c r="F21" s="4" t="s">
        <v>130</v>
      </c>
      <c r="G21" s="4" t="s">
        <v>131</v>
      </c>
      <c r="H21" s="5">
        <v>509</v>
      </c>
      <c r="I21" s="5">
        <v>819</v>
      </c>
      <c r="J21" s="4" t="s">
        <v>132</v>
      </c>
      <c r="K21" s="4" t="s">
        <v>133</v>
      </c>
      <c r="L21" s="4" t="s">
        <v>134</v>
      </c>
      <c r="M21" s="4"/>
    </row>
    <row r="22" spans="1:13" ht="30" x14ac:dyDescent="0.25">
      <c r="A22" s="3">
        <v>376869</v>
      </c>
      <c r="B22" s="3">
        <v>376869</v>
      </c>
      <c r="C22" s="4" t="s">
        <v>135</v>
      </c>
      <c r="D22" s="4" t="s">
        <v>136</v>
      </c>
      <c r="E22" s="4" t="s">
        <v>137</v>
      </c>
      <c r="F22" s="4"/>
      <c r="G22" s="4" t="s">
        <v>138</v>
      </c>
      <c r="H22" s="5">
        <v>5445</v>
      </c>
      <c r="I22" s="5">
        <v>7390</v>
      </c>
      <c r="J22" s="4"/>
      <c r="K22" s="4" t="s">
        <v>139</v>
      </c>
      <c r="L22" s="4"/>
      <c r="M22" s="4"/>
    </row>
    <row r="23" spans="1:13" ht="45" x14ac:dyDescent="0.25">
      <c r="A23" s="3">
        <v>376807</v>
      </c>
      <c r="B23" s="3">
        <v>376807</v>
      </c>
      <c r="C23" s="4" t="s">
        <v>140</v>
      </c>
      <c r="D23" s="4" t="s">
        <v>141</v>
      </c>
      <c r="E23" s="4" t="s">
        <v>142</v>
      </c>
      <c r="F23" s="4"/>
      <c r="G23" s="4" t="s">
        <v>143</v>
      </c>
      <c r="H23" s="5">
        <v>872</v>
      </c>
      <c r="I23" s="5">
        <v>1390</v>
      </c>
      <c r="J23" s="4"/>
      <c r="K23" s="4" t="s">
        <v>144</v>
      </c>
      <c r="L23" s="4"/>
      <c r="M23" s="4"/>
    </row>
  </sheetData>
  <sheetProtection formatCells="0" formatColumns="0" formatRows="0" insertColumns="0" insertRows="0" insertHyperlinks="0" deleteColumns="0" deleteRows="0" sort="0" autoFilter="0" pivotTables="0"/>
  <autoFilter ref="A1:M1" xr:uid="{00000000-0009-0000-0000-000000000000}"/>
  <pageMargins left="0.7" right="0.7" top="0.75" bottom="0.75" header="0.3" footer="0.3"/>
  <pageSetup orientation="portrait"/>
  <headerFooter alignWithMargins="0"/>
  <ignoredErrors>
    <ignoredError sqref="A1:M8 A10:M23 A9:F9 J9:M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Кат</vt:lpstr>
      <vt:lpstr>Выгр Кат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2024-07-02T15:05:58Z</dcterms:created>
  <dcterms:modified xsi:type="dcterms:W3CDTF">2024-07-02T11:58:51Z</dcterms:modified>
</cp:coreProperties>
</file>