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cuments\GitHub\aiQuest\"/>
    </mc:Choice>
  </mc:AlternateContent>
  <xr:revisionPtr revIDLastSave="0" documentId="13_ncr:1_{D599C8FC-4E31-410B-87EC-2C1D77C1CF64}" xr6:coauthVersionLast="47" xr6:coauthVersionMax="47" xr10:uidLastSave="{00000000-0000-0000-0000-000000000000}"/>
  <bookViews>
    <workbookView xWindow="-120" yWindow="-120" windowWidth="20730" windowHeight="11760" xr2:uid="{E84D7AC5-5B54-4591-8677-7BB4DE385864}"/>
  </bookViews>
  <sheets>
    <sheet name="Assignmen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C9" i="2"/>
  <c r="F8" i="2"/>
  <c r="E8" i="2"/>
  <c r="F7" i="2"/>
  <c r="E7" i="2"/>
  <c r="F6" i="2"/>
  <c r="E6" i="2"/>
  <c r="H5" i="2"/>
  <c r="L7" i="2" s="1"/>
  <c r="G5" i="2"/>
  <c r="K2" i="2" s="1"/>
  <c r="F5" i="2"/>
  <c r="E5" i="2"/>
  <c r="F4" i="2"/>
  <c r="E4" i="2"/>
  <c r="F3" i="2"/>
  <c r="E3" i="2"/>
  <c r="F2" i="2"/>
  <c r="E2" i="2"/>
  <c r="E9" i="2" s="1"/>
  <c r="L2" i="2" l="1"/>
  <c r="L3" i="2"/>
  <c r="F9" i="2"/>
  <c r="K3" i="2"/>
  <c r="N3" i="2" s="1"/>
  <c r="L4" i="2"/>
  <c r="N2" i="2"/>
  <c r="M2" i="2"/>
  <c r="K6" i="2"/>
  <c r="K8" i="2"/>
  <c r="L6" i="2"/>
  <c r="L8" i="2"/>
  <c r="M3" i="2"/>
  <c r="K4" i="2"/>
  <c r="K5" i="2"/>
  <c r="K7" i="2"/>
  <c r="L5" i="2"/>
  <c r="N6" i="2" l="1"/>
  <c r="M6" i="2"/>
  <c r="N7" i="2"/>
  <c r="M7" i="2"/>
  <c r="N5" i="2"/>
  <c r="M5" i="2"/>
  <c r="N4" i="2"/>
  <c r="N9" i="2" s="1"/>
  <c r="M4" i="2"/>
  <c r="N8" i="2"/>
  <c r="M8" i="2"/>
  <c r="M9" i="2" l="1"/>
  <c r="Q2" i="2" s="1"/>
  <c r="S6" i="2" s="1"/>
  <c r="R2" i="2"/>
  <c r="S8" i="2" s="1"/>
  <c r="T6" i="2" l="1"/>
  <c r="O6" i="2"/>
  <c r="P6" i="2" s="1"/>
  <c r="S4" i="2"/>
  <c r="S2" i="2"/>
  <c r="S5" i="2"/>
  <c r="S3" i="2"/>
  <c r="S7" i="2"/>
  <c r="T8" i="2"/>
  <c r="O8" i="2"/>
  <c r="P8" i="2" s="1"/>
  <c r="T7" i="2" l="1"/>
  <c r="O7" i="2"/>
  <c r="P7" i="2" s="1"/>
  <c r="T4" i="2"/>
  <c r="O4" i="2"/>
  <c r="P4" i="2" s="1"/>
  <c r="T2" i="2"/>
  <c r="O2" i="2"/>
  <c r="T3" i="2"/>
  <c r="O3" i="2"/>
  <c r="P3" i="2" s="1"/>
  <c r="T5" i="2"/>
  <c r="O5" i="2"/>
  <c r="P5" i="2" s="1"/>
  <c r="P2" i="2" l="1"/>
  <c r="P9" i="2" s="1"/>
  <c r="U2" i="2" s="1"/>
  <c r="O9" i="2"/>
  <c r="V2" i="2" s="1"/>
</calcChain>
</file>

<file path=xl/sharedStrings.xml><?xml version="1.0" encoding="utf-8"?>
<sst xmlns="http://schemas.openxmlformats.org/spreadsheetml/2006/main" count="24" uniqueCount="24">
  <si>
    <t>Weight</t>
  </si>
  <si>
    <t>Price</t>
  </si>
  <si>
    <t>X</t>
  </si>
  <si>
    <t>Y</t>
  </si>
  <si>
    <t>x**2</t>
  </si>
  <si>
    <t>Y**2</t>
  </si>
  <si>
    <t>sum(X)</t>
  </si>
  <si>
    <t>sum(y)</t>
  </si>
  <si>
    <t>Mean(X)</t>
  </si>
  <si>
    <t>Mean(Y)</t>
  </si>
  <si>
    <t>SUM(x**2)</t>
  </si>
  <si>
    <t>SUM(y**2)</t>
  </si>
  <si>
    <t>M</t>
  </si>
  <si>
    <t>C</t>
  </si>
  <si>
    <t>x-mean(x)</t>
  </si>
  <si>
    <t>y-mean(y)</t>
  </si>
  <si>
    <t>x-mean(x)2</t>
  </si>
  <si>
    <t>MSE</t>
  </si>
  <si>
    <t>MAE</t>
  </si>
  <si>
    <t>(x-mean(x))*(y-mean(y ))</t>
  </si>
  <si>
    <t>Predicted Value</t>
  </si>
  <si>
    <t>ABS(Y-Ybar)</t>
  </si>
  <si>
    <t>(Y-Ybar)**2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</si>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</sst>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2" fontId="0" fillId="0" borderId="0" xfId="0" applyNumberFormat="1"/>
    <xf numFmtId="2" fontId="0" fillId="0" borderId="3" xfId="0" applyNumberFormat="1" applyBorder="1"/>
  </cellXfs>
  <cellStyles count="1">
    <cellStyle name="Normal" xfId="0" builtinId="0"/>
  </cellStyles>
  <dxfs count="15">
    <dxf>
      <numFmt numFmtId="2" formatCode="0.00"/>
    </dxf>
    <dxf>
      <numFmt numFmtId="2" formatCode="0.0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numFmt numFmtId="2" formatCode="0.0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numFmt numFmtId="2" formatCode="0.0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2FB85-5F14-497B-B306-D1434FE5A40C}" name="Table16" displayName="Table16" ref="C1:F8" totalsRowShown="0" tableBorderDxfId="14">
  <autoFilter ref="C1:F8" xr:uid="{B2E90744-1D91-4AEA-A4CD-D6A5760F8330}"/>
  <tableColumns count="4">
    <tableColumn id="1" xr3:uid="{186C3E88-F707-4353-9D55-75CF4F414136}" name="X"/>
    <tableColumn id="2" xr3:uid="{28EC0ADD-AE0A-4EF9-8E45-6A8EB64BF991}" name="Y"/>
    <tableColumn id="3" xr3:uid="{3B49250E-8DA2-4FA1-841A-B1B08677C8A2}" name="x**2">
      <calculatedColumnFormula>C2*C2</calculatedColumnFormula>
    </tableColumn>
    <tableColumn id="4" xr3:uid="{701349C1-D0B8-4616-94C6-7EF9E0F5B276}" name="Y**2">
      <calculatedColumnFormula>D2*D2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AB022-6C52-4C08-9CC4-D94794E5154A}" name="Table27" displayName="Table27" ref="G1:P9" totalsRowCount="1">
  <autoFilter ref="G1:P8" xr:uid="{1CD211CC-62C5-4FA4-8A15-6FE1669D0466}"/>
  <tableColumns count="10">
    <tableColumn id="1" xr3:uid="{2FE30818-FD15-49FC-ACA4-F0AF2EB10B0E}" name="sum(X)"/>
    <tableColumn id="2" xr3:uid="{BFFE2718-E81B-4389-914C-2EFC290AF736}" name="sum(y)"/>
    <tableColumn id="3" xr3:uid="{C0A3F267-FC17-4C1C-A0F2-B1BBEB498F05}" name="SUM(x**2)"/>
    <tableColumn id="4" xr3:uid="{A6036D8D-8331-4076-9A45-5114B43B4373}" name="SUM(y**2)"/>
    <tableColumn id="5" xr3:uid="{FBF4F0A5-901A-4C23-9024-DC8C3BD068CE}" name="x-mean(x)" dataDxfId="13">
      <calculatedColumnFormula>Table16[[#This Row],[X]]-$G$5</calculatedColumnFormula>
    </tableColumn>
    <tableColumn id="6" xr3:uid="{8542D08D-C6F5-4B7E-A57B-38626A88AD54}" name="y-mean(y)" dataDxfId="12">
      <calculatedColumnFormula>Table16[[#This Row],[Y]]-$H$5</calculatedColumnFormula>
    </tableColumn>
    <tableColumn id="7" xr3:uid="{2ABC7368-A4B4-4A73-A043-6746D244B577}" name="(x-mean(x))*(y-mean(y ))" totalsRowFunction="custom" dataDxfId="11" totalsRowDxfId="3">
      <calculatedColumnFormula>Table27[[#This Row],[x-mean(x)]]*Table27[[#This Row],[y-mean(y)]]</calculatedColumnFormula>
      <totalsRowFormula>SUM(M2:M8)</totalsRowFormula>
    </tableColumn>
    <tableColumn id="8" xr3:uid="{F58B6307-AEFB-4121-93A8-EA6BCE0BC1D3}" name="x-mean(x)2" totalsRowFunction="custom" dataDxfId="10" totalsRowDxfId="2">
      <calculatedColumnFormula>Table27[[#This Row],[x-mean(x)]]*Table27[[#This Row],[x-mean(x)]]</calculatedColumnFormula>
      <totalsRowFormula>SUM(N2:N8)</totalsRowFormula>
    </tableColumn>
    <tableColumn id="10" xr3:uid="{689A75D7-5388-43AC-B91F-93DABDEB15C3}" name="ABS(Y-Ybar)" totalsRowFunction="custom" dataDxfId="9" totalsRowDxfId="1">
      <calculatedColumnFormula>ABS(Table16[[#This Row],[Y]]-Table48[[#This Row],[Predicted Value]])</calculatedColumnFormula>
      <totalsRowFormula>SUM(O2:O8)</totalsRowFormula>
    </tableColumn>
    <tableColumn id="9" xr3:uid="{59A9CAA6-BBA1-43FE-9403-80B78EBAD438}" name="(Y-Ybar)**2" totalsRowFunction="custom" dataDxfId="8" totalsRowDxfId="0">
      <calculatedColumnFormula>Table27[[#This Row],[ABS(Y-Ybar)]]*Table27[[#This Row],[ABS(Y-Ybar)]]</calculatedColumnFormula>
      <totalsRowFormula>SUM(P2:P8)</totalsRow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F9A0D3-AAEE-4FBD-90D6-A3311C761271}" name="Table48" displayName="Table48" ref="S1:V9" totalsRowShown="0">
  <autoFilter ref="S1:V9" xr:uid="{AC63CE9D-F3DE-42ED-9283-7B43B9945ACF}"/>
  <tableColumns count="4">
    <tableColumn id="3" xr3:uid="{1DFD7CBD-2431-4782-AF4F-03C39DE59CA1}" name="Predicted Value" dataDxfId="7">
      <calculatedColumnFormula>$Q$2*Table16[[#This Row],[X]]+$R$2</calculatedColumnFormula>
    </tableColumn>
    <tableColumn id="4" xr3:uid="{77DA5191-0350-4711-91B4-E7507C9B55EF}" name="Residuals" dataDxfId="6">
      <calculatedColumnFormula>#REF!-Table48[[#This Row],[Predicted Value]]</calculatedColumnFormula>
    </tableColumn>
    <tableColumn id="5" xr3:uid="{AA1E1A38-3AB0-4B24-A3CB-08A490AC2894}" name="MSE" dataDxfId="5">
      <calculatedColumnFormula>Table27[[#Totals],[(Y-Ybar)**2]]/7</calculatedColumnFormula>
    </tableColumn>
    <tableColumn id="6" xr3:uid="{B2E8B12C-6B35-4A74-ABF9-D5555022F7DC}" name="MAE" dataDxfId="4">
      <calculatedColumnFormula>Table27[[#Totals],[ABS(Y-Ybar)]]/7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749E-8FBF-4289-85EF-A1A1ED11EA32}">
  <dimension ref="A1:V9"/>
  <sheetViews>
    <sheetView tabSelected="1" topLeftCell="E1" zoomScale="90" zoomScaleNormal="90" workbookViewId="0">
      <selection activeCell="T16" sqref="T16"/>
    </sheetView>
  </sheetViews>
  <sheetFormatPr defaultRowHeight="15" x14ac:dyDescent="0.25"/>
  <cols>
    <col min="1" max="1" width="7.42578125" customWidth="1"/>
    <col min="2" max="2" width="5.42578125" bestFit="1" customWidth="1"/>
    <col min="3" max="4" width="4.42578125" bestFit="1" customWidth="1"/>
    <col min="5" max="5" width="7.28515625" bestFit="1" customWidth="1"/>
    <col min="6" max="6" width="7.42578125" bestFit="1" customWidth="1"/>
    <col min="7" max="7" width="9.5703125" bestFit="1" customWidth="1"/>
    <col min="8" max="8" width="9.42578125" bestFit="1" customWidth="1"/>
    <col min="9" max="10" width="13" bestFit="1" customWidth="1"/>
    <col min="11" max="12" width="12.42578125" bestFit="1" customWidth="1"/>
    <col min="13" max="13" width="27.28515625" bestFit="1" customWidth="1"/>
    <col min="14" max="14" width="13.42578125" bestFit="1" customWidth="1"/>
    <col min="15" max="15" width="13.42578125" style="4" customWidth="1"/>
    <col min="16" max="16" width="13.42578125" customWidth="1"/>
    <col min="17" max="17" width="4.5703125" bestFit="1" customWidth="1"/>
    <col min="18" max="18" width="6" bestFit="1" customWidth="1"/>
    <col min="19" max="19" width="13.28515625" bestFit="1" customWidth="1"/>
    <col min="20" max="20" width="11.7109375" bestFit="1" customWidth="1"/>
    <col min="21" max="21" width="7.28515625" bestFit="1" customWidth="1"/>
  </cols>
  <sheetData>
    <row r="1" spans="1:2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14</v>
      </c>
      <c r="L1" t="s">
        <v>15</v>
      </c>
      <c r="M1" t="s">
        <v>19</v>
      </c>
      <c r="N1" t="s">
        <v>16</v>
      </c>
      <c r="O1" s="4" t="s">
        <v>21</v>
      </c>
      <c r="P1" t="s">
        <v>22</v>
      </c>
      <c r="Q1" t="s">
        <v>12</v>
      </c>
      <c r="R1" t="s">
        <v>13</v>
      </c>
      <c r="S1" t="s">
        <v>20</v>
      </c>
      <c r="T1" t="s">
        <v>23</v>
      </c>
      <c r="U1" t="s">
        <v>17</v>
      </c>
      <c r="V1" t="s">
        <v>18</v>
      </c>
    </row>
    <row r="2" spans="1:22" x14ac:dyDescent="0.25">
      <c r="A2" s="1">
        <v>2</v>
      </c>
      <c r="B2" s="2">
        <v>35</v>
      </c>
      <c r="C2">
        <v>2</v>
      </c>
      <c r="D2">
        <v>35</v>
      </c>
      <c r="E2">
        <f>C2*C2</f>
        <v>4</v>
      </c>
      <c r="F2">
        <f>D2*D2</f>
        <v>1225</v>
      </c>
      <c r="G2">
        <v>32</v>
      </c>
      <c r="H2">
        <v>330</v>
      </c>
      <c r="I2">
        <v>164</v>
      </c>
      <c r="J2">
        <v>16850</v>
      </c>
      <c r="K2" s="4">
        <f>Table16[[#This Row],[X]]-$G$5</f>
        <v>-2.5714285714285712</v>
      </c>
      <c r="L2" s="4">
        <f>Table16[[#This Row],[Y]]-$H$5</f>
        <v>-12.142857142857146</v>
      </c>
      <c r="M2" s="4">
        <f>Table27[[#This Row],[x-mean(x)]]*Table27[[#This Row],[y-mean(y)]]</f>
        <v>31.224489795918373</v>
      </c>
      <c r="N2" s="4">
        <f>Table27[[#This Row],[x-mean(x)]]*Table27[[#This Row],[x-mean(x)]]</f>
        <v>6.6122448979591821</v>
      </c>
      <c r="O2" s="4">
        <f>ABS(Table16[[#This Row],[Y]]-Table48[[#This Row],[Predicted Value]])</f>
        <v>5.4032258064516157</v>
      </c>
      <c r="P2" s="4">
        <f>Table27[[#This Row],[ABS(Y-Ybar)]]*Table27[[#This Row],[ABS(Y-Ybar)]]</f>
        <v>29.194849115504713</v>
      </c>
      <c r="Q2" s="5">
        <f>Table27[[#Totals],[(x-mean(x))*(y-mean(y ))]]/Table27[[#Totals],[x-mean(x)2]]</f>
        <v>2.620967741935484</v>
      </c>
      <c r="R2" s="5">
        <f>H5-Q2*G5</f>
        <v>35.161290322580648</v>
      </c>
      <c r="S2">
        <f>$Q$2*Table16[[#This Row],[X]]+$R$2</f>
        <v>40.403225806451616</v>
      </c>
      <c r="T2" s="5">
        <f>Table16[[#This Row],[Y]]-Table48[[#This Row],[Predicted Value]]</f>
        <v>-5.4032258064516157</v>
      </c>
      <c r="U2" s="5">
        <f>Table27[[#Totals],[(Y-Ybar)**2]]/7</f>
        <v>167.30990783410135</v>
      </c>
      <c r="V2" s="5">
        <f>Table27[[#Totals],[ABS(Y-Ybar)]]/7</f>
        <v>9.8732718894009199</v>
      </c>
    </row>
    <row r="3" spans="1:22" x14ac:dyDescent="0.25">
      <c r="A3" s="1">
        <v>4</v>
      </c>
      <c r="B3" s="2">
        <v>60</v>
      </c>
      <c r="C3">
        <v>4</v>
      </c>
      <c r="D3">
        <v>60</v>
      </c>
      <c r="E3">
        <f t="shared" ref="E3:F8" si="0">C3*C3</f>
        <v>16</v>
      </c>
      <c r="F3">
        <f t="shared" si="0"/>
        <v>3600</v>
      </c>
      <c r="K3" s="4">
        <f>Table16[[#This Row],[X]]-$G$5</f>
        <v>-0.57142857142857117</v>
      </c>
      <c r="L3" s="4">
        <f>Table16[[#This Row],[Y]]-$H$5</f>
        <v>12.857142857142854</v>
      </c>
      <c r="M3" s="4">
        <f>Table27[[#This Row],[x-mean(x)]]*Table27[[#This Row],[y-mean(y)]]</f>
        <v>-7.3469387755101989</v>
      </c>
      <c r="N3" s="4">
        <f>Table27[[#This Row],[x-mean(x)]]*Table27[[#This Row],[x-mean(x)]]</f>
        <v>0.32653061224489766</v>
      </c>
      <c r="O3" s="4">
        <f>ABS(Table16[[#This Row],[Y]]-Table48[[#This Row],[Predicted Value]])</f>
        <v>14.354838709677416</v>
      </c>
      <c r="P3" s="4">
        <f>Table27[[#This Row],[ABS(Y-Ybar)]]*Table27[[#This Row],[ABS(Y-Ybar)]]</f>
        <v>206.06139438085319</v>
      </c>
      <c r="S3">
        <f>$Q$2*Table16[[#This Row],[X]]+$R$2</f>
        <v>45.645161290322584</v>
      </c>
      <c r="T3" s="5">
        <f>Table16[[#This Row],[Y]]-Table48[[#This Row],[Predicted Value]]</f>
        <v>14.354838709677416</v>
      </c>
    </row>
    <row r="4" spans="1:22" x14ac:dyDescent="0.25">
      <c r="A4" s="1">
        <v>5</v>
      </c>
      <c r="B4" s="2">
        <v>20</v>
      </c>
      <c r="C4">
        <v>5</v>
      </c>
      <c r="D4">
        <v>20</v>
      </c>
      <c r="E4">
        <f t="shared" si="0"/>
        <v>25</v>
      </c>
      <c r="F4">
        <f t="shared" si="0"/>
        <v>400</v>
      </c>
      <c r="G4" t="s">
        <v>8</v>
      </c>
      <c r="H4" t="s">
        <v>9</v>
      </c>
      <c r="K4" s="4">
        <f>Table16[[#This Row],[X]]-$G$5</f>
        <v>0.42857142857142883</v>
      </c>
      <c r="L4" s="4">
        <f>Table16[[#This Row],[Y]]-$H$5</f>
        <v>-27.142857142857146</v>
      </c>
      <c r="M4" s="4">
        <f>Table27[[#This Row],[x-mean(x)]]*Table27[[#This Row],[y-mean(y)]]</f>
        <v>-11.632653061224499</v>
      </c>
      <c r="N4" s="4">
        <f>Table27[[#This Row],[x-mean(x)]]*Table27[[#This Row],[x-mean(x)]]</f>
        <v>0.18367346938775531</v>
      </c>
      <c r="O4" s="4">
        <f>ABS(Table16[[#This Row],[Y]]-Table48[[#This Row],[Predicted Value]])</f>
        <v>28.266129032258064</v>
      </c>
      <c r="P4" s="4">
        <f>Table27[[#This Row],[ABS(Y-Ybar)]]*Table27[[#This Row],[ABS(Y-Ybar)]]</f>
        <v>798.97405046826225</v>
      </c>
      <c r="S4">
        <f>$Q$2*Table16[[#This Row],[X]]+$R$2</f>
        <v>48.266129032258064</v>
      </c>
      <c r="T4" s="5">
        <f>Table16[[#This Row],[Y]]-Table48[[#This Row],[Predicted Value]]</f>
        <v>-28.266129032258064</v>
      </c>
    </row>
    <row r="5" spans="1:22" x14ac:dyDescent="0.25">
      <c r="A5" s="1">
        <v>3</v>
      </c>
      <c r="B5" s="2">
        <v>50</v>
      </c>
      <c r="C5">
        <v>3</v>
      </c>
      <c r="D5">
        <v>50</v>
      </c>
      <c r="E5">
        <f t="shared" si="0"/>
        <v>9</v>
      </c>
      <c r="F5">
        <f t="shared" si="0"/>
        <v>2500</v>
      </c>
      <c r="G5" s="4">
        <f>G2/7</f>
        <v>4.5714285714285712</v>
      </c>
      <c r="H5" s="4">
        <f>H2/7</f>
        <v>47.142857142857146</v>
      </c>
      <c r="I5" s="4"/>
      <c r="J5" s="4"/>
      <c r="K5" s="4">
        <f>Table16[[#This Row],[X]]-$G$5</f>
        <v>-1.5714285714285712</v>
      </c>
      <c r="L5" s="4">
        <f>Table16[[#This Row],[Y]]-$H$5</f>
        <v>2.8571428571428541</v>
      </c>
      <c r="M5" s="4">
        <f>Table27[[#This Row],[x-mean(x)]]*Table27[[#This Row],[y-mean(y)]]</f>
        <v>-4.4897959183673413</v>
      </c>
      <c r="N5" s="4">
        <f>Table27[[#This Row],[x-mean(x)]]*Table27[[#This Row],[x-mean(x)]]</f>
        <v>2.4693877551020402</v>
      </c>
      <c r="O5" s="4">
        <f>ABS(Table16[[#This Row],[Y]]-Table48[[#This Row],[Predicted Value]])</f>
        <v>6.9758064516128968</v>
      </c>
      <c r="P5" s="4">
        <f>Table27[[#This Row],[ABS(Y-Ybar)]]*Table27[[#This Row],[ABS(Y-Ybar)]]</f>
        <v>48.661875650364117</v>
      </c>
      <c r="S5">
        <f>$Q$2*Table16[[#This Row],[X]]+$R$2</f>
        <v>43.024193548387103</v>
      </c>
      <c r="T5" s="5">
        <f>Table16[[#This Row],[Y]]-Table48[[#This Row],[Predicted Value]]</f>
        <v>6.9758064516128968</v>
      </c>
    </row>
    <row r="6" spans="1:22" x14ac:dyDescent="0.25">
      <c r="A6" s="1">
        <v>6</v>
      </c>
      <c r="B6" s="2">
        <v>50</v>
      </c>
      <c r="C6">
        <v>6</v>
      </c>
      <c r="D6">
        <v>50</v>
      </c>
      <c r="E6">
        <f t="shared" si="0"/>
        <v>36</v>
      </c>
      <c r="F6">
        <f t="shared" si="0"/>
        <v>2500</v>
      </c>
      <c r="K6" s="4">
        <f>Table16[[#This Row],[X]]-$G$5</f>
        <v>1.4285714285714288</v>
      </c>
      <c r="L6" s="4">
        <f>Table16[[#This Row],[Y]]-$H$5</f>
        <v>2.8571428571428541</v>
      </c>
      <c r="M6" s="4">
        <f>Table27[[#This Row],[x-mean(x)]]*Table27[[#This Row],[y-mean(y)]]</f>
        <v>4.081632653061221</v>
      </c>
      <c r="N6" s="4">
        <f>Table27[[#This Row],[x-mean(x)]]*Table27[[#This Row],[x-mean(x)]]</f>
        <v>2.0408163265306132</v>
      </c>
      <c r="O6" s="4">
        <f>ABS(Table16[[#This Row],[Y]]-Table48[[#This Row],[Predicted Value]])</f>
        <v>0.8870967741935516</v>
      </c>
      <c r="P6" s="4">
        <f>Table27[[#This Row],[ABS(Y-Ybar)]]*Table27[[#This Row],[ABS(Y-Ybar)]]</f>
        <v>0.78694068678460505</v>
      </c>
      <c r="S6">
        <f>$Q$2*Table16[[#This Row],[X]]+$R$2</f>
        <v>50.887096774193552</v>
      </c>
      <c r="T6" s="5">
        <f>Table16[[#This Row],[Y]]-Table48[[#This Row],[Predicted Value]]</f>
        <v>-0.8870967741935516</v>
      </c>
    </row>
    <row r="7" spans="1:22" x14ac:dyDescent="0.25">
      <c r="A7" s="1">
        <v>5</v>
      </c>
      <c r="B7" s="2">
        <v>55</v>
      </c>
      <c r="C7">
        <v>5</v>
      </c>
      <c r="D7">
        <v>55</v>
      </c>
      <c r="E7">
        <f t="shared" si="0"/>
        <v>25</v>
      </c>
      <c r="F7">
        <f t="shared" si="0"/>
        <v>3025</v>
      </c>
      <c r="K7" s="4">
        <f>Table16[[#This Row],[X]]-$G$5</f>
        <v>0.42857142857142883</v>
      </c>
      <c r="L7" s="4">
        <f>Table16[[#This Row],[Y]]-$H$5</f>
        <v>7.8571428571428541</v>
      </c>
      <c r="M7" s="4">
        <f>Table27[[#This Row],[x-mean(x)]]*Table27[[#This Row],[y-mean(y)]]</f>
        <v>3.3673469387755111</v>
      </c>
      <c r="N7" s="4">
        <f>Table27[[#This Row],[x-mean(x)]]*Table27[[#This Row],[x-mean(x)]]</f>
        <v>0.18367346938775531</v>
      </c>
      <c r="O7" s="4">
        <f>ABS(Table16[[#This Row],[Y]]-Table48[[#This Row],[Predicted Value]])</f>
        <v>6.7338709677419359</v>
      </c>
      <c r="P7" s="4">
        <f>Table27[[#This Row],[ABS(Y-Ybar)]]*Table27[[#This Row],[ABS(Y-Ybar)]]</f>
        <v>45.345018210197715</v>
      </c>
      <c r="S7">
        <f>$Q$2*Table16[[#This Row],[X]]+$R$2</f>
        <v>48.266129032258064</v>
      </c>
      <c r="T7" s="5">
        <f>Table16[[#This Row],[Y]]-Table48[[#This Row],[Predicted Value]]</f>
        <v>6.7338709677419359</v>
      </c>
    </row>
    <row r="8" spans="1:22" x14ac:dyDescent="0.25">
      <c r="A8" s="1">
        <v>7</v>
      </c>
      <c r="B8" s="2">
        <v>60</v>
      </c>
      <c r="C8">
        <v>7</v>
      </c>
      <c r="D8">
        <v>60</v>
      </c>
      <c r="E8">
        <f t="shared" si="0"/>
        <v>49</v>
      </c>
      <c r="F8">
        <f t="shared" si="0"/>
        <v>3600</v>
      </c>
      <c r="K8" s="4">
        <f>Table16[[#This Row],[X]]-$G$5</f>
        <v>2.4285714285714288</v>
      </c>
      <c r="L8" s="4">
        <f>Table16[[#This Row],[Y]]-$H$5</f>
        <v>12.857142857142854</v>
      </c>
      <c r="M8" s="4">
        <f>Table27[[#This Row],[x-mean(x)]]*Table27[[#This Row],[y-mean(y)]]</f>
        <v>31.224489795918362</v>
      </c>
      <c r="N8" s="4">
        <f>Table27[[#This Row],[x-mean(x)]]*Table27[[#This Row],[x-mean(x)]]</f>
        <v>5.8979591836734704</v>
      </c>
      <c r="O8" s="4">
        <f>ABS(Table16[[#This Row],[Y]]-Table48[[#This Row],[Predicted Value]])</f>
        <v>6.4919354838709609</v>
      </c>
      <c r="P8" s="4">
        <f>Table27[[#This Row],[ABS(Y-Ybar)]]*Table27[[#This Row],[ABS(Y-Ybar)]]</f>
        <v>42.145226326742886</v>
      </c>
      <c r="S8">
        <f>$Q$2*Table16[[#This Row],[X]]+$R$2</f>
        <v>53.508064516129039</v>
      </c>
      <c r="T8" s="5">
        <f>Table16[[#This Row],[Y]]-Table48[[#This Row],[Predicted Value]]</f>
        <v>6.4919354838709609</v>
      </c>
    </row>
    <row r="9" spans="1:22" x14ac:dyDescent="0.25">
      <c r="C9" s="3">
        <f>SUM(C2:C8)</f>
        <v>32</v>
      </c>
      <c r="D9" s="3">
        <f>SUM(D2:D8)</f>
        <v>330</v>
      </c>
      <c r="E9" s="3">
        <f>SUM(E2:E8)</f>
        <v>164</v>
      </c>
      <c r="F9" s="3">
        <f>SUM(F2:F8)</f>
        <v>16850</v>
      </c>
      <c r="M9" s="5">
        <f>SUM(M2:M8)</f>
        <v>46.428571428571431</v>
      </c>
      <c r="N9" s="5">
        <f>SUM(N2:N8)</f>
        <v>17.714285714285715</v>
      </c>
      <c r="O9" s="5">
        <f>SUM(O2:O8)</f>
        <v>69.112903225806434</v>
      </c>
      <c r="P9" s="4">
        <f>SUM(P2:P8)</f>
        <v>1171.1693548387095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2023-11-14T16:58:53Z</dcterms:created>
  <dcterms:modified xsi:type="dcterms:W3CDTF">2023-11-15T18:08:43Z</dcterms:modified>
</cp:coreProperties>
</file>