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-460" windowWidth="28800" windowHeight="18000" activeTab="3"/>
  </bookViews>
  <sheets>
    <sheet name="READ THESE INSTIRUCTIONS" sheetId="4" r:id="rId1"/>
    <sheet name="Standard AB - 17 Tugs, 8 SuGs" sheetId="2" r:id="rId2"/>
    <sheet name="Extra 2 Characteristics" sheetId="7" r:id="rId3"/>
    <sheet name="Extra 6 each of Tugs and SuGs" sheetId="8" r:id="rId4"/>
  </sheets>
  <definedNames>
    <definedName name="_xlnm.Print_Area" localSheetId="2">'Extra 2 Characteristics'!$A$63:$R$125</definedName>
    <definedName name="_xlnm.Print_Area" localSheetId="3">'Extra 6 each of Tugs and SuGs'!$A$63:$R$125</definedName>
    <definedName name="_xlnm.Print_Area" localSheetId="1">'Standard AB - 17 Tugs, 8 SuGs'!$A$63:$R$125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8" l="1"/>
  <c r="BN74" i="8"/>
  <c r="BS74" i="8"/>
  <c r="BU74" i="8"/>
  <c r="BX74" i="8"/>
  <c r="P74" i="8"/>
  <c r="Q74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1" i="8"/>
  <c r="Q101" i="8"/>
  <c r="P103" i="8"/>
  <c r="Q103" i="8"/>
  <c r="P104" i="8"/>
  <c r="Q104" i="8"/>
  <c r="P105" i="8"/>
  <c r="Q105" i="8"/>
  <c r="P106" i="8"/>
  <c r="Q106" i="8"/>
  <c r="P107" i="8"/>
  <c r="Q107" i="8"/>
  <c r="P108" i="8"/>
  <c r="Q108" i="8"/>
  <c r="P109" i="8"/>
  <c r="Q109" i="8"/>
  <c r="P110" i="8"/>
  <c r="Q110" i="8"/>
  <c r="P111" i="8"/>
  <c r="Q111" i="8"/>
  <c r="P112" i="8"/>
  <c r="Q112" i="8"/>
  <c r="P113" i="8"/>
  <c r="Q113" i="8"/>
  <c r="P114" i="8"/>
  <c r="Q114" i="8"/>
  <c r="P115" i="8"/>
  <c r="Q115" i="8"/>
  <c r="P116" i="8"/>
  <c r="Q116" i="8"/>
  <c r="P117" i="8"/>
  <c r="Q117" i="8"/>
  <c r="P118" i="8"/>
  <c r="Q118" i="8"/>
  <c r="H67" i="8"/>
  <c r="H68" i="8"/>
  <c r="H69" i="8"/>
  <c r="H70" i="8"/>
  <c r="D120" i="8"/>
  <c r="Q133" i="8"/>
  <c r="I67" i="8"/>
  <c r="CM128" i="8"/>
  <c r="CM129" i="8"/>
  <c r="CM130" i="8"/>
  <c r="CM131" i="8"/>
  <c r="CM132" i="8"/>
  <c r="CI76" i="8"/>
  <c r="CD76" i="8"/>
  <c r="CG76" i="8"/>
  <c r="CH76" i="8"/>
  <c r="CK76" i="8"/>
  <c r="CL76" i="8"/>
  <c r="CI77" i="8"/>
  <c r="CD77" i="8"/>
  <c r="CG77" i="8"/>
  <c r="CH77" i="8"/>
  <c r="CK77" i="8"/>
  <c r="CL77" i="8"/>
  <c r="CI78" i="8"/>
  <c r="CD78" i="8"/>
  <c r="CG78" i="8"/>
  <c r="CH78" i="8"/>
  <c r="CK78" i="8"/>
  <c r="CL78" i="8"/>
  <c r="CI79" i="8"/>
  <c r="CD79" i="8"/>
  <c r="CG79" i="8"/>
  <c r="CH79" i="8"/>
  <c r="CK79" i="8"/>
  <c r="CL79" i="8"/>
  <c r="CI80" i="8"/>
  <c r="CD80" i="8"/>
  <c r="CG80" i="8"/>
  <c r="CH80" i="8"/>
  <c r="CK80" i="8"/>
  <c r="CL80" i="8"/>
  <c r="CI81" i="8"/>
  <c r="CD81" i="8"/>
  <c r="CG81" i="8"/>
  <c r="CH81" i="8"/>
  <c r="CK81" i="8"/>
  <c r="CL81" i="8"/>
  <c r="CI82" i="8"/>
  <c r="CD82" i="8"/>
  <c r="CG82" i="8"/>
  <c r="CH82" i="8"/>
  <c r="CK82" i="8"/>
  <c r="CL82" i="8"/>
  <c r="CI83" i="8"/>
  <c r="CD83" i="8"/>
  <c r="CG83" i="8"/>
  <c r="CH83" i="8"/>
  <c r="CK83" i="8"/>
  <c r="CL83" i="8"/>
  <c r="CI84" i="8"/>
  <c r="CD84" i="8"/>
  <c r="CG84" i="8"/>
  <c r="CH84" i="8"/>
  <c r="CK84" i="8"/>
  <c r="CL84" i="8"/>
  <c r="CI85" i="8"/>
  <c r="CD85" i="8"/>
  <c r="CG85" i="8"/>
  <c r="CH85" i="8"/>
  <c r="CK85" i="8"/>
  <c r="CL85" i="8"/>
  <c r="CI86" i="8"/>
  <c r="CD86" i="8"/>
  <c r="CG86" i="8"/>
  <c r="CH86" i="8"/>
  <c r="CK86" i="8"/>
  <c r="CL86" i="8"/>
  <c r="CI87" i="8"/>
  <c r="CD87" i="8"/>
  <c r="CG87" i="8"/>
  <c r="CH87" i="8"/>
  <c r="CK87" i="8"/>
  <c r="CL87" i="8"/>
  <c r="CI88" i="8"/>
  <c r="CD88" i="8"/>
  <c r="CG88" i="8"/>
  <c r="CH88" i="8"/>
  <c r="CK88" i="8"/>
  <c r="CL88" i="8"/>
  <c r="CI89" i="8"/>
  <c r="CD89" i="8"/>
  <c r="CG89" i="8"/>
  <c r="CH89" i="8"/>
  <c r="CK89" i="8"/>
  <c r="CL89" i="8"/>
  <c r="CI90" i="8"/>
  <c r="CD90" i="8"/>
  <c r="CG90" i="8"/>
  <c r="CH90" i="8"/>
  <c r="CK90" i="8"/>
  <c r="CL90" i="8"/>
  <c r="CI91" i="8"/>
  <c r="CD91" i="8"/>
  <c r="CG91" i="8"/>
  <c r="CH91" i="8"/>
  <c r="CK91" i="8"/>
  <c r="CL91" i="8"/>
  <c r="CI92" i="8"/>
  <c r="CD92" i="8"/>
  <c r="CG92" i="8"/>
  <c r="CH92" i="8"/>
  <c r="CK92" i="8"/>
  <c r="CL92" i="8"/>
  <c r="CI93" i="8"/>
  <c r="CD93" i="8"/>
  <c r="CG93" i="8"/>
  <c r="CH93" i="8"/>
  <c r="CK93" i="8"/>
  <c r="CL93" i="8"/>
  <c r="CI94" i="8"/>
  <c r="CD94" i="8"/>
  <c r="CG94" i="8"/>
  <c r="CH94" i="8"/>
  <c r="CK94" i="8"/>
  <c r="CL94" i="8"/>
  <c r="CI95" i="8"/>
  <c r="CD95" i="8"/>
  <c r="CG95" i="8"/>
  <c r="CH95" i="8"/>
  <c r="CK95" i="8"/>
  <c r="CL95" i="8"/>
  <c r="CI96" i="8"/>
  <c r="CD96" i="8"/>
  <c r="CG96" i="8"/>
  <c r="CH96" i="8"/>
  <c r="CK96" i="8"/>
  <c r="CL96" i="8"/>
  <c r="CI97" i="8"/>
  <c r="CD97" i="8"/>
  <c r="CG97" i="8"/>
  <c r="CH97" i="8"/>
  <c r="CK97" i="8"/>
  <c r="CL97" i="8"/>
  <c r="CI98" i="8"/>
  <c r="CD98" i="8"/>
  <c r="CG98" i="8"/>
  <c r="CH98" i="8"/>
  <c r="CK98" i="8"/>
  <c r="CL98" i="8"/>
  <c r="CI99" i="8"/>
  <c r="CD99" i="8"/>
  <c r="CG99" i="8"/>
  <c r="CH99" i="8"/>
  <c r="CK99" i="8"/>
  <c r="CL99" i="8"/>
  <c r="CI103" i="8"/>
  <c r="CD103" i="8"/>
  <c r="CG103" i="8"/>
  <c r="CH103" i="8"/>
  <c r="CK103" i="8"/>
  <c r="CL103" i="8"/>
  <c r="CI104" i="8"/>
  <c r="CD104" i="8"/>
  <c r="CG104" i="8"/>
  <c r="CH104" i="8"/>
  <c r="CK104" i="8"/>
  <c r="CL104" i="8"/>
  <c r="CI105" i="8"/>
  <c r="CD105" i="8"/>
  <c r="CG105" i="8"/>
  <c r="CH105" i="8"/>
  <c r="CK105" i="8"/>
  <c r="CL105" i="8"/>
  <c r="CI106" i="8"/>
  <c r="CD106" i="8"/>
  <c r="CG106" i="8"/>
  <c r="CH106" i="8"/>
  <c r="CK106" i="8"/>
  <c r="CL106" i="8"/>
  <c r="CI107" i="8"/>
  <c r="CD107" i="8"/>
  <c r="CG107" i="8"/>
  <c r="CH107" i="8"/>
  <c r="CK107" i="8"/>
  <c r="CL107" i="8"/>
  <c r="CI108" i="8"/>
  <c r="CD108" i="8"/>
  <c r="CG108" i="8"/>
  <c r="CH108" i="8"/>
  <c r="CK108" i="8"/>
  <c r="CL108" i="8"/>
  <c r="CI109" i="8"/>
  <c r="CD109" i="8"/>
  <c r="CG109" i="8"/>
  <c r="CH109" i="8"/>
  <c r="CK109" i="8"/>
  <c r="CL109" i="8"/>
  <c r="CI110" i="8"/>
  <c r="CD110" i="8"/>
  <c r="CG110" i="8"/>
  <c r="CH110" i="8"/>
  <c r="CK110" i="8"/>
  <c r="CL110" i="8"/>
  <c r="CI111" i="8"/>
  <c r="CD111" i="8"/>
  <c r="CG111" i="8"/>
  <c r="CH111" i="8"/>
  <c r="CK111" i="8"/>
  <c r="CL111" i="8"/>
  <c r="CI112" i="8"/>
  <c r="CD112" i="8"/>
  <c r="CG112" i="8"/>
  <c r="CH112" i="8"/>
  <c r="CK112" i="8"/>
  <c r="CL112" i="8"/>
  <c r="CI113" i="8"/>
  <c r="CD113" i="8"/>
  <c r="CG113" i="8"/>
  <c r="CH113" i="8"/>
  <c r="CK113" i="8"/>
  <c r="CL113" i="8"/>
  <c r="CI114" i="8"/>
  <c r="CD114" i="8"/>
  <c r="CG114" i="8"/>
  <c r="CH114" i="8"/>
  <c r="CK114" i="8"/>
  <c r="CL114" i="8"/>
  <c r="CI115" i="8"/>
  <c r="CD115" i="8"/>
  <c r="CG115" i="8"/>
  <c r="CH115" i="8"/>
  <c r="CK115" i="8"/>
  <c r="CL115" i="8"/>
  <c r="CI116" i="8"/>
  <c r="CD116" i="8"/>
  <c r="CG116" i="8"/>
  <c r="CH116" i="8"/>
  <c r="CK116" i="8"/>
  <c r="CL116" i="8"/>
  <c r="CI117" i="8"/>
  <c r="CD117" i="8"/>
  <c r="CG117" i="8"/>
  <c r="CH117" i="8"/>
  <c r="CK117" i="8"/>
  <c r="CL117" i="8"/>
  <c r="CI118" i="8"/>
  <c r="CD118" i="8"/>
  <c r="CG118" i="8"/>
  <c r="CH118" i="8"/>
  <c r="CK118" i="8"/>
  <c r="CL118" i="8"/>
  <c r="CL120" i="8"/>
  <c r="CL122" i="8"/>
  <c r="CF76" i="8"/>
  <c r="CE76" i="8"/>
  <c r="CM76" i="8"/>
  <c r="CF77" i="8"/>
  <c r="CE77" i="8"/>
  <c r="CM77" i="8"/>
  <c r="CF78" i="8"/>
  <c r="CE78" i="8"/>
  <c r="CM78" i="8"/>
  <c r="CF79" i="8"/>
  <c r="CE79" i="8"/>
  <c r="CM79" i="8"/>
  <c r="CF80" i="8"/>
  <c r="CE80" i="8"/>
  <c r="CM80" i="8"/>
  <c r="CF81" i="8"/>
  <c r="CE81" i="8"/>
  <c r="CM81" i="8"/>
  <c r="CF82" i="8"/>
  <c r="CE82" i="8"/>
  <c r="CM82" i="8"/>
  <c r="CF83" i="8"/>
  <c r="CE83" i="8"/>
  <c r="CM83" i="8"/>
  <c r="CF84" i="8"/>
  <c r="CE84" i="8"/>
  <c r="CM84" i="8"/>
  <c r="CF85" i="8"/>
  <c r="CE85" i="8"/>
  <c r="CM85" i="8"/>
  <c r="CF86" i="8"/>
  <c r="CE86" i="8"/>
  <c r="CM86" i="8"/>
  <c r="CF87" i="8"/>
  <c r="CE87" i="8"/>
  <c r="CM87" i="8"/>
  <c r="CF88" i="8"/>
  <c r="CE88" i="8"/>
  <c r="CM88" i="8"/>
  <c r="CF89" i="8"/>
  <c r="CE89" i="8"/>
  <c r="CM89" i="8"/>
  <c r="CF90" i="8"/>
  <c r="CE90" i="8"/>
  <c r="CM90" i="8"/>
  <c r="CF91" i="8"/>
  <c r="CE91" i="8"/>
  <c r="CM91" i="8"/>
  <c r="CF92" i="8"/>
  <c r="CE92" i="8"/>
  <c r="CM92" i="8"/>
  <c r="CF93" i="8"/>
  <c r="CE93" i="8"/>
  <c r="CM93" i="8"/>
  <c r="CF94" i="8"/>
  <c r="CE94" i="8"/>
  <c r="CM94" i="8"/>
  <c r="CF95" i="8"/>
  <c r="CE95" i="8"/>
  <c r="CM95" i="8"/>
  <c r="CF96" i="8"/>
  <c r="CE96" i="8"/>
  <c r="CM96" i="8"/>
  <c r="CF97" i="8"/>
  <c r="CE97" i="8"/>
  <c r="CM97" i="8"/>
  <c r="CF98" i="8"/>
  <c r="CE98" i="8"/>
  <c r="CM98" i="8"/>
  <c r="CF99" i="8"/>
  <c r="CE99" i="8"/>
  <c r="CM99" i="8"/>
  <c r="CM103" i="8"/>
  <c r="CM104" i="8"/>
  <c r="CM105" i="8"/>
  <c r="CM106" i="8"/>
  <c r="CM107" i="8"/>
  <c r="CM108" i="8"/>
  <c r="CM109" i="8"/>
  <c r="CM110" i="8"/>
  <c r="CM111" i="8"/>
  <c r="CM112" i="8"/>
  <c r="CM113" i="8"/>
  <c r="CM114" i="8"/>
  <c r="CM115" i="8"/>
  <c r="CM116" i="8"/>
  <c r="CM117" i="8"/>
  <c r="CM118" i="8"/>
  <c r="CM120" i="8"/>
  <c r="CM122" i="8"/>
  <c r="CN76" i="8"/>
  <c r="CN77" i="8"/>
  <c r="CN78" i="8"/>
  <c r="CN79" i="8"/>
  <c r="CN80" i="8"/>
  <c r="CN81" i="8"/>
  <c r="CN82" i="8"/>
  <c r="CN83" i="8"/>
  <c r="CN84" i="8"/>
  <c r="CN85" i="8"/>
  <c r="CN86" i="8"/>
  <c r="CN87" i="8"/>
  <c r="CN88" i="8"/>
  <c r="CN89" i="8"/>
  <c r="CN90" i="8"/>
  <c r="CN91" i="8"/>
  <c r="CN92" i="8"/>
  <c r="CN93" i="8"/>
  <c r="CN94" i="8"/>
  <c r="CN95" i="8"/>
  <c r="CN96" i="8"/>
  <c r="CN97" i="8"/>
  <c r="CN98" i="8"/>
  <c r="CN99" i="8"/>
  <c r="CN103" i="8"/>
  <c r="CN104" i="8"/>
  <c r="CN105" i="8"/>
  <c r="CN106" i="8"/>
  <c r="CN107" i="8"/>
  <c r="CN108" i="8"/>
  <c r="CN109" i="8"/>
  <c r="CN110" i="8"/>
  <c r="CN111" i="8"/>
  <c r="CN112" i="8"/>
  <c r="CN113" i="8"/>
  <c r="CN114" i="8"/>
  <c r="CN115" i="8"/>
  <c r="CN116" i="8"/>
  <c r="CN117" i="8"/>
  <c r="CN118" i="8"/>
  <c r="CN120" i="8"/>
  <c r="CN122" i="8"/>
  <c r="CM124" i="8"/>
  <c r="P120" i="8"/>
  <c r="K120" i="8"/>
  <c r="H120" i="8"/>
  <c r="BJ118" i="2"/>
  <c r="BK118" i="8"/>
  <c r="BJ118" i="8"/>
  <c r="BL118" i="8"/>
  <c r="BM118" i="8"/>
  <c r="BN118" i="8"/>
  <c r="BO118" i="8"/>
  <c r="BP118" i="8"/>
  <c r="BQ118" i="8"/>
  <c r="BR118" i="8"/>
  <c r="BS118" i="8"/>
  <c r="BU118" i="8"/>
  <c r="BV118" i="8"/>
  <c r="BW118" i="8"/>
  <c r="BX118" i="8"/>
  <c r="BI118" i="8"/>
  <c r="R118" i="8"/>
  <c r="BJ117" i="2"/>
  <c r="BK117" i="8"/>
  <c r="BJ117" i="8"/>
  <c r="BL117" i="8"/>
  <c r="BM117" i="8"/>
  <c r="BN117" i="8"/>
  <c r="BO117" i="8"/>
  <c r="BP117" i="8"/>
  <c r="BQ117" i="8"/>
  <c r="BR117" i="8"/>
  <c r="BS117" i="8"/>
  <c r="BU117" i="8"/>
  <c r="BV117" i="8"/>
  <c r="BW117" i="8"/>
  <c r="BX117" i="8"/>
  <c r="BI117" i="8"/>
  <c r="R117" i="8"/>
  <c r="BJ116" i="2"/>
  <c r="BK116" i="8"/>
  <c r="BJ116" i="8"/>
  <c r="BL116" i="8"/>
  <c r="BM116" i="8"/>
  <c r="BN116" i="8"/>
  <c r="BO116" i="8"/>
  <c r="BP116" i="8"/>
  <c r="BQ116" i="8"/>
  <c r="BR116" i="8"/>
  <c r="BS116" i="8"/>
  <c r="BU116" i="8"/>
  <c r="BV116" i="8"/>
  <c r="BW116" i="8"/>
  <c r="BX116" i="8"/>
  <c r="BI116" i="8"/>
  <c r="R116" i="8"/>
  <c r="BJ115" i="2"/>
  <c r="BK115" i="8"/>
  <c r="BJ115" i="8"/>
  <c r="BL115" i="8"/>
  <c r="BM115" i="8"/>
  <c r="BN115" i="8"/>
  <c r="BO115" i="8"/>
  <c r="BP115" i="8"/>
  <c r="BQ115" i="8"/>
  <c r="BR115" i="8"/>
  <c r="BS115" i="8"/>
  <c r="BU115" i="8"/>
  <c r="BV115" i="8"/>
  <c r="BW115" i="8"/>
  <c r="BX115" i="8"/>
  <c r="BI115" i="8"/>
  <c r="R115" i="8"/>
  <c r="BJ114" i="2"/>
  <c r="BK114" i="8"/>
  <c r="BJ114" i="8"/>
  <c r="BL114" i="8"/>
  <c r="BM114" i="8"/>
  <c r="BN114" i="8"/>
  <c r="BO114" i="8"/>
  <c r="BP114" i="8"/>
  <c r="BQ114" i="8"/>
  <c r="BR114" i="8"/>
  <c r="BS114" i="8"/>
  <c r="BU114" i="8"/>
  <c r="BV114" i="8"/>
  <c r="BW114" i="8"/>
  <c r="BX114" i="8"/>
  <c r="BI114" i="8"/>
  <c r="R114" i="8"/>
  <c r="BJ113" i="2"/>
  <c r="BK113" i="8"/>
  <c r="BJ113" i="8"/>
  <c r="BL113" i="8"/>
  <c r="BM113" i="8"/>
  <c r="BN113" i="8"/>
  <c r="BO113" i="8"/>
  <c r="BP113" i="8"/>
  <c r="BQ113" i="8"/>
  <c r="BR113" i="8"/>
  <c r="BS113" i="8"/>
  <c r="BU113" i="8"/>
  <c r="BV113" i="8"/>
  <c r="BW113" i="8"/>
  <c r="BX113" i="8"/>
  <c r="BI113" i="8"/>
  <c r="R113" i="8"/>
  <c r="BJ112" i="2"/>
  <c r="BK112" i="8"/>
  <c r="BJ112" i="8"/>
  <c r="BL112" i="8"/>
  <c r="BM112" i="8"/>
  <c r="BN112" i="8"/>
  <c r="BO112" i="8"/>
  <c r="BP112" i="8"/>
  <c r="BQ112" i="8"/>
  <c r="BR112" i="8"/>
  <c r="BS112" i="8"/>
  <c r="BU112" i="8"/>
  <c r="BV112" i="8"/>
  <c r="BW112" i="8"/>
  <c r="BX112" i="8"/>
  <c r="BI112" i="8"/>
  <c r="R112" i="8"/>
  <c r="BJ111" i="2"/>
  <c r="BK111" i="8"/>
  <c r="BJ111" i="8"/>
  <c r="BL111" i="8"/>
  <c r="BM111" i="8"/>
  <c r="BN111" i="8"/>
  <c r="BO111" i="8"/>
  <c r="BP111" i="8"/>
  <c r="BQ111" i="8"/>
  <c r="BR111" i="8"/>
  <c r="BS111" i="8"/>
  <c r="BU111" i="8"/>
  <c r="BV111" i="8"/>
  <c r="BW111" i="8"/>
  <c r="BX111" i="8"/>
  <c r="BI111" i="8"/>
  <c r="R111" i="8"/>
  <c r="BJ110" i="2"/>
  <c r="BK110" i="8"/>
  <c r="BJ110" i="8"/>
  <c r="BL110" i="8"/>
  <c r="BM110" i="8"/>
  <c r="BN110" i="8"/>
  <c r="BO110" i="8"/>
  <c r="BP110" i="8"/>
  <c r="BQ110" i="8"/>
  <c r="BR110" i="8"/>
  <c r="BS110" i="8"/>
  <c r="BU110" i="8"/>
  <c r="BV110" i="8"/>
  <c r="BW110" i="8"/>
  <c r="BX110" i="8"/>
  <c r="BI110" i="8"/>
  <c r="R110" i="8"/>
  <c r="BJ109" i="2"/>
  <c r="BK109" i="8"/>
  <c r="BJ109" i="8"/>
  <c r="BL109" i="8"/>
  <c r="BM109" i="8"/>
  <c r="BN109" i="8"/>
  <c r="BO109" i="8"/>
  <c r="BP109" i="8"/>
  <c r="BQ109" i="8"/>
  <c r="BR109" i="8"/>
  <c r="BS109" i="8"/>
  <c r="BU109" i="8"/>
  <c r="BV109" i="8"/>
  <c r="BW109" i="8"/>
  <c r="BX109" i="8"/>
  <c r="BI109" i="8"/>
  <c r="R109" i="8"/>
  <c r="BJ108" i="2"/>
  <c r="BK108" i="8"/>
  <c r="BJ108" i="8"/>
  <c r="BL108" i="8"/>
  <c r="BM108" i="8"/>
  <c r="BN108" i="8"/>
  <c r="BO108" i="8"/>
  <c r="BP108" i="8"/>
  <c r="BQ108" i="8"/>
  <c r="BR108" i="8"/>
  <c r="BS108" i="8"/>
  <c r="BU108" i="8"/>
  <c r="BV108" i="8"/>
  <c r="BW108" i="8"/>
  <c r="BX108" i="8"/>
  <c r="BI108" i="8"/>
  <c r="R108" i="8"/>
  <c r="BJ107" i="2"/>
  <c r="BK107" i="8"/>
  <c r="BJ107" i="8"/>
  <c r="BL107" i="8"/>
  <c r="BM107" i="8"/>
  <c r="BN107" i="8"/>
  <c r="BO107" i="8"/>
  <c r="BP107" i="8"/>
  <c r="BQ107" i="8"/>
  <c r="BR107" i="8"/>
  <c r="BS107" i="8"/>
  <c r="BU107" i="8"/>
  <c r="BV107" i="8"/>
  <c r="BW107" i="8"/>
  <c r="BX107" i="8"/>
  <c r="BI107" i="8"/>
  <c r="R107" i="8"/>
  <c r="BJ106" i="2"/>
  <c r="BK106" i="8"/>
  <c r="BJ106" i="8"/>
  <c r="BL106" i="8"/>
  <c r="BM106" i="8"/>
  <c r="BN106" i="8"/>
  <c r="BO106" i="8"/>
  <c r="BP106" i="8"/>
  <c r="BQ106" i="8"/>
  <c r="BR106" i="8"/>
  <c r="BS106" i="8"/>
  <c r="BU106" i="8"/>
  <c r="BV106" i="8"/>
  <c r="BW106" i="8"/>
  <c r="BX106" i="8"/>
  <c r="BI106" i="8"/>
  <c r="R106" i="8"/>
  <c r="BJ105" i="2"/>
  <c r="BK105" i="8"/>
  <c r="BJ105" i="8"/>
  <c r="BL105" i="8"/>
  <c r="BM105" i="8"/>
  <c r="BN105" i="8"/>
  <c r="BO105" i="8"/>
  <c r="BP105" i="8"/>
  <c r="BQ105" i="8"/>
  <c r="BR105" i="8"/>
  <c r="BS105" i="8"/>
  <c r="BU105" i="8"/>
  <c r="BV105" i="8"/>
  <c r="BW105" i="8"/>
  <c r="BX105" i="8"/>
  <c r="BI105" i="8"/>
  <c r="R105" i="8"/>
  <c r="BJ104" i="2"/>
  <c r="BK104" i="8"/>
  <c r="BJ104" i="8"/>
  <c r="BL104" i="8"/>
  <c r="BM104" i="8"/>
  <c r="BN104" i="8"/>
  <c r="BO104" i="8"/>
  <c r="BP104" i="8"/>
  <c r="BQ104" i="8"/>
  <c r="BR104" i="8"/>
  <c r="BS104" i="8"/>
  <c r="BU104" i="8"/>
  <c r="BV104" i="8"/>
  <c r="BW104" i="8"/>
  <c r="BX104" i="8"/>
  <c r="BI104" i="8"/>
  <c r="R104" i="8"/>
  <c r="BJ103" i="2"/>
  <c r="BK103" i="8"/>
  <c r="BJ103" i="8"/>
  <c r="BL103" i="8"/>
  <c r="BM103" i="8"/>
  <c r="BN103" i="8"/>
  <c r="BO103" i="8"/>
  <c r="BP103" i="8"/>
  <c r="BQ103" i="8"/>
  <c r="BR103" i="8"/>
  <c r="BS103" i="8"/>
  <c r="BU103" i="8"/>
  <c r="BV103" i="8"/>
  <c r="BW103" i="8"/>
  <c r="BX103" i="8"/>
  <c r="BI103" i="8"/>
  <c r="R103" i="8"/>
  <c r="CI101" i="8"/>
  <c r="CH101" i="8"/>
  <c r="CG101" i="8"/>
  <c r="CF101" i="8"/>
  <c r="CD101" i="8"/>
  <c r="BK101" i="8"/>
  <c r="BJ101" i="8"/>
  <c r="BM101" i="8"/>
  <c r="BS101" i="8"/>
  <c r="BU101" i="8"/>
  <c r="BV101" i="8"/>
  <c r="BW101" i="8"/>
  <c r="BX101" i="8"/>
  <c r="BR101" i="8"/>
  <c r="BQ101" i="8"/>
  <c r="BP101" i="8"/>
  <c r="BO101" i="8"/>
  <c r="BN101" i="8"/>
  <c r="BL101" i="8"/>
  <c r="BI101" i="8"/>
  <c r="R101" i="8"/>
  <c r="BJ99" i="2"/>
  <c r="BK99" i="8"/>
  <c r="BJ99" i="8"/>
  <c r="BL99" i="8"/>
  <c r="BM99" i="8"/>
  <c r="BN99" i="8"/>
  <c r="BO99" i="8"/>
  <c r="BP99" i="8"/>
  <c r="BQ99" i="8"/>
  <c r="BR99" i="8"/>
  <c r="BS99" i="8"/>
  <c r="BU99" i="8"/>
  <c r="BV99" i="8"/>
  <c r="BW99" i="8"/>
  <c r="BX99" i="8"/>
  <c r="BI99" i="8"/>
  <c r="R99" i="8"/>
  <c r="BJ98" i="2"/>
  <c r="BK98" i="8"/>
  <c r="BJ98" i="8"/>
  <c r="BL98" i="8"/>
  <c r="BM98" i="8"/>
  <c r="BN98" i="8"/>
  <c r="BO98" i="8"/>
  <c r="BP98" i="8"/>
  <c r="BQ98" i="8"/>
  <c r="BR98" i="8"/>
  <c r="BS98" i="8"/>
  <c r="BU98" i="8"/>
  <c r="BV98" i="8"/>
  <c r="BW98" i="8"/>
  <c r="BX98" i="8"/>
  <c r="BI98" i="8"/>
  <c r="R98" i="8"/>
  <c r="BJ97" i="2"/>
  <c r="BK97" i="8"/>
  <c r="BJ97" i="8"/>
  <c r="BL97" i="8"/>
  <c r="BM97" i="8"/>
  <c r="BN97" i="8"/>
  <c r="BO97" i="8"/>
  <c r="BP97" i="8"/>
  <c r="BQ97" i="8"/>
  <c r="BR97" i="8"/>
  <c r="BS97" i="8"/>
  <c r="BU97" i="8"/>
  <c r="BV97" i="8"/>
  <c r="BW97" i="8"/>
  <c r="BX97" i="8"/>
  <c r="BI97" i="8"/>
  <c r="R97" i="8"/>
  <c r="BJ96" i="2"/>
  <c r="BK96" i="8"/>
  <c r="BJ96" i="8"/>
  <c r="BL96" i="8"/>
  <c r="BM96" i="8"/>
  <c r="BN96" i="8"/>
  <c r="BO96" i="8"/>
  <c r="BP96" i="8"/>
  <c r="BQ96" i="8"/>
  <c r="BR96" i="8"/>
  <c r="BS96" i="8"/>
  <c r="BU96" i="8"/>
  <c r="BV96" i="8"/>
  <c r="BW96" i="8"/>
  <c r="BX96" i="8"/>
  <c r="BI96" i="8"/>
  <c r="R96" i="8"/>
  <c r="BJ95" i="2"/>
  <c r="BK95" i="8"/>
  <c r="BJ95" i="8"/>
  <c r="BL95" i="8"/>
  <c r="BM95" i="8"/>
  <c r="BN95" i="8"/>
  <c r="BO95" i="8"/>
  <c r="BP95" i="8"/>
  <c r="BQ95" i="8"/>
  <c r="BR95" i="8"/>
  <c r="BS95" i="8"/>
  <c r="BU95" i="8"/>
  <c r="BV95" i="8"/>
  <c r="BW95" i="8"/>
  <c r="BX95" i="8"/>
  <c r="BI95" i="8"/>
  <c r="R95" i="8"/>
  <c r="BJ94" i="2"/>
  <c r="BK94" i="8"/>
  <c r="BJ94" i="8"/>
  <c r="BL94" i="8"/>
  <c r="BM94" i="8"/>
  <c r="BN94" i="8"/>
  <c r="BO94" i="8"/>
  <c r="BP94" i="8"/>
  <c r="BQ94" i="8"/>
  <c r="BR94" i="8"/>
  <c r="BS94" i="8"/>
  <c r="BU94" i="8"/>
  <c r="BV94" i="8"/>
  <c r="BW94" i="8"/>
  <c r="BX94" i="8"/>
  <c r="BI94" i="8"/>
  <c r="R94" i="8"/>
  <c r="BJ93" i="2"/>
  <c r="BK93" i="8"/>
  <c r="BJ93" i="8"/>
  <c r="BL93" i="8"/>
  <c r="BM93" i="8"/>
  <c r="BN93" i="8"/>
  <c r="BO93" i="8"/>
  <c r="BP93" i="8"/>
  <c r="BQ93" i="8"/>
  <c r="BR93" i="8"/>
  <c r="BS93" i="8"/>
  <c r="BU93" i="8"/>
  <c r="BV93" i="8"/>
  <c r="BW93" i="8"/>
  <c r="BX93" i="8"/>
  <c r="BI93" i="8"/>
  <c r="R93" i="8"/>
  <c r="BJ92" i="2"/>
  <c r="BK92" i="8"/>
  <c r="BJ92" i="8"/>
  <c r="BL92" i="8"/>
  <c r="BM92" i="8"/>
  <c r="BN92" i="8"/>
  <c r="BO92" i="8"/>
  <c r="BP92" i="8"/>
  <c r="BQ92" i="8"/>
  <c r="BR92" i="8"/>
  <c r="BS92" i="8"/>
  <c r="BU92" i="8"/>
  <c r="BV92" i="8"/>
  <c r="BW92" i="8"/>
  <c r="BX92" i="8"/>
  <c r="BI92" i="8"/>
  <c r="R92" i="8"/>
  <c r="BJ91" i="2"/>
  <c r="BK91" i="8"/>
  <c r="BJ91" i="8"/>
  <c r="BL91" i="8"/>
  <c r="BM91" i="8"/>
  <c r="BN91" i="8"/>
  <c r="BO91" i="8"/>
  <c r="BP91" i="8"/>
  <c r="BQ91" i="8"/>
  <c r="BR91" i="8"/>
  <c r="BS91" i="8"/>
  <c r="BU91" i="8"/>
  <c r="BV91" i="8"/>
  <c r="BW91" i="8"/>
  <c r="BX91" i="8"/>
  <c r="BI91" i="8"/>
  <c r="R91" i="8"/>
  <c r="BJ90" i="2"/>
  <c r="BK90" i="8"/>
  <c r="BJ90" i="8"/>
  <c r="BL90" i="8"/>
  <c r="BM90" i="8"/>
  <c r="BN90" i="8"/>
  <c r="BO90" i="8"/>
  <c r="BP90" i="8"/>
  <c r="BQ90" i="8"/>
  <c r="BR90" i="8"/>
  <c r="BS90" i="8"/>
  <c r="BU90" i="8"/>
  <c r="BV90" i="8"/>
  <c r="BW90" i="8"/>
  <c r="BX90" i="8"/>
  <c r="BI90" i="8"/>
  <c r="R90" i="8"/>
  <c r="BJ89" i="2"/>
  <c r="BK89" i="8"/>
  <c r="BJ89" i="8"/>
  <c r="BL89" i="8"/>
  <c r="BM89" i="8"/>
  <c r="BN89" i="8"/>
  <c r="BO89" i="8"/>
  <c r="BP89" i="8"/>
  <c r="BQ89" i="8"/>
  <c r="BR89" i="8"/>
  <c r="BS89" i="8"/>
  <c r="BU89" i="8"/>
  <c r="BV89" i="8"/>
  <c r="BW89" i="8"/>
  <c r="BX89" i="8"/>
  <c r="BI89" i="8"/>
  <c r="R89" i="8"/>
  <c r="BJ88" i="2"/>
  <c r="BK88" i="8"/>
  <c r="BJ88" i="8"/>
  <c r="BL88" i="8"/>
  <c r="BM88" i="8"/>
  <c r="BN88" i="8"/>
  <c r="BO88" i="8"/>
  <c r="BP88" i="8"/>
  <c r="BQ88" i="8"/>
  <c r="BR88" i="8"/>
  <c r="BS88" i="8"/>
  <c r="BU88" i="8"/>
  <c r="BV88" i="8"/>
  <c r="BW88" i="8"/>
  <c r="BX88" i="8"/>
  <c r="BI88" i="8"/>
  <c r="R88" i="8"/>
  <c r="BJ87" i="2"/>
  <c r="BK87" i="8"/>
  <c r="BJ87" i="8"/>
  <c r="BL87" i="8"/>
  <c r="BM87" i="8"/>
  <c r="BN87" i="8"/>
  <c r="BO87" i="8"/>
  <c r="BP87" i="8"/>
  <c r="BQ87" i="8"/>
  <c r="BR87" i="8"/>
  <c r="BS87" i="8"/>
  <c r="BU87" i="8"/>
  <c r="BV87" i="8"/>
  <c r="BW87" i="8"/>
  <c r="BX87" i="8"/>
  <c r="BI87" i="8"/>
  <c r="R87" i="8"/>
  <c r="BJ86" i="2"/>
  <c r="BK86" i="8"/>
  <c r="BJ86" i="8"/>
  <c r="BL86" i="8"/>
  <c r="BM86" i="8"/>
  <c r="BN86" i="8"/>
  <c r="BO86" i="8"/>
  <c r="BP86" i="8"/>
  <c r="BQ86" i="8"/>
  <c r="BR86" i="8"/>
  <c r="BS86" i="8"/>
  <c r="BU86" i="8"/>
  <c r="BV86" i="8"/>
  <c r="BW86" i="8"/>
  <c r="BX86" i="8"/>
  <c r="BI86" i="8"/>
  <c r="R86" i="8"/>
  <c r="BJ85" i="2"/>
  <c r="BK85" i="8"/>
  <c r="BJ85" i="8"/>
  <c r="BL85" i="8"/>
  <c r="BM85" i="8"/>
  <c r="BN85" i="8"/>
  <c r="BO85" i="8"/>
  <c r="BP85" i="8"/>
  <c r="BQ85" i="8"/>
  <c r="BR85" i="8"/>
  <c r="BS85" i="8"/>
  <c r="BU85" i="8"/>
  <c r="BV85" i="8"/>
  <c r="BW85" i="8"/>
  <c r="BX85" i="8"/>
  <c r="BI85" i="8"/>
  <c r="R85" i="8"/>
  <c r="BJ84" i="2"/>
  <c r="BK84" i="8"/>
  <c r="BJ84" i="8"/>
  <c r="BL84" i="8"/>
  <c r="BM84" i="8"/>
  <c r="BN84" i="8"/>
  <c r="BO84" i="8"/>
  <c r="BP84" i="8"/>
  <c r="BQ84" i="8"/>
  <c r="BR84" i="8"/>
  <c r="BS84" i="8"/>
  <c r="BU84" i="8"/>
  <c r="BV84" i="8"/>
  <c r="BW84" i="8"/>
  <c r="BX84" i="8"/>
  <c r="BI84" i="8"/>
  <c r="R84" i="8"/>
  <c r="BJ83" i="2"/>
  <c r="BK83" i="8"/>
  <c r="BJ83" i="8"/>
  <c r="BL83" i="8"/>
  <c r="BM83" i="8"/>
  <c r="BN83" i="8"/>
  <c r="BO83" i="8"/>
  <c r="BP83" i="8"/>
  <c r="BQ83" i="8"/>
  <c r="BR83" i="8"/>
  <c r="BS83" i="8"/>
  <c r="BU83" i="8"/>
  <c r="BV83" i="8"/>
  <c r="BW83" i="8"/>
  <c r="BX83" i="8"/>
  <c r="BI83" i="8"/>
  <c r="R83" i="8"/>
  <c r="BJ82" i="2"/>
  <c r="BK82" i="8"/>
  <c r="BJ82" i="8"/>
  <c r="BL82" i="8"/>
  <c r="BM82" i="8"/>
  <c r="BN82" i="8"/>
  <c r="BO82" i="8"/>
  <c r="BP82" i="8"/>
  <c r="BQ82" i="8"/>
  <c r="BR82" i="8"/>
  <c r="BS82" i="8"/>
  <c r="BU82" i="8"/>
  <c r="BV82" i="8"/>
  <c r="BW82" i="8"/>
  <c r="BX82" i="8"/>
  <c r="BI82" i="8"/>
  <c r="R82" i="8"/>
  <c r="BJ81" i="2"/>
  <c r="BK81" i="8"/>
  <c r="BJ81" i="8"/>
  <c r="BL81" i="8"/>
  <c r="BM81" i="8"/>
  <c r="BN81" i="8"/>
  <c r="BO81" i="8"/>
  <c r="BP81" i="8"/>
  <c r="BQ81" i="8"/>
  <c r="BR81" i="8"/>
  <c r="BS81" i="8"/>
  <c r="BU81" i="8"/>
  <c r="BV81" i="8"/>
  <c r="BW81" i="8"/>
  <c r="BX81" i="8"/>
  <c r="BI81" i="8"/>
  <c r="R81" i="8"/>
  <c r="BJ80" i="2"/>
  <c r="BK80" i="8"/>
  <c r="BJ80" i="8"/>
  <c r="BL80" i="8"/>
  <c r="BM80" i="8"/>
  <c r="BN80" i="8"/>
  <c r="BO80" i="8"/>
  <c r="BP80" i="8"/>
  <c r="BQ80" i="8"/>
  <c r="BR80" i="8"/>
  <c r="BS80" i="8"/>
  <c r="BU80" i="8"/>
  <c r="BV80" i="8"/>
  <c r="BW80" i="8"/>
  <c r="BX80" i="8"/>
  <c r="BI80" i="8"/>
  <c r="R80" i="8"/>
  <c r="BJ79" i="2"/>
  <c r="BK79" i="8"/>
  <c r="BJ79" i="8"/>
  <c r="BL79" i="8"/>
  <c r="BM79" i="8"/>
  <c r="BN79" i="8"/>
  <c r="BO79" i="8"/>
  <c r="BP79" i="8"/>
  <c r="BQ79" i="8"/>
  <c r="BR79" i="8"/>
  <c r="BS79" i="8"/>
  <c r="BU79" i="8"/>
  <c r="BV79" i="8"/>
  <c r="BW79" i="8"/>
  <c r="BX79" i="8"/>
  <c r="BI79" i="8"/>
  <c r="R79" i="8"/>
  <c r="BJ78" i="2"/>
  <c r="BK78" i="8"/>
  <c r="BJ78" i="8"/>
  <c r="BL78" i="8"/>
  <c r="BM78" i="8"/>
  <c r="BN78" i="8"/>
  <c r="BO78" i="8"/>
  <c r="BP78" i="8"/>
  <c r="BQ78" i="8"/>
  <c r="BR78" i="8"/>
  <c r="BS78" i="8"/>
  <c r="BU78" i="8"/>
  <c r="BV78" i="8"/>
  <c r="BW78" i="8"/>
  <c r="BX78" i="8"/>
  <c r="BI78" i="8"/>
  <c r="R78" i="8"/>
  <c r="BJ77" i="2"/>
  <c r="BK77" i="8"/>
  <c r="BJ77" i="8"/>
  <c r="BL77" i="8"/>
  <c r="BM77" i="8"/>
  <c r="BN77" i="8"/>
  <c r="BO77" i="8"/>
  <c r="BP77" i="8"/>
  <c r="BQ77" i="8"/>
  <c r="BR77" i="8"/>
  <c r="BS77" i="8"/>
  <c r="BU77" i="8"/>
  <c r="BV77" i="8"/>
  <c r="BW77" i="8"/>
  <c r="BX77" i="8"/>
  <c r="BI77" i="8"/>
  <c r="R77" i="8"/>
  <c r="BJ76" i="2"/>
  <c r="BK76" i="8"/>
  <c r="BJ76" i="8"/>
  <c r="BL76" i="8"/>
  <c r="BM76" i="8"/>
  <c r="BN76" i="8"/>
  <c r="BO76" i="8"/>
  <c r="BP76" i="8"/>
  <c r="BQ76" i="8"/>
  <c r="BR76" i="8"/>
  <c r="BS76" i="8"/>
  <c r="BU76" i="8"/>
  <c r="BV76" i="8"/>
  <c r="BW76" i="8"/>
  <c r="BX76" i="8"/>
  <c r="BI76" i="8"/>
  <c r="R76" i="8"/>
  <c r="BI74" i="8"/>
  <c r="R74" i="8"/>
  <c r="P70" i="8"/>
  <c r="I70" i="8"/>
  <c r="I69" i="8"/>
  <c r="P68" i="8"/>
  <c r="I68" i="8"/>
  <c r="P67" i="8"/>
  <c r="P66" i="8"/>
  <c r="BK74" i="7"/>
  <c r="BN74" i="7"/>
  <c r="BS74" i="7"/>
  <c r="BU74" i="7"/>
  <c r="BX74" i="7"/>
  <c r="P74" i="7"/>
  <c r="Q74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94" i="7"/>
  <c r="Q94" i="7"/>
  <c r="P95" i="7"/>
  <c r="Q95" i="7"/>
  <c r="P96" i="7"/>
  <c r="Q96" i="7"/>
  <c r="P97" i="7"/>
  <c r="Q97" i="7"/>
  <c r="P98" i="7"/>
  <c r="Q98" i="7"/>
  <c r="P99" i="7"/>
  <c r="Q99" i="7"/>
  <c r="P101" i="7"/>
  <c r="Q101" i="7"/>
  <c r="P103" i="7"/>
  <c r="Q103" i="7"/>
  <c r="P104" i="7"/>
  <c r="Q104" i="7"/>
  <c r="P105" i="7"/>
  <c r="Q105" i="7"/>
  <c r="P106" i="7"/>
  <c r="Q106" i="7"/>
  <c r="P107" i="7"/>
  <c r="Q107" i="7"/>
  <c r="P108" i="7"/>
  <c r="Q108" i="7"/>
  <c r="P109" i="7"/>
  <c r="Q109" i="7"/>
  <c r="P110" i="7"/>
  <c r="Q110" i="7"/>
  <c r="P111" i="7"/>
  <c r="Q111" i="7"/>
  <c r="P112" i="7"/>
  <c r="Q112" i="7"/>
  <c r="P113" i="7"/>
  <c r="Q113" i="7"/>
  <c r="P114" i="7"/>
  <c r="Q114" i="7"/>
  <c r="P115" i="7"/>
  <c r="Q115" i="7"/>
  <c r="P116" i="7"/>
  <c r="Q116" i="7"/>
  <c r="P117" i="7"/>
  <c r="Q117" i="7"/>
  <c r="P118" i="7"/>
  <c r="Q118" i="7"/>
  <c r="H67" i="7"/>
  <c r="H68" i="7"/>
  <c r="H69" i="7"/>
  <c r="H70" i="7"/>
  <c r="D120" i="7"/>
  <c r="Q133" i="7"/>
  <c r="I67" i="7"/>
  <c r="CM128" i="7"/>
  <c r="CM129" i="7"/>
  <c r="CM130" i="7"/>
  <c r="CM131" i="7"/>
  <c r="CM132" i="7"/>
  <c r="CI76" i="7"/>
  <c r="CD76" i="7"/>
  <c r="CG76" i="7"/>
  <c r="CH76" i="7"/>
  <c r="CK76" i="7"/>
  <c r="CL76" i="7"/>
  <c r="CI77" i="7"/>
  <c r="CD77" i="7"/>
  <c r="CG77" i="7"/>
  <c r="CH77" i="7"/>
  <c r="CK77" i="7"/>
  <c r="CL77" i="7"/>
  <c r="CI78" i="7"/>
  <c r="CD78" i="7"/>
  <c r="CG78" i="7"/>
  <c r="CH78" i="7"/>
  <c r="CK78" i="7"/>
  <c r="CL78" i="7"/>
  <c r="CI79" i="7"/>
  <c r="CD79" i="7"/>
  <c r="CG79" i="7"/>
  <c r="CH79" i="7"/>
  <c r="CK79" i="7"/>
  <c r="CL79" i="7"/>
  <c r="CI80" i="7"/>
  <c r="CD80" i="7"/>
  <c r="CG80" i="7"/>
  <c r="CH80" i="7"/>
  <c r="CK80" i="7"/>
  <c r="CL80" i="7"/>
  <c r="CI81" i="7"/>
  <c r="CD81" i="7"/>
  <c r="CG81" i="7"/>
  <c r="CH81" i="7"/>
  <c r="CK81" i="7"/>
  <c r="CL81" i="7"/>
  <c r="CI82" i="7"/>
  <c r="CD82" i="7"/>
  <c r="CG82" i="7"/>
  <c r="CH82" i="7"/>
  <c r="CK82" i="7"/>
  <c r="CL82" i="7"/>
  <c r="CI83" i="7"/>
  <c r="CD83" i="7"/>
  <c r="CG83" i="7"/>
  <c r="CH83" i="7"/>
  <c r="CK83" i="7"/>
  <c r="CL83" i="7"/>
  <c r="CI84" i="7"/>
  <c r="CD84" i="7"/>
  <c r="CG84" i="7"/>
  <c r="CH84" i="7"/>
  <c r="CK84" i="7"/>
  <c r="CL84" i="7"/>
  <c r="CI85" i="7"/>
  <c r="CD85" i="7"/>
  <c r="CG85" i="7"/>
  <c r="CH85" i="7"/>
  <c r="CK85" i="7"/>
  <c r="CL85" i="7"/>
  <c r="CI86" i="7"/>
  <c r="CD86" i="7"/>
  <c r="CG86" i="7"/>
  <c r="CH86" i="7"/>
  <c r="CK86" i="7"/>
  <c r="CL86" i="7"/>
  <c r="CI87" i="7"/>
  <c r="CD87" i="7"/>
  <c r="CG87" i="7"/>
  <c r="CH87" i="7"/>
  <c r="CK87" i="7"/>
  <c r="CL87" i="7"/>
  <c r="CI88" i="7"/>
  <c r="CD88" i="7"/>
  <c r="CG88" i="7"/>
  <c r="CH88" i="7"/>
  <c r="CK88" i="7"/>
  <c r="CL88" i="7"/>
  <c r="CI89" i="7"/>
  <c r="CD89" i="7"/>
  <c r="CG89" i="7"/>
  <c r="CH89" i="7"/>
  <c r="CK89" i="7"/>
  <c r="CL89" i="7"/>
  <c r="CI90" i="7"/>
  <c r="CD90" i="7"/>
  <c r="CG90" i="7"/>
  <c r="CH90" i="7"/>
  <c r="CK90" i="7"/>
  <c r="CL90" i="7"/>
  <c r="CI91" i="7"/>
  <c r="CD91" i="7"/>
  <c r="CG91" i="7"/>
  <c r="CH91" i="7"/>
  <c r="CK91" i="7"/>
  <c r="CL91" i="7"/>
  <c r="CI92" i="7"/>
  <c r="CD92" i="7"/>
  <c r="CG92" i="7"/>
  <c r="CH92" i="7"/>
  <c r="CK92" i="7"/>
  <c r="CL92" i="7"/>
  <c r="CI93" i="7"/>
  <c r="CD93" i="7"/>
  <c r="CG93" i="7"/>
  <c r="CH93" i="7"/>
  <c r="CK93" i="7"/>
  <c r="CL93" i="7"/>
  <c r="CI94" i="7"/>
  <c r="CD94" i="7"/>
  <c r="CG94" i="7"/>
  <c r="CH94" i="7"/>
  <c r="CK94" i="7"/>
  <c r="CL94" i="7"/>
  <c r="CI95" i="7"/>
  <c r="CD95" i="7"/>
  <c r="CG95" i="7"/>
  <c r="CH95" i="7"/>
  <c r="CK95" i="7"/>
  <c r="CL95" i="7"/>
  <c r="CI96" i="7"/>
  <c r="CD96" i="7"/>
  <c r="CG96" i="7"/>
  <c r="CH96" i="7"/>
  <c r="CK96" i="7"/>
  <c r="CL96" i="7"/>
  <c r="CI97" i="7"/>
  <c r="CD97" i="7"/>
  <c r="CG97" i="7"/>
  <c r="CH97" i="7"/>
  <c r="CK97" i="7"/>
  <c r="CL97" i="7"/>
  <c r="CI98" i="7"/>
  <c r="CD98" i="7"/>
  <c r="CG98" i="7"/>
  <c r="CH98" i="7"/>
  <c r="CK98" i="7"/>
  <c r="CL98" i="7"/>
  <c r="CI99" i="7"/>
  <c r="CD99" i="7"/>
  <c r="CG99" i="7"/>
  <c r="CH99" i="7"/>
  <c r="CK99" i="7"/>
  <c r="CL99" i="7"/>
  <c r="CI103" i="7"/>
  <c r="CD103" i="7"/>
  <c r="CG103" i="7"/>
  <c r="CH103" i="7"/>
  <c r="CK103" i="7"/>
  <c r="CL103" i="7"/>
  <c r="CI104" i="7"/>
  <c r="CD104" i="7"/>
  <c r="CG104" i="7"/>
  <c r="CH104" i="7"/>
  <c r="CK104" i="7"/>
  <c r="CL104" i="7"/>
  <c r="CI105" i="7"/>
  <c r="CD105" i="7"/>
  <c r="CG105" i="7"/>
  <c r="CH105" i="7"/>
  <c r="CK105" i="7"/>
  <c r="CL105" i="7"/>
  <c r="CI106" i="7"/>
  <c r="CD106" i="7"/>
  <c r="CG106" i="7"/>
  <c r="CH106" i="7"/>
  <c r="CK106" i="7"/>
  <c r="CL106" i="7"/>
  <c r="CI107" i="7"/>
  <c r="CD107" i="7"/>
  <c r="CG107" i="7"/>
  <c r="CH107" i="7"/>
  <c r="CK107" i="7"/>
  <c r="CL107" i="7"/>
  <c r="CI108" i="7"/>
  <c r="CD108" i="7"/>
  <c r="CG108" i="7"/>
  <c r="CH108" i="7"/>
  <c r="CK108" i="7"/>
  <c r="CL108" i="7"/>
  <c r="CI109" i="7"/>
  <c r="CD109" i="7"/>
  <c r="CG109" i="7"/>
  <c r="CH109" i="7"/>
  <c r="CK109" i="7"/>
  <c r="CL109" i="7"/>
  <c r="CI110" i="7"/>
  <c r="CD110" i="7"/>
  <c r="CG110" i="7"/>
  <c r="CH110" i="7"/>
  <c r="CK110" i="7"/>
  <c r="CL110" i="7"/>
  <c r="CI111" i="7"/>
  <c r="CD111" i="7"/>
  <c r="CG111" i="7"/>
  <c r="CH111" i="7"/>
  <c r="CK111" i="7"/>
  <c r="CL111" i="7"/>
  <c r="CI112" i="7"/>
  <c r="CD112" i="7"/>
  <c r="CG112" i="7"/>
  <c r="CH112" i="7"/>
  <c r="CK112" i="7"/>
  <c r="CL112" i="7"/>
  <c r="CI113" i="7"/>
  <c r="CD113" i="7"/>
  <c r="CG113" i="7"/>
  <c r="CH113" i="7"/>
  <c r="CK113" i="7"/>
  <c r="CL113" i="7"/>
  <c r="CI114" i="7"/>
  <c r="CD114" i="7"/>
  <c r="CG114" i="7"/>
  <c r="CH114" i="7"/>
  <c r="CK114" i="7"/>
  <c r="CL114" i="7"/>
  <c r="CI115" i="7"/>
  <c r="CD115" i="7"/>
  <c r="CG115" i="7"/>
  <c r="CH115" i="7"/>
  <c r="CK115" i="7"/>
  <c r="CL115" i="7"/>
  <c r="CI116" i="7"/>
  <c r="CD116" i="7"/>
  <c r="CG116" i="7"/>
  <c r="CH116" i="7"/>
  <c r="CK116" i="7"/>
  <c r="CL116" i="7"/>
  <c r="CI117" i="7"/>
  <c r="CD117" i="7"/>
  <c r="CG117" i="7"/>
  <c r="CH117" i="7"/>
  <c r="CK117" i="7"/>
  <c r="CL117" i="7"/>
  <c r="CI118" i="7"/>
  <c r="CD118" i="7"/>
  <c r="CG118" i="7"/>
  <c r="CH118" i="7"/>
  <c r="CK118" i="7"/>
  <c r="CL118" i="7"/>
  <c r="CL120" i="7"/>
  <c r="CL122" i="7"/>
  <c r="CF76" i="7"/>
  <c r="CE76" i="7"/>
  <c r="CM76" i="7"/>
  <c r="CF77" i="7"/>
  <c r="CE77" i="7"/>
  <c r="CM77" i="7"/>
  <c r="CF78" i="7"/>
  <c r="CE78" i="7"/>
  <c r="CM78" i="7"/>
  <c r="CF79" i="7"/>
  <c r="CE79" i="7"/>
  <c r="CM79" i="7"/>
  <c r="CF80" i="7"/>
  <c r="CE80" i="7"/>
  <c r="CM80" i="7"/>
  <c r="CF81" i="7"/>
  <c r="CE81" i="7"/>
  <c r="CM81" i="7"/>
  <c r="CF82" i="7"/>
  <c r="CE82" i="7"/>
  <c r="CM82" i="7"/>
  <c r="CF83" i="7"/>
  <c r="CE83" i="7"/>
  <c r="CM83" i="7"/>
  <c r="CF84" i="7"/>
  <c r="CE84" i="7"/>
  <c r="CM84" i="7"/>
  <c r="CF85" i="7"/>
  <c r="CE85" i="7"/>
  <c r="CM85" i="7"/>
  <c r="CF86" i="7"/>
  <c r="CE86" i="7"/>
  <c r="CM86" i="7"/>
  <c r="CF87" i="7"/>
  <c r="CE87" i="7"/>
  <c r="CM87" i="7"/>
  <c r="CF88" i="7"/>
  <c r="CE88" i="7"/>
  <c r="CM88" i="7"/>
  <c r="CF89" i="7"/>
  <c r="CE89" i="7"/>
  <c r="CM89" i="7"/>
  <c r="CF90" i="7"/>
  <c r="CE90" i="7"/>
  <c r="CM90" i="7"/>
  <c r="CF91" i="7"/>
  <c r="CE91" i="7"/>
  <c r="CM91" i="7"/>
  <c r="CF92" i="7"/>
  <c r="CE92" i="7"/>
  <c r="CM92" i="7"/>
  <c r="CF93" i="7"/>
  <c r="CE93" i="7"/>
  <c r="CM93" i="7"/>
  <c r="CF94" i="7"/>
  <c r="CE94" i="7"/>
  <c r="CM94" i="7"/>
  <c r="CF95" i="7"/>
  <c r="CE95" i="7"/>
  <c r="CM95" i="7"/>
  <c r="CF96" i="7"/>
  <c r="CE96" i="7"/>
  <c r="CM96" i="7"/>
  <c r="CF97" i="7"/>
  <c r="CE97" i="7"/>
  <c r="CM97" i="7"/>
  <c r="CF98" i="7"/>
  <c r="CE98" i="7"/>
  <c r="CM98" i="7"/>
  <c r="CF99" i="7"/>
  <c r="CE99" i="7"/>
  <c r="CM99" i="7"/>
  <c r="CM103" i="7"/>
  <c r="CM104" i="7"/>
  <c r="CM105" i="7"/>
  <c r="CM106" i="7"/>
  <c r="CM107" i="7"/>
  <c r="CM108" i="7"/>
  <c r="CM109" i="7"/>
  <c r="CM110" i="7"/>
  <c r="CM111" i="7"/>
  <c r="CM112" i="7"/>
  <c r="CM113" i="7"/>
  <c r="CM114" i="7"/>
  <c r="CM115" i="7"/>
  <c r="CM116" i="7"/>
  <c r="CM117" i="7"/>
  <c r="CM118" i="7"/>
  <c r="CM120" i="7"/>
  <c r="CM122" i="7"/>
  <c r="CN76" i="7"/>
  <c r="CN77" i="7"/>
  <c r="CN78" i="7"/>
  <c r="CN79" i="7"/>
  <c r="CN80" i="7"/>
  <c r="CN81" i="7"/>
  <c r="CN82" i="7"/>
  <c r="CN83" i="7"/>
  <c r="CN84" i="7"/>
  <c r="CN85" i="7"/>
  <c r="CN86" i="7"/>
  <c r="CN87" i="7"/>
  <c r="CN88" i="7"/>
  <c r="CN89" i="7"/>
  <c r="CN90" i="7"/>
  <c r="CN91" i="7"/>
  <c r="CN92" i="7"/>
  <c r="CN93" i="7"/>
  <c r="CN94" i="7"/>
  <c r="CN95" i="7"/>
  <c r="CN96" i="7"/>
  <c r="CN97" i="7"/>
  <c r="CN98" i="7"/>
  <c r="CN99" i="7"/>
  <c r="CN103" i="7"/>
  <c r="CN104" i="7"/>
  <c r="CN105" i="7"/>
  <c r="CN106" i="7"/>
  <c r="CN107" i="7"/>
  <c r="CN108" i="7"/>
  <c r="CN109" i="7"/>
  <c r="CN110" i="7"/>
  <c r="CN111" i="7"/>
  <c r="CN112" i="7"/>
  <c r="CN113" i="7"/>
  <c r="CN114" i="7"/>
  <c r="CN115" i="7"/>
  <c r="CN116" i="7"/>
  <c r="CN117" i="7"/>
  <c r="CN118" i="7"/>
  <c r="CN120" i="7"/>
  <c r="CN122" i="7"/>
  <c r="CM124" i="7"/>
  <c r="P120" i="7"/>
  <c r="K120" i="7"/>
  <c r="H120" i="7"/>
  <c r="BK118" i="7"/>
  <c r="BJ118" i="7"/>
  <c r="BL118" i="7"/>
  <c r="BM118" i="7"/>
  <c r="BN118" i="7"/>
  <c r="BO118" i="7"/>
  <c r="BP118" i="7"/>
  <c r="BQ118" i="7"/>
  <c r="BR118" i="7"/>
  <c r="BS118" i="7"/>
  <c r="BU118" i="7"/>
  <c r="BV118" i="7"/>
  <c r="BW118" i="7"/>
  <c r="BX118" i="7"/>
  <c r="BI118" i="7"/>
  <c r="R118" i="7"/>
  <c r="BK117" i="7"/>
  <c r="BJ117" i="7"/>
  <c r="BL117" i="7"/>
  <c r="BM117" i="7"/>
  <c r="BN117" i="7"/>
  <c r="BO117" i="7"/>
  <c r="BP117" i="7"/>
  <c r="BQ117" i="7"/>
  <c r="BR117" i="7"/>
  <c r="BS117" i="7"/>
  <c r="BU117" i="7"/>
  <c r="BV117" i="7"/>
  <c r="BW117" i="7"/>
  <c r="BX117" i="7"/>
  <c r="BI117" i="7"/>
  <c r="R117" i="7"/>
  <c r="BK116" i="7"/>
  <c r="BJ116" i="7"/>
  <c r="BL116" i="7"/>
  <c r="BM116" i="7"/>
  <c r="BN116" i="7"/>
  <c r="BO116" i="7"/>
  <c r="BP116" i="7"/>
  <c r="BQ116" i="7"/>
  <c r="BR116" i="7"/>
  <c r="BS116" i="7"/>
  <c r="BU116" i="7"/>
  <c r="BV116" i="7"/>
  <c r="BW116" i="7"/>
  <c r="BX116" i="7"/>
  <c r="BI116" i="7"/>
  <c r="R116" i="7"/>
  <c r="BK115" i="7"/>
  <c r="BJ115" i="7"/>
  <c r="BL115" i="7"/>
  <c r="BM115" i="7"/>
  <c r="BN115" i="7"/>
  <c r="BO115" i="7"/>
  <c r="BP115" i="7"/>
  <c r="BQ115" i="7"/>
  <c r="BR115" i="7"/>
  <c r="BS115" i="7"/>
  <c r="BU115" i="7"/>
  <c r="BV115" i="7"/>
  <c r="BW115" i="7"/>
  <c r="BX115" i="7"/>
  <c r="BI115" i="7"/>
  <c r="R115" i="7"/>
  <c r="BK114" i="7"/>
  <c r="BJ114" i="7"/>
  <c r="BL114" i="7"/>
  <c r="BM114" i="7"/>
  <c r="BN114" i="7"/>
  <c r="BO114" i="7"/>
  <c r="BP114" i="7"/>
  <c r="BQ114" i="7"/>
  <c r="BR114" i="7"/>
  <c r="BS114" i="7"/>
  <c r="BU114" i="7"/>
  <c r="BV114" i="7"/>
  <c r="BW114" i="7"/>
  <c r="BX114" i="7"/>
  <c r="BI114" i="7"/>
  <c r="R114" i="7"/>
  <c r="BK113" i="7"/>
  <c r="BJ113" i="7"/>
  <c r="BL113" i="7"/>
  <c r="BM113" i="7"/>
  <c r="BN113" i="7"/>
  <c r="BO113" i="7"/>
  <c r="BP113" i="7"/>
  <c r="BQ113" i="7"/>
  <c r="BR113" i="7"/>
  <c r="BS113" i="7"/>
  <c r="BU113" i="7"/>
  <c r="BV113" i="7"/>
  <c r="BW113" i="7"/>
  <c r="BX113" i="7"/>
  <c r="BI113" i="7"/>
  <c r="R113" i="7"/>
  <c r="BK112" i="7"/>
  <c r="BJ112" i="7"/>
  <c r="BL112" i="7"/>
  <c r="BM112" i="7"/>
  <c r="BN112" i="7"/>
  <c r="BO112" i="7"/>
  <c r="BP112" i="7"/>
  <c r="BQ112" i="7"/>
  <c r="BR112" i="7"/>
  <c r="BS112" i="7"/>
  <c r="BU112" i="7"/>
  <c r="BV112" i="7"/>
  <c r="BW112" i="7"/>
  <c r="BX112" i="7"/>
  <c r="BI112" i="7"/>
  <c r="R112" i="7"/>
  <c r="BK111" i="7"/>
  <c r="BJ111" i="7"/>
  <c r="BL111" i="7"/>
  <c r="BM111" i="7"/>
  <c r="BN111" i="7"/>
  <c r="BO111" i="7"/>
  <c r="BP111" i="7"/>
  <c r="BQ111" i="7"/>
  <c r="BR111" i="7"/>
  <c r="BS111" i="7"/>
  <c r="BU111" i="7"/>
  <c r="BV111" i="7"/>
  <c r="BW111" i="7"/>
  <c r="BX111" i="7"/>
  <c r="BI111" i="7"/>
  <c r="R111" i="7"/>
  <c r="BK110" i="7"/>
  <c r="BJ110" i="7"/>
  <c r="BL110" i="7"/>
  <c r="BM110" i="7"/>
  <c r="BN110" i="7"/>
  <c r="BO110" i="7"/>
  <c r="BP110" i="7"/>
  <c r="BQ110" i="7"/>
  <c r="BR110" i="7"/>
  <c r="BS110" i="7"/>
  <c r="BU110" i="7"/>
  <c r="BV110" i="7"/>
  <c r="BW110" i="7"/>
  <c r="BX110" i="7"/>
  <c r="BI110" i="7"/>
  <c r="R110" i="7"/>
  <c r="BK109" i="7"/>
  <c r="BJ109" i="7"/>
  <c r="BL109" i="7"/>
  <c r="BM109" i="7"/>
  <c r="BN109" i="7"/>
  <c r="BO109" i="7"/>
  <c r="BP109" i="7"/>
  <c r="BQ109" i="7"/>
  <c r="BR109" i="7"/>
  <c r="BS109" i="7"/>
  <c r="BU109" i="7"/>
  <c r="BV109" i="7"/>
  <c r="BW109" i="7"/>
  <c r="BX109" i="7"/>
  <c r="BI109" i="7"/>
  <c r="R109" i="7"/>
  <c r="BK108" i="7"/>
  <c r="BJ108" i="7"/>
  <c r="BL108" i="7"/>
  <c r="BM108" i="7"/>
  <c r="BN108" i="7"/>
  <c r="BO108" i="7"/>
  <c r="BP108" i="7"/>
  <c r="BQ108" i="7"/>
  <c r="BR108" i="7"/>
  <c r="BS108" i="7"/>
  <c r="BU108" i="7"/>
  <c r="BV108" i="7"/>
  <c r="BW108" i="7"/>
  <c r="BX108" i="7"/>
  <c r="BI108" i="7"/>
  <c r="R108" i="7"/>
  <c r="BK107" i="7"/>
  <c r="BJ107" i="7"/>
  <c r="BL107" i="7"/>
  <c r="BM107" i="7"/>
  <c r="BN107" i="7"/>
  <c r="BO107" i="7"/>
  <c r="BP107" i="7"/>
  <c r="BQ107" i="7"/>
  <c r="BR107" i="7"/>
  <c r="BS107" i="7"/>
  <c r="BU107" i="7"/>
  <c r="BV107" i="7"/>
  <c r="BW107" i="7"/>
  <c r="BX107" i="7"/>
  <c r="BI107" i="7"/>
  <c r="R107" i="7"/>
  <c r="BK106" i="7"/>
  <c r="BJ106" i="7"/>
  <c r="BL106" i="7"/>
  <c r="BM106" i="7"/>
  <c r="BN106" i="7"/>
  <c r="BO106" i="7"/>
  <c r="BP106" i="7"/>
  <c r="BQ106" i="7"/>
  <c r="BR106" i="7"/>
  <c r="BS106" i="7"/>
  <c r="BU106" i="7"/>
  <c r="BV106" i="7"/>
  <c r="BW106" i="7"/>
  <c r="BX106" i="7"/>
  <c r="BI106" i="7"/>
  <c r="R106" i="7"/>
  <c r="BK105" i="7"/>
  <c r="BJ105" i="7"/>
  <c r="BL105" i="7"/>
  <c r="BM105" i="7"/>
  <c r="BN105" i="7"/>
  <c r="BO105" i="7"/>
  <c r="BP105" i="7"/>
  <c r="BQ105" i="7"/>
  <c r="BR105" i="7"/>
  <c r="BS105" i="7"/>
  <c r="BU105" i="7"/>
  <c r="BV105" i="7"/>
  <c r="BW105" i="7"/>
  <c r="BX105" i="7"/>
  <c r="BI105" i="7"/>
  <c r="R105" i="7"/>
  <c r="BK104" i="7"/>
  <c r="BJ104" i="7"/>
  <c r="BL104" i="7"/>
  <c r="BM104" i="7"/>
  <c r="BN104" i="7"/>
  <c r="BO104" i="7"/>
  <c r="BP104" i="7"/>
  <c r="BQ104" i="7"/>
  <c r="BR104" i="7"/>
  <c r="BS104" i="7"/>
  <c r="BU104" i="7"/>
  <c r="BV104" i="7"/>
  <c r="BW104" i="7"/>
  <c r="BX104" i="7"/>
  <c r="BI104" i="7"/>
  <c r="R104" i="7"/>
  <c r="BK103" i="7"/>
  <c r="BJ103" i="7"/>
  <c r="BL103" i="7"/>
  <c r="BM103" i="7"/>
  <c r="BN103" i="7"/>
  <c r="BO103" i="7"/>
  <c r="BP103" i="7"/>
  <c r="BQ103" i="7"/>
  <c r="BR103" i="7"/>
  <c r="BS103" i="7"/>
  <c r="BU103" i="7"/>
  <c r="BV103" i="7"/>
  <c r="BW103" i="7"/>
  <c r="BX103" i="7"/>
  <c r="BI103" i="7"/>
  <c r="R103" i="7"/>
  <c r="CI101" i="7"/>
  <c r="CH101" i="7"/>
  <c r="CG101" i="7"/>
  <c r="CF101" i="7"/>
  <c r="CD101" i="7"/>
  <c r="BK101" i="7"/>
  <c r="BJ101" i="7"/>
  <c r="BM101" i="7"/>
  <c r="BS101" i="7"/>
  <c r="BU101" i="7"/>
  <c r="BV101" i="7"/>
  <c r="BW101" i="7"/>
  <c r="BX101" i="7"/>
  <c r="BR101" i="7"/>
  <c r="BQ101" i="7"/>
  <c r="BP101" i="7"/>
  <c r="BO101" i="7"/>
  <c r="BN101" i="7"/>
  <c r="BL101" i="7"/>
  <c r="BI101" i="7"/>
  <c r="R101" i="7"/>
  <c r="BK99" i="7"/>
  <c r="BJ99" i="7"/>
  <c r="BL99" i="7"/>
  <c r="BM99" i="7"/>
  <c r="BN99" i="7"/>
  <c r="BO99" i="7"/>
  <c r="BP99" i="7"/>
  <c r="BQ99" i="7"/>
  <c r="BR99" i="7"/>
  <c r="BS99" i="7"/>
  <c r="BU99" i="7"/>
  <c r="BV99" i="7"/>
  <c r="BW99" i="7"/>
  <c r="BX99" i="7"/>
  <c r="BI99" i="7"/>
  <c r="R99" i="7"/>
  <c r="BK98" i="7"/>
  <c r="BJ98" i="7"/>
  <c r="BL98" i="7"/>
  <c r="BM98" i="7"/>
  <c r="BN98" i="7"/>
  <c r="BO98" i="7"/>
  <c r="BP98" i="7"/>
  <c r="BQ98" i="7"/>
  <c r="BR98" i="7"/>
  <c r="BS98" i="7"/>
  <c r="BU98" i="7"/>
  <c r="BV98" i="7"/>
  <c r="BW98" i="7"/>
  <c r="BX98" i="7"/>
  <c r="BI98" i="7"/>
  <c r="R98" i="7"/>
  <c r="BK97" i="7"/>
  <c r="BJ97" i="7"/>
  <c r="BL97" i="7"/>
  <c r="BM97" i="7"/>
  <c r="BN97" i="7"/>
  <c r="BO97" i="7"/>
  <c r="BP97" i="7"/>
  <c r="BQ97" i="7"/>
  <c r="BR97" i="7"/>
  <c r="BS97" i="7"/>
  <c r="BU97" i="7"/>
  <c r="BV97" i="7"/>
  <c r="BW97" i="7"/>
  <c r="BX97" i="7"/>
  <c r="BI97" i="7"/>
  <c r="R97" i="7"/>
  <c r="BK96" i="7"/>
  <c r="BJ96" i="7"/>
  <c r="BL96" i="7"/>
  <c r="BM96" i="7"/>
  <c r="BN96" i="7"/>
  <c r="BO96" i="7"/>
  <c r="BP96" i="7"/>
  <c r="BQ96" i="7"/>
  <c r="BR96" i="7"/>
  <c r="BS96" i="7"/>
  <c r="BU96" i="7"/>
  <c r="BV96" i="7"/>
  <c r="BW96" i="7"/>
  <c r="BX96" i="7"/>
  <c r="BI96" i="7"/>
  <c r="R96" i="7"/>
  <c r="BK95" i="7"/>
  <c r="BJ95" i="7"/>
  <c r="BL95" i="7"/>
  <c r="BM95" i="7"/>
  <c r="BN95" i="7"/>
  <c r="BO95" i="7"/>
  <c r="BP95" i="7"/>
  <c r="BQ95" i="7"/>
  <c r="BR95" i="7"/>
  <c r="BS95" i="7"/>
  <c r="BU95" i="7"/>
  <c r="BV95" i="7"/>
  <c r="BW95" i="7"/>
  <c r="BX95" i="7"/>
  <c r="BI95" i="7"/>
  <c r="R95" i="7"/>
  <c r="BK94" i="7"/>
  <c r="BJ94" i="7"/>
  <c r="BL94" i="7"/>
  <c r="BM94" i="7"/>
  <c r="BN94" i="7"/>
  <c r="BO94" i="7"/>
  <c r="BP94" i="7"/>
  <c r="BQ94" i="7"/>
  <c r="BR94" i="7"/>
  <c r="BS94" i="7"/>
  <c r="BU94" i="7"/>
  <c r="BV94" i="7"/>
  <c r="BW94" i="7"/>
  <c r="BX94" i="7"/>
  <c r="BI94" i="7"/>
  <c r="R94" i="7"/>
  <c r="BK93" i="7"/>
  <c r="BJ93" i="7"/>
  <c r="BL93" i="7"/>
  <c r="BM93" i="7"/>
  <c r="BN93" i="7"/>
  <c r="BO93" i="7"/>
  <c r="BP93" i="7"/>
  <c r="BQ93" i="7"/>
  <c r="BR93" i="7"/>
  <c r="BS93" i="7"/>
  <c r="BU93" i="7"/>
  <c r="BV93" i="7"/>
  <c r="BW93" i="7"/>
  <c r="BX93" i="7"/>
  <c r="BI93" i="7"/>
  <c r="R93" i="7"/>
  <c r="BK92" i="7"/>
  <c r="BJ92" i="7"/>
  <c r="BL92" i="7"/>
  <c r="BM92" i="7"/>
  <c r="BN92" i="7"/>
  <c r="BO92" i="7"/>
  <c r="BP92" i="7"/>
  <c r="BQ92" i="7"/>
  <c r="BR92" i="7"/>
  <c r="BS92" i="7"/>
  <c r="BU92" i="7"/>
  <c r="BV92" i="7"/>
  <c r="BW92" i="7"/>
  <c r="BX92" i="7"/>
  <c r="BI92" i="7"/>
  <c r="R92" i="7"/>
  <c r="BK91" i="7"/>
  <c r="BJ91" i="7"/>
  <c r="BL91" i="7"/>
  <c r="BM91" i="7"/>
  <c r="BN91" i="7"/>
  <c r="BO91" i="7"/>
  <c r="BP91" i="7"/>
  <c r="BQ91" i="7"/>
  <c r="BR91" i="7"/>
  <c r="BS91" i="7"/>
  <c r="BU91" i="7"/>
  <c r="BV91" i="7"/>
  <c r="BW91" i="7"/>
  <c r="BX91" i="7"/>
  <c r="BI91" i="7"/>
  <c r="R91" i="7"/>
  <c r="BK90" i="7"/>
  <c r="BJ90" i="7"/>
  <c r="BL90" i="7"/>
  <c r="BM90" i="7"/>
  <c r="BN90" i="7"/>
  <c r="BO90" i="7"/>
  <c r="BP90" i="7"/>
  <c r="BQ90" i="7"/>
  <c r="BR90" i="7"/>
  <c r="BS90" i="7"/>
  <c r="BU90" i="7"/>
  <c r="BV90" i="7"/>
  <c r="BW90" i="7"/>
  <c r="BX90" i="7"/>
  <c r="BI90" i="7"/>
  <c r="R90" i="7"/>
  <c r="BK89" i="7"/>
  <c r="BJ89" i="7"/>
  <c r="BL89" i="7"/>
  <c r="BM89" i="7"/>
  <c r="BN89" i="7"/>
  <c r="BO89" i="7"/>
  <c r="BP89" i="7"/>
  <c r="BQ89" i="7"/>
  <c r="BR89" i="7"/>
  <c r="BS89" i="7"/>
  <c r="BU89" i="7"/>
  <c r="BV89" i="7"/>
  <c r="BW89" i="7"/>
  <c r="BX89" i="7"/>
  <c r="BI89" i="7"/>
  <c r="R89" i="7"/>
  <c r="BK88" i="7"/>
  <c r="BJ88" i="7"/>
  <c r="BL88" i="7"/>
  <c r="BM88" i="7"/>
  <c r="BN88" i="7"/>
  <c r="BO88" i="7"/>
  <c r="BP88" i="7"/>
  <c r="BQ88" i="7"/>
  <c r="BR88" i="7"/>
  <c r="BS88" i="7"/>
  <c r="BU88" i="7"/>
  <c r="BV88" i="7"/>
  <c r="BW88" i="7"/>
  <c r="BX88" i="7"/>
  <c r="BI88" i="7"/>
  <c r="R88" i="7"/>
  <c r="BK87" i="7"/>
  <c r="BJ87" i="7"/>
  <c r="BL87" i="7"/>
  <c r="BM87" i="7"/>
  <c r="BN87" i="7"/>
  <c r="BO87" i="7"/>
  <c r="BP87" i="7"/>
  <c r="BQ87" i="7"/>
  <c r="BR87" i="7"/>
  <c r="BS87" i="7"/>
  <c r="BU87" i="7"/>
  <c r="BV87" i="7"/>
  <c r="BW87" i="7"/>
  <c r="BX87" i="7"/>
  <c r="BI87" i="7"/>
  <c r="R87" i="7"/>
  <c r="BK86" i="7"/>
  <c r="BJ86" i="7"/>
  <c r="BL86" i="7"/>
  <c r="BM86" i="7"/>
  <c r="BN86" i="7"/>
  <c r="BO86" i="7"/>
  <c r="BP86" i="7"/>
  <c r="BQ86" i="7"/>
  <c r="BR86" i="7"/>
  <c r="BS86" i="7"/>
  <c r="BU86" i="7"/>
  <c r="BV86" i="7"/>
  <c r="BW86" i="7"/>
  <c r="BX86" i="7"/>
  <c r="BI86" i="7"/>
  <c r="R86" i="7"/>
  <c r="BK85" i="7"/>
  <c r="BJ85" i="7"/>
  <c r="BL85" i="7"/>
  <c r="BM85" i="7"/>
  <c r="BN85" i="7"/>
  <c r="BO85" i="7"/>
  <c r="BP85" i="7"/>
  <c r="BQ85" i="7"/>
  <c r="BR85" i="7"/>
  <c r="BS85" i="7"/>
  <c r="BU85" i="7"/>
  <c r="BV85" i="7"/>
  <c r="BW85" i="7"/>
  <c r="BX85" i="7"/>
  <c r="BI85" i="7"/>
  <c r="R85" i="7"/>
  <c r="BK84" i="7"/>
  <c r="BJ84" i="7"/>
  <c r="BL84" i="7"/>
  <c r="BM84" i="7"/>
  <c r="BN84" i="7"/>
  <c r="BO84" i="7"/>
  <c r="BP84" i="7"/>
  <c r="BQ84" i="7"/>
  <c r="BR84" i="7"/>
  <c r="BS84" i="7"/>
  <c r="BU84" i="7"/>
  <c r="BV84" i="7"/>
  <c r="BW84" i="7"/>
  <c r="BX84" i="7"/>
  <c r="BI84" i="7"/>
  <c r="R84" i="7"/>
  <c r="BK83" i="7"/>
  <c r="BJ83" i="7"/>
  <c r="BL83" i="7"/>
  <c r="BM83" i="7"/>
  <c r="BN83" i="7"/>
  <c r="BO83" i="7"/>
  <c r="BP83" i="7"/>
  <c r="BQ83" i="7"/>
  <c r="BR83" i="7"/>
  <c r="BS83" i="7"/>
  <c r="BU83" i="7"/>
  <c r="BV83" i="7"/>
  <c r="BW83" i="7"/>
  <c r="BX83" i="7"/>
  <c r="BI83" i="7"/>
  <c r="R83" i="7"/>
  <c r="BK82" i="7"/>
  <c r="BJ82" i="7"/>
  <c r="BL82" i="7"/>
  <c r="BM82" i="7"/>
  <c r="BN82" i="7"/>
  <c r="BO82" i="7"/>
  <c r="BP82" i="7"/>
  <c r="BQ82" i="7"/>
  <c r="BR82" i="7"/>
  <c r="BS82" i="7"/>
  <c r="BU82" i="7"/>
  <c r="BV82" i="7"/>
  <c r="BW82" i="7"/>
  <c r="BX82" i="7"/>
  <c r="BI82" i="7"/>
  <c r="R82" i="7"/>
  <c r="BK81" i="7"/>
  <c r="BJ81" i="7"/>
  <c r="BL81" i="7"/>
  <c r="BM81" i="7"/>
  <c r="BN81" i="7"/>
  <c r="BO81" i="7"/>
  <c r="BP81" i="7"/>
  <c r="BQ81" i="7"/>
  <c r="BR81" i="7"/>
  <c r="BS81" i="7"/>
  <c r="BU81" i="7"/>
  <c r="BV81" i="7"/>
  <c r="BW81" i="7"/>
  <c r="BX81" i="7"/>
  <c r="BI81" i="7"/>
  <c r="R81" i="7"/>
  <c r="BK80" i="7"/>
  <c r="BJ80" i="7"/>
  <c r="BL80" i="7"/>
  <c r="BM80" i="7"/>
  <c r="BN80" i="7"/>
  <c r="BO80" i="7"/>
  <c r="BP80" i="7"/>
  <c r="BQ80" i="7"/>
  <c r="BR80" i="7"/>
  <c r="BS80" i="7"/>
  <c r="BU80" i="7"/>
  <c r="BV80" i="7"/>
  <c r="BW80" i="7"/>
  <c r="BX80" i="7"/>
  <c r="BI80" i="7"/>
  <c r="R80" i="7"/>
  <c r="BK79" i="7"/>
  <c r="BJ79" i="7"/>
  <c r="BL79" i="7"/>
  <c r="BM79" i="7"/>
  <c r="BN79" i="7"/>
  <c r="BO79" i="7"/>
  <c r="BP79" i="7"/>
  <c r="BQ79" i="7"/>
  <c r="BR79" i="7"/>
  <c r="BS79" i="7"/>
  <c r="BU79" i="7"/>
  <c r="BV79" i="7"/>
  <c r="BW79" i="7"/>
  <c r="BX79" i="7"/>
  <c r="BI79" i="7"/>
  <c r="R79" i="7"/>
  <c r="BK78" i="7"/>
  <c r="BJ78" i="7"/>
  <c r="BL78" i="7"/>
  <c r="BM78" i="7"/>
  <c r="BN78" i="7"/>
  <c r="BO78" i="7"/>
  <c r="BP78" i="7"/>
  <c r="BQ78" i="7"/>
  <c r="BR78" i="7"/>
  <c r="BS78" i="7"/>
  <c r="BU78" i="7"/>
  <c r="BV78" i="7"/>
  <c r="BW78" i="7"/>
  <c r="BX78" i="7"/>
  <c r="BI78" i="7"/>
  <c r="R78" i="7"/>
  <c r="BK77" i="7"/>
  <c r="BJ77" i="7"/>
  <c r="BL77" i="7"/>
  <c r="BM77" i="7"/>
  <c r="BN77" i="7"/>
  <c r="BO77" i="7"/>
  <c r="BP77" i="7"/>
  <c r="BQ77" i="7"/>
  <c r="BR77" i="7"/>
  <c r="BS77" i="7"/>
  <c r="BU77" i="7"/>
  <c r="BV77" i="7"/>
  <c r="BW77" i="7"/>
  <c r="BX77" i="7"/>
  <c r="BI77" i="7"/>
  <c r="R77" i="7"/>
  <c r="BK76" i="7"/>
  <c r="BJ76" i="7"/>
  <c r="BL76" i="7"/>
  <c r="BM76" i="7"/>
  <c r="BN76" i="7"/>
  <c r="BO76" i="7"/>
  <c r="BP76" i="7"/>
  <c r="BQ76" i="7"/>
  <c r="BR76" i="7"/>
  <c r="BS76" i="7"/>
  <c r="BU76" i="7"/>
  <c r="BV76" i="7"/>
  <c r="BW76" i="7"/>
  <c r="BX76" i="7"/>
  <c r="BI76" i="7"/>
  <c r="R76" i="7"/>
  <c r="BI74" i="7"/>
  <c r="R74" i="7"/>
  <c r="P70" i="7"/>
  <c r="I70" i="7"/>
  <c r="I69" i="7"/>
  <c r="P68" i="7"/>
  <c r="I68" i="7"/>
  <c r="P67" i="7"/>
  <c r="P66" i="7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<sst xmlns="http://schemas.openxmlformats.org/spreadsheetml/2006/main" count="4583" uniqueCount="300">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</sst>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vertical="center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1" fontId="5" fillId="8" borderId="4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53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817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188545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676274</xdr:colOff>
      <xdr:row>68</xdr:row>
      <xdr:rowOff>207432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256276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982200"/>
          <a:ext cx="2036232" cy="683844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237065</xdr:rowOff>
    </xdr:to>
    <xdr:pic>
      <xdr:nvPicPr>
        <xdr:cNvPr id="4" name="Picture 3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137743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4071600"/>
          <a:ext cx="2036232" cy="683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676274</xdr:colOff>
      <xdr:row>68</xdr:row>
      <xdr:rowOff>207432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256276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982200"/>
          <a:ext cx="2036232" cy="683844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237065</xdr:rowOff>
    </xdr:to>
    <xdr:pic>
      <xdr:nvPicPr>
        <xdr:cNvPr id="4" name="Picture 3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137743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4071600"/>
          <a:ext cx="2036232" cy="683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baseColWidth="10" defaultColWidth="8.83203125" defaultRowHeight="14" x14ac:dyDescent="0"/>
  <cols>
    <col min="1" max="1" width="8.83203125" style="1"/>
    <col min="2" max="2" width="4.33203125" style="1" customWidth="1"/>
    <col min="3" max="3" width="136.83203125" style="1" customWidth="1"/>
    <col min="4" max="4" width="24.83203125" style="1" customWidth="1"/>
    <col min="5" max="5" width="4.5" style="1" customWidth="1"/>
    <col min="6" max="13" width="12.1640625" style="1" customWidth="1"/>
    <col min="14" max="15" width="8.5" style="1" customWidth="1"/>
    <col min="16" max="16" width="9.5" style="2" customWidth="1"/>
    <col min="17" max="17" width="9.33203125" style="2" customWidth="1"/>
    <col min="18" max="21" width="6.6640625" style="2" customWidth="1"/>
    <col min="22" max="23" width="7.6640625" style="3" customWidth="1"/>
    <col min="24" max="25" width="7.5" style="2" customWidth="1"/>
    <col min="26" max="26" width="6" style="2" customWidth="1"/>
    <col min="27" max="27" width="10.83203125" style="2" customWidth="1"/>
    <col min="28" max="28" width="4.33203125" style="2" customWidth="1"/>
    <col min="29" max="31" width="8.1640625" style="2" customWidth="1"/>
    <col min="32" max="32" width="11.5" style="2" customWidth="1"/>
    <col min="33" max="34" width="4.33203125" style="2" customWidth="1"/>
    <col min="35" max="16384" width="8.8320312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7" customHeight="1">
      <c r="A2" s="81"/>
      <c r="B2" s="56"/>
      <c r="C2" s="127" t="s">
        <v>265</v>
      </c>
      <c r="D2" s="127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" customHeight="1" thickBot="1">
      <c r="A3" s="89"/>
      <c r="B3" s="90"/>
      <c r="C3" s="128" t="s">
        <v>266</v>
      </c>
      <c r="D3" s="128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" customHeight="1">
      <c r="A4" s="89"/>
      <c r="B4" s="90"/>
      <c r="C4" s="125" t="s">
        <v>285</v>
      </c>
      <c r="D4" s="126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" customHeight="1">
      <c r="A5" s="89"/>
      <c r="B5" s="90"/>
      <c r="C5" s="129" t="s">
        <v>286</v>
      </c>
      <c r="D5" s="130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" customHeight="1">
      <c r="A6" s="89"/>
      <c r="B6" s="90"/>
      <c r="C6" s="131" t="s">
        <v>269</v>
      </c>
      <c r="D6" s="132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" customHeight="1">
      <c r="A7" s="89"/>
      <c r="B7" s="90"/>
      <c r="C7" s="131" t="s">
        <v>270</v>
      </c>
      <c r="D7" s="132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" customHeight="1" thickBot="1">
      <c r="A8" s="89"/>
      <c r="B8" s="90"/>
      <c r="C8" s="123" t="s">
        <v>267</v>
      </c>
      <c r="D8" s="124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" customHeight="1">
      <c r="A9" s="89"/>
      <c r="B9" s="90"/>
      <c r="C9" s="125" t="s">
        <v>268</v>
      </c>
      <c r="D9" s="126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18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18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18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138" t="s">
        <v>282</v>
      </c>
      <c r="E13" s="90"/>
      <c r="F13" s="89"/>
      <c r="G13" s="89"/>
      <c r="H13" s="89"/>
    </row>
    <row r="14" spans="1:34" s="103" customFormat="1" ht="19" thickBot="1">
      <c r="A14" s="100"/>
      <c r="B14" s="101"/>
      <c r="C14" s="102" t="s">
        <v>167</v>
      </c>
      <c r="D14" s="139"/>
      <c r="E14" s="101"/>
      <c r="F14" s="100"/>
      <c r="G14" s="100"/>
      <c r="H14" s="100"/>
    </row>
    <row r="15" spans="1:34" s="91" customFormat="1" ht="20" customHeight="1" thickBot="1">
      <c r="A15" s="89"/>
      <c r="B15" s="90"/>
      <c r="C15" s="125" t="s">
        <v>271</v>
      </c>
      <c r="D15" s="126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18">
      <c r="A16" s="104"/>
      <c r="B16" s="105"/>
      <c r="C16" s="106" t="s">
        <v>277</v>
      </c>
      <c r="D16" s="135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18">
      <c r="A17" s="104"/>
      <c r="B17" s="105"/>
      <c r="C17" s="110" t="s">
        <v>276</v>
      </c>
      <c r="D17" s="136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18">
      <c r="A18" s="104"/>
      <c r="B18" s="105"/>
      <c r="C18" s="110" t="s">
        <v>278</v>
      </c>
      <c r="D18" s="136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18">
      <c r="A19" s="100"/>
      <c r="B19" s="101"/>
      <c r="C19" s="110" t="s">
        <v>168</v>
      </c>
      <c r="D19" s="136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18">
      <c r="A20" s="100"/>
      <c r="B20" s="101"/>
      <c r="C20" s="110" t="s">
        <v>284</v>
      </c>
      <c r="D20" s="136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18">
      <c r="A21" s="100"/>
      <c r="B21" s="101"/>
      <c r="C21" s="110" t="s">
        <v>106</v>
      </c>
      <c r="D21" s="136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19" thickBot="1">
      <c r="A22" s="113"/>
      <c r="B22" s="114"/>
      <c r="C22" s="115" t="s">
        <v>275</v>
      </c>
      <c r="D22" s="137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" customHeight="1">
      <c r="A23" s="89"/>
      <c r="B23" s="90"/>
      <c r="C23" s="125" t="s">
        <v>272</v>
      </c>
      <c r="D23" s="126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" customHeight="1">
      <c r="A24" s="89"/>
      <c r="B24" s="90"/>
      <c r="C24" s="133" t="s">
        <v>287</v>
      </c>
      <c r="D24" s="134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" customHeight="1">
      <c r="A25" s="89"/>
      <c r="B25" s="90"/>
      <c r="C25" s="133" t="s">
        <v>273</v>
      </c>
      <c r="D25" s="134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opLeftCell="A63" zoomScale="70" zoomScaleNormal="70" zoomScalePageLayoutView="70" workbookViewId="0">
      <selection activeCell="U99" sqref="U99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8.5" style="4" customWidth="1"/>
    <col min="5" max="5" width="12.6640625" style="4" customWidth="1"/>
    <col min="6" max="6" width="14.6640625" style="4" customWidth="1"/>
    <col min="7" max="7" width="16.1640625" style="4" customWidth="1"/>
    <col min="8" max="9" width="15.1640625" style="4" customWidth="1"/>
    <col min="10" max="12" width="18.6640625" style="4" customWidth="1"/>
    <col min="13" max="14" width="18.6640625" style="4" hidden="1" customWidth="1"/>
    <col min="15" max="15" width="10.33203125" style="4" customWidth="1"/>
    <col min="16" max="17" width="9.33203125" style="231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7" width="8.1640625" style="5" customWidth="1"/>
    <col min="88" max="88" width="8.83203125" style="5" customWidth="1"/>
    <col min="89" max="92" width="12.33203125" style="5" customWidth="1"/>
    <col min="93" max="94" width="4.33203125" style="5" customWidth="1"/>
    <col min="95" max="16384" width="8.83203125" style="4"/>
  </cols>
  <sheetData>
    <row r="1" spans="1:68" s="212" customFormat="1" ht="31" hidden="1" customHeight="1" outlineLevel="1">
      <c r="A1" s="212" t="s">
        <v>290</v>
      </c>
      <c r="B1" s="213" t="s">
        <v>75</v>
      </c>
      <c r="C1" s="214" t="s">
        <v>40</v>
      </c>
      <c r="D1" s="214" t="s">
        <v>43</v>
      </c>
      <c r="E1" s="45" t="s">
        <v>44</v>
      </c>
      <c r="F1" s="45" t="s">
        <v>174</v>
      </c>
      <c r="G1" s="45" t="s">
        <v>175</v>
      </c>
      <c r="H1" s="215" t="s">
        <v>42</v>
      </c>
      <c r="I1" s="215" t="s">
        <v>41</v>
      </c>
      <c r="J1" s="215" t="s">
        <v>45</v>
      </c>
      <c r="K1" s="215" t="s">
        <v>8</v>
      </c>
      <c r="M1" s="213" t="s">
        <v>47</v>
      </c>
      <c r="N1" s="213"/>
      <c r="O1" s="216"/>
      <c r="P1" s="217"/>
      <c r="Q1" s="217"/>
      <c r="R1" s="213" t="s">
        <v>16</v>
      </c>
      <c r="S1" s="218" t="s">
        <v>147</v>
      </c>
      <c r="T1" s="216" t="s">
        <v>94</v>
      </c>
      <c r="U1" s="216" t="s">
        <v>95</v>
      </c>
      <c r="V1" s="216" t="s">
        <v>177</v>
      </c>
      <c r="W1" s="216" t="s">
        <v>176</v>
      </c>
      <c r="X1" s="216" t="s">
        <v>149</v>
      </c>
      <c r="Y1" s="216" t="s">
        <v>148</v>
      </c>
      <c r="Z1" s="216" t="s">
        <v>150</v>
      </c>
      <c r="AA1" s="213"/>
      <c r="AB1" s="213" t="s">
        <v>17</v>
      </c>
      <c r="AC1" s="216" t="s">
        <v>146</v>
      </c>
      <c r="AD1" s="216" t="s">
        <v>94</v>
      </c>
      <c r="AE1" s="216" t="s">
        <v>95</v>
      </c>
      <c r="AF1" s="216" t="s">
        <v>177</v>
      </c>
      <c r="AG1" s="216" t="s">
        <v>176</v>
      </c>
      <c r="AH1" s="216" t="s">
        <v>149</v>
      </c>
      <c r="AI1" s="216" t="s">
        <v>148</v>
      </c>
      <c r="AJ1" s="216" t="s">
        <v>150</v>
      </c>
      <c r="AK1" s="216" t="s">
        <v>151</v>
      </c>
      <c r="AL1" s="213"/>
      <c r="AM1" s="213" t="s">
        <v>21</v>
      </c>
      <c r="AN1" s="213"/>
      <c r="AO1" s="213"/>
      <c r="AP1" s="213" t="s">
        <v>189</v>
      </c>
      <c r="AQ1" s="213" t="s">
        <v>29</v>
      </c>
      <c r="AR1" s="42"/>
      <c r="AS1" s="42"/>
      <c r="AT1" s="42"/>
      <c r="AU1" s="219" t="s">
        <v>255</v>
      </c>
      <c r="AV1" s="220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" hidden="1" outlineLevel="1">
      <c r="A2" s="221">
        <v>80</v>
      </c>
      <c r="B2" s="222" t="s">
        <v>119</v>
      </c>
      <c r="C2" s="223">
        <v>70</v>
      </c>
      <c r="D2" s="224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225" t="s">
        <v>39</v>
      </c>
      <c r="N2" s="39">
        <v>1.7</v>
      </c>
      <c r="O2" s="39"/>
      <c r="P2" s="226"/>
      <c r="Q2" s="226"/>
      <c r="R2" s="227" t="s">
        <v>173</v>
      </c>
      <c r="S2" s="227"/>
      <c r="T2" s="227"/>
      <c r="U2" s="227"/>
      <c r="V2" s="227"/>
      <c r="W2" s="227"/>
      <c r="X2" s="227"/>
      <c r="Y2" s="227"/>
      <c r="Z2" s="227"/>
      <c r="AA2" s="228"/>
      <c r="AB2" s="227" t="s">
        <v>173</v>
      </c>
      <c r="AC2" s="227"/>
      <c r="AD2" s="227"/>
      <c r="AE2" s="227"/>
      <c r="AF2" s="227"/>
      <c r="AG2" s="227"/>
      <c r="AH2" s="227"/>
      <c r="AI2" s="227"/>
      <c r="AJ2" s="227"/>
      <c r="AK2" s="22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221">
        <v>75</v>
      </c>
      <c r="B3" s="222" t="s">
        <v>158</v>
      </c>
      <c r="C3" s="223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225" t="s">
        <v>38</v>
      </c>
      <c r="N3" s="39">
        <v>1.4</v>
      </c>
      <c r="O3" s="39"/>
      <c r="P3" s="226"/>
      <c r="Q3" s="226"/>
      <c r="R3" s="229" t="s">
        <v>67</v>
      </c>
      <c r="S3" s="23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22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225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221">
        <v>85</v>
      </c>
      <c r="B4" s="222" t="s">
        <v>34</v>
      </c>
      <c r="C4" s="223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225" t="s">
        <v>10</v>
      </c>
      <c r="N4" s="39">
        <v>1</v>
      </c>
      <c r="O4" s="39"/>
      <c r="P4" s="226"/>
      <c r="Q4" s="226"/>
      <c r="R4" s="229" t="s">
        <v>178</v>
      </c>
      <c r="S4" s="23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22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225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221">
        <v>70</v>
      </c>
      <c r="B5" s="222" t="s">
        <v>120</v>
      </c>
      <c r="C5" s="223">
        <v>65</v>
      </c>
      <c r="D5" s="224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225" t="s">
        <v>11</v>
      </c>
      <c r="N5" s="224">
        <v>0.6</v>
      </c>
      <c r="P5" s="231"/>
      <c r="Q5" s="226"/>
      <c r="R5" s="229" t="s">
        <v>53</v>
      </c>
      <c r="S5" s="23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22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225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221">
        <v>65</v>
      </c>
      <c r="B6" s="222" t="s">
        <v>159</v>
      </c>
      <c r="C6" s="223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231"/>
      <c r="Q6" s="226"/>
      <c r="R6" s="229" t="s">
        <v>54</v>
      </c>
      <c r="S6" s="23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22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225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" hidden="1" customHeight="1" outlineLevel="1">
      <c r="A7" s="221">
        <v>75</v>
      </c>
      <c r="B7" s="222" t="s">
        <v>35</v>
      </c>
      <c r="C7" s="223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229" t="s">
        <v>9</v>
      </c>
      <c r="N7" s="232" t="s">
        <v>187</v>
      </c>
      <c r="O7" s="39" t="s">
        <v>188</v>
      </c>
      <c r="P7" s="231"/>
      <c r="Q7" s="233"/>
      <c r="R7" s="229" t="s">
        <v>68</v>
      </c>
      <c r="S7" s="23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22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225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221">
        <v>60</v>
      </c>
      <c r="B8" s="222" t="s">
        <v>121</v>
      </c>
      <c r="C8" s="223">
        <v>55</v>
      </c>
      <c r="D8" s="224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225" t="s">
        <v>116</v>
      </c>
      <c r="N8" s="234">
        <v>2</v>
      </c>
      <c r="O8" s="223">
        <v>2.5</v>
      </c>
      <c r="P8" s="231"/>
      <c r="Q8" s="235"/>
      <c r="R8" s="229" t="s">
        <v>13</v>
      </c>
      <c r="S8" s="23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23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225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221">
        <v>55</v>
      </c>
      <c r="B9" s="222" t="s">
        <v>160</v>
      </c>
      <c r="C9" s="223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225" t="s">
        <v>118</v>
      </c>
      <c r="N9" s="237">
        <v>1</v>
      </c>
      <c r="O9" s="39">
        <v>1</v>
      </c>
      <c r="P9" s="231"/>
      <c r="Q9" s="235"/>
      <c r="R9" s="229" t="s">
        <v>102</v>
      </c>
      <c r="S9" s="23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22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225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221">
        <v>65</v>
      </c>
      <c r="B10" s="222" t="s">
        <v>36</v>
      </c>
      <c r="C10" s="223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225" t="s">
        <v>117</v>
      </c>
      <c r="N10" s="237">
        <v>0.4</v>
      </c>
      <c r="O10" s="39">
        <v>0.4</v>
      </c>
      <c r="P10" s="231"/>
      <c r="Q10" s="235"/>
      <c r="R10" s="229" t="s">
        <v>66</v>
      </c>
      <c r="S10" s="23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229" t="s">
        <v>279</v>
      </c>
      <c r="AC10" s="223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225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221">
        <v>30</v>
      </c>
      <c r="B11" s="222" t="s">
        <v>37</v>
      </c>
      <c r="C11" s="223">
        <v>30</v>
      </c>
      <c r="D11" s="238">
        <v>40</v>
      </c>
      <c r="E11" s="23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239" t="s">
        <v>256</v>
      </c>
      <c r="N11" s="240">
        <v>0.67</v>
      </c>
      <c r="O11" s="241">
        <v>0.5</v>
      </c>
      <c r="P11" s="231"/>
      <c r="Q11" s="235"/>
      <c r="R11" s="242" t="s">
        <v>50</v>
      </c>
      <c r="S11" s="23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22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225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232" t="s">
        <v>203</v>
      </c>
      <c r="D12" s="39"/>
      <c r="E12" s="39"/>
      <c r="F12" s="39"/>
      <c r="G12" s="39"/>
      <c r="H12" s="39"/>
      <c r="I12" s="46"/>
      <c r="J12" s="39"/>
      <c r="K12" s="39"/>
      <c r="M12" s="243" t="s">
        <v>50</v>
      </c>
      <c r="N12" s="237">
        <v>1</v>
      </c>
      <c r="O12" s="39">
        <v>1</v>
      </c>
      <c r="P12" s="231"/>
      <c r="Q12" s="226"/>
      <c r="R12" s="229" t="s">
        <v>62</v>
      </c>
      <c r="S12" s="23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24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" hidden="1" customHeight="1" outlineLevel="1">
      <c r="B13" s="225" t="s">
        <v>40</v>
      </c>
      <c r="C13" s="39">
        <v>2</v>
      </c>
      <c r="D13" s="39"/>
      <c r="E13" s="232" t="s">
        <v>190</v>
      </c>
      <c r="F13" s="39"/>
      <c r="G13" s="39"/>
      <c r="H13" s="39"/>
      <c r="I13" s="39"/>
      <c r="J13" s="39"/>
      <c r="K13" s="39"/>
      <c r="M13" s="229" t="s">
        <v>48</v>
      </c>
      <c r="N13" s="232" t="s">
        <v>187</v>
      </c>
      <c r="O13" s="39" t="s">
        <v>188</v>
      </c>
      <c r="P13" s="231"/>
      <c r="Q13" s="233"/>
      <c r="R13" s="229" t="s">
        <v>59</v>
      </c>
      <c r="S13" s="23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229" t="s">
        <v>64</v>
      </c>
      <c r="AC13" s="223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225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243" t="s">
        <v>108</v>
      </c>
      <c r="N14" s="224">
        <v>0.65</v>
      </c>
      <c r="O14" s="46">
        <v>0.8</v>
      </c>
      <c r="P14" s="231"/>
      <c r="Q14" s="226"/>
      <c r="R14" s="229" t="s">
        <v>69</v>
      </c>
      <c r="S14" s="245">
        <v>40</v>
      </c>
      <c r="T14" s="223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229" t="s">
        <v>145</v>
      </c>
      <c r="AC14" s="223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225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225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225" t="s">
        <v>51</v>
      </c>
      <c r="N15" s="39">
        <v>1</v>
      </c>
      <c r="O15" s="39">
        <v>1</v>
      </c>
      <c r="P15" s="231"/>
      <c r="Q15" s="226"/>
      <c r="R15" s="229" t="s">
        <v>60</v>
      </c>
      <c r="S15" s="23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22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225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246" t="s">
        <v>260</v>
      </c>
      <c r="N16" s="46">
        <v>1.4</v>
      </c>
      <c r="O16" s="46" t="s">
        <v>109</v>
      </c>
      <c r="P16" s="226"/>
      <c r="Q16" s="226"/>
      <c r="R16" s="229" t="s">
        <v>61</v>
      </c>
      <c r="S16" s="23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22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225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247" t="s">
        <v>262</v>
      </c>
      <c r="N17" s="248">
        <v>1.1499999999999999</v>
      </c>
      <c r="O17" s="249" t="s">
        <v>109</v>
      </c>
      <c r="P17" s="226"/>
      <c r="Q17" s="226"/>
      <c r="R17" s="229" t="s">
        <v>70</v>
      </c>
      <c r="S17" s="23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22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225"/>
      <c r="AO17" s="25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225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251" t="s">
        <v>261</v>
      </c>
      <c r="N18" s="249">
        <v>1.25</v>
      </c>
      <c r="O18" s="249" t="s">
        <v>109</v>
      </c>
      <c r="P18" s="226"/>
      <c r="Q18" s="226"/>
      <c r="R18" s="229" t="s">
        <v>172</v>
      </c>
      <c r="S18" s="23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24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252" t="s">
        <v>294</v>
      </c>
      <c r="AO18" s="25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225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247" t="s">
        <v>263</v>
      </c>
      <c r="N19" s="249">
        <v>1.4</v>
      </c>
      <c r="O19" s="249" t="s">
        <v>109</v>
      </c>
      <c r="P19" s="226"/>
      <c r="Q19" s="226"/>
      <c r="R19" s="229" t="s">
        <v>124</v>
      </c>
      <c r="S19" s="25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24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225" t="s">
        <v>24</v>
      </c>
      <c r="AO19" s="25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6" hidden="1" customHeight="1" outlineLevel="1">
      <c r="B20" s="225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226"/>
      <c r="Q20" s="226"/>
      <c r="R20" s="229" t="s">
        <v>125</v>
      </c>
      <c r="S20" s="25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24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225" t="s">
        <v>32</v>
      </c>
      <c r="AO20" s="25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225" t="s">
        <v>8</v>
      </c>
      <c r="C21" s="39">
        <v>10</v>
      </c>
      <c r="E21" s="255" t="s">
        <v>50</v>
      </c>
      <c r="F21" s="39"/>
      <c r="G21" s="39"/>
      <c r="H21" s="39"/>
      <c r="I21" s="39"/>
      <c r="J21" s="39"/>
      <c r="K21" s="39"/>
      <c r="P21" s="231"/>
      <c r="Q21" s="231"/>
      <c r="R21" s="242" t="s">
        <v>50</v>
      </c>
      <c r="S21" s="23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24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225" t="s">
        <v>28</v>
      </c>
      <c r="AO21" s="25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231"/>
      <c r="Q22" s="231"/>
      <c r="S22" s="256"/>
      <c r="AB22" s="24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225" t="s">
        <v>33</v>
      </c>
      <c r="AO22" s="25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 outlineLevel="1">
      <c r="F23" s="39"/>
      <c r="G23" s="39"/>
      <c r="H23" s="39"/>
      <c r="I23" s="39"/>
      <c r="J23" s="39"/>
      <c r="K23" s="39"/>
      <c r="P23" s="231"/>
      <c r="Q23" s="231"/>
      <c r="S23" s="256"/>
      <c r="AB23" s="24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225" t="s">
        <v>15</v>
      </c>
      <c r="AO23" s="25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5" hidden="1" customHeight="1" outlineLevel="1">
      <c r="B24" s="244" t="s">
        <v>181</v>
      </c>
      <c r="F24" s="39"/>
      <c r="G24" s="39"/>
      <c r="H24" s="39"/>
      <c r="I24" s="39"/>
      <c r="J24" s="39"/>
      <c r="K24" s="39"/>
      <c r="M24" s="257">
        <v>2018</v>
      </c>
      <c r="N24" s="257"/>
      <c r="O24" s="257"/>
      <c r="P24" s="231"/>
      <c r="Q24" s="231"/>
      <c r="S24" s="256"/>
      <c r="AM24" s="225"/>
      <c r="AO24" s="25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258" t="s">
        <v>47</v>
      </c>
      <c r="N25" s="258"/>
      <c r="O25" s="259"/>
      <c r="P25" s="231"/>
      <c r="Q25" s="231"/>
      <c r="S25" s="256"/>
      <c r="AM25" s="225"/>
      <c r="AO25" s="225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39"/>
      <c r="G26" s="39"/>
      <c r="H26" s="39"/>
      <c r="I26" s="39"/>
      <c r="J26" s="39"/>
      <c r="K26" s="39"/>
      <c r="M26" s="260" t="s">
        <v>39</v>
      </c>
      <c r="N26" s="261">
        <v>1.7</v>
      </c>
      <c r="O26" s="261"/>
      <c r="P26" s="231"/>
      <c r="Q26" s="231"/>
      <c r="S26" s="256"/>
      <c r="AB26" s="262" t="s">
        <v>182</v>
      </c>
      <c r="AC26" s="262"/>
      <c r="AD26" s="262"/>
      <c r="AE26" s="262"/>
      <c r="AF26" s="262"/>
      <c r="AG26" s="262"/>
      <c r="AH26" s="262"/>
      <c r="AI26" s="262"/>
      <c r="AJ26" s="262"/>
      <c r="AK26" s="262"/>
      <c r="AM26" s="25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" hidden="1" outlineLevel="1">
      <c r="B27" s="4" t="s">
        <v>293</v>
      </c>
      <c r="F27" s="39"/>
      <c r="G27" s="39"/>
      <c r="H27" s="229" t="s">
        <v>58</v>
      </c>
      <c r="I27" s="39"/>
      <c r="J27" s="229"/>
      <c r="K27" s="39"/>
      <c r="M27" s="260" t="s">
        <v>38</v>
      </c>
      <c r="N27" s="261">
        <v>1.4</v>
      </c>
      <c r="O27" s="261"/>
      <c r="P27" s="231"/>
      <c r="Q27" s="231"/>
      <c r="R27" s="227" t="s">
        <v>182</v>
      </c>
      <c r="S27" s="227"/>
      <c r="T27" s="227"/>
      <c r="U27" s="227"/>
      <c r="V27" s="227"/>
      <c r="W27" s="227"/>
      <c r="X27" s="227"/>
      <c r="Y27" s="227"/>
      <c r="Z27" s="227"/>
      <c r="AB27" s="229" t="s">
        <v>17</v>
      </c>
      <c r="AC27" s="232" t="s">
        <v>146</v>
      </c>
      <c r="AD27" s="232" t="s">
        <v>94</v>
      </c>
      <c r="AE27" s="232" t="s">
        <v>95</v>
      </c>
      <c r="AF27" s="232" t="s">
        <v>177</v>
      </c>
      <c r="AG27" s="232" t="s">
        <v>176</v>
      </c>
      <c r="AH27" s="232" t="s">
        <v>149</v>
      </c>
      <c r="AI27" s="232" t="s">
        <v>148</v>
      </c>
      <c r="AJ27" s="232" t="s">
        <v>150</v>
      </c>
      <c r="AK27" s="232" t="s">
        <v>151</v>
      </c>
      <c r="AM27" s="225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39"/>
      <c r="G28" s="39"/>
      <c r="H28" s="229" t="s">
        <v>55</v>
      </c>
      <c r="I28" s="39"/>
      <c r="J28" s="229" t="s">
        <v>57</v>
      </c>
      <c r="K28" s="39"/>
      <c r="M28" s="260" t="s">
        <v>10</v>
      </c>
      <c r="N28" s="261">
        <v>1</v>
      </c>
      <c r="O28" s="261"/>
      <c r="P28" s="231"/>
      <c r="Q28" s="231"/>
      <c r="R28" s="229" t="s">
        <v>16</v>
      </c>
      <c r="S28" s="263" t="s">
        <v>147</v>
      </c>
      <c r="T28" s="264" t="s">
        <v>94</v>
      </c>
      <c r="U28" s="264" t="s">
        <v>95</v>
      </c>
      <c r="V28" s="232" t="s">
        <v>177</v>
      </c>
      <c r="W28" s="232" t="s">
        <v>176</v>
      </c>
      <c r="X28" s="232" t="s">
        <v>149</v>
      </c>
      <c r="Y28" s="232" t="s">
        <v>148</v>
      </c>
      <c r="Z28" s="232" t="s">
        <v>150</v>
      </c>
      <c r="AB28" s="22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225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39"/>
      <c r="G29" s="39"/>
      <c r="H29" s="229" t="s">
        <v>79</v>
      </c>
      <c r="I29" s="39"/>
      <c r="J29" s="229" t="s">
        <v>55</v>
      </c>
      <c r="K29" s="39"/>
      <c r="M29" s="260" t="s">
        <v>11</v>
      </c>
      <c r="N29" s="261">
        <v>0.65</v>
      </c>
      <c r="O29" s="257"/>
      <c r="P29" s="231"/>
      <c r="Q29" s="231"/>
      <c r="R29" s="229" t="s">
        <v>67</v>
      </c>
      <c r="S29" s="254" t="s">
        <v>109</v>
      </c>
      <c r="T29" s="238">
        <v>15</v>
      </c>
      <c r="U29" s="23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22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225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39"/>
      <c r="G30" s="39"/>
      <c r="H30" s="229" t="s">
        <v>56</v>
      </c>
      <c r="I30" s="39"/>
      <c r="J30" s="229" t="s">
        <v>186</v>
      </c>
      <c r="K30" s="39"/>
      <c r="M30" s="261"/>
      <c r="N30" s="261"/>
      <c r="O30" s="257"/>
      <c r="P30" s="231"/>
      <c r="Q30" s="231"/>
      <c r="R30" s="229" t="s">
        <v>178</v>
      </c>
      <c r="S30" s="254" t="s">
        <v>109</v>
      </c>
      <c r="T30" s="238">
        <v>18</v>
      </c>
      <c r="U30" s="23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22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225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39"/>
      <c r="G31" s="39"/>
      <c r="H31" s="236" t="s">
        <v>214</v>
      </c>
      <c r="I31" s="39"/>
      <c r="J31" s="229" t="s">
        <v>52</v>
      </c>
      <c r="K31" s="39"/>
      <c r="M31" s="265" t="s">
        <v>9</v>
      </c>
      <c r="N31" s="266" t="s">
        <v>187</v>
      </c>
      <c r="O31" s="261" t="s">
        <v>188</v>
      </c>
      <c r="P31" s="231"/>
      <c r="Q31" s="231"/>
      <c r="R31" s="229" t="s">
        <v>53</v>
      </c>
      <c r="S31" s="254">
        <v>15</v>
      </c>
      <c r="T31" s="238">
        <v>20</v>
      </c>
      <c r="U31" s="23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22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225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39"/>
      <c r="G32" s="39"/>
      <c r="H32" s="229" t="s">
        <v>123</v>
      </c>
      <c r="I32" s="39"/>
      <c r="J32" s="229" t="s">
        <v>122</v>
      </c>
      <c r="K32" s="39"/>
      <c r="M32" s="260" t="s">
        <v>116</v>
      </c>
      <c r="N32" s="267">
        <v>1.8</v>
      </c>
      <c r="O32" s="261">
        <v>2.2999999999999998</v>
      </c>
      <c r="P32" s="231"/>
      <c r="Q32" s="231"/>
      <c r="R32" s="229" t="s">
        <v>54</v>
      </c>
      <c r="S32" s="268">
        <v>4</v>
      </c>
      <c r="T32" s="238">
        <v>6</v>
      </c>
      <c r="U32" s="23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22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225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39"/>
      <c r="G33" s="39"/>
      <c r="H33" s="229" t="s">
        <v>279</v>
      </c>
      <c r="I33" s="39"/>
      <c r="J33" s="229" t="s">
        <v>186</v>
      </c>
      <c r="K33" s="39"/>
      <c r="M33" s="260" t="s">
        <v>118</v>
      </c>
      <c r="N33" s="267">
        <v>1</v>
      </c>
      <c r="O33" s="261">
        <v>1</v>
      </c>
      <c r="R33" s="229" t="s">
        <v>68</v>
      </c>
      <c r="S33" s="254" t="s">
        <v>109</v>
      </c>
      <c r="T33" s="238" t="s">
        <v>109</v>
      </c>
      <c r="U33" s="23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22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225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269"/>
      <c r="C34" s="4"/>
      <c r="D34" s="39"/>
      <c r="F34" s="39"/>
      <c r="G34" s="39"/>
      <c r="H34" s="229" t="s">
        <v>52</v>
      </c>
      <c r="I34" s="39"/>
      <c r="J34" s="244" t="s">
        <v>113</v>
      </c>
      <c r="K34" s="39"/>
      <c r="M34" s="260" t="s">
        <v>117</v>
      </c>
      <c r="N34" s="267">
        <v>0.6</v>
      </c>
      <c r="O34" s="261">
        <v>0.6</v>
      </c>
      <c r="R34" s="229" t="s">
        <v>13</v>
      </c>
      <c r="S34" s="254" t="s">
        <v>109</v>
      </c>
      <c r="T34" s="238" t="s">
        <v>109</v>
      </c>
      <c r="U34" s="23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22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225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244"/>
      <c r="C35" s="4"/>
      <c r="D35" s="39"/>
      <c r="F35" s="39"/>
      <c r="G35" s="39"/>
      <c r="H35" s="244" t="s">
        <v>65</v>
      </c>
      <c r="I35" s="39"/>
      <c r="J35" s="244" t="s">
        <v>206</v>
      </c>
      <c r="K35" s="39"/>
      <c r="M35" s="270" t="s">
        <v>50</v>
      </c>
      <c r="N35" s="267">
        <v>1</v>
      </c>
      <c r="O35" s="261">
        <v>1</v>
      </c>
      <c r="R35" s="229" t="s">
        <v>102</v>
      </c>
      <c r="S35" s="254" t="s">
        <v>109</v>
      </c>
      <c r="T35" s="238" t="s">
        <v>109</v>
      </c>
      <c r="U35" s="23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22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225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244"/>
      <c r="C36" s="4"/>
      <c r="D36" s="39"/>
      <c r="F36" s="39"/>
      <c r="G36" s="39"/>
      <c r="H36" s="229" t="s">
        <v>64</v>
      </c>
      <c r="I36" s="39"/>
      <c r="J36" s="244" t="s">
        <v>63</v>
      </c>
      <c r="K36" s="39"/>
      <c r="M36" s="261"/>
      <c r="N36" s="261"/>
      <c r="O36" s="257"/>
      <c r="R36" s="229" t="s">
        <v>66</v>
      </c>
      <c r="S36" s="254" t="s">
        <v>109</v>
      </c>
      <c r="T36" s="238" t="s">
        <v>109</v>
      </c>
      <c r="U36" s="23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22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244"/>
      <c r="C37" s="4"/>
      <c r="D37" s="39"/>
      <c r="F37" s="39"/>
      <c r="G37" s="39"/>
      <c r="H37" s="229" t="s">
        <v>145</v>
      </c>
      <c r="I37" s="39"/>
      <c r="J37" s="242" t="s">
        <v>50</v>
      </c>
      <c r="K37" s="39"/>
      <c r="M37" s="265" t="s">
        <v>48</v>
      </c>
      <c r="N37" s="266" t="s">
        <v>187</v>
      </c>
      <c r="O37" s="261" t="s">
        <v>188</v>
      </c>
      <c r="R37" s="242" t="s">
        <v>50</v>
      </c>
      <c r="S37" s="254">
        <v>0</v>
      </c>
      <c r="T37" s="238">
        <v>0</v>
      </c>
      <c r="U37" s="23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24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271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244"/>
      <c r="C38" s="4"/>
      <c r="D38" s="39"/>
      <c r="F38" s="39"/>
      <c r="G38" s="39"/>
      <c r="H38" s="229" t="s">
        <v>103</v>
      </c>
      <c r="I38" s="39"/>
      <c r="J38" s="229"/>
      <c r="K38" s="39"/>
      <c r="M38" s="270" t="s">
        <v>108</v>
      </c>
      <c r="N38" s="261">
        <v>0.7</v>
      </c>
      <c r="O38" s="261">
        <v>0.8</v>
      </c>
      <c r="R38" s="229" t="s">
        <v>62</v>
      </c>
      <c r="S38" s="272">
        <v>8</v>
      </c>
      <c r="T38" s="221">
        <v>25</v>
      </c>
      <c r="U38" s="221">
        <v>25</v>
      </c>
      <c r="V38" s="221">
        <v>25</v>
      </c>
      <c r="W38" s="221">
        <v>25</v>
      </c>
      <c r="X38" s="221">
        <v>25</v>
      </c>
      <c r="Y38" s="46" t="s">
        <v>109</v>
      </c>
      <c r="Z38" s="46" t="s">
        <v>109</v>
      </c>
      <c r="AB38" s="22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252" t="s">
        <v>297</v>
      </c>
      <c r="AN38" s="273" t="s">
        <v>298</v>
      </c>
      <c r="AO38" s="229"/>
      <c r="AW38" s="271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244"/>
      <c r="C39" s="4"/>
      <c r="D39" s="39"/>
      <c r="F39" s="39"/>
      <c r="G39" s="39"/>
      <c r="H39" s="229" t="s">
        <v>122</v>
      </c>
      <c r="I39" s="39"/>
      <c r="J39" s="229"/>
      <c r="K39" s="39"/>
      <c r="M39" s="260" t="s">
        <v>51</v>
      </c>
      <c r="N39" s="261">
        <v>1</v>
      </c>
      <c r="O39" s="261">
        <v>1</v>
      </c>
      <c r="R39" s="229" t="s">
        <v>59</v>
      </c>
      <c r="S39" s="230">
        <v>20</v>
      </c>
      <c r="T39" s="221">
        <v>40</v>
      </c>
      <c r="U39" s="221">
        <v>40</v>
      </c>
      <c r="V39" s="221">
        <v>40</v>
      </c>
      <c r="W39" s="221">
        <v>40</v>
      </c>
      <c r="X39" s="221">
        <v>40</v>
      </c>
      <c r="Y39" s="46" t="s">
        <v>109</v>
      </c>
      <c r="Z39" s="46">
        <v>60</v>
      </c>
      <c r="AB39" s="22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271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244"/>
      <c r="C40" s="4"/>
      <c r="D40" s="39"/>
      <c r="F40" s="39"/>
      <c r="G40" s="39"/>
      <c r="H40" s="229" t="s">
        <v>31</v>
      </c>
      <c r="I40" s="39"/>
      <c r="J40" s="229"/>
      <c r="K40" s="39"/>
      <c r="M40" s="260" t="s">
        <v>260</v>
      </c>
      <c r="N40" s="261">
        <v>1.4</v>
      </c>
      <c r="O40" s="261" t="s">
        <v>109</v>
      </c>
      <c r="R40" s="229" t="s">
        <v>69</v>
      </c>
      <c r="S40" s="24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22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271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244" t="s">
        <v>204</v>
      </c>
      <c r="I41" s="39"/>
      <c r="J41" s="229"/>
      <c r="K41" s="39"/>
      <c r="M41" s="260" t="s">
        <v>259</v>
      </c>
      <c r="N41" s="261">
        <v>1.1000000000000001</v>
      </c>
      <c r="O41" s="261" t="s">
        <v>109</v>
      </c>
      <c r="R41" s="229" t="s">
        <v>60</v>
      </c>
      <c r="S41" s="230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229" t="s">
        <v>122</v>
      </c>
      <c r="AC41" s="223">
        <v>7</v>
      </c>
      <c r="AD41" s="223">
        <v>7</v>
      </c>
      <c r="AE41" s="223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271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244" t="s">
        <v>205</v>
      </c>
      <c r="I42" s="39"/>
      <c r="J42" s="244"/>
      <c r="K42" s="39"/>
      <c r="M42" s="270" t="s">
        <v>257</v>
      </c>
      <c r="N42" s="261">
        <v>1.25</v>
      </c>
      <c r="O42" s="261" t="s">
        <v>109</v>
      </c>
      <c r="R42" s="229" t="s">
        <v>61</v>
      </c>
      <c r="S42" s="23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22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271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244" t="s">
        <v>113</v>
      </c>
      <c r="I43" s="39"/>
      <c r="J43" s="244"/>
      <c r="K43" s="39"/>
      <c r="M43" s="260" t="s">
        <v>258</v>
      </c>
      <c r="N43" s="261">
        <v>1.4</v>
      </c>
      <c r="O43" s="261" t="s">
        <v>109</v>
      </c>
      <c r="R43" s="229" t="s">
        <v>70</v>
      </c>
      <c r="S43" s="230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24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271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244" t="s">
        <v>206</v>
      </c>
      <c r="I44" s="39"/>
      <c r="J44" s="244"/>
      <c r="K44" s="39"/>
      <c r="R44" s="229" t="s">
        <v>172</v>
      </c>
      <c r="S44" s="23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24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271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244" t="s">
        <v>63</v>
      </c>
      <c r="I45" s="39"/>
      <c r="J45" s="244"/>
      <c r="K45" s="39"/>
      <c r="R45" s="229" t="s">
        <v>124</v>
      </c>
      <c r="S45" s="254">
        <v>60</v>
      </c>
      <c r="T45" s="238" t="s">
        <v>109</v>
      </c>
      <c r="U45" s="23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24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271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242" t="s">
        <v>50</v>
      </c>
      <c r="J46" s="244"/>
      <c r="K46" s="39"/>
      <c r="R46" s="229" t="s">
        <v>125</v>
      </c>
      <c r="S46" s="254">
        <v>100</v>
      </c>
      <c r="T46" s="238" t="s">
        <v>109</v>
      </c>
      <c r="U46" s="23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24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242"/>
      <c r="J47" s="242"/>
      <c r="K47" s="39"/>
      <c r="R47" s="242" t="s">
        <v>50</v>
      </c>
      <c r="S47" s="254">
        <v>0</v>
      </c>
      <c r="T47" s="238">
        <v>0</v>
      </c>
      <c r="U47" s="23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24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256"/>
      <c r="U48" s="4"/>
      <c r="AB48" s="24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25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256"/>
      <c r="U50" s="4"/>
      <c r="AB50" s="262" t="s">
        <v>179</v>
      </c>
      <c r="AC50" s="262"/>
      <c r="AD50" s="262"/>
      <c r="AE50" s="262"/>
      <c r="AF50" s="262"/>
      <c r="AG50" s="262"/>
      <c r="AH50" s="262"/>
      <c r="AI50" s="262"/>
      <c r="AJ50" s="262"/>
      <c r="AK50" s="262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256"/>
      <c r="U51" s="4"/>
      <c r="AB51" s="274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256"/>
      <c r="U52" s="4"/>
      <c r="AB52" s="274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256"/>
      <c r="U53" s="4"/>
      <c r="AB53" s="274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256"/>
      <c r="U54" s="4"/>
      <c r="AB54" s="274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256"/>
      <c r="U55" s="4"/>
      <c r="AB55" s="24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07" t="s">
        <v>1</v>
      </c>
      <c r="B63" s="208"/>
      <c r="C63" s="208"/>
      <c r="D63" s="120" t="s">
        <v>20</v>
      </c>
      <c r="E63" s="211" t="s">
        <v>127</v>
      </c>
      <c r="F63" s="208"/>
      <c r="G63" s="191" t="s">
        <v>128</v>
      </c>
      <c r="H63" s="192"/>
      <c r="I63" s="193"/>
      <c r="J63" s="191" t="s">
        <v>141</v>
      </c>
      <c r="K63" s="192"/>
      <c r="L63" s="192"/>
      <c r="M63" s="192"/>
      <c r="N63" s="193"/>
      <c r="O63" s="191" t="s">
        <v>140</v>
      </c>
      <c r="P63" s="192"/>
      <c r="Q63" s="192"/>
      <c r="R63" s="19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1" customHeight="1" thickBot="1">
      <c r="A64" s="209"/>
      <c r="B64" s="210"/>
      <c r="C64" s="210"/>
      <c r="D64" s="82"/>
      <c r="E64" s="209"/>
      <c r="F64" s="210"/>
      <c r="G64" s="83" t="s">
        <v>50</v>
      </c>
      <c r="H64" s="84" t="s">
        <v>50</v>
      </c>
      <c r="I64" s="85" t="s">
        <v>50</v>
      </c>
      <c r="J64" s="194"/>
      <c r="K64" s="195"/>
      <c r="L64" s="195"/>
      <c r="M64" s="195"/>
      <c r="N64" s="196"/>
      <c r="O64" s="204"/>
      <c r="P64" s="205"/>
      <c r="Q64" s="205"/>
      <c r="R64" s="206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" customHeight="1" thickBot="1">
      <c r="A65" s="275" t="s">
        <v>84</v>
      </c>
      <c r="B65" s="276"/>
      <c r="C65" s="276"/>
      <c r="D65" s="276"/>
      <c r="E65" s="276"/>
      <c r="F65" s="276"/>
      <c r="G65" s="276"/>
      <c r="H65" s="276"/>
      <c r="I65" s="277"/>
      <c r="J65" s="278"/>
      <c r="K65" s="279" t="s">
        <v>82</v>
      </c>
      <c r="L65" s="280"/>
      <c r="M65" s="280"/>
      <c r="N65" s="281"/>
      <c r="O65" s="281"/>
      <c r="P65" s="281"/>
      <c r="Q65" s="281"/>
      <c r="R65" s="282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283"/>
      <c r="BK65" s="283"/>
      <c r="BL65" s="283"/>
      <c r="BM65" s="283"/>
      <c r="BN65" s="283"/>
      <c r="BO65" s="283"/>
      <c r="BP65" s="283"/>
      <c r="BQ65" s="283"/>
      <c r="BR65" s="283"/>
      <c r="BS65" s="283"/>
      <c r="BT65" s="283"/>
      <c r="BU65" s="284"/>
      <c r="BV65" s="284"/>
      <c r="BW65" s="283"/>
      <c r="BX65" s="283"/>
      <c r="BY65" s="283"/>
      <c r="BZ65" s="283"/>
      <c r="CA65" s="283"/>
      <c r="CB65" s="283"/>
      <c r="CC65" s="283"/>
      <c r="CD65" s="283"/>
      <c r="CE65" s="283"/>
      <c r="CF65" s="283"/>
      <c r="CG65" s="283"/>
      <c r="CH65" s="283"/>
      <c r="CI65" s="283"/>
      <c r="CJ65" s="283"/>
      <c r="CK65" s="283"/>
      <c r="CL65" s="283"/>
      <c r="CM65" s="283"/>
      <c r="CN65" s="283"/>
      <c r="CO65" s="283"/>
      <c r="CP65" s="283"/>
    </row>
    <row r="66" spans="1:94" s="27" customFormat="1" ht="24" thickBot="1">
      <c r="A66" s="285" t="s">
        <v>83</v>
      </c>
      <c r="B66" s="286" t="s">
        <v>6</v>
      </c>
      <c r="C66" s="287" t="s">
        <v>2</v>
      </c>
      <c r="D66" s="287"/>
      <c r="E66" s="287"/>
      <c r="F66" s="287"/>
      <c r="G66" s="288" t="s">
        <v>87</v>
      </c>
      <c r="H66" s="288" t="s">
        <v>0</v>
      </c>
      <c r="I66" s="289" t="s">
        <v>81</v>
      </c>
      <c r="J66" s="290"/>
      <c r="K66" s="291" t="s">
        <v>138</v>
      </c>
      <c r="L66" s="292"/>
      <c r="M66" s="292"/>
      <c r="N66" s="293"/>
      <c r="O66" s="293"/>
      <c r="P66" s="294">
        <f>IFERROR(INT(CM132+CM124/3),0)+1</f>
        <v>3</v>
      </c>
      <c r="Q66" s="295"/>
      <c r="R66" s="29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297"/>
      <c r="BK66" s="297"/>
      <c r="BL66" s="297"/>
      <c r="BM66" s="297"/>
      <c r="BN66" s="297"/>
      <c r="BO66" s="297"/>
      <c r="BP66" s="297"/>
      <c r="BQ66" s="297"/>
      <c r="BR66" s="297"/>
      <c r="BS66" s="297"/>
      <c r="BT66" s="297"/>
      <c r="BU66" s="298"/>
      <c r="BV66" s="298"/>
      <c r="BW66" s="297"/>
      <c r="BX66" s="297"/>
      <c r="BY66" s="297"/>
      <c r="BZ66" s="297"/>
      <c r="CA66" s="297"/>
      <c r="CB66" s="297"/>
      <c r="CC66" s="297"/>
      <c r="CD66" s="297"/>
      <c r="CE66" s="297"/>
      <c r="CF66" s="297"/>
      <c r="CG66" s="297"/>
      <c r="CH66" s="297"/>
      <c r="CI66" s="297"/>
      <c r="CJ66" s="297"/>
      <c r="CK66" s="297"/>
      <c r="CL66" s="297"/>
      <c r="CM66" s="297"/>
      <c r="CN66" s="297"/>
      <c r="CO66" s="297"/>
      <c r="CP66" s="297"/>
    </row>
    <row r="67" spans="1:94" ht="23" customHeight="1">
      <c r="A67" s="299" t="s">
        <v>200</v>
      </c>
      <c r="B67" s="300"/>
      <c r="C67" s="301" t="s">
        <v>33</v>
      </c>
      <c r="D67" s="301"/>
      <c r="E67" s="301"/>
      <c r="F67" s="301"/>
      <c r="G67" s="302" t="s">
        <v>105</v>
      </c>
      <c r="H67" s="303">
        <f>VLOOKUP(C67,'Standard AB - 17 Tugs, 8 SuGs'!AM3:AO11,2,FALSE)-IF(G67="yes",100,0)</f>
        <v>300</v>
      </c>
      <c r="I67" s="304">
        <f>VLOOKUP(C67,'Standard AB - 17 Tugs, 8 SuGs'!AM3:AQ138,4,FALSE)</f>
        <v>2</v>
      </c>
      <c r="J67" s="305"/>
      <c r="K67" s="306" t="s">
        <v>139</v>
      </c>
      <c r="L67" s="307"/>
      <c r="M67" s="307"/>
      <c r="N67" s="308"/>
      <c r="O67" s="308"/>
      <c r="P67" s="309">
        <f>IFERROR(INT(CM132/3+CM124),0)</f>
        <v>0</v>
      </c>
      <c r="Q67" s="310"/>
      <c r="R67" s="311" t="s">
        <v>86</v>
      </c>
      <c r="BJ67" s="228"/>
      <c r="BK67" s="228"/>
      <c r="BL67" s="228"/>
      <c r="BM67" s="228"/>
      <c r="BN67" s="228"/>
      <c r="BO67" s="228"/>
      <c r="BP67" s="228"/>
      <c r="BQ67" s="228"/>
      <c r="BR67" s="228"/>
      <c r="BS67" s="228"/>
      <c r="BT67" s="228"/>
      <c r="BU67" s="312"/>
      <c r="BV67" s="312"/>
      <c r="BW67" s="228"/>
      <c r="BX67" s="228"/>
      <c r="BY67" s="228"/>
      <c r="BZ67" s="228"/>
      <c r="CA67" s="228"/>
      <c r="CB67" s="228"/>
      <c r="CC67" s="228"/>
      <c r="CD67" s="228"/>
      <c r="CE67" s="228"/>
      <c r="CF67" s="228"/>
      <c r="CG67" s="228"/>
      <c r="CH67" s="228"/>
      <c r="CI67" s="228"/>
      <c r="CJ67" s="228"/>
      <c r="CK67" s="228"/>
      <c r="CL67" s="228"/>
      <c r="CM67" s="228"/>
      <c r="CN67" s="228"/>
      <c r="CO67" s="228"/>
      <c r="CP67" s="228"/>
    </row>
    <row r="68" spans="1:94" ht="21" customHeight="1">
      <c r="A68" s="313" t="s">
        <v>90</v>
      </c>
      <c r="B68" s="314"/>
      <c r="C68" s="301" t="s">
        <v>33</v>
      </c>
      <c r="D68" s="301"/>
      <c r="E68" s="301"/>
      <c r="F68" s="301"/>
      <c r="G68" s="86" t="s">
        <v>89</v>
      </c>
      <c r="H68" s="303">
        <f>VLOOKUP(C68,'Standard AB - 17 Tugs, 8 SuGs'!AM3:AO11,3,FALSE)-IF(G68="yes",$AP$15,0)</f>
        <v>200</v>
      </c>
      <c r="I68" s="304">
        <f>VLOOKUP(C68,'Standard AB - 17 Tugs, 8 SuGs'!AM3:AQ11,4,FALSE)</f>
        <v>2</v>
      </c>
      <c r="J68" s="305"/>
      <c r="K68" s="199" t="s">
        <v>161</v>
      </c>
      <c r="L68" s="200"/>
      <c r="M68" s="200"/>
      <c r="N68" s="201"/>
      <c r="O68" s="201"/>
      <c r="P68" s="202">
        <f>INT((SUMPRODUCT((A76:A99 &lt;&gt; "")/COUNTIF(A76:A99,A76:A99 &amp; ""))+1)/2)</f>
        <v>0</v>
      </c>
      <c r="Q68" s="202"/>
      <c r="R68" s="203"/>
      <c r="BJ68" s="228"/>
      <c r="BK68" s="228"/>
      <c r="BL68" s="228"/>
      <c r="BM68" s="228"/>
      <c r="BN68" s="228"/>
      <c r="BO68" s="228"/>
      <c r="BP68" s="228"/>
      <c r="BQ68" s="228"/>
      <c r="BR68" s="228"/>
      <c r="BS68" s="228"/>
      <c r="BT68" s="228"/>
      <c r="BU68" s="312"/>
      <c r="BV68" s="312"/>
      <c r="BW68" s="228"/>
      <c r="BX68" s="228"/>
      <c r="BY68" s="228"/>
      <c r="BZ68" s="228"/>
      <c r="CA68" s="228"/>
      <c r="CB68" s="228"/>
      <c r="CC68" s="228"/>
      <c r="CD68" s="228"/>
      <c r="CE68" s="228"/>
      <c r="CF68" s="228"/>
      <c r="CG68" s="228"/>
      <c r="CH68" s="228"/>
      <c r="CI68" s="228"/>
      <c r="CJ68" s="228"/>
      <c r="CK68" s="228"/>
      <c r="CL68" s="228"/>
      <c r="CM68" s="228"/>
      <c r="CN68" s="228"/>
      <c r="CO68" s="228"/>
      <c r="CP68" s="228"/>
    </row>
    <row r="69" spans="1:94" ht="21" customHeight="1">
      <c r="A69" s="313" t="s">
        <v>91</v>
      </c>
      <c r="B69" s="314"/>
      <c r="C69" s="301" t="s">
        <v>15</v>
      </c>
      <c r="D69" s="301"/>
      <c r="E69" s="301"/>
      <c r="F69" s="301"/>
      <c r="G69" s="86" t="s">
        <v>89</v>
      </c>
      <c r="H69" s="303">
        <f>IFERROR(VLOOKUP(C69,'Standard AB - 17 Tugs, 8 SuGs'!AM4:AO12,3,FALSE)-IF(G69="yes",$AP$15,0),0)</f>
        <v>0</v>
      </c>
      <c r="I69" s="304">
        <f>IFERROR(VLOOKUP(C69,'Standard AB - 17 Tugs, 8 SuGs'!AM3:AQ11,4,FALSE),0)</f>
        <v>0</v>
      </c>
      <c r="J69" s="305"/>
      <c r="K69" s="199"/>
      <c r="L69" s="200"/>
      <c r="M69" s="200"/>
      <c r="N69" s="201"/>
      <c r="O69" s="201"/>
      <c r="P69" s="202"/>
      <c r="Q69" s="202"/>
      <c r="R69" s="203"/>
      <c r="U69" s="4"/>
      <c r="AF69" s="12"/>
      <c r="AN69" s="27"/>
      <c r="AO69" s="27"/>
      <c r="AP69" s="27"/>
      <c r="AQ69" s="27"/>
      <c r="BJ69" s="315"/>
      <c r="BK69" s="315"/>
      <c r="BL69" s="315"/>
      <c r="BM69" s="315"/>
      <c r="BN69" s="315"/>
      <c r="BO69" s="315"/>
      <c r="BP69" s="315"/>
      <c r="BQ69" s="315"/>
      <c r="BR69" s="315"/>
      <c r="BS69" s="315"/>
      <c r="BT69" s="315"/>
      <c r="BU69" s="316"/>
      <c r="BV69" s="316"/>
      <c r="BW69" s="315"/>
      <c r="BX69" s="315"/>
      <c r="BY69" s="315"/>
      <c r="BZ69" s="315"/>
      <c r="CA69" s="315"/>
      <c r="CB69" s="315"/>
      <c r="CC69" s="228"/>
      <c r="CD69" s="228"/>
      <c r="CE69" s="228"/>
      <c r="CF69" s="228"/>
      <c r="CG69" s="228"/>
      <c r="CH69" s="228"/>
      <c r="CI69" s="228"/>
      <c r="CJ69" s="228"/>
      <c r="CK69" s="228"/>
      <c r="CL69" s="228"/>
      <c r="CM69" s="228"/>
      <c r="CN69" s="228"/>
      <c r="CO69" s="228"/>
      <c r="CP69" s="228"/>
    </row>
    <row r="70" spans="1:94" ht="21" customHeight="1" thickBot="1">
      <c r="A70" s="317" t="s">
        <v>92</v>
      </c>
      <c r="B70" s="318"/>
      <c r="C70" s="301" t="s">
        <v>15</v>
      </c>
      <c r="D70" s="301"/>
      <c r="E70" s="301"/>
      <c r="F70" s="301"/>
      <c r="G70" s="319" t="s">
        <v>89</v>
      </c>
      <c r="H70" s="303">
        <f>IFERROR(VLOOKUP(C70,'Standard AB - 17 Tugs, 8 SuGs'!AM5:AO13,3,FALSE)-IF(G70="yes",$AP$15,0),0)</f>
        <v>0</v>
      </c>
      <c r="I70" s="320">
        <f>IFERROR(VLOOKUP(C70,'Standard AB - 17 Tugs, 8 SuGs'!AM3:AQ11,4,FALSE),0)</f>
        <v>0</v>
      </c>
      <c r="J70" s="305"/>
      <c r="K70" s="185" t="s">
        <v>100</v>
      </c>
      <c r="L70" s="186"/>
      <c r="M70" s="186"/>
      <c r="N70" s="187"/>
      <c r="O70" s="187"/>
      <c r="P70" s="181">
        <f>Q133</f>
        <v>626</v>
      </c>
      <c r="Q70" s="181"/>
      <c r="R70" s="182"/>
      <c r="U70" s="4"/>
      <c r="AD70" s="12"/>
      <c r="AE70" s="12"/>
      <c r="AF70" s="19"/>
      <c r="AN70" s="27"/>
      <c r="AO70" s="27"/>
      <c r="AP70" s="27"/>
      <c r="AQ70" s="27"/>
      <c r="BJ70" s="315"/>
      <c r="BK70" s="315"/>
      <c r="BL70" s="315"/>
      <c r="BM70" s="315"/>
      <c r="BN70" s="315"/>
      <c r="BO70" s="315"/>
      <c r="BP70" s="315"/>
      <c r="BQ70" s="315"/>
      <c r="BR70" s="315"/>
      <c r="BS70" s="315"/>
      <c r="BT70" s="315"/>
      <c r="BU70" s="316"/>
      <c r="BV70" s="316"/>
      <c r="BW70" s="315"/>
      <c r="BX70" s="315"/>
      <c r="BY70" s="315"/>
      <c r="BZ70" s="315"/>
      <c r="CA70" s="315"/>
      <c r="CB70" s="315"/>
      <c r="CC70" s="228"/>
      <c r="CD70" s="4"/>
      <c r="CE70" s="4"/>
      <c r="CF70" s="4"/>
      <c r="CG70" s="4"/>
      <c r="CH70" s="228"/>
      <c r="CI70" s="228"/>
      <c r="CJ70" s="228"/>
      <c r="CK70" s="228"/>
      <c r="CL70" s="228"/>
      <c r="CM70" s="228"/>
      <c r="CN70" s="228"/>
      <c r="CO70" s="228"/>
      <c r="CP70" s="228"/>
    </row>
    <row r="71" spans="1:94" ht="21" customHeight="1" thickBot="1">
      <c r="A71" s="321" t="s">
        <v>264</v>
      </c>
      <c r="B71" s="322"/>
      <c r="C71" s="322"/>
      <c r="D71" s="322"/>
      <c r="E71" s="322"/>
      <c r="F71" s="322"/>
      <c r="G71" s="322"/>
      <c r="H71" s="322"/>
      <c r="I71" s="323"/>
      <c r="J71" s="324"/>
      <c r="K71" s="188"/>
      <c r="L71" s="189"/>
      <c r="M71" s="189"/>
      <c r="N71" s="190"/>
      <c r="O71" s="190"/>
      <c r="P71" s="183"/>
      <c r="Q71" s="183"/>
      <c r="R71" s="184"/>
      <c r="U71" s="4"/>
      <c r="W71" s="27"/>
      <c r="AD71" s="19"/>
      <c r="AE71" s="19"/>
      <c r="AF71" s="12"/>
      <c r="BI71" s="325" t="s">
        <v>6</v>
      </c>
      <c r="BJ71" s="326" t="s">
        <v>80</v>
      </c>
      <c r="BK71" s="326"/>
      <c r="BL71" s="326"/>
      <c r="BM71" s="326"/>
      <c r="BN71" s="326"/>
      <c r="BO71" s="326"/>
      <c r="BP71" s="326"/>
      <c r="BQ71" s="326"/>
      <c r="BR71" s="326"/>
      <c r="BS71" s="326"/>
      <c r="BT71" s="326"/>
      <c r="BU71" s="326"/>
      <c r="BV71" s="326"/>
      <c r="BW71" s="326"/>
      <c r="BX71" s="326"/>
      <c r="BY71" s="327"/>
      <c r="BZ71" s="327"/>
      <c r="CA71" s="327"/>
      <c r="CB71" s="327"/>
      <c r="CC71" s="315"/>
      <c r="CD71" s="328"/>
      <c r="CE71" s="328"/>
      <c r="CF71" s="328"/>
      <c r="CG71" s="328"/>
      <c r="CH71" s="328"/>
      <c r="CI71" s="328"/>
      <c r="CJ71" s="329"/>
      <c r="CK71" s="329"/>
      <c r="CL71" s="328"/>
      <c r="CM71" s="328"/>
      <c r="CN71" s="328"/>
      <c r="CO71" s="315"/>
      <c r="CP71" s="315"/>
    </row>
    <row r="72" spans="1:94" s="27" customFormat="1" ht="18" customHeight="1">
      <c r="A72" s="175" t="s">
        <v>142</v>
      </c>
      <c r="B72" s="177" t="s">
        <v>6</v>
      </c>
      <c r="C72" s="177" t="s">
        <v>2</v>
      </c>
      <c r="D72" s="197" t="s">
        <v>46</v>
      </c>
      <c r="E72" s="179" t="s">
        <v>47</v>
      </c>
      <c r="F72" s="179" t="s">
        <v>207</v>
      </c>
      <c r="G72" s="179" t="s">
        <v>210</v>
      </c>
      <c r="H72" s="177" t="s">
        <v>14</v>
      </c>
      <c r="I72" s="330"/>
      <c r="J72" s="331" t="s">
        <v>49</v>
      </c>
      <c r="K72" s="332"/>
      <c r="L72" s="332"/>
      <c r="M72" s="332"/>
      <c r="N72" s="333"/>
      <c r="O72" s="197" t="s">
        <v>7</v>
      </c>
      <c r="P72" s="334" t="s">
        <v>18</v>
      </c>
      <c r="Q72" s="334" t="s">
        <v>19</v>
      </c>
      <c r="R72" s="33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25"/>
      <c r="BJ72" s="336"/>
      <c r="BK72" s="336"/>
      <c r="BL72" s="336"/>
      <c r="BM72" s="336"/>
      <c r="BN72" s="336"/>
      <c r="BO72" s="336"/>
      <c r="BP72" s="336"/>
      <c r="BQ72" s="336"/>
      <c r="BR72" s="336"/>
      <c r="BS72" s="336"/>
      <c r="BT72" s="336"/>
      <c r="BU72" s="337"/>
      <c r="BV72" s="337"/>
      <c r="BW72" s="336"/>
      <c r="BX72" s="336"/>
      <c r="BY72" s="336"/>
      <c r="BZ72" s="336"/>
      <c r="CA72" s="336"/>
      <c r="CB72" s="336"/>
      <c r="CC72" s="338"/>
      <c r="CD72" s="339" t="s">
        <v>93</v>
      </c>
      <c r="CE72" s="339"/>
      <c r="CF72" s="339"/>
      <c r="CG72" s="339"/>
      <c r="CH72" s="340"/>
      <c r="CI72" s="340"/>
      <c r="CJ72" s="341"/>
      <c r="CK72" s="341"/>
      <c r="CL72" s="340"/>
      <c r="CM72" s="340"/>
      <c r="CN72" s="340"/>
      <c r="CO72" s="338"/>
      <c r="CP72" s="338"/>
    </row>
    <row r="73" spans="1:94" s="27" customFormat="1" ht="20" customHeight="1" thickBot="1">
      <c r="A73" s="176"/>
      <c r="B73" s="178"/>
      <c r="C73" s="178"/>
      <c r="D73" s="198"/>
      <c r="E73" s="180"/>
      <c r="F73" s="180"/>
      <c r="G73" s="180"/>
      <c r="H73" s="342" t="s">
        <v>209</v>
      </c>
      <c r="I73" s="342" t="s">
        <v>208</v>
      </c>
      <c r="J73" s="343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198"/>
      <c r="P73" s="344"/>
      <c r="Q73" s="344"/>
      <c r="R73" s="345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6"/>
      <c r="BJ73" s="336" t="s">
        <v>77</v>
      </c>
      <c r="BK73" s="336" t="s">
        <v>183</v>
      </c>
      <c r="BL73" s="336" t="s">
        <v>78</v>
      </c>
      <c r="BM73" s="336" t="s">
        <v>14</v>
      </c>
      <c r="BN73" s="336" t="s">
        <v>73</v>
      </c>
      <c r="BO73" s="336" t="s">
        <v>74</v>
      </c>
      <c r="BP73" s="336" t="s">
        <v>126</v>
      </c>
      <c r="BQ73" s="336" t="s">
        <v>212</v>
      </c>
      <c r="BR73" s="336" t="s">
        <v>213</v>
      </c>
      <c r="BS73" s="336" t="s">
        <v>115</v>
      </c>
      <c r="BT73" s="336"/>
      <c r="BU73" s="337" t="s">
        <v>71</v>
      </c>
      <c r="BV73" s="337" t="s">
        <v>107</v>
      </c>
      <c r="BW73" s="336" t="s">
        <v>72</v>
      </c>
      <c r="BX73" s="336" t="s">
        <v>114</v>
      </c>
      <c r="BY73" s="336"/>
      <c r="BZ73" s="336"/>
      <c r="CA73" s="336"/>
      <c r="CB73" s="336"/>
      <c r="CC73" s="297"/>
      <c r="CD73" s="347" t="s">
        <v>94</v>
      </c>
      <c r="CE73" s="347" t="s">
        <v>202</v>
      </c>
      <c r="CF73" s="347" t="s">
        <v>184</v>
      </c>
      <c r="CG73" s="347" t="s">
        <v>110</v>
      </c>
      <c r="CH73" s="347" t="s">
        <v>95</v>
      </c>
      <c r="CI73" s="347" t="s">
        <v>96</v>
      </c>
      <c r="CJ73" s="348"/>
      <c r="CK73" s="349" t="s">
        <v>199</v>
      </c>
      <c r="CL73" s="350" t="s">
        <v>97</v>
      </c>
      <c r="CM73" s="350" t="s">
        <v>111</v>
      </c>
      <c r="CN73" s="350" t="s">
        <v>211</v>
      </c>
      <c r="CO73" s="297"/>
      <c r="CP73" s="297"/>
    </row>
    <row r="74" spans="1:94" ht="18" customHeight="1">
      <c r="A74" s="351">
        <v>0</v>
      </c>
      <c r="B74" s="35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47"/>
      <c r="CE74" s="347"/>
      <c r="CF74" s="347"/>
      <c r="CG74" s="347"/>
      <c r="CH74" s="347"/>
      <c r="CI74" s="347"/>
      <c r="CJ74" s="34"/>
      <c r="CK74" s="349"/>
      <c r="CL74" s="350"/>
      <c r="CM74" s="350"/>
      <c r="CN74" s="350"/>
      <c r="CO74" s="33"/>
      <c r="CP74" s="33"/>
    </row>
    <row r="75" spans="1:94" ht="18" customHeight="1" thickBot="1">
      <c r="A75" s="353" t="s">
        <v>143</v>
      </c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5" t="s">
        <v>171</v>
      </c>
      <c r="Q75" s="355"/>
      <c r="R75" s="356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257"/>
      <c r="CL75" s="4"/>
      <c r="CM75" s="4"/>
      <c r="CN75" s="4"/>
      <c r="CO75" s="33"/>
      <c r="CP75" s="33"/>
    </row>
    <row r="76" spans="1:94" ht="18" customHeight="1" thickBot="1">
      <c r="A76" s="118"/>
      <c r="B76" s="119"/>
      <c r="C76" s="86" t="s">
        <v>40</v>
      </c>
      <c r="D76" s="87" t="s">
        <v>34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2</v>
      </c>
      <c r="BK76" s="29">
        <f>VLOOKUP(D76,'Standard AB - 17 Tugs, 8 SuGs'!$B$2:$K$11,'Standard AB - 17 Tugs, 8 SuGs'!BJ76,FALSE)</f>
        <v>75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75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75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1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0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/>
      <c r="B77" s="119"/>
      <c r="C77" s="86" t="s">
        <v>40</v>
      </c>
      <c r="D77" s="87" t="s">
        <v>34</v>
      </c>
      <c r="E77" s="87" t="s">
        <v>38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75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75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105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0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/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0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/>
      <c r="B79" s="119"/>
      <c r="C79" s="86" t="s">
        <v>43</v>
      </c>
      <c r="D79" s="87" t="s">
        <v>159</v>
      </c>
      <c r="E79" s="87" t="s">
        <v>38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80</v>
      </c>
      <c r="BT79" s="29"/>
      <c r="BU79" s="31">
        <f>VLOOKUP(E79,'Standard AB - 17 Tugs, 8 SuGs'!$M$2:$N$5,2,0)</f>
        <v>1.4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112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0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/>
      <c r="B80" s="119"/>
      <c r="C80" s="86" t="s">
        <v>43</v>
      </c>
      <c r="D80" s="87" t="s">
        <v>34</v>
      </c>
      <c r="E80" s="87" t="s">
        <v>38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100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100</v>
      </c>
      <c r="BT80" s="29"/>
      <c r="BU80" s="31">
        <f>VLOOKUP(E80,'Standard AB - 17 Tugs, 8 SuGs'!$M$2:$N$5,2,0)</f>
        <v>1.4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140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1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0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/>
      <c r="B81" s="119"/>
      <c r="C81" s="86" t="s">
        <v>40</v>
      </c>
      <c r="D81" s="87" t="s">
        <v>159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0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60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60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0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/>
      <c r="B82" s="119"/>
      <c r="C82" s="86" t="s">
        <v>40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0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172" t="s">
        <v>198</v>
      </c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4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" thickBot="1">
      <c r="A102" s="172" t="s">
        <v>144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4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8">IFERROR(IF(A103&gt;0,BX103,0),0)</f>
        <v>0</v>
      </c>
      <c r="Q103" s="25">
        <f t="shared" si="14"/>
        <v>0</v>
      </c>
      <c r="R103" s="26">
        <f t="shared" ref="R103:R118" si="19">IF(O103=0,0,IF(D103="Skirmisher",INT(2*O103/3)/2+0.5,O103/2+0.5))</f>
        <v>0</v>
      </c>
      <c r="U103" s="4"/>
      <c r="BI103" s="28">
        <f t="shared" ref="BI103:BI118" si="20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1">IF(C103="CAVALRY",1,0)</f>
        <v>1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0</v>
      </c>
      <c r="CL103" s="29">
        <f t="shared" ref="CL103:CL118" si="26">O103*CI103*(CD103+CG103+CH103)*CK103</f>
        <v>0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0</v>
      </c>
      <c r="CO103" s="33"/>
      <c r="CP103" s="33"/>
    </row>
    <row r="104" spans="1:94" ht="20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8"/>
        <v>0</v>
      </c>
      <c r="Q104" s="25">
        <f t="shared" si="14"/>
        <v>0</v>
      </c>
      <c r="R104" s="26">
        <f t="shared" si="19"/>
        <v>0</v>
      </c>
      <c r="U104" s="4"/>
      <c r="BI104" s="28">
        <f t="shared" si="20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59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0</v>
      </c>
      <c r="CL104" s="29">
        <f t="shared" si="26"/>
        <v>0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20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8"/>
        <v>0</v>
      </c>
      <c r="Q105" s="25">
        <f t="shared" si="14"/>
        <v>0</v>
      </c>
      <c r="R105" s="26">
        <f t="shared" si="19"/>
        <v>0</v>
      </c>
      <c r="U105" s="4"/>
      <c r="BI105" s="28">
        <f t="shared" si="20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59</v>
      </c>
      <c r="BY105" s="32"/>
      <c r="BZ105" s="32"/>
      <c r="CA105" s="32"/>
      <c r="CB105" s="32"/>
      <c r="CC105" s="33"/>
      <c r="CD105" s="29">
        <f t="shared" si="21"/>
        <v>1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0</v>
      </c>
      <c r="CL105" s="29">
        <f t="shared" si="26"/>
        <v>0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20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20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20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20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5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72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5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72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5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72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5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72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5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72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5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72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5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72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5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72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20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72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" customHeight="1" thickBot="1">
      <c r="A122" s="140" t="s">
        <v>164</v>
      </c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2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31">CM120/CM121</f>
        <v>0</v>
      </c>
      <c r="CN122" s="11">
        <f t="shared" si="31"/>
        <v>0</v>
      </c>
    </row>
    <row r="123" spans="1:94" s="6" customFormat="1" ht="26" customHeight="1" thickBot="1">
      <c r="A123" s="140" t="s">
        <v>129</v>
      </c>
      <c r="B123" s="141"/>
      <c r="C123" s="141"/>
      <c r="D123" s="142"/>
      <c r="E123" s="152" t="s">
        <v>157</v>
      </c>
      <c r="F123" s="153"/>
      <c r="G123" s="153"/>
      <c r="H123" s="153"/>
      <c r="I123" s="153"/>
      <c r="J123" s="154"/>
      <c r="K123" s="143" t="s">
        <v>162</v>
      </c>
      <c r="L123" s="144"/>
      <c r="M123" s="144"/>
      <c r="N123" s="144"/>
      <c r="O123" s="144"/>
      <c r="P123" s="144"/>
      <c r="Q123" s="144"/>
      <c r="R123" s="145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" customHeight="1">
      <c r="A124" s="146" t="s">
        <v>131</v>
      </c>
      <c r="B124" s="147"/>
      <c r="C124" s="147"/>
      <c r="D124" s="148"/>
      <c r="E124" s="155" t="s">
        <v>134</v>
      </c>
      <c r="F124" s="156"/>
      <c r="G124" s="157"/>
      <c r="H124" s="161" t="s">
        <v>132</v>
      </c>
      <c r="I124" s="162"/>
      <c r="J124" s="122" t="s">
        <v>130</v>
      </c>
      <c r="K124" s="165" t="s">
        <v>137</v>
      </c>
      <c r="L124" s="157"/>
      <c r="M124" s="157"/>
      <c r="N124" s="166"/>
      <c r="O124" s="166"/>
      <c r="P124" s="166"/>
      <c r="Q124" s="166"/>
      <c r="R124" s="167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" customHeight="1" thickBot="1">
      <c r="A125" s="149" t="s">
        <v>156</v>
      </c>
      <c r="B125" s="150"/>
      <c r="C125" s="150"/>
      <c r="D125" s="151"/>
      <c r="E125" s="158" t="s">
        <v>135</v>
      </c>
      <c r="F125" s="159"/>
      <c r="G125" s="160"/>
      <c r="H125" s="163" t="s">
        <v>133</v>
      </c>
      <c r="I125" s="164"/>
      <c r="J125" s="15">
        <v>10</v>
      </c>
      <c r="K125" s="168" t="s">
        <v>163</v>
      </c>
      <c r="L125" s="169"/>
      <c r="M125" s="169"/>
      <c r="N125" s="170"/>
      <c r="O125" s="170"/>
      <c r="P125" s="170"/>
      <c r="Q125" s="170"/>
      <c r="R125" s="171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57" t="s">
        <v>85</v>
      </c>
      <c r="CM127" s="358"/>
    </row>
    <row r="128" spans="1:94">
      <c r="C128" s="4"/>
      <c r="CL128" s="359" t="s">
        <v>5</v>
      </c>
      <c r="CM128" s="77">
        <f>IF(H67&gt;0,I67,0)</f>
        <v>2</v>
      </c>
    </row>
    <row r="129" spans="3:91" s="4" customFormat="1" ht="20">
      <c r="P129" s="231"/>
      <c r="Q129" s="23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359" t="s">
        <v>4</v>
      </c>
      <c r="CM129" s="360">
        <f>VLOOKUP(C68,'Standard AB - 17 Tugs, 8 SuGs'!$AM$3:$AQ$11,5,FALSE)</f>
        <v>0</v>
      </c>
    </row>
    <row r="130" spans="3:91" s="4" customFormat="1" ht="20">
      <c r="P130" s="231"/>
      <c r="Q130" s="23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359" t="s">
        <v>4</v>
      </c>
      <c r="CM130" s="360">
        <f>IFERROR(VLOOKUP(C69,'Standard AB - 17 Tugs, 8 SuGs'!$AM$3:$AQ$11,5,FALSE),0)</f>
        <v>0</v>
      </c>
    </row>
    <row r="131" spans="3:91" s="4" customFormat="1" ht="20">
      <c r="P131" s="231"/>
      <c r="Q131" s="23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359" t="s">
        <v>4</v>
      </c>
      <c r="CM131" s="360">
        <f>IFERROR(VLOOKUP(C70,'Standard AB - 17 Tugs, 8 SuGs'!$AM$3:$AQ$11,5,FALSE),0)</f>
        <v>0</v>
      </c>
    </row>
    <row r="132" spans="3:91" s="4" customFormat="1" ht="20">
      <c r="P132" s="231"/>
      <c r="Q132" s="23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361" t="s">
        <v>99</v>
      </c>
      <c r="CM132" s="362">
        <f>SUM(CM128:CM131)</f>
        <v>2</v>
      </c>
    </row>
    <row r="133" spans="3:91" s="4" customFormat="1">
      <c r="C133" s="39"/>
      <c r="P133" s="231"/>
      <c r="Q133" s="231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N73:CN74"/>
    <mergeCell ref="CM73:CM74"/>
    <mergeCell ref="CL73:CL74"/>
    <mergeCell ref="CK73:CK74"/>
    <mergeCell ref="CI73:CI74"/>
    <mergeCell ref="CH73:CH74"/>
    <mergeCell ref="CG73:CG74"/>
    <mergeCell ref="CF73:CF74"/>
    <mergeCell ref="CE73:CE74"/>
    <mergeCell ref="CD73:CD74"/>
  </mergeCells>
  <phoneticPr fontId="21" type="noConversion"/>
  <dataValidations count="20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opLeftCell="A63" zoomScale="72" zoomScaleNormal="72" zoomScalePageLayoutView="72" workbookViewId="0">
      <selection activeCell="S63" sqref="S63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8.5" style="4" customWidth="1"/>
    <col min="5" max="5" width="12.6640625" style="4" customWidth="1"/>
    <col min="6" max="6" width="14.6640625" style="4" customWidth="1"/>
    <col min="7" max="7" width="16.1640625" style="4" customWidth="1"/>
    <col min="8" max="9" width="15.1640625" style="4" customWidth="1"/>
    <col min="10" max="14" width="18.6640625" style="4" customWidth="1"/>
    <col min="15" max="15" width="10.33203125" style="4" customWidth="1"/>
    <col min="16" max="17" width="9.33203125" style="231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7" width="8.1640625" style="5" customWidth="1"/>
    <col min="88" max="88" width="8.83203125" style="5" customWidth="1"/>
    <col min="89" max="92" width="12.33203125" style="5" customWidth="1"/>
    <col min="93" max="94" width="4.33203125" style="5" customWidth="1"/>
    <col min="95" max="16384" width="8.83203125" style="4"/>
  </cols>
  <sheetData>
    <row r="1" spans="1:68" s="212" customFormat="1" ht="28" hidden="1" customHeight="1">
      <c r="A1" s="212" t="s">
        <v>290</v>
      </c>
      <c r="B1" s="213" t="s">
        <v>75</v>
      </c>
      <c r="C1" s="214" t="s">
        <v>40</v>
      </c>
      <c r="D1" s="214" t="s">
        <v>43</v>
      </c>
      <c r="E1" s="45" t="s">
        <v>44</v>
      </c>
      <c r="F1" s="45" t="s">
        <v>174</v>
      </c>
      <c r="G1" s="45" t="s">
        <v>175</v>
      </c>
      <c r="H1" s="215" t="s">
        <v>42</v>
      </c>
      <c r="I1" s="215" t="s">
        <v>41</v>
      </c>
      <c r="J1" s="215" t="s">
        <v>45</v>
      </c>
      <c r="K1" s="215" t="s">
        <v>8</v>
      </c>
      <c r="M1" s="213" t="s">
        <v>47</v>
      </c>
      <c r="N1" s="213"/>
      <c r="O1" s="216"/>
      <c r="P1" s="217"/>
      <c r="Q1" s="217"/>
      <c r="R1" s="213" t="s">
        <v>16</v>
      </c>
      <c r="S1" s="218" t="s">
        <v>147</v>
      </c>
      <c r="T1" s="216" t="s">
        <v>94</v>
      </c>
      <c r="U1" s="216" t="s">
        <v>95</v>
      </c>
      <c r="V1" s="216" t="s">
        <v>177</v>
      </c>
      <c r="W1" s="216" t="s">
        <v>176</v>
      </c>
      <c r="X1" s="216" t="s">
        <v>149</v>
      </c>
      <c r="Y1" s="216" t="s">
        <v>148</v>
      </c>
      <c r="Z1" s="216" t="s">
        <v>150</v>
      </c>
      <c r="AA1" s="213"/>
      <c r="AB1" s="213" t="s">
        <v>17</v>
      </c>
      <c r="AC1" s="216" t="s">
        <v>146</v>
      </c>
      <c r="AD1" s="216" t="s">
        <v>94</v>
      </c>
      <c r="AE1" s="216" t="s">
        <v>95</v>
      </c>
      <c r="AF1" s="216" t="s">
        <v>177</v>
      </c>
      <c r="AG1" s="216" t="s">
        <v>176</v>
      </c>
      <c r="AH1" s="216" t="s">
        <v>149</v>
      </c>
      <c r="AI1" s="216" t="s">
        <v>148</v>
      </c>
      <c r="AJ1" s="216" t="s">
        <v>150</v>
      </c>
      <c r="AK1" s="216" t="s">
        <v>151</v>
      </c>
      <c r="AL1" s="213"/>
      <c r="AM1" s="213" t="s">
        <v>21</v>
      </c>
      <c r="AN1" s="213"/>
      <c r="AO1" s="213"/>
      <c r="AP1" s="213" t="s">
        <v>189</v>
      </c>
      <c r="AQ1" s="213" t="s">
        <v>29</v>
      </c>
      <c r="AR1" s="42"/>
      <c r="AS1" s="42"/>
      <c r="AT1" s="42"/>
      <c r="AU1" s="219" t="s">
        <v>255</v>
      </c>
      <c r="AV1" s="220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" hidden="1" customHeight="1">
      <c r="A2" s="221">
        <v>80</v>
      </c>
      <c r="B2" s="222" t="s">
        <v>119</v>
      </c>
      <c r="C2" s="223">
        <v>70</v>
      </c>
      <c r="D2" s="224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225" t="s">
        <v>39</v>
      </c>
      <c r="N2" s="39">
        <v>1.7</v>
      </c>
      <c r="O2" s="39"/>
      <c r="P2" s="226"/>
      <c r="Q2" s="226"/>
      <c r="R2" s="227" t="s">
        <v>173</v>
      </c>
      <c r="S2" s="227"/>
      <c r="T2" s="227"/>
      <c r="U2" s="227"/>
      <c r="V2" s="227"/>
      <c r="W2" s="227"/>
      <c r="X2" s="227"/>
      <c r="Y2" s="227"/>
      <c r="Z2" s="227"/>
      <c r="AA2" s="228"/>
      <c r="AB2" s="227" t="s">
        <v>173</v>
      </c>
      <c r="AC2" s="227"/>
      <c r="AD2" s="227"/>
      <c r="AE2" s="227"/>
      <c r="AF2" s="227"/>
      <c r="AG2" s="227"/>
      <c r="AH2" s="227"/>
      <c r="AI2" s="227"/>
      <c r="AJ2" s="227"/>
      <c r="AK2" s="22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t="15" hidden="1" customHeight="1">
      <c r="A3" s="221">
        <v>75</v>
      </c>
      <c r="B3" s="222" t="s">
        <v>158</v>
      </c>
      <c r="C3" s="223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225" t="s">
        <v>38</v>
      </c>
      <c r="N3" s="39">
        <v>1.4</v>
      </c>
      <c r="O3" s="39"/>
      <c r="P3" s="226"/>
      <c r="Q3" s="226"/>
      <c r="R3" s="229" t="s">
        <v>67</v>
      </c>
      <c r="S3" s="23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22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225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t="15" hidden="1" customHeight="1">
      <c r="A4" s="221">
        <v>85</v>
      </c>
      <c r="B4" s="222" t="s">
        <v>34</v>
      </c>
      <c r="C4" s="223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225" t="s">
        <v>10</v>
      </c>
      <c r="N4" s="39">
        <v>1</v>
      </c>
      <c r="O4" s="39"/>
      <c r="P4" s="226"/>
      <c r="Q4" s="226"/>
      <c r="R4" s="229" t="s">
        <v>178</v>
      </c>
      <c r="S4" s="23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22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225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t="15" hidden="1" customHeight="1">
      <c r="A5" s="221">
        <v>70</v>
      </c>
      <c r="B5" s="222" t="s">
        <v>120</v>
      </c>
      <c r="C5" s="223">
        <v>65</v>
      </c>
      <c r="D5" s="224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225" t="s">
        <v>11</v>
      </c>
      <c r="N5" s="224">
        <v>0.6</v>
      </c>
      <c r="P5" s="231"/>
      <c r="Q5" s="226"/>
      <c r="R5" s="229" t="s">
        <v>53</v>
      </c>
      <c r="S5" s="23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22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225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t="15" hidden="1" customHeight="1">
      <c r="A6" s="221">
        <v>65</v>
      </c>
      <c r="B6" s="222" t="s">
        <v>159</v>
      </c>
      <c r="C6" s="223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231"/>
      <c r="Q6" s="226"/>
      <c r="R6" s="229" t="s">
        <v>54</v>
      </c>
      <c r="S6" s="23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22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225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5" hidden="1" customHeight="1">
      <c r="A7" s="221">
        <v>75</v>
      </c>
      <c r="B7" s="222" t="s">
        <v>35</v>
      </c>
      <c r="C7" s="223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229" t="s">
        <v>9</v>
      </c>
      <c r="N7" s="232" t="s">
        <v>187</v>
      </c>
      <c r="O7" s="39" t="s">
        <v>188</v>
      </c>
      <c r="P7" s="231"/>
      <c r="Q7" s="233"/>
      <c r="R7" s="229" t="s">
        <v>68</v>
      </c>
      <c r="S7" s="23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22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225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t="15" hidden="1" customHeight="1">
      <c r="A8" s="221">
        <v>60</v>
      </c>
      <c r="B8" s="222" t="s">
        <v>121</v>
      </c>
      <c r="C8" s="223">
        <v>55</v>
      </c>
      <c r="D8" s="224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225" t="s">
        <v>116</v>
      </c>
      <c r="N8" s="234">
        <v>2</v>
      </c>
      <c r="O8" s="223">
        <v>2.5</v>
      </c>
      <c r="P8" s="231"/>
      <c r="Q8" s="235"/>
      <c r="R8" s="229" t="s">
        <v>13</v>
      </c>
      <c r="S8" s="23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23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225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t="15" hidden="1" customHeight="1">
      <c r="A9" s="221">
        <v>55</v>
      </c>
      <c r="B9" s="222" t="s">
        <v>160</v>
      </c>
      <c r="C9" s="223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225" t="s">
        <v>118</v>
      </c>
      <c r="N9" s="237">
        <v>1</v>
      </c>
      <c r="O9" s="39">
        <v>1</v>
      </c>
      <c r="P9" s="231"/>
      <c r="Q9" s="235"/>
      <c r="R9" s="229" t="s">
        <v>102</v>
      </c>
      <c r="S9" s="23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22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225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t="15" hidden="1" customHeight="1">
      <c r="A10" s="221">
        <v>65</v>
      </c>
      <c r="B10" s="222" t="s">
        <v>36</v>
      </c>
      <c r="C10" s="223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225" t="s">
        <v>117</v>
      </c>
      <c r="N10" s="237">
        <v>0.4</v>
      </c>
      <c r="O10" s="39">
        <v>0.4</v>
      </c>
      <c r="P10" s="231"/>
      <c r="Q10" s="235"/>
      <c r="R10" s="229" t="s">
        <v>66</v>
      </c>
      <c r="S10" s="23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229" t="s">
        <v>279</v>
      </c>
      <c r="AC10" s="223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225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t="15" hidden="1" customHeight="1">
      <c r="A11" s="221">
        <v>30</v>
      </c>
      <c r="B11" s="222" t="s">
        <v>37</v>
      </c>
      <c r="C11" s="223">
        <v>30</v>
      </c>
      <c r="D11" s="238">
        <v>40</v>
      </c>
      <c r="E11" s="23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239" t="s">
        <v>256</v>
      </c>
      <c r="N11" s="240">
        <v>0.67</v>
      </c>
      <c r="O11" s="241">
        <v>0.5</v>
      </c>
      <c r="P11" s="231"/>
      <c r="Q11" s="235"/>
      <c r="R11" s="242" t="s">
        <v>50</v>
      </c>
      <c r="S11" s="23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22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225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t="15" hidden="1" customHeight="1">
      <c r="C12" s="232" t="s">
        <v>203</v>
      </c>
      <c r="D12" s="39"/>
      <c r="E12" s="39"/>
      <c r="F12" s="39"/>
      <c r="G12" s="39"/>
      <c r="H12" s="39"/>
      <c r="I12" s="46"/>
      <c r="J12" s="39"/>
      <c r="K12" s="39"/>
      <c r="M12" s="243" t="s">
        <v>50</v>
      </c>
      <c r="N12" s="237">
        <v>1</v>
      </c>
      <c r="O12" s="39">
        <v>1</v>
      </c>
      <c r="P12" s="231"/>
      <c r="Q12" s="226"/>
      <c r="R12" s="229" t="s">
        <v>62</v>
      </c>
      <c r="S12" s="23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24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5" hidden="1" customHeight="1">
      <c r="B13" s="225" t="s">
        <v>40</v>
      </c>
      <c r="C13" s="39">
        <v>2</v>
      </c>
      <c r="D13" s="39"/>
      <c r="E13" s="232" t="s">
        <v>190</v>
      </c>
      <c r="F13" s="39"/>
      <c r="G13" s="39"/>
      <c r="H13" s="39"/>
      <c r="I13" s="39"/>
      <c r="J13" s="39"/>
      <c r="K13" s="39"/>
      <c r="M13" s="229" t="s">
        <v>48</v>
      </c>
      <c r="N13" s="232" t="s">
        <v>187</v>
      </c>
      <c r="O13" s="39" t="s">
        <v>188</v>
      </c>
      <c r="P13" s="231"/>
      <c r="Q13" s="233"/>
      <c r="R13" s="229" t="s">
        <v>59</v>
      </c>
      <c r="S13" s="23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229" t="s">
        <v>64</v>
      </c>
      <c r="AC13" s="223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t="15" hidden="1" customHeight="1">
      <c r="B14" s="225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243" t="s">
        <v>108</v>
      </c>
      <c r="N14" s="224">
        <v>0.65</v>
      </c>
      <c r="O14" s="46">
        <v>0.8</v>
      </c>
      <c r="P14" s="231"/>
      <c r="Q14" s="226"/>
      <c r="R14" s="229" t="s">
        <v>69</v>
      </c>
      <c r="S14" s="245">
        <v>40</v>
      </c>
      <c r="T14" s="223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229" t="s">
        <v>145</v>
      </c>
      <c r="AC14" s="223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225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t="15" hidden="1" customHeight="1">
      <c r="B15" s="225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225" t="s">
        <v>51</v>
      </c>
      <c r="N15" s="39">
        <v>1</v>
      </c>
      <c r="O15" s="39">
        <v>1</v>
      </c>
      <c r="P15" s="231"/>
      <c r="Q15" s="226"/>
      <c r="R15" s="229" t="s">
        <v>60</v>
      </c>
      <c r="S15" s="23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22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t="15" hidden="1" customHeight="1">
      <c r="B16" s="225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246" t="s">
        <v>260</v>
      </c>
      <c r="N16" s="46">
        <v>1.4</v>
      </c>
      <c r="O16" s="46" t="s">
        <v>109</v>
      </c>
      <c r="P16" s="226"/>
      <c r="Q16" s="226"/>
      <c r="R16" s="229" t="s">
        <v>61</v>
      </c>
      <c r="S16" s="23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22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t="15" hidden="1" customHeight="1">
      <c r="B17" s="225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247" t="s">
        <v>262</v>
      </c>
      <c r="N17" s="248">
        <v>1.1499999999999999</v>
      </c>
      <c r="O17" s="249" t="s">
        <v>109</v>
      </c>
      <c r="P17" s="226"/>
      <c r="Q17" s="226"/>
      <c r="R17" s="229" t="s">
        <v>70</v>
      </c>
      <c r="S17" s="23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22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225"/>
      <c r="AO17" s="25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t="15" hidden="1" customHeight="1">
      <c r="B18" s="225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251" t="s">
        <v>261</v>
      </c>
      <c r="N18" s="249">
        <v>1.25</v>
      </c>
      <c r="O18" s="249" t="s">
        <v>109</v>
      </c>
      <c r="P18" s="226"/>
      <c r="Q18" s="226"/>
      <c r="R18" s="229" t="s">
        <v>172</v>
      </c>
      <c r="S18" s="23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24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252" t="s">
        <v>294</v>
      </c>
      <c r="AO18" s="25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2" hidden="1" customHeight="1">
      <c r="B19" s="225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247" t="s">
        <v>263</v>
      </c>
      <c r="N19" s="249">
        <v>1.4</v>
      </c>
      <c r="O19" s="249" t="s">
        <v>109</v>
      </c>
      <c r="P19" s="226"/>
      <c r="Q19" s="226"/>
      <c r="R19" s="229" t="s">
        <v>124</v>
      </c>
      <c r="S19" s="25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24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225" t="s">
        <v>24</v>
      </c>
      <c r="AO19" s="25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28" hidden="1" customHeight="1">
      <c r="B20" s="225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226"/>
      <c r="Q20" s="226"/>
      <c r="R20" s="229" t="s">
        <v>125</v>
      </c>
      <c r="S20" s="25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24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225" t="s">
        <v>32</v>
      </c>
      <c r="AO20" s="25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t="15" hidden="1" customHeight="1">
      <c r="B21" s="225" t="s">
        <v>8</v>
      </c>
      <c r="C21" s="39">
        <v>10</v>
      </c>
      <c r="E21" s="255" t="s">
        <v>50</v>
      </c>
      <c r="F21" s="39"/>
      <c r="G21" s="39"/>
      <c r="H21" s="39"/>
      <c r="I21" s="39"/>
      <c r="J21" s="39"/>
      <c r="K21" s="39"/>
      <c r="P21" s="231"/>
      <c r="Q21" s="231"/>
      <c r="R21" s="242" t="s">
        <v>50</v>
      </c>
      <c r="S21" s="23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24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225" t="s">
        <v>28</v>
      </c>
      <c r="AO21" s="25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t="15" hidden="1" customHeight="1">
      <c r="F22" s="39"/>
      <c r="G22" s="39"/>
      <c r="H22" s="39"/>
      <c r="I22" s="39"/>
      <c r="J22" s="39"/>
      <c r="K22" s="39"/>
      <c r="P22" s="231"/>
      <c r="Q22" s="231"/>
      <c r="S22" s="256"/>
      <c r="AB22" s="24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225" t="s">
        <v>33</v>
      </c>
      <c r="AO22" s="25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 customHeight="1">
      <c r="F23" s="39"/>
      <c r="G23" s="39"/>
      <c r="H23" s="39"/>
      <c r="I23" s="39"/>
      <c r="J23" s="39"/>
      <c r="K23" s="39"/>
      <c r="P23" s="231"/>
      <c r="Q23" s="231"/>
      <c r="S23" s="256"/>
      <c r="AB23" s="24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225" t="s">
        <v>15</v>
      </c>
      <c r="AO23" s="25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8" hidden="1" customHeight="1">
      <c r="B24" s="244" t="s">
        <v>181</v>
      </c>
      <c r="F24" s="39"/>
      <c r="G24" s="39"/>
      <c r="H24" s="39"/>
      <c r="I24" s="39"/>
      <c r="J24" s="39"/>
      <c r="K24" s="39"/>
      <c r="M24" s="257">
        <v>2018</v>
      </c>
      <c r="N24" s="257"/>
      <c r="O24" s="257"/>
      <c r="P24" s="231"/>
      <c r="Q24" s="231"/>
      <c r="S24" s="256"/>
      <c r="AM24" s="225"/>
      <c r="AO24" s="25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t="15" hidden="1" customHeight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258" t="s">
        <v>47</v>
      </c>
      <c r="N25" s="258"/>
      <c r="O25" s="259"/>
      <c r="P25" s="231"/>
      <c r="Q25" s="231"/>
      <c r="S25" s="256"/>
      <c r="AM25" s="225"/>
      <c r="AO25" s="225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t="15" hidden="1" customHeight="1">
      <c r="B26" s="4" t="s">
        <v>292</v>
      </c>
      <c r="F26" s="39"/>
      <c r="G26" s="39"/>
      <c r="H26" s="39"/>
      <c r="I26" s="39"/>
      <c r="J26" s="39"/>
      <c r="K26" s="39"/>
      <c r="M26" s="260" t="s">
        <v>39</v>
      </c>
      <c r="N26" s="261">
        <v>1.7</v>
      </c>
      <c r="O26" s="261"/>
      <c r="P26" s="231"/>
      <c r="Q26" s="231"/>
      <c r="S26" s="256"/>
      <c r="AB26" s="262" t="s">
        <v>182</v>
      </c>
      <c r="AC26" s="262"/>
      <c r="AD26" s="262"/>
      <c r="AE26" s="262"/>
      <c r="AF26" s="262"/>
      <c r="AG26" s="262"/>
      <c r="AH26" s="262"/>
      <c r="AI26" s="262"/>
      <c r="AJ26" s="262"/>
      <c r="AK26" s="262"/>
      <c r="AM26" s="25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" hidden="1" customHeight="1">
      <c r="B27" s="4" t="s">
        <v>293</v>
      </c>
      <c r="F27" s="39"/>
      <c r="G27" s="39"/>
      <c r="H27" s="229" t="s">
        <v>58</v>
      </c>
      <c r="I27" s="39"/>
      <c r="J27" s="229"/>
      <c r="K27" s="39"/>
      <c r="M27" s="260" t="s">
        <v>38</v>
      </c>
      <c r="N27" s="261">
        <v>1.4</v>
      </c>
      <c r="O27" s="261"/>
      <c r="P27" s="231"/>
      <c r="Q27" s="231"/>
      <c r="R27" s="227" t="s">
        <v>182</v>
      </c>
      <c r="S27" s="227"/>
      <c r="T27" s="227"/>
      <c r="U27" s="227"/>
      <c r="V27" s="227"/>
      <c r="W27" s="227"/>
      <c r="X27" s="227"/>
      <c r="Y27" s="227"/>
      <c r="Z27" s="227"/>
      <c r="AB27" s="229" t="s">
        <v>17</v>
      </c>
      <c r="AC27" s="232" t="s">
        <v>146</v>
      </c>
      <c r="AD27" s="232" t="s">
        <v>94</v>
      </c>
      <c r="AE27" s="232" t="s">
        <v>95</v>
      </c>
      <c r="AF27" s="232" t="s">
        <v>177</v>
      </c>
      <c r="AG27" s="232" t="s">
        <v>176</v>
      </c>
      <c r="AH27" s="232" t="s">
        <v>149</v>
      </c>
      <c r="AI27" s="232" t="s">
        <v>148</v>
      </c>
      <c r="AJ27" s="232" t="s">
        <v>150</v>
      </c>
      <c r="AK27" s="232" t="s">
        <v>151</v>
      </c>
      <c r="AM27" s="225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t="15" hidden="1" customHeight="1">
      <c r="F28" s="39"/>
      <c r="G28" s="39"/>
      <c r="H28" s="229" t="s">
        <v>55</v>
      </c>
      <c r="I28" s="39"/>
      <c r="J28" s="229" t="s">
        <v>57</v>
      </c>
      <c r="K28" s="39"/>
      <c r="M28" s="260" t="s">
        <v>10</v>
      </c>
      <c r="N28" s="261">
        <v>1</v>
      </c>
      <c r="O28" s="261"/>
      <c r="P28" s="231"/>
      <c r="Q28" s="231"/>
      <c r="R28" s="229" t="s">
        <v>16</v>
      </c>
      <c r="S28" s="263" t="s">
        <v>147</v>
      </c>
      <c r="T28" s="264" t="s">
        <v>94</v>
      </c>
      <c r="U28" s="264" t="s">
        <v>95</v>
      </c>
      <c r="V28" s="232" t="s">
        <v>177</v>
      </c>
      <c r="W28" s="232" t="s">
        <v>176</v>
      </c>
      <c r="X28" s="232" t="s">
        <v>149</v>
      </c>
      <c r="Y28" s="232" t="s">
        <v>148</v>
      </c>
      <c r="Z28" s="232" t="s">
        <v>150</v>
      </c>
      <c r="AB28" s="22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225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t="15" hidden="1" customHeight="1">
      <c r="F29" s="39"/>
      <c r="G29" s="39"/>
      <c r="H29" s="229" t="s">
        <v>79</v>
      </c>
      <c r="I29" s="39"/>
      <c r="J29" s="229" t="s">
        <v>55</v>
      </c>
      <c r="K29" s="39"/>
      <c r="M29" s="260" t="s">
        <v>11</v>
      </c>
      <c r="N29" s="261">
        <v>0.65</v>
      </c>
      <c r="O29" s="257"/>
      <c r="P29" s="231"/>
      <c r="Q29" s="231"/>
      <c r="R29" s="229" t="s">
        <v>67</v>
      </c>
      <c r="S29" s="254" t="s">
        <v>109</v>
      </c>
      <c r="T29" s="238">
        <v>15</v>
      </c>
      <c r="U29" s="23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22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225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t="15" hidden="1" customHeight="1">
      <c r="D30" s="39"/>
      <c r="F30" s="39"/>
      <c r="G30" s="39"/>
      <c r="H30" s="229" t="s">
        <v>56</v>
      </c>
      <c r="I30" s="39"/>
      <c r="J30" s="229" t="s">
        <v>186</v>
      </c>
      <c r="K30" s="39"/>
      <c r="M30" s="261"/>
      <c r="N30" s="261"/>
      <c r="O30" s="257"/>
      <c r="P30" s="231"/>
      <c r="Q30" s="231"/>
      <c r="R30" s="229" t="s">
        <v>178</v>
      </c>
      <c r="S30" s="254" t="s">
        <v>109</v>
      </c>
      <c r="T30" s="238">
        <v>18</v>
      </c>
      <c r="U30" s="23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22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225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t="15" hidden="1" customHeight="1">
      <c r="D31" s="39"/>
      <c r="F31" s="39"/>
      <c r="G31" s="39"/>
      <c r="H31" s="236" t="s">
        <v>214</v>
      </c>
      <c r="I31" s="39"/>
      <c r="J31" s="229" t="s">
        <v>52</v>
      </c>
      <c r="K31" s="39"/>
      <c r="M31" s="265" t="s">
        <v>9</v>
      </c>
      <c r="N31" s="266" t="s">
        <v>187</v>
      </c>
      <c r="O31" s="261" t="s">
        <v>188</v>
      </c>
      <c r="P31" s="231"/>
      <c r="Q31" s="231"/>
      <c r="R31" s="229" t="s">
        <v>53</v>
      </c>
      <c r="S31" s="254">
        <v>15</v>
      </c>
      <c r="T31" s="238">
        <v>20</v>
      </c>
      <c r="U31" s="23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22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225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5" hidden="1" customHeight="1">
      <c r="D32" s="39"/>
      <c r="F32" s="39"/>
      <c r="G32" s="39"/>
      <c r="H32" s="229" t="s">
        <v>123</v>
      </c>
      <c r="I32" s="39"/>
      <c r="J32" s="229" t="s">
        <v>122</v>
      </c>
      <c r="K32" s="39"/>
      <c r="M32" s="260" t="s">
        <v>116</v>
      </c>
      <c r="N32" s="267">
        <v>1.8</v>
      </c>
      <c r="O32" s="261">
        <v>2.2999999999999998</v>
      </c>
      <c r="P32" s="231"/>
      <c r="Q32" s="231"/>
      <c r="R32" s="229" t="s">
        <v>54</v>
      </c>
      <c r="S32" s="268">
        <v>4</v>
      </c>
      <c r="T32" s="238">
        <v>6</v>
      </c>
      <c r="U32" s="23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22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225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" hidden="1" outlineLevel="1" thickBot="1">
      <c r="C33" s="4"/>
      <c r="D33" s="39"/>
      <c r="F33" s="39"/>
      <c r="G33" s="39"/>
      <c r="H33" s="229" t="s">
        <v>279</v>
      </c>
      <c r="I33" s="39"/>
      <c r="J33" s="229" t="s">
        <v>186</v>
      </c>
      <c r="K33" s="39"/>
      <c r="M33" s="260" t="s">
        <v>118</v>
      </c>
      <c r="N33" s="267">
        <v>1</v>
      </c>
      <c r="O33" s="261">
        <v>1</v>
      </c>
      <c r="R33" s="229" t="s">
        <v>68</v>
      </c>
      <c r="S33" s="254" t="s">
        <v>109</v>
      </c>
      <c r="T33" s="238" t="s">
        <v>109</v>
      </c>
      <c r="U33" s="23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22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225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" hidden="1" outlineLevel="1" thickBot="1">
      <c r="B34" s="269"/>
      <c r="C34" s="4"/>
      <c r="D34" s="39"/>
      <c r="F34" s="39"/>
      <c r="G34" s="39"/>
      <c r="H34" s="229" t="s">
        <v>52</v>
      </c>
      <c r="I34" s="39"/>
      <c r="J34" s="244" t="s">
        <v>113</v>
      </c>
      <c r="K34" s="39"/>
      <c r="M34" s="260" t="s">
        <v>117</v>
      </c>
      <c r="N34" s="267">
        <v>0.6</v>
      </c>
      <c r="O34" s="261">
        <v>0.6</v>
      </c>
      <c r="R34" s="229" t="s">
        <v>13</v>
      </c>
      <c r="S34" s="254" t="s">
        <v>109</v>
      </c>
      <c r="T34" s="238" t="s">
        <v>109</v>
      </c>
      <c r="U34" s="23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22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225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" hidden="1" outlineLevel="1" thickBot="1">
      <c r="B35" s="244"/>
      <c r="C35" s="4"/>
      <c r="D35" s="39"/>
      <c r="F35" s="39"/>
      <c r="G35" s="39"/>
      <c r="H35" s="244" t="s">
        <v>65</v>
      </c>
      <c r="I35" s="39"/>
      <c r="J35" s="244" t="s">
        <v>206</v>
      </c>
      <c r="K35" s="39"/>
      <c r="M35" s="270" t="s">
        <v>50</v>
      </c>
      <c r="N35" s="267">
        <v>1</v>
      </c>
      <c r="O35" s="261">
        <v>1</v>
      </c>
      <c r="R35" s="229" t="s">
        <v>102</v>
      </c>
      <c r="S35" s="254" t="s">
        <v>109</v>
      </c>
      <c r="T35" s="238" t="s">
        <v>109</v>
      </c>
      <c r="U35" s="23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22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225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" hidden="1" outlineLevel="1" thickBot="1">
      <c r="B36" s="244"/>
      <c r="C36" s="4"/>
      <c r="D36" s="39"/>
      <c r="F36" s="39"/>
      <c r="G36" s="39"/>
      <c r="H36" s="229" t="s">
        <v>64</v>
      </c>
      <c r="I36" s="39"/>
      <c r="J36" s="244" t="s">
        <v>63</v>
      </c>
      <c r="K36" s="39"/>
      <c r="M36" s="261"/>
      <c r="N36" s="261"/>
      <c r="O36" s="257"/>
      <c r="R36" s="229" t="s">
        <v>66</v>
      </c>
      <c r="S36" s="254" t="s">
        <v>109</v>
      </c>
      <c r="T36" s="238" t="s">
        <v>109</v>
      </c>
      <c r="U36" s="23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22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" hidden="1" outlineLevel="1" thickBot="1">
      <c r="B37" s="244"/>
      <c r="C37" s="4"/>
      <c r="D37" s="39"/>
      <c r="F37" s="39"/>
      <c r="G37" s="39"/>
      <c r="H37" s="229" t="s">
        <v>145</v>
      </c>
      <c r="I37" s="39"/>
      <c r="J37" s="242" t="s">
        <v>50</v>
      </c>
      <c r="K37" s="39"/>
      <c r="M37" s="265" t="s">
        <v>48</v>
      </c>
      <c r="N37" s="266" t="s">
        <v>187</v>
      </c>
      <c r="O37" s="261" t="s">
        <v>188</v>
      </c>
      <c r="R37" s="242" t="s">
        <v>50</v>
      </c>
      <c r="S37" s="254">
        <v>0</v>
      </c>
      <c r="T37" s="238">
        <v>0</v>
      </c>
      <c r="U37" s="23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24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271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" hidden="1" outlineLevel="1" thickBot="1">
      <c r="B38" s="244"/>
      <c r="C38" s="4"/>
      <c r="D38" s="39"/>
      <c r="F38" s="39"/>
      <c r="G38" s="39"/>
      <c r="H38" s="229" t="s">
        <v>103</v>
      </c>
      <c r="I38" s="39"/>
      <c r="J38" s="229"/>
      <c r="K38" s="39"/>
      <c r="M38" s="270" t="s">
        <v>108</v>
      </c>
      <c r="N38" s="261">
        <v>0.7</v>
      </c>
      <c r="O38" s="261">
        <v>0.8</v>
      </c>
      <c r="R38" s="229" t="s">
        <v>62</v>
      </c>
      <c r="S38" s="272">
        <v>8</v>
      </c>
      <c r="T38" s="221">
        <v>25</v>
      </c>
      <c r="U38" s="221">
        <v>25</v>
      </c>
      <c r="V38" s="221">
        <v>25</v>
      </c>
      <c r="W38" s="221">
        <v>25</v>
      </c>
      <c r="X38" s="221">
        <v>25</v>
      </c>
      <c r="Y38" s="46" t="s">
        <v>109</v>
      </c>
      <c r="Z38" s="46" t="s">
        <v>109</v>
      </c>
      <c r="AB38" s="22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252" t="s">
        <v>297</v>
      </c>
      <c r="AN38" s="273" t="s">
        <v>298</v>
      </c>
      <c r="AO38" s="229"/>
      <c r="AW38" s="271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" hidden="1" outlineLevel="1" thickBot="1">
      <c r="B39" s="244"/>
      <c r="C39" s="4"/>
      <c r="D39" s="39"/>
      <c r="F39" s="39"/>
      <c r="G39" s="39"/>
      <c r="H39" s="229" t="s">
        <v>122</v>
      </c>
      <c r="I39" s="39"/>
      <c r="J39" s="229"/>
      <c r="K39" s="39"/>
      <c r="M39" s="260" t="s">
        <v>51</v>
      </c>
      <c r="N39" s="261">
        <v>1</v>
      </c>
      <c r="O39" s="261">
        <v>1</v>
      </c>
      <c r="R39" s="229" t="s">
        <v>59</v>
      </c>
      <c r="S39" s="230">
        <v>20</v>
      </c>
      <c r="T39" s="221">
        <v>40</v>
      </c>
      <c r="U39" s="221">
        <v>40</v>
      </c>
      <c r="V39" s="221">
        <v>40</v>
      </c>
      <c r="W39" s="221">
        <v>40</v>
      </c>
      <c r="X39" s="221">
        <v>40</v>
      </c>
      <c r="Y39" s="46" t="s">
        <v>109</v>
      </c>
      <c r="Z39" s="46">
        <v>60</v>
      </c>
      <c r="AB39" s="22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271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" hidden="1" outlineLevel="1" thickBot="1">
      <c r="B40" s="244"/>
      <c r="C40" s="4"/>
      <c r="D40" s="39"/>
      <c r="F40" s="39"/>
      <c r="G40" s="39"/>
      <c r="H40" s="229" t="s">
        <v>31</v>
      </c>
      <c r="I40" s="39"/>
      <c r="J40" s="229"/>
      <c r="K40" s="39"/>
      <c r="M40" s="260" t="s">
        <v>260</v>
      </c>
      <c r="N40" s="261">
        <v>1.4</v>
      </c>
      <c r="O40" s="261" t="s">
        <v>109</v>
      </c>
      <c r="R40" s="229" t="s">
        <v>69</v>
      </c>
      <c r="S40" s="24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22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271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" hidden="1" outlineLevel="1" thickBot="1">
      <c r="C41" s="4"/>
      <c r="D41" s="39"/>
      <c r="F41" s="39"/>
      <c r="G41" s="39"/>
      <c r="H41" s="244" t="s">
        <v>204</v>
      </c>
      <c r="I41" s="39"/>
      <c r="J41" s="229"/>
      <c r="K41" s="39"/>
      <c r="M41" s="260" t="s">
        <v>259</v>
      </c>
      <c r="N41" s="261">
        <v>1.1000000000000001</v>
      </c>
      <c r="O41" s="261" t="s">
        <v>109</v>
      </c>
      <c r="R41" s="229" t="s">
        <v>60</v>
      </c>
      <c r="S41" s="230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229" t="s">
        <v>122</v>
      </c>
      <c r="AC41" s="223">
        <v>7</v>
      </c>
      <c r="AD41" s="223">
        <v>7</v>
      </c>
      <c r="AE41" s="223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271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" hidden="1" outlineLevel="1" thickBot="1">
      <c r="C42" s="4"/>
      <c r="D42" s="39"/>
      <c r="F42" s="39"/>
      <c r="G42" s="39"/>
      <c r="H42" s="244" t="s">
        <v>205</v>
      </c>
      <c r="I42" s="39"/>
      <c r="J42" s="244"/>
      <c r="K42" s="39"/>
      <c r="M42" s="270" t="s">
        <v>257</v>
      </c>
      <c r="N42" s="261">
        <v>1.25</v>
      </c>
      <c r="O42" s="261" t="s">
        <v>109</v>
      </c>
      <c r="R42" s="229" t="s">
        <v>61</v>
      </c>
      <c r="S42" s="23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22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271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" hidden="1" outlineLevel="1" thickBot="1">
      <c r="C43" s="4"/>
      <c r="D43" s="39"/>
      <c r="F43" s="39"/>
      <c r="G43" s="39"/>
      <c r="H43" s="244" t="s">
        <v>113</v>
      </c>
      <c r="I43" s="39"/>
      <c r="J43" s="244"/>
      <c r="K43" s="39"/>
      <c r="M43" s="260" t="s">
        <v>258</v>
      </c>
      <c r="N43" s="261">
        <v>1.4</v>
      </c>
      <c r="O43" s="261" t="s">
        <v>109</v>
      </c>
      <c r="R43" s="229" t="s">
        <v>70</v>
      </c>
      <c r="S43" s="230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24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271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" hidden="1" outlineLevel="1" thickBot="1">
      <c r="C44" s="4"/>
      <c r="D44" s="39"/>
      <c r="F44" s="39"/>
      <c r="G44" s="39"/>
      <c r="H44" s="244" t="s">
        <v>206</v>
      </c>
      <c r="I44" s="39"/>
      <c r="J44" s="244"/>
      <c r="K44" s="39"/>
      <c r="R44" s="229" t="s">
        <v>172</v>
      </c>
      <c r="S44" s="23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24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271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" hidden="1" outlineLevel="1" thickBot="1">
      <c r="C45" s="4"/>
      <c r="D45" s="39"/>
      <c r="F45" s="39"/>
      <c r="G45" s="39"/>
      <c r="H45" s="244" t="s">
        <v>63</v>
      </c>
      <c r="I45" s="39"/>
      <c r="J45" s="244"/>
      <c r="K45" s="39"/>
      <c r="R45" s="229" t="s">
        <v>124</v>
      </c>
      <c r="S45" s="254">
        <v>60</v>
      </c>
      <c r="T45" s="238" t="s">
        <v>109</v>
      </c>
      <c r="U45" s="23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24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271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" hidden="1" outlineLevel="1" thickBot="1">
      <c r="C46" s="4"/>
      <c r="H46" s="242" t="s">
        <v>50</v>
      </c>
      <c r="J46" s="244"/>
      <c r="K46" s="39"/>
      <c r="R46" s="229" t="s">
        <v>125</v>
      </c>
      <c r="S46" s="254">
        <v>100</v>
      </c>
      <c r="T46" s="238" t="s">
        <v>109</v>
      </c>
      <c r="U46" s="23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24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" hidden="1" outlineLevel="1" thickBot="1">
      <c r="C47" s="4"/>
      <c r="H47" s="242"/>
      <c r="J47" s="242"/>
      <c r="K47" s="39"/>
      <c r="R47" s="242" t="s">
        <v>50</v>
      </c>
      <c r="S47" s="254">
        <v>0</v>
      </c>
      <c r="T47" s="238">
        <v>0</v>
      </c>
      <c r="U47" s="23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24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" hidden="1" outlineLevel="1" thickBot="1">
      <c r="C48" s="4"/>
      <c r="R48" s="4"/>
      <c r="S48" s="256"/>
      <c r="U48" s="4"/>
      <c r="AB48" s="24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" hidden="1" outlineLevel="1" thickBot="1">
      <c r="C49" s="4"/>
      <c r="R49" s="4"/>
      <c r="S49" s="25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" hidden="1" outlineLevel="1" thickBot="1">
      <c r="C50" s="4"/>
      <c r="R50" s="4"/>
      <c r="S50" s="256"/>
      <c r="U50" s="4"/>
      <c r="AB50" s="262" t="s">
        <v>179</v>
      </c>
      <c r="AC50" s="262"/>
      <c r="AD50" s="262"/>
      <c r="AE50" s="262"/>
      <c r="AF50" s="262"/>
      <c r="AG50" s="262"/>
      <c r="AH50" s="262"/>
      <c r="AI50" s="262"/>
      <c r="AJ50" s="262"/>
      <c r="AK50" s="262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" hidden="1" outlineLevel="1" thickBot="1">
      <c r="C51" s="4"/>
      <c r="R51" s="4"/>
      <c r="S51" s="256"/>
      <c r="U51" s="4"/>
      <c r="AB51" s="274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" hidden="1" outlineLevel="1" thickBot="1">
      <c r="C52" s="4"/>
      <c r="R52" s="4"/>
      <c r="S52" s="256"/>
      <c r="U52" s="4"/>
      <c r="AB52" s="274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" hidden="1" outlineLevel="1" thickBot="1">
      <c r="C53" s="4"/>
      <c r="R53" s="4"/>
      <c r="S53" s="256"/>
      <c r="U53" s="4"/>
      <c r="AB53" s="274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" hidden="1" outlineLevel="1" thickBot="1">
      <c r="C54" s="4"/>
      <c r="R54" s="4"/>
      <c r="S54" s="256"/>
      <c r="U54" s="4"/>
      <c r="AB54" s="274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" hidden="1" outlineLevel="1" thickBot="1">
      <c r="C55" s="4"/>
      <c r="R55" s="4"/>
      <c r="S55" s="256"/>
      <c r="U55" s="4"/>
      <c r="AB55" s="24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07" t="s">
        <v>1</v>
      </c>
      <c r="B63" s="208"/>
      <c r="C63" s="208"/>
      <c r="D63" s="120" t="s">
        <v>20</v>
      </c>
      <c r="E63" s="211" t="s">
        <v>127</v>
      </c>
      <c r="F63" s="208"/>
      <c r="G63" s="191" t="s">
        <v>128</v>
      </c>
      <c r="H63" s="192"/>
      <c r="I63" s="193"/>
      <c r="J63" s="191" t="s">
        <v>141</v>
      </c>
      <c r="K63" s="192"/>
      <c r="L63" s="192"/>
      <c r="M63" s="192"/>
      <c r="N63" s="193"/>
      <c r="O63" s="191" t="s">
        <v>140</v>
      </c>
      <c r="P63" s="192"/>
      <c r="Q63" s="192"/>
      <c r="R63" s="19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1" customHeight="1" thickBot="1">
      <c r="A64" s="209"/>
      <c r="B64" s="210"/>
      <c r="C64" s="210"/>
      <c r="D64" s="82"/>
      <c r="E64" s="209"/>
      <c r="F64" s="210"/>
      <c r="G64" s="83" t="s">
        <v>50</v>
      </c>
      <c r="H64" s="84" t="s">
        <v>50</v>
      </c>
      <c r="I64" s="85" t="s">
        <v>50</v>
      </c>
      <c r="J64" s="194"/>
      <c r="K64" s="195"/>
      <c r="L64" s="195"/>
      <c r="M64" s="195"/>
      <c r="N64" s="196"/>
      <c r="O64" s="204"/>
      <c r="P64" s="205"/>
      <c r="Q64" s="205"/>
      <c r="R64" s="206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" customHeight="1" thickBot="1">
      <c r="A65" s="275" t="s">
        <v>84</v>
      </c>
      <c r="B65" s="276"/>
      <c r="C65" s="276"/>
      <c r="D65" s="276"/>
      <c r="E65" s="276"/>
      <c r="F65" s="276"/>
      <c r="G65" s="276"/>
      <c r="H65" s="276"/>
      <c r="I65" s="277"/>
      <c r="J65" s="278"/>
      <c r="K65" s="279" t="s">
        <v>82</v>
      </c>
      <c r="L65" s="280"/>
      <c r="M65" s="280"/>
      <c r="N65" s="281"/>
      <c r="O65" s="281"/>
      <c r="P65" s="281"/>
      <c r="Q65" s="281"/>
      <c r="R65" s="282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283"/>
      <c r="BK65" s="283"/>
      <c r="BL65" s="283"/>
      <c r="BM65" s="283"/>
      <c r="BN65" s="283"/>
      <c r="BO65" s="283"/>
      <c r="BP65" s="283"/>
      <c r="BQ65" s="283"/>
      <c r="BR65" s="283"/>
      <c r="BS65" s="283"/>
      <c r="BT65" s="283"/>
      <c r="BU65" s="284"/>
      <c r="BV65" s="284"/>
      <c r="BW65" s="283"/>
      <c r="BX65" s="283"/>
      <c r="BY65" s="283"/>
      <c r="BZ65" s="283"/>
      <c r="CA65" s="283"/>
      <c r="CB65" s="283"/>
      <c r="CC65" s="283"/>
      <c r="CD65" s="283"/>
      <c r="CE65" s="283"/>
      <c r="CF65" s="283"/>
      <c r="CG65" s="283"/>
      <c r="CH65" s="283"/>
      <c r="CI65" s="283"/>
      <c r="CJ65" s="283"/>
      <c r="CK65" s="283"/>
      <c r="CL65" s="283"/>
      <c r="CM65" s="283"/>
      <c r="CN65" s="283"/>
      <c r="CO65" s="283"/>
      <c r="CP65" s="283"/>
    </row>
    <row r="66" spans="1:94" s="27" customFormat="1" ht="24" thickBot="1">
      <c r="A66" s="285" t="s">
        <v>83</v>
      </c>
      <c r="B66" s="286" t="s">
        <v>6</v>
      </c>
      <c r="C66" s="287" t="s">
        <v>2</v>
      </c>
      <c r="D66" s="287"/>
      <c r="E66" s="287"/>
      <c r="F66" s="287"/>
      <c r="G66" s="288" t="s">
        <v>87</v>
      </c>
      <c r="H66" s="288" t="s">
        <v>0</v>
      </c>
      <c r="I66" s="289" t="s">
        <v>81</v>
      </c>
      <c r="J66" s="290"/>
      <c r="K66" s="291" t="s">
        <v>138</v>
      </c>
      <c r="L66" s="292"/>
      <c r="M66" s="292"/>
      <c r="N66" s="293"/>
      <c r="O66" s="293"/>
      <c r="P66" s="294">
        <f>IFERROR(INT(CM132+CM124/3),0)+1</f>
        <v>3</v>
      </c>
      <c r="Q66" s="295"/>
      <c r="R66" s="29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297"/>
      <c r="BK66" s="297"/>
      <c r="BL66" s="297"/>
      <c r="BM66" s="297"/>
      <c r="BN66" s="297"/>
      <c r="BO66" s="297"/>
      <c r="BP66" s="297"/>
      <c r="BQ66" s="297"/>
      <c r="BR66" s="297"/>
      <c r="BS66" s="297"/>
      <c r="BT66" s="297"/>
      <c r="BU66" s="298"/>
      <c r="BV66" s="298"/>
      <c r="BW66" s="297"/>
      <c r="BX66" s="297"/>
      <c r="BY66" s="297"/>
      <c r="BZ66" s="297"/>
      <c r="CA66" s="297"/>
      <c r="CB66" s="297"/>
      <c r="CC66" s="297"/>
      <c r="CD66" s="297"/>
      <c r="CE66" s="297"/>
      <c r="CF66" s="297"/>
      <c r="CG66" s="297"/>
      <c r="CH66" s="297"/>
      <c r="CI66" s="297"/>
      <c r="CJ66" s="297"/>
      <c r="CK66" s="297"/>
      <c r="CL66" s="297"/>
      <c r="CM66" s="297"/>
      <c r="CN66" s="297"/>
      <c r="CO66" s="297"/>
      <c r="CP66" s="297"/>
    </row>
    <row r="67" spans="1:94" ht="23" customHeight="1">
      <c r="A67" s="299" t="s">
        <v>200</v>
      </c>
      <c r="B67" s="300"/>
      <c r="C67" s="301" t="s">
        <v>33</v>
      </c>
      <c r="D67" s="301"/>
      <c r="E67" s="301"/>
      <c r="F67" s="301"/>
      <c r="G67" s="302" t="s">
        <v>105</v>
      </c>
      <c r="H67" s="303">
        <f>VLOOKUP(C67,'Standard AB - 17 Tugs, 8 SuGs'!AM3:AO11,2,FALSE)-IF(G67="yes",100,0)</f>
        <v>300</v>
      </c>
      <c r="I67" s="304">
        <f>VLOOKUP(C67,'Standard AB - 17 Tugs, 8 SuGs'!AM3:AQ138,4,FALSE)</f>
        <v>2</v>
      </c>
      <c r="J67" s="305"/>
      <c r="K67" s="306" t="s">
        <v>139</v>
      </c>
      <c r="L67" s="307"/>
      <c r="M67" s="307"/>
      <c r="N67" s="308"/>
      <c r="O67" s="308"/>
      <c r="P67" s="309">
        <f>IFERROR(INT(CM132/3+CM124),0)</f>
        <v>0</v>
      </c>
      <c r="Q67" s="310"/>
      <c r="R67" s="311" t="s">
        <v>86</v>
      </c>
      <c r="BJ67" s="228"/>
      <c r="BK67" s="228"/>
      <c r="BL67" s="228"/>
      <c r="BM67" s="228"/>
      <c r="BN67" s="228"/>
      <c r="BO67" s="228"/>
      <c r="BP67" s="228"/>
      <c r="BQ67" s="228"/>
      <c r="BR67" s="228"/>
      <c r="BS67" s="228"/>
      <c r="BT67" s="228"/>
      <c r="BU67" s="312"/>
      <c r="BV67" s="312"/>
      <c r="BW67" s="228"/>
      <c r="BX67" s="228"/>
      <c r="BY67" s="228"/>
      <c r="BZ67" s="228"/>
      <c r="CA67" s="228"/>
      <c r="CB67" s="228"/>
      <c r="CC67" s="228"/>
      <c r="CD67" s="228"/>
      <c r="CE67" s="228"/>
      <c r="CF67" s="228"/>
      <c r="CG67" s="228"/>
      <c r="CH67" s="228"/>
      <c r="CI67" s="228"/>
      <c r="CJ67" s="228"/>
      <c r="CK67" s="228"/>
      <c r="CL67" s="228"/>
      <c r="CM67" s="228"/>
      <c r="CN67" s="228"/>
      <c r="CO67" s="228"/>
      <c r="CP67" s="228"/>
    </row>
    <row r="68" spans="1:94" ht="21" customHeight="1">
      <c r="A68" s="313" t="s">
        <v>90</v>
      </c>
      <c r="B68" s="314"/>
      <c r="C68" s="301" t="s">
        <v>33</v>
      </c>
      <c r="D68" s="301"/>
      <c r="E68" s="301"/>
      <c r="F68" s="301"/>
      <c r="G68" s="86" t="s">
        <v>89</v>
      </c>
      <c r="H68" s="303">
        <f>VLOOKUP(C68,'Standard AB - 17 Tugs, 8 SuGs'!AM3:AO11,3,FALSE)-IF(G68="yes",$AP$15,0)</f>
        <v>200</v>
      </c>
      <c r="I68" s="304">
        <f>VLOOKUP(C68,'Standard AB - 17 Tugs, 8 SuGs'!AM3:AQ11,4,FALSE)</f>
        <v>2</v>
      </c>
      <c r="J68" s="305"/>
      <c r="K68" s="199" t="s">
        <v>161</v>
      </c>
      <c r="L68" s="200"/>
      <c r="M68" s="200"/>
      <c r="N68" s="201"/>
      <c r="O68" s="201"/>
      <c r="P68" s="202">
        <f>INT((SUMPRODUCT((A76:A99 &lt;&gt; "")/COUNTIF(A76:A99,A76:A99 &amp; ""))+1)/2)</f>
        <v>0</v>
      </c>
      <c r="Q68" s="202"/>
      <c r="R68" s="203"/>
      <c r="BJ68" s="228"/>
      <c r="BK68" s="228"/>
      <c r="BL68" s="228"/>
      <c r="BM68" s="228"/>
      <c r="BN68" s="228"/>
      <c r="BO68" s="228"/>
      <c r="BP68" s="228"/>
      <c r="BQ68" s="228"/>
      <c r="BR68" s="228"/>
      <c r="BS68" s="228"/>
      <c r="BT68" s="228"/>
      <c r="BU68" s="312"/>
      <c r="BV68" s="312"/>
      <c r="BW68" s="228"/>
      <c r="BX68" s="228"/>
      <c r="BY68" s="228"/>
      <c r="BZ68" s="228"/>
      <c r="CA68" s="228"/>
      <c r="CB68" s="228"/>
      <c r="CC68" s="228"/>
      <c r="CD68" s="228"/>
      <c r="CE68" s="228"/>
      <c r="CF68" s="228"/>
      <c r="CG68" s="228"/>
      <c r="CH68" s="228"/>
      <c r="CI68" s="228"/>
      <c r="CJ68" s="228"/>
      <c r="CK68" s="228"/>
      <c r="CL68" s="228"/>
      <c r="CM68" s="228"/>
      <c r="CN68" s="228"/>
      <c r="CO68" s="228"/>
      <c r="CP68" s="228"/>
    </row>
    <row r="69" spans="1:94" ht="21" customHeight="1">
      <c r="A69" s="313" t="s">
        <v>91</v>
      </c>
      <c r="B69" s="314"/>
      <c r="C69" s="301" t="s">
        <v>15</v>
      </c>
      <c r="D69" s="301"/>
      <c r="E69" s="301"/>
      <c r="F69" s="301"/>
      <c r="G69" s="86" t="s">
        <v>89</v>
      </c>
      <c r="H69" s="303">
        <f>IFERROR(VLOOKUP(C69,'Standard AB - 17 Tugs, 8 SuGs'!AM4:AO12,3,FALSE)-IF(G69="yes",$AP$15,0),0)</f>
        <v>0</v>
      </c>
      <c r="I69" s="304">
        <f>IFERROR(VLOOKUP(C69,'Standard AB - 17 Tugs, 8 SuGs'!AM3:AQ11,4,FALSE),0)</f>
        <v>0</v>
      </c>
      <c r="J69" s="305"/>
      <c r="K69" s="199"/>
      <c r="L69" s="200"/>
      <c r="M69" s="200"/>
      <c r="N69" s="201"/>
      <c r="O69" s="201"/>
      <c r="P69" s="202"/>
      <c r="Q69" s="202"/>
      <c r="R69" s="203"/>
      <c r="U69" s="4"/>
      <c r="AF69" s="12"/>
      <c r="AN69" s="27"/>
      <c r="AO69" s="27"/>
      <c r="AP69" s="27"/>
      <c r="AQ69" s="27"/>
      <c r="BJ69" s="315"/>
      <c r="BK69" s="315"/>
      <c r="BL69" s="315"/>
      <c r="BM69" s="315"/>
      <c r="BN69" s="315"/>
      <c r="BO69" s="315"/>
      <c r="BP69" s="315"/>
      <c r="BQ69" s="315"/>
      <c r="BR69" s="315"/>
      <c r="BS69" s="315"/>
      <c r="BT69" s="315"/>
      <c r="BU69" s="316"/>
      <c r="BV69" s="316"/>
      <c r="BW69" s="315"/>
      <c r="BX69" s="315"/>
      <c r="BY69" s="315"/>
      <c r="BZ69" s="315"/>
      <c r="CA69" s="315"/>
      <c r="CB69" s="315"/>
      <c r="CC69" s="228"/>
      <c r="CD69" s="228"/>
      <c r="CE69" s="228"/>
      <c r="CF69" s="228"/>
      <c r="CG69" s="228"/>
      <c r="CH69" s="228"/>
      <c r="CI69" s="228"/>
      <c r="CJ69" s="228"/>
      <c r="CK69" s="228"/>
      <c r="CL69" s="228"/>
      <c r="CM69" s="228"/>
      <c r="CN69" s="228"/>
      <c r="CO69" s="228"/>
      <c r="CP69" s="228"/>
    </row>
    <row r="70" spans="1:94" ht="21" customHeight="1" thickBot="1">
      <c r="A70" s="317" t="s">
        <v>92</v>
      </c>
      <c r="B70" s="318"/>
      <c r="C70" s="301" t="s">
        <v>15</v>
      </c>
      <c r="D70" s="301"/>
      <c r="E70" s="301"/>
      <c r="F70" s="301"/>
      <c r="G70" s="319" t="s">
        <v>89</v>
      </c>
      <c r="H70" s="303">
        <f>IFERROR(VLOOKUP(C70,'Standard AB - 17 Tugs, 8 SuGs'!AM5:AO13,3,FALSE)-IF(G70="yes",$AP$15,0),0)</f>
        <v>0</v>
      </c>
      <c r="I70" s="320">
        <f>IFERROR(VLOOKUP(C70,'Standard AB - 17 Tugs, 8 SuGs'!AM3:AQ11,4,FALSE),0)</f>
        <v>0</v>
      </c>
      <c r="J70" s="305"/>
      <c r="K70" s="185" t="s">
        <v>100</v>
      </c>
      <c r="L70" s="186"/>
      <c r="M70" s="186"/>
      <c r="N70" s="187"/>
      <c r="O70" s="187"/>
      <c r="P70" s="181">
        <f>Q133</f>
        <v>626</v>
      </c>
      <c r="Q70" s="181"/>
      <c r="R70" s="182"/>
      <c r="U70" s="4"/>
      <c r="AD70" s="12"/>
      <c r="AE70" s="12"/>
      <c r="AF70" s="19"/>
      <c r="AN70" s="27"/>
      <c r="AO70" s="27"/>
      <c r="AP70" s="27"/>
      <c r="AQ70" s="27"/>
      <c r="BJ70" s="315"/>
      <c r="BK70" s="315"/>
      <c r="BL70" s="315"/>
      <c r="BM70" s="315"/>
      <c r="BN70" s="315"/>
      <c r="BO70" s="315"/>
      <c r="BP70" s="315"/>
      <c r="BQ70" s="315"/>
      <c r="BR70" s="315"/>
      <c r="BS70" s="315"/>
      <c r="BT70" s="315"/>
      <c r="BU70" s="316"/>
      <c r="BV70" s="316"/>
      <c r="BW70" s="315"/>
      <c r="BX70" s="315"/>
      <c r="BY70" s="315"/>
      <c r="BZ70" s="315"/>
      <c r="CA70" s="315"/>
      <c r="CB70" s="315"/>
      <c r="CC70" s="228"/>
      <c r="CD70" s="4"/>
      <c r="CE70" s="4"/>
      <c r="CF70" s="4"/>
      <c r="CG70" s="4"/>
      <c r="CH70" s="228"/>
      <c r="CI70" s="228"/>
      <c r="CJ70" s="228"/>
      <c r="CK70" s="228"/>
      <c r="CL70" s="228"/>
      <c r="CM70" s="228"/>
      <c r="CN70" s="228"/>
      <c r="CO70" s="228"/>
      <c r="CP70" s="228"/>
    </row>
    <row r="71" spans="1:94" ht="21" customHeight="1" thickBot="1">
      <c r="A71" s="321" t="s">
        <v>264</v>
      </c>
      <c r="B71" s="322"/>
      <c r="C71" s="322"/>
      <c r="D71" s="322"/>
      <c r="E71" s="322"/>
      <c r="F71" s="322"/>
      <c r="G71" s="322"/>
      <c r="H71" s="322"/>
      <c r="I71" s="323"/>
      <c r="J71" s="324"/>
      <c r="K71" s="188"/>
      <c r="L71" s="189"/>
      <c r="M71" s="189"/>
      <c r="N71" s="190"/>
      <c r="O71" s="190"/>
      <c r="P71" s="183"/>
      <c r="Q71" s="183"/>
      <c r="R71" s="184"/>
      <c r="U71" s="4"/>
      <c r="W71" s="27"/>
      <c r="AD71" s="19"/>
      <c r="AE71" s="19"/>
      <c r="AF71" s="12"/>
      <c r="BI71" s="325" t="s">
        <v>6</v>
      </c>
      <c r="BJ71" s="326" t="s">
        <v>80</v>
      </c>
      <c r="BK71" s="326"/>
      <c r="BL71" s="326"/>
      <c r="BM71" s="326"/>
      <c r="BN71" s="326"/>
      <c r="BO71" s="326"/>
      <c r="BP71" s="326"/>
      <c r="BQ71" s="326"/>
      <c r="BR71" s="326"/>
      <c r="BS71" s="326"/>
      <c r="BT71" s="326"/>
      <c r="BU71" s="326"/>
      <c r="BV71" s="326"/>
      <c r="BW71" s="326"/>
      <c r="BX71" s="326"/>
      <c r="BY71" s="327"/>
      <c r="BZ71" s="327"/>
      <c r="CA71" s="327"/>
      <c r="CB71" s="327"/>
      <c r="CC71" s="315"/>
      <c r="CD71" s="328"/>
      <c r="CE71" s="328"/>
      <c r="CF71" s="328"/>
      <c r="CG71" s="328"/>
      <c r="CH71" s="328"/>
      <c r="CI71" s="328"/>
      <c r="CJ71" s="329"/>
      <c r="CK71" s="329"/>
      <c r="CL71" s="328"/>
      <c r="CM71" s="328"/>
      <c r="CN71" s="328"/>
      <c r="CO71" s="315"/>
      <c r="CP71" s="315"/>
    </row>
    <row r="72" spans="1:94" s="27" customFormat="1" ht="18" customHeight="1">
      <c r="A72" s="175" t="s">
        <v>142</v>
      </c>
      <c r="B72" s="177" t="s">
        <v>6</v>
      </c>
      <c r="C72" s="177" t="s">
        <v>2</v>
      </c>
      <c r="D72" s="197" t="s">
        <v>46</v>
      </c>
      <c r="E72" s="179" t="s">
        <v>47</v>
      </c>
      <c r="F72" s="179" t="s">
        <v>207</v>
      </c>
      <c r="G72" s="179" t="s">
        <v>210</v>
      </c>
      <c r="H72" s="177" t="s">
        <v>14</v>
      </c>
      <c r="I72" s="330"/>
      <c r="J72" s="331" t="s">
        <v>49</v>
      </c>
      <c r="K72" s="332"/>
      <c r="L72" s="332"/>
      <c r="M72" s="332"/>
      <c r="N72" s="333"/>
      <c r="O72" s="197" t="s">
        <v>7</v>
      </c>
      <c r="P72" s="334" t="s">
        <v>18</v>
      </c>
      <c r="Q72" s="334" t="s">
        <v>19</v>
      </c>
      <c r="R72" s="33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25"/>
      <c r="BJ72" s="336"/>
      <c r="BK72" s="336"/>
      <c r="BL72" s="336"/>
      <c r="BM72" s="336"/>
      <c r="BN72" s="336"/>
      <c r="BO72" s="336"/>
      <c r="BP72" s="336"/>
      <c r="BQ72" s="336"/>
      <c r="BR72" s="336"/>
      <c r="BS72" s="336"/>
      <c r="BT72" s="336"/>
      <c r="BU72" s="337"/>
      <c r="BV72" s="337"/>
      <c r="BW72" s="336"/>
      <c r="BX72" s="336"/>
      <c r="BY72" s="336"/>
      <c r="BZ72" s="336"/>
      <c r="CA72" s="336"/>
      <c r="CB72" s="336"/>
      <c r="CC72" s="338"/>
      <c r="CD72" s="339" t="s">
        <v>93</v>
      </c>
      <c r="CE72" s="339"/>
      <c r="CF72" s="339"/>
      <c r="CG72" s="339"/>
      <c r="CH72" s="340"/>
      <c r="CI72" s="340"/>
      <c r="CJ72" s="341"/>
      <c r="CK72" s="341"/>
      <c r="CL72" s="340"/>
      <c r="CM72" s="340"/>
      <c r="CN72" s="340"/>
      <c r="CO72" s="338"/>
      <c r="CP72" s="338"/>
    </row>
    <row r="73" spans="1:94" s="27" customFormat="1" ht="20" customHeight="1" thickBot="1">
      <c r="A73" s="176"/>
      <c r="B73" s="178"/>
      <c r="C73" s="178"/>
      <c r="D73" s="198"/>
      <c r="E73" s="180"/>
      <c r="F73" s="180"/>
      <c r="G73" s="180"/>
      <c r="H73" s="342" t="s">
        <v>209</v>
      </c>
      <c r="I73" s="342" t="s">
        <v>208</v>
      </c>
      <c r="J73" s="343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198"/>
      <c r="P73" s="344"/>
      <c r="Q73" s="344"/>
      <c r="R73" s="345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6"/>
      <c r="BJ73" s="336" t="s">
        <v>77</v>
      </c>
      <c r="BK73" s="336" t="s">
        <v>183</v>
      </c>
      <c r="BL73" s="336" t="s">
        <v>78</v>
      </c>
      <c r="BM73" s="336" t="s">
        <v>14</v>
      </c>
      <c r="BN73" s="336" t="s">
        <v>73</v>
      </c>
      <c r="BO73" s="336" t="s">
        <v>74</v>
      </c>
      <c r="BP73" s="336" t="s">
        <v>126</v>
      </c>
      <c r="BQ73" s="336" t="s">
        <v>212</v>
      </c>
      <c r="BR73" s="336" t="s">
        <v>213</v>
      </c>
      <c r="BS73" s="336" t="s">
        <v>115</v>
      </c>
      <c r="BT73" s="336"/>
      <c r="BU73" s="337" t="s">
        <v>71</v>
      </c>
      <c r="BV73" s="337" t="s">
        <v>107</v>
      </c>
      <c r="BW73" s="336" t="s">
        <v>72</v>
      </c>
      <c r="BX73" s="336" t="s">
        <v>114</v>
      </c>
      <c r="BY73" s="336"/>
      <c r="BZ73" s="336"/>
      <c r="CA73" s="336"/>
      <c r="CB73" s="336"/>
      <c r="CC73" s="297"/>
      <c r="CD73" s="347" t="s">
        <v>94</v>
      </c>
      <c r="CE73" s="347" t="s">
        <v>202</v>
      </c>
      <c r="CF73" s="347" t="s">
        <v>184</v>
      </c>
      <c r="CG73" s="347" t="s">
        <v>110</v>
      </c>
      <c r="CH73" s="347" t="s">
        <v>95</v>
      </c>
      <c r="CI73" s="347" t="s">
        <v>96</v>
      </c>
      <c r="CJ73" s="348"/>
      <c r="CK73" s="349" t="s">
        <v>199</v>
      </c>
      <c r="CL73" s="350" t="s">
        <v>97</v>
      </c>
      <c r="CM73" s="350" t="s">
        <v>111</v>
      </c>
      <c r="CN73" s="350" t="s">
        <v>211</v>
      </c>
      <c r="CO73" s="297"/>
      <c r="CP73" s="297"/>
    </row>
    <row r="74" spans="1:94" ht="18" customHeight="1">
      <c r="A74" s="351">
        <v>0</v>
      </c>
      <c r="B74" s="35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47"/>
      <c r="CE74" s="347"/>
      <c r="CF74" s="347"/>
      <c r="CG74" s="347"/>
      <c r="CH74" s="347"/>
      <c r="CI74" s="347"/>
      <c r="CJ74" s="34"/>
      <c r="CK74" s="349"/>
      <c r="CL74" s="350"/>
      <c r="CM74" s="350"/>
      <c r="CN74" s="350"/>
      <c r="CO74" s="33"/>
      <c r="CP74" s="33"/>
    </row>
    <row r="75" spans="1:94" ht="18" customHeight="1" thickBot="1">
      <c r="A75" s="353" t="s">
        <v>143</v>
      </c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5" t="s">
        <v>171</v>
      </c>
      <c r="Q75" s="355"/>
      <c r="R75" s="356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257"/>
      <c r="CL75" s="4"/>
      <c r="CM75" s="4"/>
      <c r="CN75" s="4"/>
      <c r="CO75" s="33"/>
      <c r="CP75" s="33"/>
    </row>
    <row r="76" spans="1:94" ht="18" customHeight="1" thickBot="1">
      <c r="A76" s="118"/>
      <c r="B76" s="119"/>
      <c r="C76" s="86" t="s">
        <v>40</v>
      </c>
      <c r="D76" s="87" t="s">
        <v>34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2</v>
      </c>
      <c r="BK76" s="29">
        <f>VLOOKUP(D76,'Standard AB - 17 Tugs, 8 SuGs'!$B$2:$K$11,'Standard AB - 17 Tugs, 8 SuGs'!BJ76,FALSE)</f>
        <v>75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75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75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1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0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/>
      <c r="B77" s="119"/>
      <c r="C77" s="86" t="s">
        <v>40</v>
      </c>
      <c r="D77" s="87" t="s">
        <v>34</v>
      </c>
      <c r="E77" s="87" t="s">
        <v>38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75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75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105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0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/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0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/>
      <c r="B79" s="119"/>
      <c r="C79" s="86" t="s">
        <v>43</v>
      </c>
      <c r="D79" s="87" t="s">
        <v>159</v>
      </c>
      <c r="E79" s="87" t="s">
        <v>38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80</v>
      </c>
      <c r="BT79" s="29"/>
      <c r="BU79" s="31">
        <f>VLOOKUP(E79,'Standard AB - 17 Tugs, 8 SuGs'!$M$2:$N$5,2,0)</f>
        <v>1.4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112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0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/>
      <c r="B80" s="119"/>
      <c r="C80" s="86" t="s">
        <v>43</v>
      </c>
      <c r="D80" s="87" t="s">
        <v>34</v>
      </c>
      <c r="E80" s="87" t="s">
        <v>38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100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100</v>
      </c>
      <c r="BT80" s="29"/>
      <c r="BU80" s="31">
        <f>VLOOKUP(E80,'Standard AB - 17 Tugs, 8 SuGs'!$M$2:$N$5,2,0)</f>
        <v>1.4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140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1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0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/>
      <c r="B81" s="119"/>
      <c r="C81" s="86" t="s">
        <v>40</v>
      </c>
      <c r="D81" s="87" t="s">
        <v>159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0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60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60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0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/>
      <c r="B82" s="119"/>
      <c r="C82" s="86" t="s">
        <v>40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0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8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8" customHeigh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8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8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8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8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8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hidden="1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172" t="s">
        <v>198</v>
      </c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4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" thickBot="1">
      <c r="A102" s="172" t="s">
        <v>144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4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20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20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20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20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20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20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20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20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" customHeight="1" thickBot="1">
      <c r="A122" s="140" t="s">
        <v>164</v>
      </c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2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" customHeight="1" thickBot="1">
      <c r="A123" s="140" t="s">
        <v>129</v>
      </c>
      <c r="B123" s="141"/>
      <c r="C123" s="141"/>
      <c r="D123" s="142"/>
      <c r="E123" s="152" t="s">
        <v>157</v>
      </c>
      <c r="F123" s="153"/>
      <c r="G123" s="153"/>
      <c r="H123" s="153"/>
      <c r="I123" s="153"/>
      <c r="J123" s="154"/>
      <c r="K123" s="143" t="s">
        <v>162</v>
      </c>
      <c r="L123" s="144"/>
      <c r="M123" s="144"/>
      <c r="N123" s="144"/>
      <c r="O123" s="144"/>
      <c r="P123" s="144"/>
      <c r="Q123" s="144"/>
      <c r="R123" s="145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" customHeight="1">
      <c r="A124" s="146" t="s">
        <v>131</v>
      </c>
      <c r="B124" s="147"/>
      <c r="C124" s="147"/>
      <c r="D124" s="148"/>
      <c r="E124" s="155" t="s">
        <v>134</v>
      </c>
      <c r="F124" s="156"/>
      <c r="G124" s="157"/>
      <c r="H124" s="161" t="s">
        <v>132</v>
      </c>
      <c r="I124" s="162"/>
      <c r="J124" s="122" t="s">
        <v>130</v>
      </c>
      <c r="K124" s="165" t="s">
        <v>137</v>
      </c>
      <c r="L124" s="157"/>
      <c r="M124" s="157"/>
      <c r="N124" s="166"/>
      <c r="O124" s="166"/>
      <c r="P124" s="166"/>
      <c r="Q124" s="166"/>
      <c r="R124" s="167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" customHeight="1" thickBot="1">
      <c r="A125" s="149" t="s">
        <v>156</v>
      </c>
      <c r="B125" s="150"/>
      <c r="C125" s="150"/>
      <c r="D125" s="151"/>
      <c r="E125" s="158" t="s">
        <v>135</v>
      </c>
      <c r="F125" s="159"/>
      <c r="G125" s="160"/>
      <c r="H125" s="163" t="s">
        <v>133</v>
      </c>
      <c r="I125" s="164"/>
      <c r="J125" s="15">
        <v>10</v>
      </c>
      <c r="K125" s="168" t="s">
        <v>163</v>
      </c>
      <c r="L125" s="169"/>
      <c r="M125" s="169"/>
      <c r="N125" s="170"/>
      <c r="O125" s="170"/>
      <c r="P125" s="170"/>
      <c r="Q125" s="170"/>
      <c r="R125" s="171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57" t="s">
        <v>85</v>
      </c>
      <c r="CM127" s="358"/>
    </row>
    <row r="128" spans="1:94">
      <c r="C128" s="4"/>
      <c r="CL128" s="359" t="s">
        <v>5</v>
      </c>
      <c r="CM128" s="77">
        <f>IF(H67&gt;0,I67,0)</f>
        <v>2</v>
      </c>
    </row>
    <row r="129" spans="3:91" s="4" customFormat="1" ht="20">
      <c r="P129" s="231"/>
      <c r="Q129" s="23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359" t="s">
        <v>4</v>
      </c>
      <c r="CM129" s="360">
        <f>VLOOKUP(C68,'Standard AB - 17 Tugs, 8 SuGs'!$AM$3:$AQ$11,5,FALSE)</f>
        <v>0</v>
      </c>
    </row>
    <row r="130" spans="3:91" s="4" customFormat="1" ht="20">
      <c r="P130" s="231"/>
      <c r="Q130" s="23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359" t="s">
        <v>4</v>
      </c>
      <c r="CM130" s="360">
        <f>IFERROR(VLOOKUP(C69,'Standard AB - 17 Tugs, 8 SuGs'!$AM$3:$AQ$11,5,FALSE),0)</f>
        <v>0</v>
      </c>
    </row>
    <row r="131" spans="3:91" s="4" customFormat="1" ht="20">
      <c r="P131" s="231"/>
      <c r="Q131" s="23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359" t="s">
        <v>4</v>
      </c>
      <c r="CM131" s="360">
        <f>IFERROR(VLOOKUP(C70,'Standard AB - 17 Tugs, 8 SuGs'!$AM$3:$AQ$11,5,FALSE),0)</f>
        <v>0</v>
      </c>
    </row>
    <row r="132" spans="3:91" s="4" customFormat="1" ht="20">
      <c r="P132" s="231"/>
      <c r="Q132" s="23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361" t="s">
        <v>99</v>
      </c>
      <c r="CM132" s="362">
        <f>SUM(CM128:CM131)</f>
        <v>2</v>
      </c>
    </row>
    <row r="133" spans="3:91" s="4" customFormat="1">
      <c r="C133" s="39"/>
      <c r="P133" s="231"/>
      <c r="Q133" s="231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A100:R100"/>
    <mergeCell ref="A102:R102"/>
    <mergeCell ref="A122:R122"/>
    <mergeCell ref="A123:D123"/>
    <mergeCell ref="E123:J123"/>
    <mergeCell ref="K123:R12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A64:C64"/>
    <mergeCell ref="E64:F64"/>
    <mergeCell ref="J64:N64"/>
    <mergeCell ref="O64:R64"/>
    <mergeCell ref="A65:I65"/>
    <mergeCell ref="K65:R65"/>
    <mergeCell ref="R2:Z2"/>
    <mergeCell ref="AB2:AK2"/>
    <mergeCell ref="AB26:AK26"/>
    <mergeCell ref="R27:Z27"/>
    <mergeCell ref="AB50:AK50"/>
    <mergeCell ref="A63:C63"/>
    <mergeCell ref="E63:F63"/>
    <mergeCell ref="G63:I63"/>
    <mergeCell ref="J63:N63"/>
    <mergeCell ref="O63:R63"/>
  </mergeCells>
  <phoneticPr fontId="21" type="noConversion"/>
  <dataValidations count="20"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</dataValidations>
  <pageMargins left="0.75000000000000011" right="0.75000000000000011" top="1" bottom="1" header="0.5" footer="0.5"/>
  <pageSetup paperSize="9" scale="43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63" zoomScale="55" zoomScaleNormal="55" zoomScalePageLayoutView="55" workbookViewId="0">
      <selection activeCell="AB87" sqref="AB87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8.5" style="4" customWidth="1"/>
    <col min="5" max="5" width="12.6640625" style="4" customWidth="1"/>
    <col min="6" max="6" width="14.6640625" style="4" customWidth="1"/>
    <col min="7" max="7" width="16.1640625" style="4" customWidth="1"/>
    <col min="8" max="9" width="15.1640625" style="4" customWidth="1"/>
    <col min="10" max="12" width="18.6640625" style="4" customWidth="1"/>
    <col min="13" max="14" width="18.6640625" style="4" hidden="1" customWidth="1"/>
    <col min="15" max="15" width="10.33203125" style="4" customWidth="1"/>
    <col min="16" max="17" width="9.33203125" style="231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7" width="8.1640625" style="5" customWidth="1"/>
    <col min="88" max="88" width="8.83203125" style="5" customWidth="1"/>
    <col min="89" max="92" width="12.33203125" style="5" customWidth="1"/>
    <col min="93" max="94" width="4.33203125" style="5" customWidth="1"/>
    <col min="95" max="16384" width="8.83203125" style="4"/>
  </cols>
  <sheetData>
    <row r="1" spans="1:68" s="212" customFormat="1" ht="28" hidden="1" customHeight="1">
      <c r="A1" s="212" t="s">
        <v>290</v>
      </c>
      <c r="B1" s="213" t="s">
        <v>75</v>
      </c>
      <c r="C1" s="214" t="s">
        <v>40</v>
      </c>
      <c r="D1" s="214" t="s">
        <v>43</v>
      </c>
      <c r="E1" s="45" t="s">
        <v>44</v>
      </c>
      <c r="F1" s="45" t="s">
        <v>174</v>
      </c>
      <c r="G1" s="45" t="s">
        <v>175</v>
      </c>
      <c r="H1" s="215" t="s">
        <v>42</v>
      </c>
      <c r="I1" s="215" t="s">
        <v>41</v>
      </c>
      <c r="J1" s="215" t="s">
        <v>45</v>
      </c>
      <c r="K1" s="215" t="s">
        <v>8</v>
      </c>
      <c r="M1" s="213" t="s">
        <v>47</v>
      </c>
      <c r="N1" s="213"/>
      <c r="O1" s="216"/>
      <c r="P1" s="217"/>
      <c r="Q1" s="217"/>
      <c r="R1" s="213" t="s">
        <v>16</v>
      </c>
      <c r="S1" s="218" t="s">
        <v>147</v>
      </c>
      <c r="T1" s="216" t="s">
        <v>94</v>
      </c>
      <c r="U1" s="216" t="s">
        <v>95</v>
      </c>
      <c r="V1" s="216" t="s">
        <v>177</v>
      </c>
      <c r="W1" s="216" t="s">
        <v>176</v>
      </c>
      <c r="X1" s="216" t="s">
        <v>149</v>
      </c>
      <c r="Y1" s="216" t="s">
        <v>148</v>
      </c>
      <c r="Z1" s="216" t="s">
        <v>150</v>
      </c>
      <c r="AA1" s="213"/>
      <c r="AB1" s="213" t="s">
        <v>17</v>
      </c>
      <c r="AC1" s="216" t="s">
        <v>146</v>
      </c>
      <c r="AD1" s="216" t="s">
        <v>94</v>
      </c>
      <c r="AE1" s="216" t="s">
        <v>95</v>
      </c>
      <c r="AF1" s="216" t="s">
        <v>177</v>
      </c>
      <c r="AG1" s="216" t="s">
        <v>176</v>
      </c>
      <c r="AH1" s="216" t="s">
        <v>149</v>
      </c>
      <c r="AI1" s="216" t="s">
        <v>148</v>
      </c>
      <c r="AJ1" s="216" t="s">
        <v>150</v>
      </c>
      <c r="AK1" s="216" t="s">
        <v>151</v>
      </c>
      <c r="AL1" s="213"/>
      <c r="AM1" s="213" t="s">
        <v>21</v>
      </c>
      <c r="AN1" s="213"/>
      <c r="AO1" s="213"/>
      <c r="AP1" s="213" t="s">
        <v>189</v>
      </c>
      <c r="AQ1" s="213" t="s">
        <v>29</v>
      </c>
      <c r="AR1" s="42"/>
      <c r="AS1" s="42"/>
      <c r="AT1" s="42"/>
      <c r="AU1" s="219" t="s">
        <v>255</v>
      </c>
      <c r="AV1" s="220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" hidden="1" customHeight="1">
      <c r="A2" s="221">
        <v>80</v>
      </c>
      <c r="B2" s="222" t="s">
        <v>119</v>
      </c>
      <c r="C2" s="223">
        <v>70</v>
      </c>
      <c r="D2" s="224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225" t="s">
        <v>39</v>
      </c>
      <c r="N2" s="39">
        <v>1.7</v>
      </c>
      <c r="O2" s="39"/>
      <c r="P2" s="226"/>
      <c r="Q2" s="226"/>
      <c r="R2" s="227" t="s">
        <v>173</v>
      </c>
      <c r="S2" s="227"/>
      <c r="T2" s="227"/>
      <c r="U2" s="227"/>
      <c r="V2" s="227"/>
      <c r="W2" s="227"/>
      <c r="X2" s="227"/>
      <c r="Y2" s="227"/>
      <c r="Z2" s="227"/>
      <c r="AA2" s="228"/>
      <c r="AB2" s="227" t="s">
        <v>173</v>
      </c>
      <c r="AC2" s="227"/>
      <c r="AD2" s="227"/>
      <c r="AE2" s="227"/>
      <c r="AF2" s="227"/>
      <c r="AG2" s="227"/>
      <c r="AH2" s="227"/>
      <c r="AI2" s="227"/>
      <c r="AJ2" s="227"/>
      <c r="AK2" s="22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t="15" hidden="1" customHeight="1">
      <c r="A3" s="221">
        <v>75</v>
      </c>
      <c r="B3" s="222" t="s">
        <v>158</v>
      </c>
      <c r="C3" s="223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225" t="s">
        <v>38</v>
      </c>
      <c r="N3" s="39">
        <v>1.4</v>
      </c>
      <c r="O3" s="39"/>
      <c r="P3" s="226"/>
      <c r="Q3" s="226"/>
      <c r="R3" s="229" t="s">
        <v>67</v>
      </c>
      <c r="S3" s="23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22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225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t="15" hidden="1" customHeight="1">
      <c r="A4" s="221">
        <v>85</v>
      </c>
      <c r="B4" s="222" t="s">
        <v>34</v>
      </c>
      <c r="C4" s="223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225" t="s">
        <v>10</v>
      </c>
      <c r="N4" s="39">
        <v>1</v>
      </c>
      <c r="O4" s="39"/>
      <c r="P4" s="226"/>
      <c r="Q4" s="226"/>
      <c r="R4" s="229" t="s">
        <v>178</v>
      </c>
      <c r="S4" s="23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22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225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t="15" hidden="1" customHeight="1">
      <c r="A5" s="221">
        <v>70</v>
      </c>
      <c r="B5" s="222" t="s">
        <v>120</v>
      </c>
      <c r="C5" s="223">
        <v>65</v>
      </c>
      <c r="D5" s="224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225" t="s">
        <v>11</v>
      </c>
      <c r="N5" s="224">
        <v>0.6</v>
      </c>
      <c r="P5" s="231"/>
      <c r="Q5" s="226"/>
      <c r="R5" s="229" t="s">
        <v>53</v>
      </c>
      <c r="S5" s="23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22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225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t="15" hidden="1" customHeight="1">
      <c r="A6" s="221">
        <v>65</v>
      </c>
      <c r="B6" s="222" t="s">
        <v>159</v>
      </c>
      <c r="C6" s="223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231"/>
      <c r="Q6" s="226"/>
      <c r="R6" s="229" t="s">
        <v>54</v>
      </c>
      <c r="S6" s="23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22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225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5" hidden="1" customHeight="1">
      <c r="A7" s="221">
        <v>75</v>
      </c>
      <c r="B7" s="222" t="s">
        <v>35</v>
      </c>
      <c r="C7" s="223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229" t="s">
        <v>9</v>
      </c>
      <c r="N7" s="232" t="s">
        <v>187</v>
      </c>
      <c r="O7" s="39" t="s">
        <v>188</v>
      </c>
      <c r="P7" s="231"/>
      <c r="Q7" s="233"/>
      <c r="R7" s="229" t="s">
        <v>68</v>
      </c>
      <c r="S7" s="23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22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225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t="15" hidden="1" customHeight="1">
      <c r="A8" s="221">
        <v>60</v>
      </c>
      <c r="B8" s="222" t="s">
        <v>121</v>
      </c>
      <c r="C8" s="223">
        <v>55</v>
      </c>
      <c r="D8" s="224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225" t="s">
        <v>116</v>
      </c>
      <c r="N8" s="234">
        <v>2</v>
      </c>
      <c r="O8" s="223">
        <v>2.5</v>
      </c>
      <c r="P8" s="231"/>
      <c r="Q8" s="235"/>
      <c r="R8" s="229" t="s">
        <v>13</v>
      </c>
      <c r="S8" s="23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23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225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t="15" hidden="1" customHeight="1">
      <c r="A9" s="221">
        <v>55</v>
      </c>
      <c r="B9" s="222" t="s">
        <v>160</v>
      </c>
      <c r="C9" s="223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225" t="s">
        <v>118</v>
      </c>
      <c r="N9" s="237">
        <v>1</v>
      </c>
      <c r="O9" s="39">
        <v>1</v>
      </c>
      <c r="P9" s="231"/>
      <c r="Q9" s="235"/>
      <c r="R9" s="229" t="s">
        <v>102</v>
      </c>
      <c r="S9" s="23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22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225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t="15" hidden="1" customHeight="1">
      <c r="A10" s="221">
        <v>65</v>
      </c>
      <c r="B10" s="222" t="s">
        <v>36</v>
      </c>
      <c r="C10" s="223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225" t="s">
        <v>117</v>
      </c>
      <c r="N10" s="237">
        <v>0.4</v>
      </c>
      <c r="O10" s="39">
        <v>0.4</v>
      </c>
      <c r="P10" s="231"/>
      <c r="Q10" s="235"/>
      <c r="R10" s="229" t="s">
        <v>66</v>
      </c>
      <c r="S10" s="23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229" t="s">
        <v>279</v>
      </c>
      <c r="AC10" s="223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225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t="15" hidden="1" customHeight="1">
      <c r="A11" s="221">
        <v>30</v>
      </c>
      <c r="B11" s="222" t="s">
        <v>37</v>
      </c>
      <c r="C11" s="223">
        <v>30</v>
      </c>
      <c r="D11" s="238">
        <v>40</v>
      </c>
      <c r="E11" s="23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239" t="s">
        <v>256</v>
      </c>
      <c r="N11" s="240">
        <v>0.67</v>
      </c>
      <c r="O11" s="241">
        <v>0.5</v>
      </c>
      <c r="P11" s="231"/>
      <c r="Q11" s="235"/>
      <c r="R11" s="242" t="s">
        <v>50</v>
      </c>
      <c r="S11" s="23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22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225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t="15" hidden="1" customHeight="1">
      <c r="C12" s="232" t="s">
        <v>203</v>
      </c>
      <c r="D12" s="39"/>
      <c r="E12" s="39"/>
      <c r="F12" s="39"/>
      <c r="G12" s="39"/>
      <c r="H12" s="39"/>
      <c r="I12" s="46"/>
      <c r="J12" s="39"/>
      <c r="K12" s="39"/>
      <c r="M12" s="243" t="s">
        <v>50</v>
      </c>
      <c r="N12" s="237">
        <v>1</v>
      </c>
      <c r="O12" s="39">
        <v>1</v>
      </c>
      <c r="P12" s="231"/>
      <c r="Q12" s="226"/>
      <c r="R12" s="229" t="s">
        <v>62</v>
      </c>
      <c r="S12" s="23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24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5" hidden="1" customHeight="1">
      <c r="B13" s="225" t="s">
        <v>40</v>
      </c>
      <c r="C13" s="39">
        <v>2</v>
      </c>
      <c r="D13" s="39"/>
      <c r="E13" s="232" t="s">
        <v>190</v>
      </c>
      <c r="F13" s="39"/>
      <c r="G13" s="39"/>
      <c r="H13" s="39"/>
      <c r="I13" s="39"/>
      <c r="J13" s="39"/>
      <c r="K13" s="39"/>
      <c r="M13" s="229" t="s">
        <v>48</v>
      </c>
      <c r="N13" s="232" t="s">
        <v>187</v>
      </c>
      <c r="O13" s="39" t="s">
        <v>188</v>
      </c>
      <c r="P13" s="231"/>
      <c r="Q13" s="233"/>
      <c r="R13" s="229" t="s">
        <v>59</v>
      </c>
      <c r="S13" s="23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229" t="s">
        <v>64</v>
      </c>
      <c r="AC13" s="223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t="15" hidden="1" customHeight="1">
      <c r="B14" s="225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243" t="s">
        <v>108</v>
      </c>
      <c r="N14" s="224">
        <v>0.65</v>
      </c>
      <c r="O14" s="46">
        <v>0.8</v>
      </c>
      <c r="P14" s="231"/>
      <c r="Q14" s="226"/>
      <c r="R14" s="229" t="s">
        <v>69</v>
      </c>
      <c r="S14" s="245">
        <v>40</v>
      </c>
      <c r="T14" s="223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229" t="s">
        <v>145</v>
      </c>
      <c r="AC14" s="223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225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t="15" hidden="1" customHeight="1">
      <c r="B15" s="225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225" t="s">
        <v>51</v>
      </c>
      <c r="N15" s="39">
        <v>1</v>
      </c>
      <c r="O15" s="39">
        <v>1</v>
      </c>
      <c r="P15" s="231"/>
      <c r="Q15" s="226"/>
      <c r="R15" s="229" t="s">
        <v>60</v>
      </c>
      <c r="S15" s="23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22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t="15" hidden="1" customHeight="1">
      <c r="B16" s="225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246" t="s">
        <v>260</v>
      </c>
      <c r="N16" s="46">
        <v>1.4</v>
      </c>
      <c r="O16" s="46" t="s">
        <v>109</v>
      </c>
      <c r="P16" s="226"/>
      <c r="Q16" s="226"/>
      <c r="R16" s="229" t="s">
        <v>61</v>
      </c>
      <c r="S16" s="23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22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t="15" hidden="1" customHeight="1">
      <c r="B17" s="225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247" t="s">
        <v>262</v>
      </c>
      <c r="N17" s="248">
        <v>1.1499999999999999</v>
      </c>
      <c r="O17" s="249" t="s">
        <v>109</v>
      </c>
      <c r="P17" s="226"/>
      <c r="Q17" s="226"/>
      <c r="R17" s="229" t="s">
        <v>70</v>
      </c>
      <c r="S17" s="23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22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225"/>
      <c r="AO17" s="25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t="15" hidden="1" customHeight="1">
      <c r="B18" s="225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251" t="s">
        <v>261</v>
      </c>
      <c r="N18" s="249">
        <v>1.25</v>
      </c>
      <c r="O18" s="249" t="s">
        <v>109</v>
      </c>
      <c r="P18" s="226"/>
      <c r="Q18" s="226"/>
      <c r="R18" s="229" t="s">
        <v>172</v>
      </c>
      <c r="S18" s="23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24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252" t="s">
        <v>294</v>
      </c>
      <c r="AO18" s="25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2" hidden="1" customHeight="1">
      <c r="B19" s="225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247" t="s">
        <v>263</v>
      </c>
      <c r="N19" s="249">
        <v>1.4</v>
      </c>
      <c r="O19" s="249" t="s">
        <v>109</v>
      </c>
      <c r="P19" s="226"/>
      <c r="Q19" s="226"/>
      <c r="R19" s="229" t="s">
        <v>124</v>
      </c>
      <c r="S19" s="25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24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225" t="s">
        <v>24</v>
      </c>
      <c r="AO19" s="25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28" hidden="1" customHeight="1">
      <c r="B20" s="225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226"/>
      <c r="Q20" s="226"/>
      <c r="R20" s="229" t="s">
        <v>125</v>
      </c>
      <c r="S20" s="25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24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225" t="s">
        <v>32</v>
      </c>
      <c r="AO20" s="25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t="15" hidden="1" customHeight="1">
      <c r="B21" s="225" t="s">
        <v>8</v>
      </c>
      <c r="C21" s="39">
        <v>10</v>
      </c>
      <c r="E21" s="255" t="s">
        <v>50</v>
      </c>
      <c r="F21" s="39"/>
      <c r="G21" s="39"/>
      <c r="H21" s="39"/>
      <c r="I21" s="39"/>
      <c r="J21" s="39"/>
      <c r="K21" s="39"/>
      <c r="P21" s="231"/>
      <c r="Q21" s="231"/>
      <c r="R21" s="242" t="s">
        <v>50</v>
      </c>
      <c r="S21" s="23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24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225" t="s">
        <v>28</v>
      </c>
      <c r="AO21" s="25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t="15" hidden="1" customHeight="1">
      <c r="F22" s="39"/>
      <c r="G22" s="39"/>
      <c r="H22" s="39"/>
      <c r="I22" s="39"/>
      <c r="J22" s="39"/>
      <c r="K22" s="39"/>
      <c r="P22" s="231"/>
      <c r="Q22" s="231"/>
      <c r="S22" s="256"/>
      <c r="AB22" s="24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225" t="s">
        <v>33</v>
      </c>
      <c r="AO22" s="25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 customHeight="1">
      <c r="F23" s="39"/>
      <c r="G23" s="39"/>
      <c r="H23" s="39"/>
      <c r="I23" s="39"/>
      <c r="J23" s="39"/>
      <c r="K23" s="39"/>
      <c r="P23" s="231"/>
      <c r="Q23" s="231"/>
      <c r="S23" s="256"/>
      <c r="AB23" s="24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225" t="s">
        <v>15</v>
      </c>
      <c r="AO23" s="25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8" hidden="1" customHeight="1">
      <c r="B24" s="244" t="s">
        <v>181</v>
      </c>
      <c r="F24" s="39"/>
      <c r="G24" s="39"/>
      <c r="H24" s="39"/>
      <c r="I24" s="39"/>
      <c r="J24" s="39"/>
      <c r="K24" s="39"/>
      <c r="M24" s="257">
        <v>2018</v>
      </c>
      <c r="N24" s="257"/>
      <c r="O24" s="257"/>
      <c r="P24" s="231"/>
      <c r="Q24" s="231"/>
      <c r="S24" s="256"/>
      <c r="AM24" s="225"/>
      <c r="AO24" s="25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t="15" hidden="1" customHeight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258" t="s">
        <v>47</v>
      </c>
      <c r="N25" s="258"/>
      <c r="O25" s="259"/>
      <c r="P25" s="231"/>
      <c r="Q25" s="231"/>
      <c r="S25" s="256"/>
      <c r="AM25" s="225"/>
      <c r="AO25" s="225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t="15" hidden="1" customHeight="1">
      <c r="B26" s="4" t="s">
        <v>292</v>
      </c>
      <c r="F26" s="39"/>
      <c r="G26" s="39"/>
      <c r="H26" s="39"/>
      <c r="I26" s="39"/>
      <c r="J26" s="39"/>
      <c r="K26" s="39"/>
      <c r="M26" s="260" t="s">
        <v>39</v>
      </c>
      <c r="N26" s="261">
        <v>1.7</v>
      </c>
      <c r="O26" s="261"/>
      <c r="P26" s="231"/>
      <c r="Q26" s="231"/>
      <c r="S26" s="256"/>
      <c r="AB26" s="262" t="s">
        <v>182</v>
      </c>
      <c r="AC26" s="262"/>
      <c r="AD26" s="262"/>
      <c r="AE26" s="262"/>
      <c r="AF26" s="262"/>
      <c r="AG26" s="262"/>
      <c r="AH26" s="262"/>
      <c r="AI26" s="262"/>
      <c r="AJ26" s="262"/>
      <c r="AK26" s="262"/>
      <c r="AM26" s="25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" hidden="1" customHeight="1">
      <c r="B27" s="4" t="s">
        <v>293</v>
      </c>
      <c r="F27" s="39"/>
      <c r="G27" s="39"/>
      <c r="H27" s="229" t="s">
        <v>58</v>
      </c>
      <c r="I27" s="39"/>
      <c r="J27" s="229"/>
      <c r="K27" s="39"/>
      <c r="M27" s="260" t="s">
        <v>38</v>
      </c>
      <c r="N27" s="261">
        <v>1.4</v>
      </c>
      <c r="O27" s="261"/>
      <c r="P27" s="231"/>
      <c r="Q27" s="231"/>
      <c r="R27" s="227" t="s">
        <v>182</v>
      </c>
      <c r="S27" s="227"/>
      <c r="T27" s="227"/>
      <c r="U27" s="227"/>
      <c r="V27" s="227"/>
      <c r="W27" s="227"/>
      <c r="X27" s="227"/>
      <c r="Y27" s="227"/>
      <c r="Z27" s="227"/>
      <c r="AB27" s="229" t="s">
        <v>17</v>
      </c>
      <c r="AC27" s="232" t="s">
        <v>146</v>
      </c>
      <c r="AD27" s="232" t="s">
        <v>94</v>
      </c>
      <c r="AE27" s="232" t="s">
        <v>95</v>
      </c>
      <c r="AF27" s="232" t="s">
        <v>177</v>
      </c>
      <c r="AG27" s="232" t="s">
        <v>176</v>
      </c>
      <c r="AH27" s="232" t="s">
        <v>149</v>
      </c>
      <c r="AI27" s="232" t="s">
        <v>148</v>
      </c>
      <c r="AJ27" s="232" t="s">
        <v>150</v>
      </c>
      <c r="AK27" s="232" t="s">
        <v>151</v>
      </c>
      <c r="AM27" s="225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t="15" hidden="1" customHeight="1">
      <c r="F28" s="39"/>
      <c r="G28" s="39"/>
      <c r="H28" s="229" t="s">
        <v>55</v>
      </c>
      <c r="I28" s="39"/>
      <c r="J28" s="229" t="s">
        <v>57</v>
      </c>
      <c r="K28" s="39"/>
      <c r="M28" s="260" t="s">
        <v>10</v>
      </c>
      <c r="N28" s="261">
        <v>1</v>
      </c>
      <c r="O28" s="261"/>
      <c r="P28" s="231"/>
      <c r="Q28" s="231"/>
      <c r="R28" s="229" t="s">
        <v>16</v>
      </c>
      <c r="S28" s="263" t="s">
        <v>147</v>
      </c>
      <c r="T28" s="264" t="s">
        <v>94</v>
      </c>
      <c r="U28" s="264" t="s">
        <v>95</v>
      </c>
      <c r="V28" s="232" t="s">
        <v>177</v>
      </c>
      <c r="W28" s="232" t="s">
        <v>176</v>
      </c>
      <c r="X28" s="232" t="s">
        <v>149</v>
      </c>
      <c r="Y28" s="232" t="s">
        <v>148</v>
      </c>
      <c r="Z28" s="232" t="s">
        <v>150</v>
      </c>
      <c r="AB28" s="22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225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t="15" hidden="1" customHeight="1">
      <c r="F29" s="39"/>
      <c r="G29" s="39"/>
      <c r="H29" s="229" t="s">
        <v>79</v>
      </c>
      <c r="I29" s="39"/>
      <c r="J29" s="229" t="s">
        <v>55</v>
      </c>
      <c r="K29" s="39"/>
      <c r="M29" s="260" t="s">
        <v>11</v>
      </c>
      <c r="N29" s="261">
        <v>0.65</v>
      </c>
      <c r="O29" s="257"/>
      <c r="P29" s="231"/>
      <c r="Q29" s="231"/>
      <c r="R29" s="229" t="s">
        <v>67</v>
      </c>
      <c r="S29" s="254" t="s">
        <v>109</v>
      </c>
      <c r="T29" s="238">
        <v>15</v>
      </c>
      <c r="U29" s="23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22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225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t="15" hidden="1" customHeight="1">
      <c r="D30" s="39"/>
      <c r="F30" s="39"/>
      <c r="G30" s="39"/>
      <c r="H30" s="229" t="s">
        <v>56</v>
      </c>
      <c r="I30" s="39"/>
      <c r="J30" s="229" t="s">
        <v>186</v>
      </c>
      <c r="K30" s="39"/>
      <c r="M30" s="261"/>
      <c r="N30" s="261"/>
      <c r="O30" s="257"/>
      <c r="P30" s="231"/>
      <c r="Q30" s="231"/>
      <c r="R30" s="229" t="s">
        <v>178</v>
      </c>
      <c r="S30" s="254" t="s">
        <v>109</v>
      </c>
      <c r="T30" s="238">
        <v>18</v>
      </c>
      <c r="U30" s="23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22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225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t="15" hidden="1" customHeight="1">
      <c r="D31" s="39"/>
      <c r="F31" s="39"/>
      <c r="G31" s="39"/>
      <c r="H31" s="236" t="s">
        <v>214</v>
      </c>
      <c r="I31" s="39"/>
      <c r="J31" s="229" t="s">
        <v>52</v>
      </c>
      <c r="K31" s="39"/>
      <c r="M31" s="265" t="s">
        <v>9</v>
      </c>
      <c r="N31" s="266" t="s">
        <v>187</v>
      </c>
      <c r="O31" s="261" t="s">
        <v>188</v>
      </c>
      <c r="P31" s="231"/>
      <c r="Q31" s="231"/>
      <c r="R31" s="229" t="s">
        <v>53</v>
      </c>
      <c r="S31" s="254">
        <v>15</v>
      </c>
      <c r="T31" s="238">
        <v>20</v>
      </c>
      <c r="U31" s="23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22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225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5" hidden="1" customHeight="1">
      <c r="D32" s="39"/>
      <c r="F32" s="39"/>
      <c r="G32" s="39"/>
      <c r="H32" s="229" t="s">
        <v>123</v>
      </c>
      <c r="I32" s="39"/>
      <c r="J32" s="229" t="s">
        <v>122</v>
      </c>
      <c r="K32" s="39"/>
      <c r="M32" s="260" t="s">
        <v>116</v>
      </c>
      <c r="N32" s="267">
        <v>1.8</v>
      </c>
      <c r="O32" s="261">
        <v>2.2999999999999998</v>
      </c>
      <c r="P32" s="231"/>
      <c r="Q32" s="231"/>
      <c r="R32" s="229" t="s">
        <v>54</v>
      </c>
      <c r="S32" s="268">
        <v>4</v>
      </c>
      <c r="T32" s="238">
        <v>6</v>
      </c>
      <c r="U32" s="23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22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225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" hidden="1" outlineLevel="1" thickBot="1">
      <c r="C33" s="4"/>
      <c r="D33" s="39"/>
      <c r="F33" s="39"/>
      <c r="G33" s="39"/>
      <c r="H33" s="229" t="s">
        <v>279</v>
      </c>
      <c r="I33" s="39"/>
      <c r="J33" s="229" t="s">
        <v>186</v>
      </c>
      <c r="K33" s="39"/>
      <c r="M33" s="260" t="s">
        <v>118</v>
      </c>
      <c r="N33" s="267">
        <v>1</v>
      </c>
      <c r="O33" s="261">
        <v>1</v>
      </c>
      <c r="R33" s="229" t="s">
        <v>68</v>
      </c>
      <c r="S33" s="254" t="s">
        <v>109</v>
      </c>
      <c r="T33" s="238" t="s">
        <v>109</v>
      </c>
      <c r="U33" s="23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22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225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" hidden="1" outlineLevel="1" thickBot="1">
      <c r="B34" s="269"/>
      <c r="C34" s="4"/>
      <c r="D34" s="39"/>
      <c r="F34" s="39"/>
      <c r="G34" s="39"/>
      <c r="H34" s="229" t="s">
        <v>52</v>
      </c>
      <c r="I34" s="39"/>
      <c r="J34" s="244" t="s">
        <v>113</v>
      </c>
      <c r="K34" s="39"/>
      <c r="M34" s="260" t="s">
        <v>117</v>
      </c>
      <c r="N34" s="267">
        <v>0.6</v>
      </c>
      <c r="O34" s="261">
        <v>0.6</v>
      </c>
      <c r="R34" s="229" t="s">
        <v>13</v>
      </c>
      <c r="S34" s="254" t="s">
        <v>109</v>
      </c>
      <c r="T34" s="238" t="s">
        <v>109</v>
      </c>
      <c r="U34" s="23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22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225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" hidden="1" outlineLevel="1" thickBot="1">
      <c r="B35" s="244"/>
      <c r="C35" s="4"/>
      <c r="D35" s="39"/>
      <c r="F35" s="39"/>
      <c r="G35" s="39"/>
      <c r="H35" s="244" t="s">
        <v>65</v>
      </c>
      <c r="I35" s="39"/>
      <c r="J35" s="244" t="s">
        <v>206</v>
      </c>
      <c r="K35" s="39"/>
      <c r="M35" s="270" t="s">
        <v>50</v>
      </c>
      <c r="N35" s="267">
        <v>1</v>
      </c>
      <c r="O35" s="261">
        <v>1</v>
      </c>
      <c r="R35" s="229" t="s">
        <v>102</v>
      </c>
      <c r="S35" s="254" t="s">
        <v>109</v>
      </c>
      <c r="T35" s="238" t="s">
        <v>109</v>
      </c>
      <c r="U35" s="23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22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225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" hidden="1" outlineLevel="1" thickBot="1">
      <c r="B36" s="244"/>
      <c r="C36" s="4"/>
      <c r="D36" s="39"/>
      <c r="F36" s="39"/>
      <c r="G36" s="39"/>
      <c r="H36" s="229" t="s">
        <v>64</v>
      </c>
      <c r="I36" s="39"/>
      <c r="J36" s="244" t="s">
        <v>63</v>
      </c>
      <c r="K36" s="39"/>
      <c r="M36" s="261"/>
      <c r="N36" s="261"/>
      <c r="O36" s="257"/>
      <c r="R36" s="229" t="s">
        <v>66</v>
      </c>
      <c r="S36" s="254" t="s">
        <v>109</v>
      </c>
      <c r="T36" s="238" t="s">
        <v>109</v>
      </c>
      <c r="U36" s="23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22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" hidden="1" outlineLevel="1" thickBot="1">
      <c r="B37" s="244"/>
      <c r="C37" s="4"/>
      <c r="D37" s="39"/>
      <c r="F37" s="39"/>
      <c r="G37" s="39"/>
      <c r="H37" s="229" t="s">
        <v>145</v>
      </c>
      <c r="I37" s="39"/>
      <c r="J37" s="242" t="s">
        <v>50</v>
      </c>
      <c r="K37" s="39"/>
      <c r="M37" s="265" t="s">
        <v>48</v>
      </c>
      <c r="N37" s="266" t="s">
        <v>187</v>
      </c>
      <c r="O37" s="261" t="s">
        <v>188</v>
      </c>
      <c r="R37" s="242" t="s">
        <v>50</v>
      </c>
      <c r="S37" s="254">
        <v>0</v>
      </c>
      <c r="T37" s="238">
        <v>0</v>
      </c>
      <c r="U37" s="23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24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271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" hidden="1" outlineLevel="1" thickBot="1">
      <c r="B38" s="244"/>
      <c r="C38" s="4"/>
      <c r="D38" s="39"/>
      <c r="F38" s="39"/>
      <c r="G38" s="39"/>
      <c r="H38" s="229" t="s">
        <v>103</v>
      </c>
      <c r="I38" s="39"/>
      <c r="J38" s="229"/>
      <c r="K38" s="39"/>
      <c r="M38" s="270" t="s">
        <v>108</v>
      </c>
      <c r="N38" s="261">
        <v>0.7</v>
      </c>
      <c r="O38" s="261">
        <v>0.8</v>
      </c>
      <c r="R38" s="229" t="s">
        <v>62</v>
      </c>
      <c r="S38" s="272">
        <v>8</v>
      </c>
      <c r="T38" s="221">
        <v>25</v>
      </c>
      <c r="U38" s="221">
        <v>25</v>
      </c>
      <c r="V38" s="221">
        <v>25</v>
      </c>
      <c r="W38" s="221">
        <v>25</v>
      </c>
      <c r="X38" s="221">
        <v>25</v>
      </c>
      <c r="Y38" s="46" t="s">
        <v>109</v>
      </c>
      <c r="Z38" s="46" t="s">
        <v>109</v>
      </c>
      <c r="AB38" s="22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252" t="s">
        <v>297</v>
      </c>
      <c r="AN38" s="273" t="s">
        <v>298</v>
      </c>
      <c r="AO38" s="229"/>
      <c r="AW38" s="271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" hidden="1" outlineLevel="1" thickBot="1">
      <c r="B39" s="244"/>
      <c r="C39" s="4"/>
      <c r="D39" s="39"/>
      <c r="F39" s="39"/>
      <c r="G39" s="39"/>
      <c r="H39" s="229" t="s">
        <v>122</v>
      </c>
      <c r="I39" s="39"/>
      <c r="J39" s="229"/>
      <c r="K39" s="39"/>
      <c r="M39" s="260" t="s">
        <v>51</v>
      </c>
      <c r="N39" s="261">
        <v>1</v>
      </c>
      <c r="O39" s="261">
        <v>1</v>
      </c>
      <c r="R39" s="229" t="s">
        <v>59</v>
      </c>
      <c r="S39" s="230">
        <v>20</v>
      </c>
      <c r="T39" s="221">
        <v>40</v>
      </c>
      <c r="U39" s="221">
        <v>40</v>
      </c>
      <c r="V39" s="221">
        <v>40</v>
      </c>
      <c r="W39" s="221">
        <v>40</v>
      </c>
      <c r="X39" s="221">
        <v>40</v>
      </c>
      <c r="Y39" s="46" t="s">
        <v>109</v>
      </c>
      <c r="Z39" s="46">
        <v>60</v>
      </c>
      <c r="AB39" s="22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271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" hidden="1" outlineLevel="1" thickBot="1">
      <c r="B40" s="244"/>
      <c r="C40" s="4"/>
      <c r="D40" s="39"/>
      <c r="F40" s="39"/>
      <c r="G40" s="39"/>
      <c r="H40" s="229" t="s">
        <v>31</v>
      </c>
      <c r="I40" s="39"/>
      <c r="J40" s="229"/>
      <c r="K40" s="39"/>
      <c r="M40" s="260" t="s">
        <v>260</v>
      </c>
      <c r="N40" s="261">
        <v>1.4</v>
      </c>
      <c r="O40" s="261" t="s">
        <v>109</v>
      </c>
      <c r="R40" s="229" t="s">
        <v>69</v>
      </c>
      <c r="S40" s="24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22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271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" hidden="1" outlineLevel="1" thickBot="1">
      <c r="C41" s="4"/>
      <c r="D41" s="39"/>
      <c r="F41" s="39"/>
      <c r="G41" s="39"/>
      <c r="H41" s="244" t="s">
        <v>204</v>
      </c>
      <c r="I41" s="39"/>
      <c r="J41" s="229"/>
      <c r="K41" s="39"/>
      <c r="M41" s="260" t="s">
        <v>259</v>
      </c>
      <c r="N41" s="261">
        <v>1.1000000000000001</v>
      </c>
      <c r="O41" s="261" t="s">
        <v>109</v>
      </c>
      <c r="R41" s="229" t="s">
        <v>60</v>
      </c>
      <c r="S41" s="230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229" t="s">
        <v>122</v>
      </c>
      <c r="AC41" s="223">
        <v>7</v>
      </c>
      <c r="AD41" s="223">
        <v>7</v>
      </c>
      <c r="AE41" s="223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271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" hidden="1" outlineLevel="1" thickBot="1">
      <c r="C42" s="4"/>
      <c r="D42" s="39"/>
      <c r="F42" s="39"/>
      <c r="G42" s="39"/>
      <c r="H42" s="244" t="s">
        <v>205</v>
      </c>
      <c r="I42" s="39"/>
      <c r="J42" s="244"/>
      <c r="K42" s="39"/>
      <c r="M42" s="270" t="s">
        <v>257</v>
      </c>
      <c r="N42" s="261">
        <v>1.25</v>
      </c>
      <c r="O42" s="261" t="s">
        <v>109</v>
      </c>
      <c r="R42" s="229" t="s">
        <v>61</v>
      </c>
      <c r="S42" s="23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22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271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" hidden="1" outlineLevel="1" thickBot="1">
      <c r="C43" s="4"/>
      <c r="D43" s="39"/>
      <c r="F43" s="39"/>
      <c r="G43" s="39"/>
      <c r="H43" s="244" t="s">
        <v>113</v>
      </c>
      <c r="I43" s="39"/>
      <c r="J43" s="244"/>
      <c r="K43" s="39"/>
      <c r="M43" s="260" t="s">
        <v>258</v>
      </c>
      <c r="N43" s="261">
        <v>1.4</v>
      </c>
      <c r="O43" s="261" t="s">
        <v>109</v>
      </c>
      <c r="R43" s="229" t="s">
        <v>70</v>
      </c>
      <c r="S43" s="230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24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271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" hidden="1" outlineLevel="1" thickBot="1">
      <c r="C44" s="4"/>
      <c r="D44" s="39"/>
      <c r="F44" s="39"/>
      <c r="G44" s="39"/>
      <c r="H44" s="244" t="s">
        <v>206</v>
      </c>
      <c r="I44" s="39"/>
      <c r="J44" s="244"/>
      <c r="K44" s="39"/>
      <c r="R44" s="229" t="s">
        <v>172</v>
      </c>
      <c r="S44" s="23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24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271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" hidden="1" outlineLevel="1" thickBot="1">
      <c r="C45" s="4"/>
      <c r="D45" s="39"/>
      <c r="F45" s="39"/>
      <c r="G45" s="39"/>
      <c r="H45" s="244" t="s">
        <v>63</v>
      </c>
      <c r="I45" s="39"/>
      <c r="J45" s="244"/>
      <c r="K45" s="39"/>
      <c r="R45" s="229" t="s">
        <v>124</v>
      </c>
      <c r="S45" s="254">
        <v>60</v>
      </c>
      <c r="T45" s="238" t="s">
        <v>109</v>
      </c>
      <c r="U45" s="23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24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271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" hidden="1" outlineLevel="1" thickBot="1">
      <c r="C46" s="4"/>
      <c r="H46" s="242" t="s">
        <v>50</v>
      </c>
      <c r="J46" s="244"/>
      <c r="K46" s="39"/>
      <c r="R46" s="229" t="s">
        <v>125</v>
      </c>
      <c r="S46" s="254">
        <v>100</v>
      </c>
      <c r="T46" s="238" t="s">
        <v>109</v>
      </c>
      <c r="U46" s="23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24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" hidden="1" outlineLevel="1" thickBot="1">
      <c r="C47" s="4"/>
      <c r="H47" s="242"/>
      <c r="J47" s="242"/>
      <c r="K47" s="39"/>
      <c r="R47" s="242" t="s">
        <v>50</v>
      </c>
      <c r="S47" s="254">
        <v>0</v>
      </c>
      <c r="T47" s="238">
        <v>0</v>
      </c>
      <c r="U47" s="23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24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" hidden="1" outlineLevel="1" thickBot="1">
      <c r="C48" s="4"/>
      <c r="R48" s="4"/>
      <c r="S48" s="256"/>
      <c r="U48" s="4"/>
      <c r="AB48" s="24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" hidden="1" outlineLevel="1" thickBot="1">
      <c r="C49" s="4"/>
      <c r="R49" s="4"/>
      <c r="S49" s="25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" hidden="1" outlineLevel="1" thickBot="1">
      <c r="C50" s="4"/>
      <c r="R50" s="4"/>
      <c r="S50" s="256"/>
      <c r="U50" s="4"/>
      <c r="AB50" s="262" t="s">
        <v>179</v>
      </c>
      <c r="AC50" s="262"/>
      <c r="AD50" s="262"/>
      <c r="AE50" s="262"/>
      <c r="AF50" s="262"/>
      <c r="AG50" s="262"/>
      <c r="AH50" s="262"/>
      <c r="AI50" s="262"/>
      <c r="AJ50" s="262"/>
      <c r="AK50" s="262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" hidden="1" outlineLevel="1" thickBot="1">
      <c r="C51" s="4"/>
      <c r="R51" s="4"/>
      <c r="S51" s="256"/>
      <c r="U51" s="4"/>
      <c r="AB51" s="274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" hidden="1" outlineLevel="1" thickBot="1">
      <c r="C52" s="4"/>
      <c r="R52" s="4"/>
      <c r="S52" s="256"/>
      <c r="U52" s="4"/>
      <c r="AB52" s="274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" hidden="1" outlineLevel="1" thickBot="1">
      <c r="C53" s="4"/>
      <c r="R53" s="4"/>
      <c r="S53" s="256"/>
      <c r="U53" s="4"/>
      <c r="AB53" s="274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" hidden="1" outlineLevel="1" thickBot="1">
      <c r="C54" s="4"/>
      <c r="R54" s="4"/>
      <c r="S54" s="256"/>
      <c r="U54" s="4"/>
      <c r="AB54" s="274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" hidden="1" outlineLevel="1" thickBot="1">
      <c r="C55" s="4"/>
      <c r="R55" s="4"/>
      <c r="S55" s="256"/>
      <c r="U55" s="4"/>
      <c r="AB55" s="24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07" t="s">
        <v>1</v>
      </c>
      <c r="B63" s="208"/>
      <c r="C63" s="208"/>
      <c r="D63" s="120" t="s">
        <v>20</v>
      </c>
      <c r="E63" s="211" t="s">
        <v>127</v>
      </c>
      <c r="F63" s="208"/>
      <c r="G63" s="191" t="s">
        <v>128</v>
      </c>
      <c r="H63" s="192"/>
      <c r="I63" s="193"/>
      <c r="J63" s="191" t="s">
        <v>141</v>
      </c>
      <c r="K63" s="192"/>
      <c r="L63" s="192"/>
      <c r="M63" s="192"/>
      <c r="N63" s="193"/>
      <c r="O63" s="191" t="s">
        <v>140</v>
      </c>
      <c r="P63" s="192"/>
      <c r="Q63" s="192"/>
      <c r="R63" s="193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1" customHeight="1" thickBot="1">
      <c r="A64" s="209"/>
      <c r="B64" s="210"/>
      <c r="C64" s="210"/>
      <c r="D64" s="82"/>
      <c r="E64" s="209"/>
      <c r="F64" s="210"/>
      <c r="G64" s="83" t="s">
        <v>50</v>
      </c>
      <c r="H64" s="84" t="s">
        <v>50</v>
      </c>
      <c r="I64" s="85" t="s">
        <v>50</v>
      </c>
      <c r="J64" s="194"/>
      <c r="K64" s="195"/>
      <c r="L64" s="195"/>
      <c r="M64" s="195"/>
      <c r="N64" s="196"/>
      <c r="O64" s="204"/>
      <c r="P64" s="205"/>
      <c r="Q64" s="205"/>
      <c r="R64" s="206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" customHeight="1" thickBot="1">
      <c r="A65" s="275" t="s">
        <v>84</v>
      </c>
      <c r="B65" s="276"/>
      <c r="C65" s="276"/>
      <c r="D65" s="276"/>
      <c r="E65" s="276"/>
      <c r="F65" s="276"/>
      <c r="G65" s="276"/>
      <c r="H65" s="276"/>
      <c r="I65" s="277"/>
      <c r="J65" s="278"/>
      <c r="K65" s="279" t="s">
        <v>82</v>
      </c>
      <c r="L65" s="280"/>
      <c r="M65" s="280"/>
      <c r="N65" s="281"/>
      <c r="O65" s="281"/>
      <c r="P65" s="281"/>
      <c r="Q65" s="281"/>
      <c r="R65" s="282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283"/>
      <c r="BK65" s="283"/>
      <c r="BL65" s="283"/>
      <c r="BM65" s="283"/>
      <c r="BN65" s="283"/>
      <c r="BO65" s="283"/>
      <c r="BP65" s="283"/>
      <c r="BQ65" s="283"/>
      <c r="BR65" s="283"/>
      <c r="BS65" s="283"/>
      <c r="BT65" s="283"/>
      <c r="BU65" s="284"/>
      <c r="BV65" s="284"/>
      <c r="BW65" s="283"/>
      <c r="BX65" s="283"/>
      <c r="BY65" s="283"/>
      <c r="BZ65" s="283"/>
      <c r="CA65" s="283"/>
      <c r="CB65" s="283"/>
      <c r="CC65" s="283"/>
      <c r="CD65" s="283"/>
      <c r="CE65" s="283"/>
      <c r="CF65" s="283"/>
      <c r="CG65" s="283"/>
      <c r="CH65" s="283"/>
      <c r="CI65" s="283"/>
      <c r="CJ65" s="283"/>
      <c r="CK65" s="283"/>
      <c r="CL65" s="283"/>
      <c r="CM65" s="283"/>
      <c r="CN65" s="283"/>
      <c r="CO65" s="283"/>
      <c r="CP65" s="283"/>
    </row>
    <row r="66" spans="1:94" s="27" customFormat="1" ht="24" thickBot="1">
      <c r="A66" s="285" t="s">
        <v>83</v>
      </c>
      <c r="B66" s="286" t="s">
        <v>6</v>
      </c>
      <c r="C66" s="287" t="s">
        <v>2</v>
      </c>
      <c r="D66" s="287"/>
      <c r="E66" s="287"/>
      <c r="F66" s="287"/>
      <c r="G66" s="288" t="s">
        <v>87</v>
      </c>
      <c r="H66" s="288" t="s">
        <v>0</v>
      </c>
      <c r="I66" s="289" t="s">
        <v>81</v>
      </c>
      <c r="J66" s="290"/>
      <c r="K66" s="291" t="s">
        <v>138</v>
      </c>
      <c r="L66" s="292"/>
      <c r="M66" s="292"/>
      <c r="N66" s="293"/>
      <c r="O66" s="293"/>
      <c r="P66" s="294">
        <f>IFERROR(INT(CM132+CM124/3),0)+1</f>
        <v>3</v>
      </c>
      <c r="Q66" s="295"/>
      <c r="R66" s="29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297"/>
      <c r="BK66" s="297"/>
      <c r="BL66" s="297"/>
      <c r="BM66" s="297"/>
      <c r="BN66" s="297"/>
      <c r="BO66" s="297"/>
      <c r="BP66" s="297"/>
      <c r="BQ66" s="297"/>
      <c r="BR66" s="297"/>
      <c r="BS66" s="297"/>
      <c r="BT66" s="297"/>
      <c r="BU66" s="298"/>
      <c r="BV66" s="298"/>
      <c r="BW66" s="297"/>
      <c r="BX66" s="297"/>
      <c r="BY66" s="297"/>
      <c r="BZ66" s="297"/>
      <c r="CA66" s="297"/>
      <c r="CB66" s="297"/>
      <c r="CC66" s="297"/>
      <c r="CD66" s="297"/>
      <c r="CE66" s="297"/>
      <c r="CF66" s="297"/>
      <c r="CG66" s="297"/>
      <c r="CH66" s="297"/>
      <c r="CI66" s="297"/>
      <c r="CJ66" s="297"/>
      <c r="CK66" s="297"/>
      <c r="CL66" s="297"/>
      <c r="CM66" s="297"/>
      <c r="CN66" s="297"/>
      <c r="CO66" s="297"/>
      <c r="CP66" s="297"/>
    </row>
    <row r="67" spans="1:94" ht="23" customHeight="1">
      <c r="A67" s="299" t="s">
        <v>200</v>
      </c>
      <c r="B67" s="300"/>
      <c r="C67" s="301" t="s">
        <v>33</v>
      </c>
      <c r="D67" s="301"/>
      <c r="E67" s="301"/>
      <c r="F67" s="301"/>
      <c r="G67" s="302" t="s">
        <v>105</v>
      </c>
      <c r="H67" s="303">
        <f>VLOOKUP(C67,'Standard AB - 17 Tugs, 8 SuGs'!AM3:AO11,2,FALSE)-IF(G67="yes",100,0)</f>
        <v>300</v>
      </c>
      <c r="I67" s="304">
        <f>VLOOKUP(C67,'Standard AB - 17 Tugs, 8 SuGs'!AM3:AQ138,4,FALSE)</f>
        <v>2</v>
      </c>
      <c r="J67" s="305"/>
      <c r="K67" s="306" t="s">
        <v>139</v>
      </c>
      <c r="L67" s="307"/>
      <c r="M67" s="307"/>
      <c r="N67" s="308"/>
      <c r="O67" s="308"/>
      <c r="P67" s="309">
        <f>IFERROR(INT(CM132/3+CM124),0)</f>
        <v>0</v>
      </c>
      <c r="Q67" s="310"/>
      <c r="R67" s="311" t="s">
        <v>86</v>
      </c>
      <c r="BJ67" s="228"/>
      <c r="BK67" s="228"/>
      <c r="BL67" s="228"/>
      <c r="BM67" s="228"/>
      <c r="BN67" s="228"/>
      <c r="BO67" s="228"/>
      <c r="BP67" s="228"/>
      <c r="BQ67" s="228"/>
      <c r="BR67" s="228"/>
      <c r="BS67" s="228"/>
      <c r="BT67" s="228"/>
      <c r="BU67" s="312"/>
      <c r="BV67" s="312"/>
      <c r="BW67" s="228"/>
      <c r="BX67" s="228"/>
      <c r="BY67" s="228"/>
      <c r="BZ67" s="228"/>
      <c r="CA67" s="228"/>
      <c r="CB67" s="228"/>
      <c r="CC67" s="228"/>
      <c r="CD67" s="228"/>
      <c r="CE67" s="228"/>
      <c r="CF67" s="228"/>
      <c r="CG67" s="228"/>
      <c r="CH67" s="228"/>
      <c r="CI67" s="228"/>
      <c r="CJ67" s="228"/>
      <c r="CK67" s="228"/>
      <c r="CL67" s="228"/>
      <c r="CM67" s="228"/>
      <c r="CN67" s="228"/>
      <c r="CO67" s="228"/>
      <c r="CP67" s="228"/>
    </row>
    <row r="68" spans="1:94" ht="21" customHeight="1">
      <c r="A68" s="313" t="s">
        <v>90</v>
      </c>
      <c r="B68" s="314"/>
      <c r="C68" s="301" t="s">
        <v>33</v>
      </c>
      <c r="D68" s="301"/>
      <c r="E68" s="301"/>
      <c r="F68" s="301"/>
      <c r="G68" s="86" t="s">
        <v>89</v>
      </c>
      <c r="H68" s="303">
        <f>VLOOKUP(C68,'Standard AB - 17 Tugs, 8 SuGs'!AM3:AO11,3,FALSE)-IF(G68="yes",$AP$15,0)</f>
        <v>200</v>
      </c>
      <c r="I68" s="304">
        <f>VLOOKUP(C68,'Standard AB - 17 Tugs, 8 SuGs'!AM3:AQ11,4,FALSE)</f>
        <v>2</v>
      </c>
      <c r="J68" s="305"/>
      <c r="K68" s="199" t="s">
        <v>161</v>
      </c>
      <c r="L68" s="200"/>
      <c r="M68" s="200"/>
      <c r="N68" s="201"/>
      <c r="O68" s="201"/>
      <c r="P68" s="202">
        <f>INT((SUMPRODUCT((A76:A99 &lt;&gt; "")/COUNTIF(A76:A99,A76:A99 &amp; ""))+1)/2)</f>
        <v>0</v>
      </c>
      <c r="Q68" s="202"/>
      <c r="R68" s="203"/>
      <c r="BJ68" s="228"/>
      <c r="BK68" s="228"/>
      <c r="BL68" s="228"/>
      <c r="BM68" s="228"/>
      <c r="BN68" s="228"/>
      <c r="BO68" s="228"/>
      <c r="BP68" s="228"/>
      <c r="BQ68" s="228"/>
      <c r="BR68" s="228"/>
      <c r="BS68" s="228"/>
      <c r="BT68" s="228"/>
      <c r="BU68" s="312"/>
      <c r="BV68" s="312"/>
      <c r="BW68" s="228"/>
      <c r="BX68" s="228"/>
      <c r="BY68" s="228"/>
      <c r="BZ68" s="228"/>
      <c r="CA68" s="228"/>
      <c r="CB68" s="228"/>
      <c r="CC68" s="228"/>
      <c r="CD68" s="228"/>
      <c r="CE68" s="228"/>
      <c r="CF68" s="228"/>
      <c r="CG68" s="228"/>
      <c r="CH68" s="228"/>
      <c r="CI68" s="228"/>
      <c r="CJ68" s="228"/>
      <c r="CK68" s="228"/>
      <c r="CL68" s="228"/>
      <c r="CM68" s="228"/>
      <c r="CN68" s="228"/>
      <c r="CO68" s="228"/>
      <c r="CP68" s="228"/>
    </row>
    <row r="69" spans="1:94" ht="21" customHeight="1">
      <c r="A69" s="313" t="s">
        <v>91</v>
      </c>
      <c r="B69" s="314"/>
      <c r="C69" s="301" t="s">
        <v>15</v>
      </c>
      <c r="D69" s="301"/>
      <c r="E69" s="301"/>
      <c r="F69" s="301"/>
      <c r="G69" s="86" t="s">
        <v>89</v>
      </c>
      <c r="H69" s="303">
        <f>IFERROR(VLOOKUP(C69,'Standard AB - 17 Tugs, 8 SuGs'!AM4:AO12,3,FALSE)-IF(G69="yes",$AP$15,0),0)</f>
        <v>0</v>
      </c>
      <c r="I69" s="304">
        <f>IFERROR(VLOOKUP(C69,'Standard AB - 17 Tugs, 8 SuGs'!AM3:AQ11,4,FALSE),0)</f>
        <v>0</v>
      </c>
      <c r="J69" s="305"/>
      <c r="K69" s="199"/>
      <c r="L69" s="200"/>
      <c r="M69" s="200"/>
      <c r="N69" s="201"/>
      <c r="O69" s="201"/>
      <c r="P69" s="202"/>
      <c r="Q69" s="202"/>
      <c r="R69" s="203"/>
      <c r="U69" s="4"/>
      <c r="AF69" s="12"/>
      <c r="AN69" s="27"/>
      <c r="AO69" s="27"/>
      <c r="AP69" s="27"/>
      <c r="AQ69" s="27"/>
      <c r="BJ69" s="315"/>
      <c r="BK69" s="315"/>
      <c r="BL69" s="315"/>
      <c r="BM69" s="315"/>
      <c r="BN69" s="315"/>
      <c r="BO69" s="315"/>
      <c r="BP69" s="315"/>
      <c r="BQ69" s="315"/>
      <c r="BR69" s="315"/>
      <c r="BS69" s="315"/>
      <c r="BT69" s="315"/>
      <c r="BU69" s="316"/>
      <c r="BV69" s="316"/>
      <c r="BW69" s="315"/>
      <c r="BX69" s="315"/>
      <c r="BY69" s="315"/>
      <c r="BZ69" s="315"/>
      <c r="CA69" s="315"/>
      <c r="CB69" s="315"/>
      <c r="CC69" s="228"/>
      <c r="CD69" s="228"/>
      <c r="CE69" s="228"/>
      <c r="CF69" s="228"/>
      <c r="CG69" s="228"/>
      <c r="CH69" s="228"/>
      <c r="CI69" s="228"/>
      <c r="CJ69" s="228"/>
      <c r="CK69" s="228"/>
      <c r="CL69" s="228"/>
      <c r="CM69" s="228"/>
      <c r="CN69" s="228"/>
      <c r="CO69" s="228"/>
      <c r="CP69" s="228"/>
    </row>
    <row r="70" spans="1:94" ht="21" customHeight="1" thickBot="1">
      <c r="A70" s="317" t="s">
        <v>92</v>
      </c>
      <c r="B70" s="318"/>
      <c r="C70" s="301" t="s">
        <v>15</v>
      </c>
      <c r="D70" s="301"/>
      <c r="E70" s="301"/>
      <c r="F70" s="301"/>
      <c r="G70" s="319" t="s">
        <v>89</v>
      </c>
      <c r="H70" s="303">
        <f>IFERROR(VLOOKUP(C70,'Standard AB - 17 Tugs, 8 SuGs'!AM5:AO13,3,FALSE)-IF(G70="yes",$AP$15,0),0)</f>
        <v>0</v>
      </c>
      <c r="I70" s="320">
        <f>IFERROR(VLOOKUP(C70,'Standard AB - 17 Tugs, 8 SuGs'!AM3:AQ11,4,FALSE),0)</f>
        <v>0</v>
      </c>
      <c r="J70" s="305"/>
      <c r="K70" s="185" t="s">
        <v>100</v>
      </c>
      <c r="L70" s="186"/>
      <c r="M70" s="186"/>
      <c r="N70" s="187"/>
      <c r="O70" s="187"/>
      <c r="P70" s="181">
        <f>Q133</f>
        <v>626</v>
      </c>
      <c r="Q70" s="181"/>
      <c r="R70" s="182"/>
      <c r="U70" s="4"/>
      <c r="AD70" s="12"/>
      <c r="AE70" s="12"/>
      <c r="AF70" s="19"/>
      <c r="AN70" s="27"/>
      <c r="AO70" s="27"/>
      <c r="AP70" s="27"/>
      <c r="AQ70" s="27"/>
      <c r="BJ70" s="315"/>
      <c r="BK70" s="315"/>
      <c r="BL70" s="315"/>
      <c r="BM70" s="315"/>
      <c r="BN70" s="315"/>
      <c r="BO70" s="315"/>
      <c r="BP70" s="315"/>
      <c r="BQ70" s="315"/>
      <c r="BR70" s="315"/>
      <c r="BS70" s="315"/>
      <c r="BT70" s="315"/>
      <c r="BU70" s="316"/>
      <c r="BV70" s="316"/>
      <c r="BW70" s="315"/>
      <c r="BX70" s="315"/>
      <c r="BY70" s="315"/>
      <c r="BZ70" s="315"/>
      <c r="CA70" s="315"/>
      <c r="CB70" s="315"/>
      <c r="CC70" s="228"/>
      <c r="CD70" s="4"/>
      <c r="CE70" s="4"/>
      <c r="CF70" s="4"/>
      <c r="CG70" s="4"/>
      <c r="CH70" s="228"/>
      <c r="CI70" s="228"/>
      <c r="CJ70" s="228"/>
      <c r="CK70" s="228"/>
      <c r="CL70" s="228"/>
      <c r="CM70" s="228"/>
      <c r="CN70" s="228"/>
      <c r="CO70" s="228"/>
      <c r="CP70" s="228"/>
    </row>
    <row r="71" spans="1:94" ht="21" customHeight="1" thickBot="1">
      <c r="A71" s="321" t="s">
        <v>264</v>
      </c>
      <c r="B71" s="322"/>
      <c r="C71" s="322"/>
      <c r="D71" s="322"/>
      <c r="E71" s="322"/>
      <c r="F71" s="322"/>
      <c r="G71" s="322"/>
      <c r="H71" s="322"/>
      <c r="I71" s="323"/>
      <c r="J71" s="324"/>
      <c r="K71" s="188"/>
      <c r="L71" s="189"/>
      <c r="M71" s="189"/>
      <c r="N71" s="190"/>
      <c r="O71" s="190"/>
      <c r="P71" s="183"/>
      <c r="Q71" s="183"/>
      <c r="R71" s="184"/>
      <c r="U71" s="4"/>
      <c r="W71" s="27"/>
      <c r="AD71" s="19"/>
      <c r="AE71" s="19"/>
      <c r="AF71" s="12"/>
      <c r="BI71" s="325" t="s">
        <v>6</v>
      </c>
      <c r="BJ71" s="326" t="s">
        <v>80</v>
      </c>
      <c r="BK71" s="326"/>
      <c r="BL71" s="326"/>
      <c r="BM71" s="326"/>
      <c r="BN71" s="326"/>
      <c r="BO71" s="326"/>
      <c r="BP71" s="326"/>
      <c r="BQ71" s="326"/>
      <c r="BR71" s="326"/>
      <c r="BS71" s="326"/>
      <c r="BT71" s="326"/>
      <c r="BU71" s="326"/>
      <c r="BV71" s="326"/>
      <c r="BW71" s="326"/>
      <c r="BX71" s="326"/>
      <c r="BY71" s="327"/>
      <c r="BZ71" s="327"/>
      <c r="CA71" s="327"/>
      <c r="CB71" s="327"/>
      <c r="CC71" s="315"/>
      <c r="CD71" s="328"/>
      <c r="CE71" s="328"/>
      <c r="CF71" s="328"/>
      <c r="CG71" s="328"/>
      <c r="CH71" s="328"/>
      <c r="CI71" s="328"/>
      <c r="CJ71" s="329"/>
      <c r="CK71" s="329"/>
      <c r="CL71" s="328"/>
      <c r="CM71" s="328"/>
      <c r="CN71" s="328"/>
      <c r="CO71" s="315"/>
      <c r="CP71" s="315"/>
    </row>
    <row r="72" spans="1:94" s="27" customFormat="1" ht="18" customHeight="1">
      <c r="A72" s="175" t="s">
        <v>142</v>
      </c>
      <c r="B72" s="177" t="s">
        <v>6</v>
      </c>
      <c r="C72" s="177" t="s">
        <v>2</v>
      </c>
      <c r="D72" s="197" t="s">
        <v>46</v>
      </c>
      <c r="E72" s="179" t="s">
        <v>47</v>
      </c>
      <c r="F72" s="179" t="s">
        <v>207</v>
      </c>
      <c r="G72" s="179" t="s">
        <v>210</v>
      </c>
      <c r="H72" s="177" t="s">
        <v>14</v>
      </c>
      <c r="I72" s="330"/>
      <c r="J72" s="331" t="s">
        <v>49</v>
      </c>
      <c r="K72" s="332"/>
      <c r="L72" s="332"/>
      <c r="M72" s="332"/>
      <c r="N72" s="333"/>
      <c r="O72" s="197" t="s">
        <v>7</v>
      </c>
      <c r="P72" s="334" t="s">
        <v>18</v>
      </c>
      <c r="Q72" s="334" t="s">
        <v>19</v>
      </c>
      <c r="R72" s="33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25"/>
      <c r="BJ72" s="336"/>
      <c r="BK72" s="336"/>
      <c r="BL72" s="336"/>
      <c r="BM72" s="336"/>
      <c r="BN72" s="336"/>
      <c r="BO72" s="336"/>
      <c r="BP72" s="336"/>
      <c r="BQ72" s="336"/>
      <c r="BR72" s="336"/>
      <c r="BS72" s="336"/>
      <c r="BT72" s="336"/>
      <c r="BU72" s="337"/>
      <c r="BV72" s="337"/>
      <c r="BW72" s="336"/>
      <c r="BX72" s="336"/>
      <c r="BY72" s="336"/>
      <c r="BZ72" s="336"/>
      <c r="CA72" s="336"/>
      <c r="CB72" s="336"/>
      <c r="CC72" s="338"/>
      <c r="CD72" s="339" t="s">
        <v>93</v>
      </c>
      <c r="CE72" s="339"/>
      <c r="CF72" s="339"/>
      <c r="CG72" s="339"/>
      <c r="CH72" s="340"/>
      <c r="CI72" s="340"/>
      <c r="CJ72" s="341"/>
      <c r="CK72" s="341"/>
      <c r="CL72" s="340"/>
      <c r="CM72" s="340"/>
      <c r="CN72" s="340"/>
      <c r="CO72" s="338"/>
      <c r="CP72" s="338"/>
    </row>
    <row r="73" spans="1:94" s="27" customFormat="1" ht="20" customHeight="1" thickBot="1">
      <c r="A73" s="176"/>
      <c r="B73" s="178"/>
      <c r="C73" s="178"/>
      <c r="D73" s="198"/>
      <c r="E73" s="180"/>
      <c r="F73" s="180"/>
      <c r="G73" s="180"/>
      <c r="H73" s="342" t="s">
        <v>209</v>
      </c>
      <c r="I73" s="342" t="s">
        <v>208</v>
      </c>
      <c r="J73" s="343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198"/>
      <c r="P73" s="344"/>
      <c r="Q73" s="344"/>
      <c r="R73" s="345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46"/>
      <c r="BJ73" s="336" t="s">
        <v>77</v>
      </c>
      <c r="BK73" s="336" t="s">
        <v>183</v>
      </c>
      <c r="BL73" s="336" t="s">
        <v>78</v>
      </c>
      <c r="BM73" s="336" t="s">
        <v>14</v>
      </c>
      <c r="BN73" s="336" t="s">
        <v>73</v>
      </c>
      <c r="BO73" s="336" t="s">
        <v>74</v>
      </c>
      <c r="BP73" s="336" t="s">
        <v>126</v>
      </c>
      <c r="BQ73" s="336" t="s">
        <v>212</v>
      </c>
      <c r="BR73" s="336" t="s">
        <v>213</v>
      </c>
      <c r="BS73" s="336" t="s">
        <v>115</v>
      </c>
      <c r="BT73" s="336"/>
      <c r="BU73" s="337" t="s">
        <v>71</v>
      </c>
      <c r="BV73" s="337" t="s">
        <v>107</v>
      </c>
      <c r="BW73" s="336" t="s">
        <v>72</v>
      </c>
      <c r="BX73" s="336" t="s">
        <v>114</v>
      </c>
      <c r="BY73" s="336"/>
      <c r="BZ73" s="336"/>
      <c r="CA73" s="336"/>
      <c r="CB73" s="336"/>
      <c r="CC73" s="297"/>
      <c r="CD73" s="347" t="s">
        <v>94</v>
      </c>
      <c r="CE73" s="347" t="s">
        <v>202</v>
      </c>
      <c r="CF73" s="347" t="s">
        <v>184</v>
      </c>
      <c r="CG73" s="347" t="s">
        <v>110</v>
      </c>
      <c r="CH73" s="347" t="s">
        <v>95</v>
      </c>
      <c r="CI73" s="347" t="s">
        <v>96</v>
      </c>
      <c r="CJ73" s="348"/>
      <c r="CK73" s="349" t="s">
        <v>199</v>
      </c>
      <c r="CL73" s="350" t="s">
        <v>97</v>
      </c>
      <c r="CM73" s="350" t="s">
        <v>111</v>
      </c>
      <c r="CN73" s="350" t="s">
        <v>211</v>
      </c>
      <c r="CO73" s="297"/>
      <c r="CP73" s="297"/>
    </row>
    <row r="74" spans="1:94" ht="18" customHeight="1">
      <c r="A74" s="351">
        <v>0</v>
      </c>
      <c r="B74" s="35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47"/>
      <c r="CE74" s="347"/>
      <c r="CF74" s="347"/>
      <c r="CG74" s="347"/>
      <c r="CH74" s="347"/>
      <c r="CI74" s="347"/>
      <c r="CJ74" s="34"/>
      <c r="CK74" s="349"/>
      <c r="CL74" s="350"/>
      <c r="CM74" s="350"/>
      <c r="CN74" s="350"/>
      <c r="CO74" s="33"/>
      <c r="CP74" s="33"/>
    </row>
    <row r="75" spans="1:94" ht="18" customHeight="1" thickBot="1">
      <c r="A75" s="353" t="s">
        <v>143</v>
      </c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5" t="s">
        <v>171</v>
      </c>
      <c r="Q75" s="355"/>
      <c r="R75" s="356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257"/>
      <c r="CL75" s="4"/>
      <c r="CM75" s="4"/>
      <c r="CN75" s="4"/>
      <c r="CO75" s="33"/>
      <c r="CP75" s="33"/>
    </row>
    <row r="76" spans="1:94" ht="18" customHeight="1" thickBot="1">
      <c r="A76" s="118"/>
      <c r="B76" s="119"/>
      <c r="C76" s="86" t="s">
        <v>40</v>
      </c>
      <c r="D76" s="87" t="s">
        <v>34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2</v>
      </c>
      <c r="BK76" s="29">
        <f>VLOOKUP(D76,'Standard AB - 17 Tugs, 8 SuGs'!$B$2:$K$11,'Standard AB - 17 Tugs, 8 SuGs'!BJ76,FALSE)</f>
        <v>75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75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75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1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0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/>
      <c r="B77" s="119"/>
      <c r="C77" s="86" t="s">
        <v>40</v>
      </c>
      <c r="D77" s="87" t="s">
        <v>34</v>
      </c>
      <c r="E77" s="87" t="s">
        <v>38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75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75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105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0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/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0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/>
      <c r="B79" s="119"/>
      <c r="C79" s="86" t="s">
        <v>43</v>
      </c>
      <c r="D79" s="87" t="s">
        <v>159</v>
      </c>
      <c r="E79" s="87" t="s">
        <v>38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80</v>
      </c>
      <c r="BT79" s="29"/>
      <c r="BU79" s="31">
        <f>VLOOKUP(E79,'Standard AB - 17 Tugs, 8 SuGs'!$M$2:$N$5,2,0)</f>
        <v>1.4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112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0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/>
      <c r="B80" s="119"/>
      <c r="C80" s="86" t="s">
        <v>43</v>
      </c>
      <c r="D80" s="87" t="s">
        <v>34</v>
      </c>
      <c r="E80" s="87" t="s">
        <v>38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100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100</v>
      </c>
      <c r="BT80" s="29"/>
      <c r="BU80" s="31">
        <f>VLOOKUP(E80,'Standard AB - 17 Tugs, 8 SuGs'!$M$2:$N$5,2,0)</f>
        <v>1.4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140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1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0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/>
      <c r="B81" s="119"/>
      <c r="C81" s="86" t="s">
        <v>40</v>
      </c>
      <c r="D81" s="87" t="s">
        <v>159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0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60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60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0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/>
      <c r="B82" s="119"/>
      <c r="C82" s="86" t="s">
        <v>40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0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8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8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8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8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8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8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8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172" t="s">
        <v>198</v>
      </c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4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" thickBot="1">
      <c r="A102" s="172" t="s">
        <v>144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4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20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20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20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20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20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20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20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20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" customHeight="1" thickBot="1">
      <c r="A122" s="140" t="s">
        <v>164</v>
      </c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2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" customHeight="1" thickBot="1">
      <c r="A123" s="140" t="s">
        <v>129</v>
      </c>
      <c r="B123" s="141"/>
      <c r="C123" s="141"/>
      <c r="D123" s="142"/>
      <c r="E123" s="152" t="s">
        <v>157</v>
      </c>
      <c r="F123" s="153"/>
      <c r="G123" s="153"/>
      <c r="H123" s="153"/>
      <c r="I123" s="153"/>
      <c r="J123" s="154"/>
      <c r="K123" s="143" t="s">
        <v>162</v>
      </c>
      <c r="L123" s="144"/>
      <c r="M123" s="144"/>
      <c r="N123" s="144"/>
      <c r="O123" s="144"/>
      <c r="P123" s="144"/>
      <c r="Q123" s="144"/>
      <c r="R123" s="145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" customHeight="1">
      <c r="A124" s="146" t="s">
        <v>131</v>
      </c>
      <c r="B124" s="147"/>
      <c r="C124" s="147"/>
      <c r="D124" s="148"/>
      <c r="E124" s="155" t="s">
        <v>134</v>
      </c>
      <c r="F124" s="156"/>
      <c r="G124" s="157"/>
      <c r="H124" s="161" t="s">
        <v>132</v>
      </c>
      <c r="I124" s="162"/>
      <c r="J124" s="122" t="s">
        <v>130</v>
      </c>
      <c r="K124" s="165" t="s">
        <v>137</v>
      </c>
      <c r="L124" s="157"/>
      <c r="M124" s="157"/>
      <c r="N124" s="166"/>
      <c r="O124" s="166"/>
      <c r="P124" s="166"/>
      <c r="Q124" s="166"/>
      <c r="R124" s="167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" customHeight="1" thickBot="1">
      <c r="A125" s="149" t="s">
        <v>156</v>
      </c>
      <c r="B125" s="150"/>
      <c r="C125" s="150"/>
      <c r="D125" s="151"/>
      <c r="E125" s="158" t="s">
        <v>135</v>
      </c>
      <c r="F125" s="159"/>
      <c r="G125" s="160"/>
      <c r="H125" s="163" t="s">
        <v>133</v>
      </c>
      <c r="I125" s="164"/>
      <c r="J125" s="15">
        <v>10</v>
      </c>
      <c r="K125" s="168" t="s">
        <v>163</v>
      </c>
      <c r="L125" s="169"/>
      <c r="M125" s="169"/>
      <c r="N125" s="170"/>
      <c r="O125" s="170"/>
      <c r="P125" s="170"/>
      <c r="Q125" s="170"/>
      <c r="R125" s="171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57" t="s">
        <v>85</v>
      </c>
      <c r="CM127" s="358"/>
    </row>
    <row r="128" spans="1:94">
      <c r="C128" s="4"/>
      <c r="CL128" s="359" t="s">
        <v>5</v>
      </c>
      <c r="CM128" s="77">
        <f>IF(H67&gt;0,I67,0)</f>
        <v>2</v>
      </c>
    </row>
    <row r="129" spans="3:91" s="4" customFormat="1" ht="20">
      <c r="P129" s="231"/>
      <c r="Q129" s="23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359" t="s">
        <v>4</v>
      </c>
      <c r="CM129" s="360">
        <f>VLOOKUP(C68,'Standard AB - 17 Tugs, 8 SuGs'!$AM$3:$AQ$11,5,FALSE)</f>
        <v>0</v>
      </c>
    </row>
    <row r="130" spans="3:91" s="4" customFormat="1" ht="20">
      <c r="P130" s="231"/>
      <c r="Q130" s="23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359" t="s">
        <v>4</v>
      </c>
      <c r="CM130" s="360">
        <f>IFERROR(VLOOKUP(C69,'Standard AB - 17 Tugs, 8 SuGs'!$AM$3:$AQ$11,5,FALSE),0)</f>
        <v>0</v>
      </c>
    </row>
    <row r="131" spans="3:91" s="4" customFormat="1" ht="20">
      <c r="P131" s="231"/>
      <c r="Q131" s="23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359" t="s">
        <v>4</v>
      </c>
      <c r="CM131" s="360">
        <f>IFERROR(VLOOKUP(C70,'Standard AB - 17 Tugs, 8 SuGs'!$AM$3:$AQ$11,5,FALSE),0)</f>
        <v>0</v>
      </c>
    </row>
    <row r="132" spans="3:91" s="4" customFormat="1" ht="20">
      <c r="P132" s="231"/>
      <c r="Q132" s="23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361" t="s">
        <v>99</v>
      </c>
      <c r="CM132" s="362">
        <f>SUM(CM128:CM131)</f>
        <v>2</v>
      </c>
    </row>
    <row r="133" spans="3:91" s="4" customFormat="1">
      <c r="C133" s="39"/>
      <c r="P133" s="231"/>
      <c r="Q133" s="231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  <mergeCell ref="A100:R100"/>
    <mergeCell ref="A102:R102"/>
    <mergeCell ref="A122:R122"/>
    <mergeCell ref="A123:D123"/>
    <mergeCell ref="E123:J123"/>
    <mergeCell ref="K123:R12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A64:C64"/>
    <mergeCell ref="E64:F64"/>
    <mergeCell ref="J64:N64"/>
    <mergeCell ref="O64:R64"/>
    <mergeCell ref="A65:I65"/>
    <mergeCell ref="K65:R65"/>
    <mergeCell ref="R2:Z2"/>
    <mergeCell ref="AB2:AK2"/>
    <mergeCell ref="AB26:AK26"/>
    <mergeCell ref="R27:Z27"/>
    <mergeCell ref="AB50:AK50"/>
    <mergeCell ref="A63:C63"/>
    <mergeCell ref="E63:F63"/>
    <mergeCell ref="G63:I63"/>
    <mergeCell ref="J63:N63"/>
    <mergeCell ref="O63:R63"/>
  </mergeCells>
  <phoneticPr fontId="21" type="noConversion"/>
  <dataValidations count="20"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</dataValidations>
  <pageMargins left="0.75000000000000011" right="0.75000000000000011" top="1" bottom="1" header="0.5" footer="0.5"/>
  <pageSetup paperSize="9" scale="36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THESE INSTIRUCTIONS</vt:lpstr>
      <vt:lpstr>Standard AB - 17 Tugs, 8 SuGs</vt:lpstr>
      <vt:lpstr>Extra 2 Characteristics</vt:lpstr>
      <vt:lpstr>Extra 6 each of Tugs and SuGs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Hall</cp:lastModifiedBy>
  <cp:lastPrinted>2018-11-12T05:18:30Z</cp:lastPrinted>
  <dcterms:created xsi:type="dcterms:W3CDTF">2014-11-06T21:51:03Z</dcterms:created>
  <dcterms:modified xsi:type="dcterms:W3CDTF">2018-11-12T05:19:02Z</dcterms:modified>
</cp:coreProperties>
</file>