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0EB9A4FE-EBF9-4685-8A85-FDEEE53533AF}" xr6:coauthVersionLast="47" xr6:coauthVersionMax="47" xr10:uidLastSave="{00000000-0000-0000-0000-000000000000}"/>
  <workbookProtection workbookAlgorithmName="SHA-512" workbookHashValue="0kl1Iic2sxIsrYXUtAgBx1jg157dbNcZApz9c6vgUh3Wlnw/FtLvBPvZykeXonJO7KRSzxWPBzEykJW3Aj6SYw==" workbookSaltValue="kk043BccLj83ore7Xdi8gw==" workbookSpinCount="100000" lockStructure="1"/>
  <bookViews>
    <workbookView xWindow="4673" yWindow="1413" windowWidth="19200" windowHeight="11387" tabRatio="705" xr2:uid="{908CDDAE-4CC3-4DCD-AAA9-A26C259C2234}"/>
  </bookViews>
  <sheets>
    <sheet name="Feedback Form" sheetId="6" r:id="rId1"/>
    <sheet name="_versioning" sheetId="10"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 name="_additional_leaks" sheetId="9" state="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52" i="6"/>
  <c r="D56" i="6"/>
  <c r="D43" i="6"/>
  <c r="D41"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<sst xmlns="http://schemas.openxmlformats.org/spreadsheetml/2006/main" count="676" uniqueCount="437">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</sst>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80" zoomScaleNormal="8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1" t="s">
        <v>389</v>
      </c>
      <c r="C8" s="35"/>
      <c r="D8" s="35"/>
      <c r="E8" s="35"/>
      <c r="F8" s="48"/>
    </row>
    <row r="9" spans="2:33" s="36" customFormat="1" ht="20.100000000000001" customHeight="1" x14ac:dyDescent="0.5">
      <c r="B9" s="58" t="s">
        <v>284</v>
      </c>
      <c r="C9" s="44"/>
      <c r="D9" s="44"/>
      <c r="E9" s="35"/>
      <c r="F9" s="48"/>
    </row>
    <row r="10" spans="2:33" s="36" customFormat="1" ht="20.100000000000001" customHeight="1" x14ac:dyDescent="0.5">
      <c r="B10" s="59" t="s">
        <v>285</v>
      </c>
      <c r="C10" s="45"/>
      <c r="D10" s="45"/>
      <c r="E10" s="35"/>
      <c r="F10" s="48"/>
    </row>
    <row r="11" spans="2:33" s="36" customFormat="1" ht="20.100000000000001" customHeight="1" x14ac:dyDescent="0.5">
      <c r="B11" s="60" t="s">
        <v>286</v>
      </c>
      <c r="C11" s="46"/>
      <c r="D11" s="46"/>
      <c r="E11" s="35"/>
      <c r="F11" s="48"/>
    </row>
    <row r="12" spans="2:33" s="36" customFormat="1" ht="15" x14ac:dyDescent="0.5">
      <c r="B12" s="57" t="s">
        <v>282</v>
      </c>
      <c r="C12" s="35"/>
      <c r="D12" s="35"/>
      <c r="E12" s="35"/>
      <c r="F12" s="48"/>
    </row>
    <row r="13" spans="2:33" s="36" customFormat="1" ht="15" x14ac:dyDescent="0.5">
      <c r="B13" s="57" t="s">
        <v>283</v>
      </c>
      <c r="C13" s="35"/>
      <c r="D13" s="35"/>
      <c r="E13" s="35"/>
      <c r="F13" s="48"/>
    </row>
    <row r="14" spans="2:33" s="36" customFormat="1" ht="15" x14ac:dyDescent="0.5">
      <c r="B14" s="71" t="s">
        <v>390</v>
      </c>
      <c r="C14" s="35"/>
      <c r="D14" s="35"/>
      <c r="E14" s="35"/>
      <c r="F14" s="48"/>
    </row>
    <row r="15" spans="2:33" s="36" customFormat="1" ht="15" x14ac:dyDescent="0.5">
      <c r="B15" s="71" t="s">
        <v>391</v>
      </c>
      <c r="C15" s="35"/>
      <c r="D15" s="35"/>
      <c r="E15" s="35"/>
      <c r="F15" s="48"/>
    </row>
    <row r="16" spans="2:33" s="36" customFormat="1" ht="15" x14ac:dyDescent="0.5">
      <c r="B16" s="57" t="s">
        <v>287</v>
      </c>
      <c r="C16" s="35"/>
      <c r="D16" s="35"/>
      <c r="E16" s="35"/>
      <c r="F16" s="48"/>
    </row>
    <row r="17" spans="2:33" s="36" customFormat="1" ht="15" x14ac:dyDescent="0.5">
      <c r="B17" s="71" t="s">
        <v>392</v>
      </c>
      <c r="C17" s="35"/>
      <c r="D17" s="35"/>
      <c r="E17" s="35"/>
      <c r="F17" s="48"/>
    </row>
    <row r="18" spans="2:33" s="36" customFormat="1" ht="15" x14ac:dyDescent="0.5">
      <c r="B18" s="61"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0" t="s">
        <v>371</v>
      </c>
      <c r="C23" s="35"/>
      <c r="D23" s="79">
        <v>4004</v>
      </c>
      <c r="E23" s="47"/>
      <c r="G23" s="36"/>
    </row>
    <row r="24" spans="2:33" s="36" customFormat="1" ht="15" x14ac:dyDescent="0.5">
      <c r="B24" s="70" t="s">
        <v>372</v>
      </c>
      <c r="C24" s="35"/>
      <c r="D24" s="79">
        <v>1234</v>
      </c>
      <c r="E24" s="35"/>
    </row>
    <row r="25" spans="2:33" s="36" customFormat="1" ht="15" x14ac:dyDescent="0.5">
      <c r="B25" s="70" t="s">
        <v>373</v>
      </c>
      <c r="C25" s="35"/>
      <c r="D25" s="80">
        <v>45468</v>
      </c>
      <c r="E25" s="35"/>
    </row>
    <row r="26" spans="2:33" s="20" customFormat="1" ht="15" x14ac:dyDescent="0.5">
      <c r="B26" s="71" t="s">
        <v>395</v>
      </c>
      <c r="C26" s="35"/>
      <c r="D26" s="79">
        <v>35.321100000000001</v>
      </c>
      <c r="E26" s="47"/>
      <c r="G26" s="36"/>
    </row>
    <row r="27" spans="2:33" s="20" customFormat="1" ht="15" x14ac:dyDescent="0.5">
      <c r="B27" s="70" t="s">
        <v>374</v>
      </c>
      <c r="C27" s="35"/>
      <c r="D27" s="79">
        <v>-119.5808</v>
      </c>
      <c r="E27" s="47"/>
      <c r="G27" s="36"/>
    </row>
    <row r="28" spans="2:33" s="20" customFormat="1" ht="15" x14ac:dyDescent="0.5">
      <c r="B28" s="72" t="s">
        <v>396</v>
      </c>
      <c r="C28" s="35"/>
      <c r="D28" s="81" t="s">
        <v>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3" t="s">
        <v>375</v>
      </c>
      <c r="C32" s="48"/>
      <c r="D32" s="52" t="str">
        <f>LEFT(B32, 50)</f>
        <v>Q1.  Facility Name</v>
      </c>
      <c r="E32" s="49"/>
      <c r="G32" s="36"/>
    </row>
    <row r="33" spans="2:33" s="20" customFormat="1" ht="15.35" x14ac:dyDescent="0.5">
      <c r="B33" s="73" t="s">
        <v>376</v>
      </c>
      <c r="C33" s="49"/>
      <c r="D33" s="52" t="str">
        <f>LEFT(B33, 50)</f>
        <v>Q2.  Facility SWIS ID</v>
      </c>
      <c r="E33" s="49"/>
      <c r="G33" s="36"/>
    </row>
    <row r="34" spans="2:33" s="20" customFormat="1" ht="15.35" x14ac:dyDescent="0.5">
      <c r="B34" s="73" t="s">
        <v>377</v>
      </c>
      <c r="C34" s="48"/>
      <c r="D34" s="52" t="str">
        <f>LEFT(B34, 50)</f>
        <v>Q3.  Contact Name</v>
      </c>
      <c r="E34" s="49"/>
      <c r="G34" s="36"/>
    </row>
    <row r="35" spans="2:33" s="20" customFormat="1" ht="15.35" x14ac:dyDescent="0.5">
      <c r="B35" s="73" t="s">
        <v>393</v>
      </c>
      <c r="C35" s="48"/>
      <c r="D35" s="52" t="s">
        <v>7</v>
      </c>
      <c r="E35" s="49"/>
      <c r="G35" s="36"/>
    </row>
    <row r="36" spans="2:33" s="20" customFormat="1" ht="15.35" x14ac:dyDescent="0.5">
      <c r="B36" s="73" t="s">
        <v>394</v>
      </c>
      <c r="C36" s="48"/>
      <c r="D36" s="52" t="s">
        <v>8</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77" t="s">
        <v>427</v>
      </c>
      <c r="C40" s="48"/>
      <c r="D40" s="53">
        <v>45152</v>
      </c>
      <c r="E40" s="37"/>
      <c r="G40" s="36"/>
    </row>
    <row r="41" spans="2:33" s="20" customFormat="1" ht="30.7" thickBot="1" x14ac:dyDescent="0.55000000000000004">
      <c r="B41" s="38" t="s">
        <v>378</v>
      </c>
      <c r="C41" s="49"/>
      <c r="D41" s="52" t="str">
        <f>LEFT(B41, 50)</f>
        <v>Q7.  Instrument used to locate the leak (e.g., Fis</v>
      </c>
      <c r="G41" s="36"/>
    </row>
    <row r="42" spans="2:33" s="20" customFormat="1" ht="50.1" customHeight="1" thickTop="1" thickBot="1" x14ac:dyDescent="0.55000000000000004">
      <c r="B42" s="73" t="s">
        <v>333</v>
      </c>
      <c r="C42" s="49"/>
      <c r="D42" s="42" t="s">
        <v>332</v>
      </c>
      <c r="G42" s="36"/>
    </row>
    <row r="43" spans="2:33" s="20" customFormat="1" ht="45.7" thickTop="1" x14ac:dyDescent="0.5">
      <c r="B43" s="38" t="s">
        <v>303</v>
      </c>
      <c r="C43" s="49"/>
      <c r="D43" s="52" t="str">
        <f>LEFT(B43, 50)</f>
        <v>Q9.  If no leaks were found, please describe any e</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2">
        <v>500</v>
      </c>
      <c r="G47" s="36"/>
      <c r="AG47" s="30" t="s">
        <v>0</v>
      </c>
    </row>
    <row r="48" spans="2:33" s="20" customFormat="1" ht="30.35" x14ac:dyDescent="0.5">
      <c r="B48" s="54" t="s">
        <v>343</v>
      </c>
      <c r="C48" s="30"/>
      <c r="D48" s="52">
        <v>35.321100000000001</v>
      </c>
      <c r="E48" s="30"/>
      <c r="G48" s="36"/>
    </row>
    <row r="49" spans="2:33" s="20" customFormat="1" ht="30.7" thickBot="1" x14ac:dyDescent="0.55000000000000004">
      <c r="B49" s="38" t="s">
        <v>344</v>
      </c>
      <c r="C49" s="30"/>
      <c r="D49" s="52">
        <v>-119.5808</v>
      </c>
      <c r="E49" s="30"/>
      <c r="G49" s="36"/>
    </row>
    <row r="50" spans="2:33" s="20" customFormat="1" ht="50.1" customHeight="1" thickTop="1" thickBot="1" x14ac:dyDescent="0.55000000000000004">
      <c r="B50" s="38" t="s">
        <v>359</v>
      </c>
      <c r="C50" s="49"/>
      <c r="D50" s="42" t="s">
        <v>166</v>
      </c>
      <c r="G50" s="36"/>
    </row>
    <row r="51" spans="2:33" s="20" customFormat="1" ht="50.1" customHeight="1" thickTop="1" thickBot="1" x14ac:dyDescent="0.55000000000000004">
      <c r="B51" s="38" t="s">
        <v>361</v>
      </c>
      <c r="C51" s="49"/>
      <c r="D51" s="42" t="s">
        <v>399</v>
      </c>
      <c r="G51" s="36"/>
    </row>
    <row r="52" spans="2:33" s="20" customFormat="1" ht="31" thickTop="1" thickBot="1" x14ac:dyDescent="0.55000000000000004">
      <c r="B52" s="38" t="s">
        <v>380</v>
      </c>
      <c r="C52" s="49"/>
      <c r="D52" s="62" t="str">
        <f>LEFT(B52, 50)</f>
        <v>Q15.  Please provide a more detailed description o</v>
      </c>
      <c r="G52" s="36"/>
    </row>
    <row r="53" spans="2:33" s="20" customFormat="1" ht="50.1" customHeight="1" thickTop="1" thickBot="1" x14ac:dyDescent="0.55000000000000004">
      <c r="B53" s="77" t="s">
        <v>426</v>
      </c>
      <c r="C53" s="49"/>
      <c r="D53" s="42" t="s">
        <v>174</v>
      </c>
      <c r="G53" s="36"/>
    </row>
    <row r="54" spans="2:33" s="20" customFormat="1" ht="50.1" customHeight="1" thickTop="1" thickBot="1" x14ac:dyDescent="0.55000000000000004">
      <c r="B54" s="73" t="s">
        <v>318</v>
      </c>
      <c r="D54" s="42" t="s">
        <v>174</v>
      </c>
      <c r="G54" s="36"/>
    </row>
    <row r="55" spans="2:33" s="20" customFormat="1" ht="50.1" customHeight="1" thickTop="1" thickBot="1" x14ac:dyDescent="0.55000000000000004">
      <c r="B55" s="73" t="s">
        <v>319</v>
      </c>
      <c r="D55" s="43" t="s">
        <v>174</v>
      </c>
      <c r="G55" s="36"/>
    </row>
    <row r="56" spans="2:33" s="20" customFormat="1" ht="45.7" thickTop="1" x14ac:dyDescent="0.5">
      <c r="B56" s="38" t="s">
        <v>370</v>
      </c>
      <c r="D56" s="62" t="str">
        <f>LEFT(B56, 50)</f>
        <v>Q19.  Please provide a more detailed description o</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3" t="s">
        <v>381</v>
      </c>
      <c r="D60" s="62" t="s">
        <v>321</v>
      </c>
      <c r="G60" s="36"/>
    </row>
    <row r="61" spans="2:33" s="20" customFormat="1" ht="15.35" x14ac:dyDescent="0.5">
      <c r="B61" s="73" t="s">
        <v>382</v>
      </c>
      <c r="D61" s="53">
        <v>45275</v>
      </c>
      <c r="G61" s="36"/>
    </row>
    <row r="62" spans="2:33" s="20" customFormat="1" ht="15.35" x14ac:dyDescent="0.5">
      <c r="B62" s="38" t="s">
        <v>383</v>
      </c>
      <c r="D62" s="53">
        <v>85</v>
      </c>
      <c r="G62" s="36"/>
    </row>
    <row r="63" spans="2:33" s="20" customFormat="1" ht="15.7" thickBot="1" x14ac:dyDescent="0.55000000000000004">
      <c r="B63" s="38" t="s">
        <v>384</v>
      </c>
      <c r="D63" s="52">
        <v>85</v>
      </c>
      <c r="G63" s="36"/>
    </row>
    <row r="64" spans="2:33" s="20" customFormat="1" ht="50.1" customHeight="1" x14ac:dyDescent="0.5">
      <c r="B64" s="73" t="s">
        <v>315</v>
      </c>
      <c r="D64" s="42" t="s">
        <v>10</v>
      </c>
      <c r="G64" s="36"/>
    </row>
    <row r="65" spans="2:7" s="20" customFormat="1" ht="31" thickTop="1" thickBot="1" x14ac:dyDescent="0.55000000000000004">
      <c r="B65" s="73" t="s">
        <v>397</v>
      </c>
      <c r="D65" s="62" t="str">
        <f>LEFT(B65, 50)</f>
        <v xml:space="preserve">Q25.  If 'No' to Q24, please explain why the area </v>
      </c>
      <c r="G65" s="36"/>
    </row>
    <row r="66" spans="2:7" s="20" customFormat="1" ht="50.1" customHeight="1" x14ac:dyDescent="0.5">
      <c r="B66" s="73" t="s">
        <v>316</v>
      </c>
      <c r="D66" s="42" t="s">
        <v>10</v>
      </c>
      <c r="G66" s="36"/>
    </row>
    <row r="67" spans="2:7" s="20" customFormat="1" ht="15.7" thickTop="1" x14ac:dyDescent="0.5">
      <c r="B67" s="73" t="s">
        <v>398</v>
      </c>
      <c r="D67" s="62" t="str">
        <f>LEFT(B67, 50)</f>
        <v>Q27.  If 'No' to Q26, please state why the area wi</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3" t="s">
        <v>385</v>
      </c>
      <c r="D71" s="53">
        <v>45276</v>
      </c>
      <c r="G71" s="36"/>
    </row>
    <row r="72" spans="2:7" s="20" customFormat="1" ht="30.35" x14ac:dyDescent="0.5">
      <c r="B72" s="73" t="s">
        <v>386</v>
      </c>
      <c r="D72" s="53">
        <v>45277</v>
      </c>
      <c r="G72" s="36"/>
    </row>
    <row r="73" spans="2:7" s="20" customFormat="1" ht="15.35" x14ac:dyDescent="0.5">
      <c r="B73" s="38" t="s">
        <v>425</v>
      </c>
      <c r="C73" s="41"/>
      <c r="D73" s="62" t="str">
        <f>LEFT(B73, 50)</f>
        <v>Q30.  Additional notes or comments.</v>
      </c>
      <c r="G73" s="36"/>
    </row>
  </sheetData>
  <sheetProtection algorithmName="SHA-512" hashValue="PV46zKBo57DY+lWv1//URd9NDt75Cx2FyFqUZ0ShL72X4oSZcfeYWv15G8iRzPy/MpJBkD9eh45ldivKAXdtQA==" saltValue="1mtwRdG1tBKR+zXyRiUW6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election activeCell="B4" sqref="B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78">
        <v>45841</v>
      </c>
      <c r="D12" s="23" t="s">
        <v>436</v>
      </c>
    </row>
    <row r="13" spans="1:4" x14ac:dyDescent="0.5">
      <c r="B13" s="23"/>
      <c r="C13" s="78"/>
      <c r="D13" s="23"/>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election activeCell="B4" sqref="B4"/>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5" t="s">
        <v>338</v>
      </c>
    </row>
    <row r="89" spans="2:7" s="20" customFormat="1" ht="258" x14ac:dyDescent="0.5">
      <c r="B89" s="20" t="s">
        <v>336</v>
      </c>
      <c r="C89" s="23" t="s">
        <v>337</v>
      </c>
      <c r="D89" s="24">
        <v>45753</v>
      </c>
      <c r="E89" s="20" t="s">
        <v>157</v>
      </c>
      <c r="F89" s="23" t="str">
        <f t="shared" si="5"/>
        <v>Resolved</v>
      </c>
      <c r="G89" s="55"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5"/>
    </row>
    <row r="92" spans="2:7" s="20" customFormat="1" ht="186.35" x14ac:dyDescent="0.5">
      <c r="B92" s="20">
        <v>71</v>
      </c>
      <c r="C92" s="56"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4" sqref="B4"/>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7" customFormat="1" ht="20.7" x14ac:dyDescent="0.7">
      <c r="B2" s="67"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68" customFormat="1" ht="20.7" x14ac:dyDescent="0.7">
      <c r="B8" s="68" t="s">
        <v>363</v>
      </c>
    </row>
    <row r="9" spans="1:17" x14ac:dyDescent="0.5">
      <c r="G9"/>
      <c r="H9"/>
      <c r="I9"/>
      <c r="J9"/>
      <c r="K9"/>
      <c r="L9"/>
      <c r="M9"/>
      <c r="N9"/>
      <c r="O9"/>
      <c r="P9"/>
      <c r="Q9"/>
    </row>
    <row r="10" spans="1:17" s="16" customFormat="1" x14ac:dyDescent="0.5">
      <c r="B10" s="16" t="s">
        <v>187</v>
      </c>
      <c r="C10" s="16" t="s">
        <v>188</v>
      </c>
      <c r="E10" s="16" t="s">
        <v>189</v>
      </c>
      <c r="F10" s="69"/>
      <c r="H10" s="69"/>
      <c r="I10" s="69"/>
      <c r="J10" s="69"/>
      <c r="K10" s="69"/>
      <c r="L10" s="69"/>
      <c r="M10" s="69"/>
      <c r="N10" s="69"/>
      <c r="O10" s="69"/>
      <c r="P10" s="69"/>
      <c r="Q10" s="69"/>
    </row>
    <row r="11" spans="1:17" x14ac:dyDescent="0.5">
      <c r="B11" t="s">
        <v>190</v>
      </c>
      <c r="C11" t="str" cm="1">
        <f t="array" aca="1" ref="C11" ca="1">INDIRECT(B11)</f>
        <v>No leak was detected</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Due to a temporary activity (i.e., would be resolved without corrective action when the activity is complete)</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7" x14ac:dyDescent="0.7">
      <c r="B15" s="68"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3" t="str" cm="1">
        <f t="array" ref="B48:B58">_xlfn._xlws.SORT(_xlfn.UNIQUE(_xlfn.TOCOL(C64:M70, 1)))</f>
        <v>Collection system downtime</v>
      </c>
      <c r="E48" s="7"/>
      <c r="Q48"/>
    </row>
    <row r="49" spans="2:17" ht="15" customHeight="1" x14ac:dyDescent="0.5">
      <c r="B49" s="65" t="str">
        <v>Construction - New Well Installation</v>
      </c>
      <c r="E49" s="7"/>
      <c r="Q49"/>
    </row>
    <row r="50" spans="2:17" ht="15" customHeight="1" x14ac:dyDescent="0.5">
      <c r="B50" s="66" t="str">
        <v>Construction - Well Raising or Horizontal Extension</v>
      </c>
      <c r="E50" s="7"/>
      <c r="Q50"/>
    </row>
    <row r="51" spans="2:17" ht="15" customHeight="1" x14ac:dyDescent="0.5">
      <c r="B51" s="64" t="str">
        <v>Cover integrity</v>
      </c>
      <c r="E51" s="7"/>
      <c r="Q51"/>
    </row>
    <row r="52" spans="2:17" ht="15" customHeight="1" x14ac:dyDescent="0.5">
      <c r="B52" s="63" t="str">
        <v>Cover-related Construction (Excavation/ Exposed Operations/ Re-grading)</v>
      </c>
      <c r="E52" s="7"/>
      <c r="Q52"/>
    </row>
    <row r="53" spans="2:17" ht="15" customHeight="1" x14ac:dyDescent="0.5">
      <c r="B53" s="64" t="str">
        <v>Cracked/Broken Seal</v>
      </c>
      <c r="E53" s="7"/>
      <c r="Q53"/>
    </row>
    <row r="54" spans="2:17" ht="15" customHeight="1" x14ac:dyDescent="0.5">
      <c r="B54" s="63" t="str">
        <v>Damaged component</v>
      </c>
      <c r="E54" s="7"/>
      <c r="Q54"/>
    </row>
    <row r="55" spans="2:17" ht="15" customHeight="1" x14ac:dyDescent="0.5">
      <c r="B55" s="63" t="str">
        <v>Insufficient vacuum</v>
      </c>
      <c r="E55" s="7"/>
      <c r="Q55"/>
    </row>
    <row r="56" spans="2:17" ht="15" customHeight="1" x14ac:dyDescent="0.5">
      <c r="B56" s="65" t="str">
        <v>Offline Gas Collection Well(s)</v>
      </c>
      <c r="E56" s="7"/>
      <c r="Q56"/>
    </row>
    <row r="57" spans="2:17" ht="15" customHeight="1" x14ac:dyDescent="0.5">
      <c r="B57" s="66" t="str">
        <v>Other</v>
      </c>
      <c r="E57" s="7"/>
      <c r="Q57"/>
    </row>
    <row r="58" spans="2:17" ht="15" customHeight="1" x14ac:dyDescent="0.5">
      <c r="B58" s="64"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68" customFormat="1" ht="20.7" x14ac:dyDescent="0.7">
      <c r="B135" s="68"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68" customFormat="1" ht="20.7" x14ac:dyDescent="0.7">
      <c r="B144" s="68"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3" ca="1">_xlfn._xlws.FILTER($B$148:$B$153,$B$148:$B$153 &lt;&gt; "")</f>
        <v>Please Select</v>
      </c>
      <c r="G148"/>
    </row>
    <row r="149" spans="2:7" x14ac:dyDescent="0.5">
      <c r="B149" t="str">
        <f ca="1">IF(C11=B26, "Not applicable as no leak was detected", "")</f>
        <v>Not applicable as no leak was detected</v>
      </c>
      <c r="C149" t="str">
        <f ca="1"/>
        <v>Not applicable as no leak was detected</v>
      </c>
      <c r="G149"/>
    </row>
    <row r="150" spans="2:7" x14ac:dyDescent="0.5">
      <c r="B150" t="str" cm="1">
        <f t="array" ref="B150:B153">_carb_only_table_03[]</f>
        <v>Operator was aware of the leak prior to receiving the notification, and/or repairs were in progress on the date of the plume observation</v>
      </c>
      <c r="C150" t="str">
        <f ca="1"/>
        <v>Operator was aware of the leak prior to receiving the notification, and/or repairs were in progress on the date of the plume observation</v>
      </c>
      <c r="G150"/>
    </row>
    <row r="151" spans="2:7" x14ac:dyDescent="0.5">
      <c r="B151" t="str">
        <v>An unintentional leak  (i.e., the operator was not aware of, and could be repaired if discovered)</v>
      </c>
      <c r="C151" t="str">
        <f ca="1"/>
        <v>An unintentional leak  (i.e., the operator was not aware of, and could be repaired if discovered)</v>
      </c>
      <c r="G151"/>
    </row>
    <row r="152" spans="2:7" x14ac:dyDescent="0.5">
      <c r="B152" t="str">
        <v>An intentional or allowable vent (i.e., the operator was aware of, and/or would not repair)</v>
      </c>
      <c r="C152" t="str">
        <f ca="1"/>
        <v>An intentional or allowable vent (i.e., the operator was aware of, and/or would not repair)</v>
      </c>
      <c r="G152"/>
    </row>
    <row r="153" spans="2:7" x14ac:dyDescent="0.5">
      <c r="B153" t="str">
        <v>Due to a temporary activity (i.e., would be resolved without corrective action when the activity is complete)</v>
      </c>
      <c r="C153" t="str">
        <f ca="1"/>
        <v>Due to a temporary activity (i.e., would be resolved without corrective action when the activity is complete)</v>
      </c>
      <c r="G153"/>
    </row>
    <row r="154" spans="2:7" x14ac:dyDescent="0.5">
      <c r="G154"/>
    </row>
    <row r="155" spans="2:7" s="68" customFormat="1" ht="20.7" x14ac:dyDescent="0.7">
      <c r="B155" s="68"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7" ca="1">_xlfn._xlws.FILTER($B$159:$B$167,$B$159:$B$167 &lt;&gt; "")</f>
        <v>Please Select</v>
      </c>
      <c r="G159"/>
    </row>
    <row r="160" spans="2:7" x14ac:dyDescent="0.5">
      <c r="B160" t="str">
        <f ca="1">IF(C11=B26, "Not applicable as no leak was detected", "")</f>
        <v>Not applicable as no leak was detected</v>
      </c>
      <c r="C160" t="str">
        <f ca="1"/>
        <v>Not applicable as no leak was detected</v>
      </c>
      <c r="G160"/>
    </row>
    <row r="161" spans="2:7" x14ac:dyDescent="0.5">
      <c r="B161" t="str" cm="1">
        <f t="array" ref="B161:B167">_carb_only_table_04[]</f>
        <v>Gas Collection System Component (e.g., blower, well, valve, port)</v>
      </c>
      <c r="C161" t="str">
        <f ca="1"/>
        <v>Gas Collection System Component (e.g., blower, well, valve, port)</v>
      </c>
      <c r="G161"/>
    </row>
    <row r="162" spans="2:7" x14ac:dyDescent="0.5">
      <c r="B162" t="str">
        <v>Gas Control Device/Control System Component</v>
      </c>
      <c r="C162" t="str">
        <f ca="1"/>
        <v>Gas Control Device/Control System Component</v>
      </c>
      <c r="G162"/>
    </row>
    <row r="163" spans="2:7" x14ac:dyDescent="0.5">
      <c r="B163" t="str">
        <v>Landfill Surface: Daily Cover</v>
      </c>
      <c r="C163" t="str">
        <f ca="1"/>
        <v>Landfill Surface: Daily Cover</v>
      </c>
      <c r="G163"/>
    </row>
    <row r="164" spans="2:7" x14ac:dyDescent="0.5">
      <c r="B164" t="str">
        <v>Landfill Surface: Final Cover</v>
      </c>
      <c r="C164" t="str">
        <f ca="1"/>
        <v>Landfill Surface: Final Cover</v>
      </c>
      <c r="G164"/>
    </row>
    <row r="165" spans="2:7" x14ac:dyDescent="0.5">
      <c r="B165" t="str">
        <v>Landfill Surface: Intermediate Cover</v>
      </c>
      <c r="C165" t="str">
        <f ca="1"/>
        <v>Landfill Surface: Intermediate Cover</v>
      </c>
      <c r="G165"/>
    </row>
    <row r="166" spans="2:7" x14ac:dyDescent="0.5">
      <c r="B166" t="str">
        <v>Leachate Management System</v>
      </c>
      <c r="C166" t="str">
        <f ca="1"/>
        <v>Leachate Management System</v>
      </c>
      <c r="G166"/>
    </row>
    <row r="167" spans="2:7" x14ac:dyDescent="0.5">
      <c r="B167" t="str">
        <v>Working Face (area where active filling was being conducted at the time of detection)</v>
      </c>
      <c r="C167" t="str">
        <f ca="1"/>
        <v>Working Face (area where active filling was being conducted at the time of detection)</v>
      </c>
      <c r="G167"/>
    </row>
    <row r="168" spans="2:7" x14ac:dyDescent="0.5">
      <c r="G168"/>
    </row>
    <row r="169" spans="2:7" s="68" customFormat="1" ht="20.7" x14ac:dyDescent="0.7">
      <c r="B169" s="68"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Not applicable as no leak was detected</v>
      </c>
      <c r="C174" t="str">
        <f ca="1"/>
        <v>Not applicable as no leak was detected</v>
      </c>
      <c r="G174"/>
    </row>
    <row r="175" spans="2:7" x14ac:dyDescent="0.5">
      <c r="B175" t="str" cm="1">
        <f t="array" aca="1" ref="B175:B180" ca="1">_xlfn._xlws.FILTER($C$74:$C$125, $B$74:$B$125=C13, "")</f>
        <v>Offline Gas Collection Well(s)</v>
      </c>
      <c r="C175" t="str">
        <f ca="1"/>
        <v>Offline Gas Collection Well(s)</v>
      </c>
      <c r="G175"/>
    </row>
    <row r="176" spans="2:7" x14ac:dyDescent="0.5">
      <c r="B176" t="str">
        <f ca="1"/>
        <v>Construction - New Well Installation</v>
      </c>
      <c r="C176" t="str">
        <f ca="1"/>
        <v>Construction - New Well Installation</v>
      </c>
      <c r="G176"/>
    </row>
    <row r="177" spans="2:7" x14ac:dyDescent="0.5">
      <c r="B177" t="str">
        <f ca="1"/>
        <v>Construction - Well Raising or Horizontal Extension</v>
      </c>
      <c r="C177" t="str">
        <f ca="1"/>
        <v>Construction - Well Raising or Horizontal Extension</v>
      </c>
      <c r="G177"/>
    </row>
    <row r="178" spans="2:7" x14ac:dyDescent="0.5">
      <c r="B178" t="str">
        <f ca="1"/>
        <v>Cover-related Construction (Excavation/ Exposed Operations/ Re-grading)</v>
      </c>
      <c r="C178" t="str">
        <f ca="1"/>
        <v>Cover-related Construction (Excavation/ Exposed Operations/ Re-grading)</v>
      </c>
      <c r="G178"/>
    </row>
    <row r="179" spans="2:7" x14ac:dyDescent="0.5">
      <c r="B179" t="str">
        <f ca="1"/>
        <v>Uncontrolled Area (no gas collection infrastructure)</v>
      </c>
      <c r="C179" t="str">
        <f ca="1"/>
        <v>Uncontrolled Area (no gas collection infrastructure)</v>
      </c>
      <c r="G179"/>
    </row>
    <row r="180" spans="2:7" x14ac:dyDescent="0.5">
      <c r="B180" t="str">
        <f ca="1"/>
        <v>Other</v>
      </c>
      <c r="C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68" customFormat="1" ht="20.7" x14ac:dyDescent="0.7">
      <c r="B191" s="68"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Not applicable as no leak was detected</v>
      </c>
      <c r="C196" t="str">
        <f ca="1"/>
        <v>Not applicable as no leak was detected</v>
      </c>
      <c r="G196"/>
    </row>
    <row r="197" spans="2:7" x14ac:dyDescent="0.5">
      <c r="B197" t="s">
        <v>355</v>
      </c>
      <c r="C197" t="str">
        <f ca="1"/>
        <v>Not applicable as no additional leak cause suspected</v>
      </c>
      <c r="G197"/>
    </row>
    <row r="198" spans="2:7" x14ac:dyDescent="0.5">
      <c r="B198" t="str" cm="1">
        <f t="array" aca="1" ref="B198:B203" ca="1">_xlfn._xlws.FILTER($C$74:$C$125, $B$74:$B$125=C13, "")</f>
        <v>Offline Gas Collection Well(s)</v>
      </c>
      <c r="C198" t="str">
        <f ca="1"/>
        <v>Offline Gas Collection Well(s)</v>
      </c>
      <c r="G198"/>
    </row>
    <row r="199" spans="2:7" x14ac:dyDescent="0.5">
      <c r="B199" t="str">
        <f ca="1"/>
        <v>Construction - New Well Installation</v>
      </c>
      <c r="C199" t="str">
        <f ca="1"/>
        <v>Construction - New Well Installation</v>
      </c>
      <c r="G199"/>
    </row>
    <row r="200" spans="2:7" x14ac:dyDescent="0.5">
      <c r="B200" t="str">
        <f ca="1"/>
        <v>Construction - Well Raising or Horizontal Extension</v>
      </c>
      <c r="C200" t="str">
        <f ca="1"/>
        <v>Construction - Well Raising or Horizontal Extension</v>
      </c>
      <c r="G200"/>
    </row>
    <row r="201" spans="2:7" x14ac:dyDescent="0.5">
      <c r="B201" t="str">
        <f ca="1"/>
        <v>Cover-related Construction (Excavation/ Exposed Operations/ Re-grading)</v>
      </c>
      <c r="C201" t="str">
        <f ca="1"/>
        <v>Cover-related Construction (Excavation/ Exposed Operations/ Re-grading)</v>
      </c>
      <c r="G201"/>
    </row>
    <row r="202" spans="2:7" x14ac:dyDescent="0.5">
      <c r="B202" t="str">
        <f ca="1"/>
        <v>Uncontrolled Area (no gas collection infrastructure)</v>
      </c>
      <c r="C202" t="str">
        <f ca="1"/>
        <v>Uncontrolled Area (no gas collection infrastructure)</v>
      </c>
      <c r="G202"/>
    </row>
    <row r="203" spans="2:7" x14ac:dyDescent="0.5">
      <c r="B203" t="str">
        <f ca="1"/>
        <v>Other</v>
      </c>
      <c r="C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68" customFormat="1" ht="20.7" x14ac:dyDescent="0.7">
      <c r="B213" s="68"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B4" sqref="B4"/>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B4" sqref="B4"/>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B4" sqref="B4"/>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4" sqref="B4"/>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5">
      <c r="B7" s="76"/>
      <c r="C7" s="76"/>
      <c r="D7" s="76"/>
      <c r="E7" s="76"/>
      <c r="F7" s="76"/>
      <c r="G7" s="76"/>
      <c r="H7" s="76"/>
      <c r="I7" s="76"/>
      <c r="J7" s="76"/>
      <c r="K7" s="76"/>
      <c r="L7" s="76"/>
      <c r="M7" s="76"/>
    </row>
    <row r="8" spans="2:13" x14ac:dyDescent="0.5">
      <c r="B8" s="76"/>
      <c r="C8" s="76"/>
      <c r="D8" s="76"/>
      <c r="E8" s="76"/>
      <c r="F8" s="76"/>
      <c r="G8" s="76"/>
      <c r="H8" s="76"/>
      <c r="I8" s="76"/>
      <c r="J8" s="76"/>
      <c r="K8" s="76"/>
      <c r="L8" s="76"/>
      <c r="M8" s="76"/>
    </row>
    <row r="9" spans="2:13" x14ac:dyDescent="0.5">
      <c r="B9" s="76"/>
      <c r="C9" s="76"/>
      <c r="D9" s="76"/>
      <c r="E9" s="76"/>
      <c r="F9" s="76"/>
      <c r="G9" s="76"/>
      <c r="H9" s="76"/>
      <c r="I9" s="76"/>
      <c r="J9" s="76"/>
      <c r="K9" s="76"/>
      <c r="L9" s="76"/>
      <c r="M9" s="76"/>
    </row>
    <row r="10" spans="2:13" x14ac:dyDescent="0.5">
      <c r="B10" s="76"/>
      <c r="C10" s="76"/>
      <c r="D10" s="76"/>
      <c r="E10" s="76"/>
      <c r="F10" s="76"/>
      <c r="G10" s="76"/>
      <c r="H10" s="76"/>
      <c r="I10" s="76"/>
      <c r="J10" s="76"/>
      <c r="K10" s="76"/>
      <c r="L10" s="76"/>
      <c r="M10" s="76"/>
    </row>
    <row r="11" spans="2:13" x14ac:dyDescent="0.5">
      <c r="B11" s="76"/>
      <c r="C11" s="76"/>
      <c r="D11" s="76"/>
      <c r="E11" s="76"/>
      <c r="F11" s="76"/>
      <c r="G11" s="76"/>
      <c r="H11" s="76"/>
      <c r="I11" s="76"/>
      <c r="J11" s="76"/>
      <c r="K11" s="76"/>
      <c r="L11" s="76"/>
      <c r="M11" s="76"/>
    </row>
    <row r="12" spans="2:13" x14ac:dyDescent="0.5">
      <c r="B12" s="76"/>
      <c r="C12" s="76"/>
      <c r="D12" s="76"/>
      <c r="E12" s="76"/>
      <c r="F12" s="76"/>
      <c r="G12" s="76"/>
      <c r="H12" s="76"/>
      <c r="I12" s="76"/>
      <c r="J12" s="76"/>
      <c r="K12" s="76"/>
      <c r="L12" s="76"/>
      <c r="M12" s="76"/>
    </row>
    <row r="13" spans="2:13" x14ac:dyDescent="0.5">
      <c r="B13" s="76"/>
      <c r="C13" s="76"/>
      <c r="D13" s="76"/>
      <c r="E13" s="76"/>
      <c r="F13" s="76"/>
      <c r="G13" s="76"/>
      <c r="H13" s="76"/>
      <c r="I13" s="76"/>
      <c r="J13" s="76"/>
      <c r="K13" s="76"/>
      <c r="L13" s="76"/>
      <c r="M13" s="76"/>
    </row>
    <row r="14" spans="2:13" x14ac:dyDescent="0.5">
      <c r="B14" s="76"/>
      <c r="C14" s="76"/>
      <c r="D14" s="76"/>
      <c r="E14" s="76"/>
      <c r="F14" s="76"/>
      <c r="G14" s="76"/>
      <c r="H14" s="76"/>
      <c r="I14" s="76"/>
      <c r="J14" s="76"/>
      <c r="K14" s="76"/>
      <c r="L14" s="76"/>
      <c r="M14" s="76"/>
    </row>
    <row r="15" spans="2:13" x14ac:dyDescent="0.5">
      <c r="B15" s="76"/>
      <c r="C15" s="76"/>
      <c r="D15" s="76"/>
      <c r="E15" s="76"/>
      <c r="F15" s="76"/>
      <c r="G15" s="76"/>
      <c r="H15" s="76"/>
      <c r="I15" s="76"/>
      <c r="J15" s="76"/>
      <c r="K15" s="76"/>
      <c r="L15" s="76"/>
      <c r="M15" s="76"/>
    </row>
    <row r="16" spans="2:13" x14ac:dyDescent="0.5">
      <c r="B16" s="76"/>
      <c r="C16" s="76"/>
      <c r="D16" s="76"/>
      <c r="E16" s="76"/>
      <c r="F16" s="76"/>
      <c r="G16" s="76"/>
      <c r="H16" s="76"/>
      <c r="I16" s="76"/>
      <c r="J16" s="76"/>
      <c r="K16" s="76"/>
      <c r="L16" s="76"/>
      <c r="M16" s="76"/>
    </row>
    <row r="17" spans="2:13" x14ac:dyDescent="0.5">
      <c r="B17" s="76"/>
      <c r="C17" s="76"/>
      <c r="D17" s="76"/>
      <c r="E17" s="76"/>
      <c r="F17" s="76"/>
      <c r="G17" s="76"/>
      <c r="H17" s="76"/>
      <c r="I17" s="76"/>
      <c r="J17" s="76"/>
      <c r="K17" s="76"/>
      <c r="L17" s="76"/>
      <c r="M17" s="76"/>
    </row>
    <row r="18" spans="2:13" x14ac:dyDescent="0.5">
      <c r="B18" s="76"/>
      <c r="C18" s="76"/>
      <c r="D18" s="76"/>
      <c r="E18" s="76"/>
      <c r="F18" s="76"/>
      <c r="G18" s="76"/>
      <c r="H18" s="76"/>
      <c r="I18" s="76"/>
      <c r="J18" s="76"/>
      <c r="K18" s="76"/>
      <c r="L18" s="76"/>
      <c r="M18" s="76"/>
    </row>
    <row r="19" spans="2:13" x14ac:dyDescent="0.5">
      <c r="B19" s="76"/>
      <c r="C19" s="76"/>
      <c r="D19" s="76"/>
      <c r="E19" s="76"/>
      <c r="F19" s="76"/>
      <c r="G19" s="76"/>
      <c r="H19" s="76"/>
      <c r="I19" s="76"/>
      <c r="J19" s="76"/>
      <c r="K19" s="76"/>
      <c r="L19" s="76"/>
      <c r="M19" s="76"/>
    </row>
    <row r="20" spans="2:13" x14ac:dyDescent="0.5">
      <c r="B20" s="76"/>
      <c r="C20" s="76"/>
      <c r="D20" s="76"/>
      <c r="E20" s="76"/>
      <c r="F20" s="76"/>
      <c r="G20" s="76"/>
      <c r="H20" s="76"/>
      <c r="I20" s="76"/>
      <c r="J20" s="76"/>
      <c r="K20" s="76"/>
      <c r="L20" s="76"/>
      <c r="M20" s="76"/>
    </row>
    <row r="21" spans="2:13" x14ac:dyDescent="0.5">
      <c r="B21" s="76"/>
      <c r="C21" s="76"/>
      <c r="D21" s="76"/>
      <c r="E21" s="76"/>
      <c r="F21" s="76"/>
      <c r="G21" s="76"/>
      <c r="H21" s="76"/>
      <c r="I21" s="76"/>
      <c r="J21" s="76"/>
      <c r="K21" s="76"/>
      <c r="L21" s="76"/>
      <c r="M21" s="76"/>
    </row>
    <row r="22" spans="2:13" x14ac:dyDescent="0.5">
      <c r="B22" s="76"/>
      <c r="C22" s="76"/>
      <c r="D22" s="76"/>
      <c r="E22" s="76"/>
      <c r="F22" s="76"/>
      <c r="G22" s="76"/>
      <c r="H22" s="76"/>
      <c r="I22" s="76"/>
      <c r="J22" s="76"/>
      <c r="K22" s="76"/>
      <c r="L22" s="76"/>
      <c r="M22" s="76"/>
    </row>
    <row r="23" spans="2:13" x14ac:dyDescent="0.5">
      <c r="B23" s="76"/>
      <c r="C23" s="76"/>
      <c r="D23" s="76"/>
      <c r="E23" s="76"/>
      <c r="F23" s="76"/>
      <c r="G23" s="76"/>
      <c r="H23" s="76"/>
      <c r="I23" s="76"/>
      <c r="J23" s="76"/>
      <c r="K23" s="76"/>
      <c r="L23" s="76"/>
      <c r="M23" s="76"/>
    </row>
    <row r="24" spans="2:13" x14ac:dyDescent="0.5">
      <c r="B24" s="76"/>
      <c r="C24" s="76"/>
      <c r="D24" s="76"/>
      <c r="E24" s="76"/>
      <c r="F24" s="76"/>
      <c r="G24" s="76"/>
      <c r="H24" s="76"/>
      <c r="I24" s="76"/>
      <c r="J24" s="76"/>
      <c r="K24" s="76"/>
      <c r="L24" s="76"/>
      <c r="M24" s="76"/>
    </row>
    <row r="25" spans="2:13" x14ac:dyDescent="0.5">
      <c r="B25" s="76"/>
      <c r="C25" s="76"/>
      <c r="D25" s="76"/>
      <c r="E25" s="76"/>
      <c r="F25" s="76"/>
      <c r="G25" s="76"/>
      <c r="H25" s="76"/>
      <c r="I25" s="76"/>
      <c r="J25" s="76"/>
      <c r="K25" s="76"/>
      <c r="L25" s="76"/>
      <c r="M25" s="76"/>
    </row>
    <row r="26" spans="2:13" x14ac:dyDescent="0.5">
      <c r="B26" s="76"/>
      <c r="C26" s="76"/>
      <c r="D26" s="76"/>
      <c r="E26" s="76"/>
      <c r="F26" s="76"/>
      <c r="G26" s="76"/>
      <c r="H26" s="76"/>
      <c r="I26" s="76"/>
      <c r="J26" s="76"/>
      <c r="K26" s="76"/>
      <c r="L26" s="76"/>
      <c r="M26" s="7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2025-07-04T04:30:27Z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