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2C2635D7-9A14-457D-9739-CFD7F24A6E6E}" xr6:coauthVersionLast="47" xr6:coauthVersionMax="47" xr10:uidLastSave="{00000000-0000-0000-0000-000000000000}"/>
  <workbookProtection workbookAlgorithmName="SHA-512" workbookHashValue="fZZZP6jlya1WkwtKCJeRdYB0TUqMYl/XDXbDQP0JFht+5o8k6PB8OTP7jIvsRNDSeEmm4MuLFWjUWX+nsnMbFw==" workbookSaltValue="sKqO8C66l3NOfz2QQdHiwg==" workbookSpinCount="100000" lockStructure="1"/>
  <bookViews>
    <workbookView xWindow="1395" yWindow="1215" windowWidth="21600" windowHeight="116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s>
  <definedNames>
    <definedName name="_carb_only_table_05">_carb_only!$B$46:$B$57</definedName>
    <definedName name="_carb_only_table_07">_carb_only!$B$73:$C$124</definedName>
    <definedName name="jinja_additional_activities">'Feedback Form'!$D$42</definedName>
    <definedName name="jinja_additional_notes">'Feedback Form'!$D$72</definedName>
    <definedName name="jinja_contact_email">'Feedback Form'!$D$35</definedName>
    <definedName name="jinja_contact_name">'Feedback Form'!$D$33</definedName>
    <definedName name="jinja_contact_phone">'Feedback Form'!$D$34</definedName>
    <definedName name="jinja_emission_cause">'Feedback Form'!$D$52</definedName>
    <definedName name="jinja_emission_cause_notes">'Feedback Form'!$D$55</definedName>
    <definedName name="jinja_emission_cause_secondary">'Feedback Form'!$D$53</definedName>
    <definedName name="jinja_emission_cause_tertiary">'Feedback Form'!$D$54</definedName>
    <definedName name="jinja_emission_identified_flag_fk">'Feedback Form'!$D$41</definedName>
    <definedName name="jinja_emission_location">'Feedback Form'!$D$50</definedName>
    <definedName name="jinja_emission_location_notes">'Feedback Form'!$D$51</definedName>
    <definedName name="jinja_emission_type_fk">'Feedback Form'!$D$49</definedName>
    <definedName name="jinja_facility_name">'Feedback Form'!$D$31</definedName>
    <definedName name="jinja_id_arb_swis">'Feedback Form'!$D$32</definedName>
    <definedName name="jinja_id_incidence">'Feedback Form'!$D$22</definedName>
    <definedName name="jinja_id_message">'Feedback Form'!$D$27</definedName>
    <definedName name="jinja_id_plume">'Feedback Form'!$D$23</definedName>
    <definedName name="jinja_included_in_last_lmr">'Feedback Form'!$D$63</definedName>
    <definedName name="jinja_included_in_last_lmr_description">'Feedback Form'!$D$64</definedName>
    <definedName name="jinja_initial_leak_concentration">'Feedback Form'!$D$46</definedName>
    <definedName name="jinja_inspection_timestamp">'Feedback Form'!$D$39</definedName>
    <definedName name="jinja_instrument">'Feedback Form'!$D$40</definedName>
    <definedName name="jinja_last_component_leak_monitoring_timestamp">'Feedback Form'!$D$71</definedName>
    <definedName name="jinja_last_surface_monitoring_timestamp">'Feedback Form'!$D$70</definedName>
    <definedName name="jinja_lat_carb">'Feedback Form'!$D$25</definedName>
    <definedName name="jinja_lat_revised">'Feedback Form'!$D$47</definedName>
    <definedName name="jinja_long_carb">'Feedback Form'!$D$26</definedName>
    <definedName name="jinja_long_revised">'Feedback Form'!$D$48</definedName>
    <definedName name="jinja_mitigation_actions">'Feedback Form'!$D$59</definedName>
    <definedName name="jinja_mitigation_timestamp">'Feedback Form'!$D$60</definedName>
    <definedName name="jinja_observation_timestamp">'Feedback Form'!$D$24</definedName>
    <definedName name="jinja_planned_for_next_lmr">'Feedback Form'!$D$65</definedName>
    <definedName name="jinja_planned_for_next_lmr_description">'Feedback Form'!$D$66</definedName>
    <definedName name="jinja_re_monitored_concentration">'Feedback Form'!$D$62</definedName>
    <definedName name="jinja_re_monitored_timestamp">'Feedback Form'!$D$61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4" i="7" l="1"/>
  <c r="F112" i="7"/>
  <c r="F113" i="7"/>
  <c r="F87" i="7"/>
  <c r="B37" i="2"/>
  <c r="B38" i="2"/>
  <c r="B39" i="2"/>
  <c r="B40" i="2"/>
  <c r="B41" i="2"/>
  <c r="B42" i="2"/>
  <c r="B36" i="2"/>
  <c r="D36" i="2" a="1"/>
  <c r="D36" i="2" s="1"/>
  <c r="B146" i="2" l="1" a="1"/>
  <c r="B146" i="2" s="1"/>
  <c r="B47" i="2" a="1"/>
  <c r="B47" i="2" s="1"/>
  <c r="B135" i="2" a="1"/>
  <c r="B135" i="2" s="1"/>
  <c r="C135" i="2" s="1" a="1"/>
  <c r="C135" i="2" s="1"/>
  <c r="F90" i="7" l="1"/>
  <c r="F91" i="7"/>
  <c r="F88" i="7"/>
  <c r="F89" i="7"/>
  <c r="F92" i="7"/>
  <c r="F77" i="7"/>
  <c r="F103" i="7"/>
  <c r="F102" i="7"/>
  <c r="F101" i="7"/>
  <c r="F111" i="7"/>
  <c r="F100" i="7"/>
  <c r="F110" i="7"/>
  <c r="F109" i="7"/>
  <c r="F108" i="7"/>
  <c r="F107" i="7"/>
  <c r="F106" i="7"/>
  <c r="F104" i="7"/>
  <c r="F105" i="7"/>
  <c r="F96" i="7"/>
  <c r="F95" i="7"/>
  <c r="F97" i="7"/>
  <c r="F94" i="7"/>
  <c r="F93" i="7"/>
  <c r="F98" i="7"/>
  <c r="F99" i="7"/>
  <c r="F84" i="7" l="1"/>
  <c r="F86" i="7"/>
  <c r="F85" i="7" l="1"/>
  <c r="F82" i="7"/>
  <c r="F83" i="7"/>
  <c r="F80" i="7"/>
  <c r="F78" i="7"/>
  <c r="F81" i="7"/>
  <c r="F79" i="7"/>
  <c r="F76" i="7"/>
  <c r="F36" i="7"/>
  <c r="C128" i="2" a="1"/>
  <c r="D128" i="2" a="1"/>
  <c r="D128" i="2" l="1"/>
  <c r="C128"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D129" i="2" a="1"/>
  <c r="C127" i="2" a="1"/>
  <c r="C129" i="2" a="1"/>
  <c r="D127" i="2" a="1"/>
  <c r="D129" i="2" l="1"/>
  <c r="C129" i="2"/>
  <c r="B182" i="2" s="1" a="1"/>
  <c r="B182" i="2" s="1"/>
  <c r="C179" i="2" s="1" a="1"/>
  <c r="C179" i="2" s="1"/>
  <c r="C127" i="2"/>
  <c r="D127" i="2"/>
  <c r="F30" i="7"/>
  <c r="F37" i="7"/>
  <c r="F31" i="7"/>
  <c r="F26" i="7"/>
  <c r="F25" i="7"/>
  <c r="F24" i="7"/>
  <c r="F23" i="7"/>
  <c r="F22" i="7"/>
  <c r="F21" i="7"/>
  <c r="F20" i="7"/>
  <c r="B73" i="2" a="1"/>
  <c r="B73" i="2" s="1"/>
  <c r="B163" i="2" l="1" a="1"/>
  <c r="B163" i="2" s="1"/>
  <c r="C146" i="2" l="1" a="1"/>
  <c r="C146" i="2" s="1"/>
  <c r="C161" i="2" a="1"/>
  <c r="C16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<sst xmlns="http://schemas.openxmlformats.org/spreadsheetml/2006/main" count="666" uniqueCount="445">
  <si>
    <t xml:space="preserve"> </t>
  </si>
  <si>
    <t>CARB Methane Plume Detection</t>
  </si>
  <si>
    <t>Follow-up Form: Landfill Sector</t>
  </si>
  <si>
    <t xml:space="preserve">1.  Please provide feedback in the colored cells below. </t>
  </si>
  <si>
    <t>1.  Incidence/Emission ID:</t>
  </si>
  <si>
    <t>2.  Plume ID(s):</t>
  </si>
  <si>
    <t>3.  Plume Observation Date:</t>
  </si>
  <si>
    <t>4.  Plume Origin CARB Estimated Latitude:</t>
  </si>
  <si>
    <t>5.  Plume Origin CARB Estimated Longitude:</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</si>
  <si>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</si>
  <si>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</si>
  <si>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</si>
  <si>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</si>
  <si>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</si>
  <si>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</si>
  <si>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</si>
  <si>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</si>
  <si>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t>555-555-5555</t>
  </si>
  <si>
    <r>
      <rPr>
        <b/>
        <sz val="12"/>
        <color theme="1"/>
        <rFont val="Arial"/>
        <family val="2"/>
      </rPr>
      <t xml:space="preserve">Q5.  </t>
    </r>
    <r>
      <rPr>
        <sz val="12"/>
        <color theme="1"/>
        <rFont val="Arial"/>
        <family val="2"/>
      </rPr>
      <t>Contact Email Address:</t>
    </r>
  </si>
  <si>
    <t>me@email.com</t>
  </si>
  <si>
    <r>
      <rPr>
        <b/>
        <sz val="12"/>
        <rFont val="Arial"/>
        <family val="2"/>
      </rPr>
      <t xml:space="preserve">Q7.  </t>
    </r>
    <r>
      <rPr>
        <sz val="12"/>
        <rFont val="Arial"/>
        <family val="2"/>
      </rPr>
      <t>Instrument used to locate the leak (e.g., Fisher Scientific TVA2020; RKI Multigas Analyzer Eagle 2; TDL):</t>
    </r>
  </si>
  <si>
    <t>Q7 Answer.</t>
  </si>
  <si>
    <t>No</t>
  </si>
  <si>
    <t>Q9 Answer.</t>
  </si>
  <si>
    <r>
      <rPr>
        <b/>
        <sz val="12"/>
        <rFont val="Arial"/>
        <family val="2"/>
      </rPr>
      <t>Q10:</t>
    </r>
    <r>
      <rPr>
        <sz val="12"/>
        <rFont val="Arial"/>
        <family val="2"/>
      </rPr>
      <t xml:space="preserve">  Maximum concentration of methane leak (in ppmv):</t>
    </r>
  </si>
  <si>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</si>
  <si>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</si>
  <si>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</si>
  <si>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</si>
  <si>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</si>
  <si>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</si>
  <si>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</si>
  <si>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</si>
  <si>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</si>
  <si>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</si>
  <si>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</si>
  <si>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</si>
  <si>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</si>
  <si>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</si>
  <si>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</si>
  <si>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</si>
  <si>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</si>
  <si>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</si>
  <si>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</si>
  <si>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</si>
  <si>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</si>
  <si>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</si>
  <si>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</si>
  <si>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</si>
  <si>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</si>
  <si>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</si>
  <si>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</si>
  <si>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</si>
  <si>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</si>
  <si>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</si>
  <si>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</si>
  <si>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</si>
  <si>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</si>
  <si>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</si>
  <si>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</si>
  <si>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</si>
  <si>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</si>
  <si>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</si>
  <si>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</si>
  <si>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</si>
  <si>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</si>
  <si>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</si>
  <si>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</si>
  <si>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</si>
  <si>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</si>
  <si>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</si>
  <si>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</si>
  <si>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</si>
  <si>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</si>
  <si>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</si>
  <si>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</si>
  <si>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</si>
  <si>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</si>
  <si>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</si>
  <si>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</si>
  <si>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</si>
  <si>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</si>
  <si>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</si>
  <si>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</si>
  <si>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</si>
  <si>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</si>
  <si>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</si>
  <si>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</si>
  <si>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</si>
  <si>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</si>
  <si>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</si>
  <si>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</si>
  <si>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</si>
  <si>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</si>
  <si>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</si>
  <si>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</si>
  <si>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</si>
  <si>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</si>
  <si>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</si>
  <si>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</si>
  <si>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</si>
  <si>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</si>
  <si>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</si>
  <si>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</si>
  <si>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</si>
  <si>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</si>
  <si>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</si>
  <si>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</si>
  <si>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</si>
  <si>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</si>
  <si>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</si>
  <si>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</si>
  <si>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</si>
  <si>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</si>
  <si>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</si>
  <si>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</si>
  <si>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</si>
  <si>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</si>
  <si>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</si>
  <si>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</si>
  <si>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</si>
  <si>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</si>
  <si>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</si>
  <si>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</si>
  <si>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</si>
  <si>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</si>
  <si>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</si>
  <si>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</si>
  <si>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</si>
  <si>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</si>
  <si>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</si>
  <si>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</si>
  <si>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</si>
  <si>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</si>
  <si>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</si>
  <si>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</si>
  <si>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</si>
  <si>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</si>
  <si>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</si>
  <si>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</si>
  <si>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</si>
  <si>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</si>
  <si>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</si>
  <si>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</si>
  <si>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</si>
  <si>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</si>
  <si>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</si>
  <si>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</si>
  <si>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</si>
  <si>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</si>
  <si>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</si>
  <si>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</si>
  <si>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</si>
  <si>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</si>
  <si>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</si>
  <si>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</si>
  <si>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</si>
  <si>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</si>
  <si>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</si>
  <si>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</si>
  <si>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</si>
  <si>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</si>
  <si>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</si>
  <si>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</si>
  <si>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</si>
  <si>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</si>
  <si>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</si>
  <si>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</si>
  <si>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</si>
  <si>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</si>
  <si>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</si>
  <si>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</si>
  <si>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</si>
  <si>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</si>
  <si>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</si>
  <si>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</si>
  <si>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</si>
  <si>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</si>
  <si>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</si>
  <si>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</si>
  <si>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</si>
  <si>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</si>
  <si>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</si>
  <si>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</si>
  <si>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</si>
  <si>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</si>
  <si>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</si>
  <si>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</si>
  <si>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</si>
  <si>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</si>
  <si>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</si>
  <si>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</si>
  <si>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</si>
  <si>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</si>
  <si>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</si>
  <si>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</si>
  <si>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</si>
  <si>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</si>
  <si>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</si>
  <si>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</si>
  <si>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</si>
  <si>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</si>
  <si>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</si>
  <si>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</si>
  <si>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</si>
  <si>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</si>
  <si>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</si>
  <si>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Question #13 Drop Down Options</t>
  </si>
  <si>
    <t>Options as a list</t>
  </si>
  <si>
    <t>Spill Function Equivalent</t>
  </si>
  <si>
    <t>Question #17 Drop Down Options</t>
  </si>
  <si>
    <t>Question #18 &amp; 19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</si>
  <si>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</si>
  <si>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</si>
  <si>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</si>
  <si>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</si>
  <si>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</si>
  <si>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</si>
  <si>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</si>
  <si>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</si>
  <si>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</si>
  <si>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</si>
  <si>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</si>
  <si>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</si>
  <si>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</si>
  <si>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</si>
  <si>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</si>
  <si>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</si>
  <si>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</si>
  <si>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</si>
  <si>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</si>
  <si>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</si>
  <si>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</si>
  <si>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</si>
  <si>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</si>
  <si>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</si>
  <si>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</si>
  <si>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</si>
  <si>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</si>
  <si>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</si>
  <si>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</si>
  <si>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</si>
  <si>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</si>
  <si>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</si>
  <si>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</si>
  <si>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</si>
  <si>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</si>
  <si>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</si>
  <si>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</si>
  <si>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</si>
  <si>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</si>
  <si>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</si>
  <si>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</si>
  <si>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</si>
  <si>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</si>
  <si>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</si>
  <si>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</si>
  <si>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</si>
  <si>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$D$22</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</si>
  <si>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</si>
  <si>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</si>
  <si>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</si>
  <si>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</si>
  <si>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</si>
  <si>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</si>
  <si>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</si>
  <si>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</si>
  <si>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</si>
  <si>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</si>
  <si>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</si>
  <si>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</si>
  <si>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</si>
  <si>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</si>
  <si>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</si>
  <si>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</si>
  <si>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</si>
  <si>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</si>
  <si>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</si>
  <si>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</si>
  <si>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</si>
  <si>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</si>
  <si>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</si>
  <si>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</si>
  <si>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</si>
  <si>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</si>
  <si>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</si>
  <si>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</si>
  <si>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</si>
  <si>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</si>
  <si>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</si>
  <si>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</si>
  <si>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</si>
  <si>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</si>
  <si>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</si>
  <si>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</si>
  <si>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</si>
  <si>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</si>
  <si>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</si>
  <si>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6.  CARB message ID:</t>
  </si>
  <si>
    <t>$D$31</t>
  </si>
  <si>
    <t>$D$46</t>
  </si>
  <si>
    <t>$D$39</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</si>
  <si>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</si>
  <si>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</si>
  <si>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</si>
  <si>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</si>
  <si>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</si>
  <si>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4.  If there is additional information you would like to provide that is not requested in this form,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</si>
  <si>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</si>
  <si>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</si>
  <si>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</si>
  <si>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</si>
  <si>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</si>
  <si>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</si>
  <si>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</si>
  <si>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</si>
  <si>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</si>
  <si>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r>
      <rPr>
        <b/>
        <sz val="12"/>
        <color theme="1"/>
        <rFont val="Arial"/>
        <family val="2"/>
      </rPr>
      <t xml:space="preserve">Q6.  </t>
    </r>
    <r>
      <rPr>
        <sz val="12"/>
        <color theme="1"/>
        <rFont val="Arial"/>
        <family val="2"/>
      </rPr>
      <t>Date of owner/operator’s follow-up ground monitoring:</t>
    </r>
  </si>
  <si>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</si>
  <si>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</si>
  <si>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</si>
  <si>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</si>
  <si>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</si>
  <si>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</si>
  <si>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</si>
  <si>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</si>
  <si>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</si>
  <si>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</si>
  <si>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</si>
  <si>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</si>
  <si>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</si>
  <si>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</si>
  <si>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</si>
  <si>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</si>
  <si>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</si>
  <si>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</si>
  <si>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</si>
  <si>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</si>
  <si>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</si>
  <si>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</si>
  <si>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</si>
  <si>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rFont val="Arial"/>
        <family val="2"/>
      </rPr>
      <t xml:space="preserve">Q15.  </t>
    </r>
    <r>
      <rPr>
        <sz val="12"/>
        <rFont val="Arial"/>
        <family val="2"/>
      </rPr>
      <t>Please provide a more detailed description of the leak location, including grid ID number or component name, if applicable:</t>
    </r>
  </si>
  <si>
    <r>
      <rPr>
        <b/>
        <sz val="12"/>
        <rFont val="Arial"/>
        <family val="2"/>
      </rPr>
      <t xml:space="preserve">Q19.  </t>
    </r>
    <r>
      <rPr>
        <sz val="12"/>
        <rFont val="Arial"/>
        <family val="2"/>
      </rPr>
      <t>Please provide a more detailed description of the cause(s), including the reason for and duration of any construction activity or downtime: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</si>
  <si>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</si>
  <si>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</si>
  <si>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</si>
  <si>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</si>
  <si>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</si>
  <si>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</si>
  <si>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</si>
  <si>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</si>
  <si>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</si>
  <si>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</si>
  <si>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</si>
  <si>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</si>
  <si>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</si>
  <si>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</si>
  <si>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</si>
  <si>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</si>
  <si>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</si>
  <si>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</si>
  <si>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</si>
  <si>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</si>
  <si>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</si>
  <si>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</si>
  <si>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</si>
  <si>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</si>
  <si>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</si>
  <si>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</si>
  <si>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</si>
  <si>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</si>
  <si>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</si>
  <si>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</si>
  <si>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</si>
  <si>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t>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</si>
  <si>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</si>
  <si>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</si>
  <si>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</si>
  <si>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</si>
  <si>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</si>
  <si>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</si>
  <si>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</si>
  <si>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</si>
  <si>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</si>
  <si>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</si>
  <si>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</si>
  <si>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</si>
  <si>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</si>
  <si>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</si>
  <si>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</si>
  <si>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$D$70</t>
  </si>
  <si>
    <t>$D$59</t>
  </si>
  <si>
    <t>Question #14 Drop Down Options</t>
  </si>
  <si>
    <t>Not applicable as no leak was detected</t>
  </si>
  <si>
    <t>Table 4.  Which option best describes the location of the emission source</t>
  </si>
  <si>
    <t>Unique options</t>
  </si>
  <si>
    <t>Not applicable as no additional leak cause suspected</t>
  </si>
  <si>
    <t>Landfill team needs to review the proposed solution.
New drop down options and logic was implemented that does not prevent/limit subsequent input.
As a result, Q8 and Q13 are somewhat coupled and could give illogical combinations, but seems a good compromise for funcitonalitty</t>
  </si>
  <si>
    <t>See Issue 76</t>
  </si>
  <si>
    <t>See response to Issues 76, 77</t>
  </si>
  <si>
    <t>Create logic to color code red, or only have a subset of options possible for new Q8 &amp; Q13 options</t>
  </si>
  <si>
    <r>
      <rPr>
        <b/>
        <sz val="12"/>
        <rFont val="Arial"/>
        <family val="2"/>
      </rPr>
      <t xml:space="preserve">Q30. </t>
    </r>
    <r>
      <rPr>
        <sz val="12"/>
        <rFont val="Arial"/>
        <family val="2"/>
      </rPr>
      <t>Additional notes or comments:</t>
    </r>
  </si>
  <si>
    <t>$B$46:$B$57</t>
  </si>
  <si>
    <t>$B$73:$C$124</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</si>
  <si>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</si>
  <si>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</si>
  <si>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  Please s</t>
    </r>
    <r>
      <rPr>
        <sz val="12"/>
        <rFont val="Arial"/>
        <family val="2"/>
      </rPr>
      <t>elect from the drop-down menu which option best describes the location of the leak.</t>
    </r>
  </si>
  <si>
    <r>
      <rPr>
        <b/>
        <sz val="12"/>
        <color theme="1"/>
        <rFont val="Arial"/>
        <family val="2"/>
      </rPr>
      <t>Q16.</t>
    </r>
    <r>
      <rPr>
        <sz val="12"/>
        <color theme="1"/>
        <rFont val="Arial"/>
        <family val="2"/>
      </rPr>
      <t xml:space="preserve">  Please select the most likely cause of the leak:
</t>
    </r>
  </si>
  <si>
    <t>for Q16, Q17, and Q18, you could consider having the "Other" choice say something like "Other (please describe in Q19)" or something like that</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</si>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</sst>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s>
  <cellStyleXfs count="2">
    <xf numFmtId="0" fontId="0" fillId="0" borderId="0"/>
    <xf numFmtId="0" fontId="20" fillId="0" borderId="0"/>
  </cellStyleXfs>
  <cellXfs count="77">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0" fillId="9" borderId="0" xfId="0" applyFill="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3" borderId="0" xfId="0" applyFont="1" applyFill="1"/>
    <xf numFmtId="0" fontId="19" fillId="13"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3"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10" borderId="0" xfId="1" applyFont="1" applyFill="1" applyAlignment="1">
      <alignment horizontal="centerContinuous" vertical="center"/>
    </xf>
    <xf numFmtId="0" fontId="20" fillId="11" borderId="0" xfId="1" applyFill="1" applyAlignment="1">
      <alignment horizontal="centerContinuous"/>
    </xf>
    <xf numFmtId="0" fontId="20" fillId="11" borderId="0" xfId="1" applyFill="1" applyAlignment="1">
      <alignment horizontal="center"/>
    </xf>
    <xf numFmtId="0" fontId="8" fillId="0" borderId="0" xfId="0" applyFont="1" applyAlignment="1">
      <alignment vertical="center"/>
    </xf>
    <xf numFmtId="0" fontId="20" fillId="12" borderId="0" xfId="1" applyFill="1" applyAlignment="1">
      <alignment horizontal="left" vertical="center"/>
    </xf>
    <xf numFmtId="0" fontId="20" fillId="0" borderId="0" xfId="1" applyAlignment="1">
      <alignment horizontal="left" vertical="center"/>
    </xf>
    <xf numFmtId="0" fontId="10"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1" fillId="14" borderId="3" xfId="0" applyFont="1" applyFill="1" applyBorder="1" applyAlignment="1" applyProtection="1">
      <alignment horizontal="left" vertical="center" wrapText="1"/>
      <protection locked="0"/>
    </xf>
    <xf numFmtId="0" fontId="9" fillId="14" borderId="3" xfId="0" applyFont="1" applyFill="1" applyBorder="1" applyAlignment="1" applyProtection="1">
      <alignment horizontal="left" vertical="center" wrapText="1"/>
      <protection locked="0"/>
    </xf>
    <xf numFmtId="0" fontId="9" fillId="14"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4" borderId="0" xfId="1" applyFill="1" applyAlignment="1">
      <alignment horizontal="left" vertical="center"/>
    </xf>
    <xf numFmtId="0" fontId="20" fillId="15" borderId="0" xfId="1" applyFill="1" applyAlignment="1">
      <alignment horizontal="left" vertical="center"/>
    </xf>
    <xf numFmtId="0" fontId="7" fillId="12"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7" fillId="12" borderId="0" xfId="0" applyFont="1" applyFill="1" applyAlignment="1">
      <alignment horizontal="left" vertical="center" wrapText="1"/>
    </xf>
    <xf numFmtId="165" fontId="7" fillId="12" borderId="0" xfId="0" applyNumberFormat="1" applyFont="1" applyFill="1" applyAlignment="1">
      <alignment horizontal="left" vertical="center" wrapText="1"/>
    </xf>
    <xf numFmtId="164" fontId="7" fillId="12" borderId="0" xfId="0" applyNumberFormat="1" applyFont="1" applyFill="1" applyAlignment="1">
      <alignment horizontal="left" vertical="center" wrapText="1"/>
    </xf>
    <xf numFmtId="0" fontId="7" fillId="2" borderId="0" xfId="0" applyFont="1" applyFill="1" applyAlignment="1" applyProtection="1">
      <alignment horizontal="left" vertical="center" wrapText="1"/>
      <protection locked="0"/>
    </xf>
    <xf numFmtId="165" fontId="7"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5" fillId="12" borderId="0" xfId="0" applyFont="1" applyFill="1" applyAlignment="1">
      <alignment horizontal="left" vertical="center"/>
    </xf>
    <xf numFmtId="0" fontId="5" fillId="2" borderId="0" xfId="0" applyFont="1" applyFill="1" applyAlignment="1">
      <alignment horizontal="left" vertical="center"/>
    </xf>
    <xf numFmtId="0" fontId="5" fillId="14" borderId="0" xfId="0" applyFont="1" applyFill="1" applyAlignment="1">
      <alignment horizontal="left" vertical="center"/>
    </xf>
    <xf numFmtId="0" fontId="5" fillId="15" borderId="0" xfId="0" applyFont="1" applyFill="1" applyAlignment="1">
      <alignment horizontal="left" vertical="center"/>
    </xf>
    <xf numFmtId="0" fontId="5" fillId="12" borderId="0" xfId="0" applyFont="1" applyFill="1" applyAlignment="1" applyProtection="1">
      <alignment horizontal="left" vertical="center"/>
      <protection locked="0"/>
    </xf>
    <xf numFmtId="0" fontId="5" fillId="0" borderId="0" xfId="0" applyFont="1" applyAlignment="1">
      <alignment horizontal="left" vertical="center" wrapText="1"/>
    </xf>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3" fillId="0" borderId="0" xfId="0" applyFont="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6" fillId="12" borderId="0" xfId="0" applyFont="1" applyFill="1" applyAlignment="1">
      <alignment horizontal="left" vertical="center"/>
    </xf>
    <xf numFmtId="0" fontId="2" fillId="0" borderId="0" xfId="0" applyFont="1" applyAlignment="1">
      <alignment horizontal="left" vertical="center" wrapText="1"/>
    </xf>
  </cellXfs>
  <cellStyles count="2">
    <cellStyle name="Normal" xfId="0" builtinId="0"/>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28</xdr:row>
      <xdr:rowOff>27819</xdr:rowOff>
    </xdr:from>
    <xdr:to>
      <xdr:col>4</xdr:col>
      <xdr:colOff>283633</xdr:colOff>
      <xdr:row>28</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19</xdr:row>
      <xdr:rowOff>27819</xdr:rowOff>
    </xdr:from>
    <xdr:to>
      <xdr:col>4</xdr:col>
      <xdr:colOff>283633</xdr:colOff>
      <xdr:row>19</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56</xdr:row>
      <xdr:rowOff>27819</xdr:rowOff>
    </xdr:from>
    <xdr:to>
      <xdr:col>4</xdr:col>
      <xdr:colOff>283633</xdr:colOff>
      <xdr:row>56</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67</xdr:row>
      <xdr:rowOff>23586</xdr:rowOff>
    </xdr:from>
    <xdr:to>
      <xdr:col>4</xdr:col>
      <xdr:colOff>283633</xdr:colOff>
      <xdr:row>67</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43</xdr:row>
      <xdr:rowOff>27819</xdr:rowOff>
    </xdr:from>
    <xdr:to>
      <xdr:col>4</xdr:col>
      <xdr:colOff>283633</xdr:colOff>
      <xdr:row>43</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4:B42"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30"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8: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2"/>
  <sheetViews>
    <sheetView tabSelected="1" topLeftCell="A48" zoomScale="80" zoomScaleNormal="80" workbookViewId="0">
      <selection activeCell="D52" sqref="D52"/>
    </sheetView>
  </sheetViews>
  <sheetFormatPr defaultColWidth="9" defaultRowHeight="15" x14ac:dyDescent="0.25"/>
  <cols>
    <col min="1" max="1" width="4.140625" style="20" customWidth="1"/>
    <col min="2" max="2" width="65.7109375" style="20" customWidth="1"/>
    <col min="3" max="3" width="4.7109375" style="20" customWidth="1"/>
    <col min="4" max="4" width="65.7109375" style="20" customWidth="1"/>
    <col min="5" max="5" width="4.140625" style="20" customWidth="1"/>
    <col min="6" max="16384" width="9" style="20"/>
  </cols>
  <sheetData>
    <row r="1" spans="2:33" s="31" customFormat="1" x14ac:dyDescent="0.25">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t="s">
        <v>0</v>
      </c>
    </row>
    <row r="2" spans="2:33" s="31" customFormat="1" ht="51" x14ac:dyDescent="0.25">
      <c r="B2" s="32" t="s">
        <v>1</v>
      </c>
      <c r="C2" s="32"/>
      <c r="D2" s="32"/>
      <c r="E2" s="32"/>
      <c r="F2" s="50"/>
    </row>
    <row r="3" spans="2:33" s="31" customFormat="1" ht="51" x14ac:dyDescent="0.25">
      <c r="B3" s="32" t="s">
        <v>2</v>
      </c>
      <c r="C3" s="32"/>
      <c r="D3" s="32"/>
      <c r="E3" s="32"/>
      <c r="F3" s="51"/>
    </row>
    <row r="4" spans="2:33" s="31" customFormat="1" ht="12" customHeight="1" x14ac:dyDescent="0.25">
      <c r="B4" s="33"/>
      <c r="C4" s="33"/>
      <c r="D4" s="33"/>
      <c r="E4" s="34"/>
    </row>
    <row r="5" spans="2:33" s="31" customFormat="1" x14ac:dyDescent="0.25">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t="s">
        <v>0</v>
      </c>
    </row>
    <row r="6" spans="2:33" s="35" customFormat="1" ht="39.950000000000003" customHeight="1" x14ac:dyDescent="0.25">
      <c r="B6" s="52"/>
      <c r="C6" s="52"/>
      <c r="D6" s="52"/>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2:33" s="31" customFormat="1" x14ac:dyDescent="0.25">
      <c r="AG7" s="31" t="s">
        <v>0</v>
      </c>
    </row>
    <row r="8" spans="2:33" s="37" customFormat="1" x14ac:dyDescent="0.25">
      <c r="B8" s="49" t="s">
        <v>3</v>
      </c>
      <c r="C8" s="36"/>
      <c r="D8" s="36"/>
      <c r="E8" s="36"/>
      <c r="F8" s="50"/>
    </row>
    <row r="9" spans="2:33" s="37" customFormat="1" ht="20.100000000000001" customHeight="1" x14ac:dyDescent="0.25">
      <c r="B9" s="63" t="s">
        <v>308</v>
      </c>
      <c r="C9" s="46"/>
      <c r="D9" s="46"/>
      <c r="E9" s="36"/>
      <c r="F9" s="50"/>
    </row>
    <row r="10" spans="2:33" s="37" customFormat="1" ht="20.100000000000001" customHeight="1" x14ac:dyDescent="0.25">
      <c r="B10" s="64" t="s">
        <v>309</v>
      </c>
      <c r="C10" s="47"/>
      <c r="D10" s="47"/>
      <c r="E10" s="36"/>
      <c r="F10" s="50"/>
    </row>
    <row r="11" spans="2:33" s="37" customFormat="1" ht="20.100000000000001" customHeight="1" x14ac:dyDescent="0.25">
      <c r="B11" s="65" t="s">
        <v>310</v>
      </c>
      <c r="C11" s="48"/>
      <c r="D11" s="48"/>
      <c r="E11" s="36"/>
      <c r="F11" s="50"/>
    </row>
    <row r="12" spans="2:33" s="37" customFormat="1" x14ac:dyDescent="0.25">
      <c r="B12" s="62" t="s">
        <v>305</v>
      </c>
      <c r="C12" s="36"/>
      <c r="D12" s="36"/>
      <c r="E12" s="36"/>
      <c r="F12" s="50"/>
    </row>
    <row r="13" spans="2:33" s="37" customFormat="1" x14ac:dyDescent="0.25">
      <c r="B13" s="62" t="s">
        <v>306</v>
      </c>
      <c r="C13" s="36"/>
      <c r="D13" s="36"/>
      <c r="E13" s="36"/>
      <c r="F13" s="50"/>
    </row>
    <row r="14" spans="2:33" s="37" customFormat="1" x14ac:dyDescent="0.25">
      <c r="B14" s="62" t="s">
        <v>307</v>
      </c>
      <c r="C14" s="36"/>
      <c r="D14" s="36"/>
      <c r="E14" s="36"/>
      <c r="F14" s="50"/>
    </row>
    <row r="15" spans="2:33" s="37" customFormat="1" x14ac:dyDescent="0.25">
      <c r="B15" s="62" t="s">
        <v>311</v>
      </c>
      <c r="C15" s="36"/>
      <c r="D15" s="36"/>
      <c r="E15" s="36"/>
      <c r="F15" s="50"/>
    </row>
    <row r="16" spans="2:33" s="37" customFormat="1" x14ac:dyDescent="0.25">
      <c r="B16" s="62" t="s">
        <v>312</v>
      </c>
      <c r="C16" s="36"/>
      <c r="D16" s="36"/>
      <c r="E16" s="36"/>
      <c r="F16" s="50"/>
    </row>
    <row r="17" spans="2:33" s="37" customFormat="1" x14ac:dyDescent="0.25">
      <c r="B17" s="66" t="s">
        <v>313</v>
      </c>
      <c r="C17" s="36"/>
      <c r="D17" s="36"/>
      <c r="E17" s="36"/>
      <c r="F17" s="50"/>
    </row>
    <row r="19" spans="2:33" s="31" customFormat="1" x14ac:dyDescent="0.25">
      <c r="AG19" s="31" t="s">
        <v>0</v>
      </c>
    </row>
    <row r="20" spans="2:33" s="35" customFormat="1" ht="39.950000000000003" customHeight="1" x14ac:dyDescent="0.25">
      <c r="B20" s="52"/>
      <c r="C20" s="52"/>
      <c r="D20" s="52"/>
      <c r="E20" s="53"/>
      <c r="F20" s="53"/>
      <c r="G20" s="37"/>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2:33" s="31" customFormat="1" x14ac:dyDescent="0.25">
      <c r="AG21" s="31" t="s">
        <v>0</v>
      </c>
    </row>
    <row r="22" spans="2:33" s="21" customFormat="1" x14ac:dyDescent="0.25">
      <c r="B22" s="49" t="s">
        <v>4</v>
      </c>
      <c r="C22" s="36"/>
      <c r="D22" s="54" t="s">
        <v>424</v>
      </c>
      <c r="E22" s="49"/>
      <c r="G22" s="37"/>
    </row>
    <row r="23" spans="2:33" s="37" customFormat="1" x14ac:dyDescent="0.25">
      <c r="B23" s="49" t="s">
        <v>5</v>
      </c>
      <c r="C23" s="36"/>
      <c r="D23" s="54" t="s">
        <v>426</v>
      </c>
      <c r="E23" s="36"/>
    </row>
    <row r="24" spans="2:33" s="37" customFormat="1" x14ac:dyDescent="0.25">
      <c r="B24" s="49" t="s">
        <v>6</v>
      </c>
      <c r="C24" s="36"/>
      <c r="D24" s="55" t="s">
        <v>440</v>
      </c>
      <c r="E24" s="36"/>
    </row>
    <row r="25" spans="2:33" s="21" customFormat="1" x14ac:dyDescent="0.25">
      <c r="B25" s="49" t="s">
        <v>7</v>
      </c>
      <c r="C25" s="36"/>
      <c r="D25" s="54" t="s">
        <v>434</v>
      </c>
      <c r="E25" s="49"/>
      <c r="G25" s="37"/>
    </row>
    <row r="26" spans="2:33" s="21" customFormat="1" x14ac:dyDescent="0.25">
      <c r="B26" s="49" t="s">
        <v>8</v>
      </c>
      <c r="C26" s="36"/>
      <c r="D26" s="54" t="s">
        <v>436</v>
      </c>
      <c r="E26" s="49"/>
      <c r="G26" s="37"/>
    </row>
    <row r="27" spans="2:33" s="21" customFormat="1" x14ac:dyDescent="0.25">
      <c r="B27" s="75" t="s">
        <v>298</v>
      </c>
      <c r="C27" s="36"/>
      <c r="D27" s="56" t="s">
        <v>425</v>
      </c>
      <c r="E27" s="49"/>
      <c r="F27" s="50"/>
      <c r="G27" s="37"/>
    </row>
    <row r="28" spans="2:33" s="31" customFormat="1" x14ac:dyDescent="0.25">
      <c r="AG28" s="31" t="s">
        <v>0</v>
      </c>
    </row>
    <row r="29" spans="2:33" s="35" customFormat="1" ht="39.950000000000003" customHeight="1" x14ac:dyDescent="0.25">
      <c r="B29" s="52"/>
      <c r="C29" s="52"/>
      <c r="D29" s="52"/>
      <c r="E29" s="53"/>
      <c r="F29" s="53"/>
      <c r="G29" s="37"/>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2:33" s="31" customFormat="1" x14ac:dyDescent="0.25">
      <c r="AG30" s="31" t="s">
        <v>0</v>
      </c>
    </row>
    <row r="31" spans="2:33" s="21" customFormat="1" ht="15.75" x14ac:dyDescent="0.25">
      <c r="B31" s="50" t="s">
        <v>10</v>
      </c>
      <c r="C31" s="50"/>
      <c r="D31" s="57" t="s">
        <v>422</v>
      </c>
      <c r="E31" s="51"/>
      <c r="G31" s="37"/>
    </row>
    <row r="32" spans="2:33" s="21" customFormat="1" ht="15.75" x14ac:dyDescent="0.25">
      <c r="B32" s="50" t="s">
        <v>12</v>
      </c>
      <c r="C32" s="51"/>
      <c r="D32" s="57" t="s">
        <v>423</v>
      </c>
      <c r="E32" s="51"/>
      <c r="G32" s="37"/>
    </row>
    <row r="33" spans="2:33" s="21" customFormat="1" ht="15.75" x14ac:dyDescent="0.25">
      <c r="B33" s="50" t="s">
        <v>14</v>
      </c>
      <c r="C33" s="50"/>
      <c r="D33" s="57" t="s">
        <v>412</v>
      </c>
      <c r="E33" s="51"/>
      <c r="G33" s="37"/>
    </row>
    <row r="34" spans="2:33" s="21" customFormat="1" ht="15.75" x14ac:dyDescent="0.25">
      <c r="B34" s="50" t="s">
        <v>16</v>
      </c>
      <c r="C34" s="50"/>
      <c r="D34" s="57" t="s">
        <v>413</v>
      </c>
      <c r="E34" s="51"/>
      <c r="G34" s="37"/>
    </row>
    <row r="35" spans="2:33" s="21" customFormat="1" ht="15.75" x14ac:dyDescent="0.25">
      <c r="B35" s="50" t="s">
        <v>18</v>
      </c>
      <c r="C35" s="50"/>
      <c r="D35" s="57" t="s">
        <v>411</v>
      </c>
      <c r="E35" s="51"/>
      <c r="G35" s="37"/>
    </row>
    <row r="36" spans="2:33" s="31" customFormat="1" x14ac:dyDescent="0.25">
      <c r="AG36" s="31" t="s">
        <v>0</v>
      </c>
    </row>
    <row r="37" spans="2:33" s="35" customFormat="1" ht="39.950000000000003" customHeight="1" x14ac:dyDescent="0.25">
      <c r="B37" s="52"/>
      <c r="C37" s="52"/>
      <c r="D37" s="52"/>
      <c r="E37" s="53"/>
      <c r="F37" s="53"/>
      <c r="G37" s="37"/>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2:33" s="31" customFormat="1" x14ac:dyDescent="0.25">
      <c r="AG38" s="31" t="s">
        <v>0</v>
      </c>
    </row>
    <row r="39" spans="2:33" s="21" customFormat="1" ht="15.75" x14ac:dyDescent="0.25">
      <c r="B39" s="67" t="s">
        <v>317</v>
      </c>
      <c r="C39" s="50"/>
      <c r="D39" s="58" t="s">
        <v>430</v>
      </c>
      <c r="E39" s="38"/>
      <c r="G39" s="37"/>
    </row>
    <row r="40" spans="2:33" s="21" customFormat="1" ht="31.5" thickBot="1" x14ac:dyDescent="0.3">
      <c r="B40" s="39" t="s">
        <v>20</v>
      </c>
      <c r="C40" s="51"/>
      <c r="D40" s="57" t="s">
        <v>431</v>
      </c>
      <c r="G40" s="37"/>
    </row>
    <row r="41" spans="2:33" s="21" customFormat="1" ht="50.1" customHeight="1" thickTop="1" thickBot="1" x14ac:dyDescent="0.3">
      <c r="B41" s="70" t="s">
        <v>369</v>
      </c>
      <c r="C41" s="51"/>
      <c r="D41" s="43" t="s">
        <v>418</v>
      </c>
      <c r="G41" s="37"/>
    </row>
    <row r="42" spans="2:33" s="21" customFormat="1" ht="46.5" thickTop="1" x14ac:dyDescent="0.25">
      <c r="B42" s="39" t="s">
        <v>329</v>
      </c>
      <c r="C42" s="51"/>
      <c r="D42" s="57" t="s">
        <v>409</v>
      </c>
      <c r="G42" s="37"/>
    </row>
    <row r="43" spans="2:33" s="31" customFormat="1" x14ac:dyDescent="0.25">
      <c r="AG43" s="31" t="s">
        <v>0</v>
      </c>
    </row>
    <row r="44" spans="2:33" s="35" customFormat="1" ht="39.950000000000003" customHeight="1" x14ac:dyDescent="0.25">
      <c r="B44" s="52"/>
      <c r="C44" s="52"/>
      <c r="D44" s="52"/>
      <c r="E44" s="53"/>
      <c r="F44" s="53"/>
      <c r="G44" s="37"/>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2:33" s="31" customFormat="1" x14ac:dyDescent="0.25">
      <c r="B45" s="50"/>
      <c r="AG45" s="31" t="s">
        <v>0</v>
      </c>
    </row>
    <row r="46" spans="2:33" s="31" customFormat="1" ht="15.75" x14ac:dyDescent="0.25">
      <c r="B46" s="39" t="s">
        <v>24</v>
      </c>
      <c r="D46" s="57" t="s">
        <v>429</v>
      </c>
      <c r="G46" s="37"/>
      <c r="AG46" s="31" t="s">
        <v>0</v>
      </c>
    </row>
    <row r="47" spans="2:33" s="21" customFormat="1" ht="30.75" x14ac:dyDescent="0.25">
      <c r="B47" s="59" t="s">
        <v>380</v>
      </c>
      <c r="C47" s="31"/>
      <c r="D47" s="57" t="s">
        <v>435</v>
      </c>
      <c r="E47" s="31"/>
      <c r="G47" s="37"/>
    </row>
    <row r="48" spans="2:33" s="21" customFormat="1" ht="31.5" thickBot="1" x14ac:dyDescent="0.3">
      <c r="B48" s="39" t="s">
        <v>381</v>
      </c>
      <c r="C48" s="31"/>
      <c r="D48" s="57" t="s">
        <v>437</v>
      </c>
      <c r="E48" s="31"/>
      <c r="G48" s="37"/>
    </row>
    <row r="49" spans="2:33" s="21" customFormat="1" ht="50.1" customHeight="1" thickTop="1" thickBot="1" x14ac:dyDescent="0.3">
      <c r="B49" s="39" t="s">
        <v>405</v>
      </c>
      <c r="C49" s="51"/>
      <c r="D49" s="43" t="s">
        <v>421</v>
      </c>
      <c r="G49" s="37"/>
    </row>
    <row r="50" spans="2:33" s="21" customFormat="1" ht="50.1" customHeight="1" thickTop="1" thickBot="1" x14ac:dyDescent="0.3">
      <c r="B50" s="39" t="s">
        <v>406</v>
      </c>
      <c r="C50" s="51"/>
      <c r="D50" s="43" t="s">
        <v>419</v>
      </c>
      <c r="G50" s="37"/>
    </row>
    <row r="51" spans="2:33" s="21" customFormat="1" ht="47.25" thickTop="1" thickBot="1" x14ac:dyDescent="0.3">
      <c r="B51" s="39" t="s">
        <v>341</v>
      </c>
      <c r="C51" s="51"/>
      <c r="D51" s="69" t="s">
        <v>420</v>
      </c>
      <c r="G51" s="37"/>
    </row>
    <row r="52" spans="2:33" s="21" customFormat="1" ht="50.1" customHeight="1" thickTop="1" thickBot="1" x14ac:dyDescent="0.3">
      <c r="B52" s="76" t="s">
        <v>407</v>
      </c>
      <c r="C52" s="51"/>
      <c r="D52" s="44" t="s">
        <v>414</v>
      </c>
      <c r="G52" s="37"/>
    </row>
    <row r="53" spans="2:33" s="21" customFormat="1" ht="50.1" customHeight="1" thickTop="1" thickBot="1" x14ac:dyDescent="0.3">
      <c r="B53" s="68" t="s">
        <v>352</v>
      </c>
      <c r="D53" s="44" t="s">
        <v>416</v>
      </c>
      <c r="G53" s="37"/>
    </row>
    <row r="54" spans="2:33" s="21" customFormat="1" ht="50.1" customHeight="1" thickTop="1" thickBot="1" x14ac:dyDescent="0.3">
      <c r="B54" s="68" t="s">
        <v>353</v>
      </c>
      <c r="D54" s="45" t="s">
        <v>417</v>
      </c>
      <c r="G54" s="37"/>
    </row>
    <row r="55" spans="2:33" s="21" customFormat="1" ht="46.5" thickTop="1" x14ac:dyDescent="0.25">
      <c r="B55" s="39" t="s">
        <v>342</v>
      </c>
      <c r="D55" s="69" t="s">
        <v>415</v>
      </c>
      <c r="G55" s="37"/>
    </row>
    <row r="56" spans="2:33" s="21" customFormat="1" x14ac:dyDescent="0.25">
      <c r="B56" s="51"/>
      <c r="C56" s="51"/>
      <c r="D56" s="51"/>
    </row>
    <row r="57" spans="2:33" s="35" customFormat="1" ht="39.950000000000003" customHeight="1" x14ac:dyDescent="0.25">
      <c r="B57" s="52"/>
      <c r="C57" s="52"/>
      <c r="D57" s="52"/>
      <c r="E57" s="53"/>
      <c r="F57" s="53"/>
      <c r="G57" s="37"/>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2:33" s="31" customFormat="1" x14ac:dyDescent="0.25">
      <c r="AG58" s="31" t="s">
        <v>0</v>
      </c>
    </row>
    <row r="59" spans="2:33" s="21" customFormat="1" ht="15.75" x14ac:dyDescent="0.25">
      <c r="B59" s="68" t="s">
        <v>343</v>
      </c>
      <c r="D59" s="69" t="s">
        <v>438</v>
      </c>
      <c r="G59" s="37"/>
    </row>
    <row r="60" spans="2:33" s="21" customFormat="1" ht="15.75" x14ac:dyDescent="0.25">
      <c r="B60" s="68" t="s">
        <v>344</v>
      </c>
      <c r="D60" s="58" t="s">
        <v>439</v>
      </c>
      <c r="G60" s="37"/>
    </row>
    <row r="61" spans="2:33" s="21" customFormat="1" ht="15.75" x14ac:dyDescent="0.25">
      <c r="B61" s="39" t="s">
        <v>345</v>
      </c>
      <c r="D61" s="58" t="s">
        <v>444</v>
      </c>
      <c r="G61" s="37"/>
    </row>
    <row r="62" spans="2:33" s="21" customFormat="1" ht="16.5" thickBot="1" x14ac:dyDescent="0.3">
      <c r="B62" s="39" t="s">
        <v>346</v>
      </c>
      <c r="D62" s="57" t="s">
        <v>443</v>
      </c>
      <c r="G62" s="37"/>
    </row>
    <row r="63" spans="2:33" s="21" customFormat="1" ht="50.1" customHeight="1" x14ac:dyDescent="0.25">
      <c r="B63" s="68" t="s">
        <v>347</v>
      </c>
      <c r="D63" s="43" t="s">
        <v>427</v>
      </c>
      <c r="G63" s="37"/>
    </row>
    <row r="64" spans="2:33" s="21" customFormat="1" ht="32.25" thickTop="1" thickBot="1" x14ac:dyDescent="0.3">
      <c r="B64" s="68" t="s">
        <v>355</v>
      </c>
      <c r="D64" s="69" t="s">
        <v>428</v>
      </c>
      <c r="G64" s="37"/>
    </row>
    <row r="65" spans="2:7" s="21" customFormat="1" ht="50.1" customHeight="1" x14ac:dyDescent="0.25">
      <c r="B65" s="68" t="s">
        <v>348</v>
      </c>
      <c r="D65" s="43" t="s">
        <v>441</v>
      </c>
      <c r="G65" s="37"/>
    </row>
    <row r="66" spans="2:7" s="21" customFormat="1" ht="31.5" thickTop="1" x14ac:dyDescent="0.25">
      <c r="B66" s="68" t="s">
        <v>356</v>
      </c>
      <c r="D66" s="69" t="s">
        <v>442</v>
      </c>
      <c r="G66" s="37"/>
    </row>
    <row r="67" spans="2:7" s="21" customFormat="1" x14ac:dyDescent="0.25">
      <c r="B67" s="51"/>
      <c r="D67" s="40"/>
    </row>
    <row r="68" spans="2:7" s="41" customFormat="1" ht="39.950000000000003" customHeight="1" x14ac:dyDescent="0.25">
      <c r="G68" s="37"/>
    </row>
    <row r="69" spans="2:7" s="41" customFormat="1" x14ac:dyDescent="0.25"/>
    <row r="70" spans="2:7" s="21" customFormat="1" ht="30.75" x14ac:dyDescent="0.25">
      <c r="B70" s="68" t="s">
        <v>349</v>
      </c>
      <c r="D70" s="58" t="s">
        <v>433</v>
      </c>
      <c r="G70" s="37"/>
    </row>
    <row r="71" spans="2:7" s="21" customFormat="1" ht="30.75" x14ac:dyDescent="0.25">
      <c r="B71" s="68" t="s">
        <v>350</v>
      </c>
      <c r="D71" s="58" t="s">
        <v>432</v>
      </c>
      <c r="G71" s="37"/>
    </row>
    <row r="72" spans="2:7" s="21" customFormat="1" ht="15.75" x14ac:dyDescent="0.25">
      <c r="B72" s="39" t="s">
        <v>401</v>
      </c>
      <c r="C72" s="42"/>
      <c r="D72" s="69" t="s">
        <v>410</v>
      </c>
      <c r="G72" s="37"/>
    </row>
  </sheetData>
  <sheetProtection algorithmName="SHA-512" hashValue="XLGDXSIO+Jjjh4z1A735eR2OWydSy/JE9numUbt92VyQulbEHAdftQcP1hq6rH7pgBODOHuTqii22utvcVakUA==" saltValue="sDqBJNtXZxOCO5m5jV+8pQ==" spinCount="100000" sheet="1" objects="1" scenarios="1"/>
  <conditionalFormatting sqref="D41">
    <cfRule type="expression" dxfId="13" priority="11">
      <formula xml:space="preserve"> IF(LEFT($D$41, 13)="Please Select", TRUE)</formula>
    </cfRule>
  </conditionalFormatting>
  <conditionalFormatting sqref="D49">
    <cfRule type="expression" dxfId="11" priority="6">
      <formula xml:space="preserve"> IF(LEFT($D$49, 13)="Please Select", TRUE)</formula>
    </cfRule>
  </conditionalFormatting>
  <conditionalFormatting sqref="D50">
    <cfRule type="expression" dxfId="9" priority="12">
      <formula xml:space="preserve"> IF(LEFT($D$50, 13)="Please Select", TRUE)</formula>
    </cfRule>
  </conditionalFormatting>
  <conditionalFormatting sqref="D52">
    <cfRule type="expression" dxfId="8" priority="7">
      <formula xml:space="preserve"> IF(LEFT($D$52, 13)="Please Select", TRUE)</formula>
    </cfRule>
  </conditionalFormatting>
  <conditionalFormatting sqref="D53">
    <cfRule type="expression" dxfId="6" priority="2">
      <formula xml:space="preserve"> IF(LEFT($D$53, 13)="Please Select", TRUE)</formula>
    </cfRule>
  </conditionalFormatting>
  <conditionalFormatting sqref="D54">
    <cfRule type="expression" dxfId="4" priority="1">
      <formula xml:space="preserve"> IF(LEFT($D$54, 13)="Please Select", TRUE)</formula>
    </cfRule>
  </conditionalFormatting>
  <conditionalFormatting sqref="D63">
    <cfRule type="expression" dxfId="2" priority="4">
      <formula xml:space="preserve"> IF(LEFT($D$63, 13)="Please Select", TRUE)</formula>
    </cfRule>
  </conditionalFormatting>
  <conditionalFormatting sqref="D65">
    <cfRule type="expression" dxfId="1" priority="3">
      <formula xml:space="preserve"> IF(LEFT($D$65,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AND(NOT(ISBLANK($D$49)), COUNTIF(_xlfn.ANCHORARRAY(_carb_only!$C$135), $D$49)=0)</xm:f>
            <x14:dxf>
              <fill>
                <patternFill>
                  <bgColor rgb="FFFFCCCB"/>
                </patternFill>
              </fill>
            </x14:dxf>
          </x14:cfRule>
          <xm:sqref>D49</xm:sqref>
        </x14:conditionalFormatting>
        <x14:conditionalFormatting xmlns:xm="http://schemas.microsoft.com/office/excel/2006/main">
          <x14:cfRule type="expression" priority="10" id="{BD3BD433-77EE-4C4E-A4D2-EB101F209D0E}">
            <xm:f>AND(NOT(ISBLANK($D$50)), COUNTIF(_xlfn.ANCHORARRAY(_carb_only!$C$146),$D$50)=0)</xm:f>
            <x14:dxf>
              <fill>
                <patternFill>
                  <bgColor rgb="FFFFCCCB"/>
                </patternFill>
              </fill>
            </x14:dxf>
          </x14:cfRule>
          <xm:sqref>D50</xm:sqref>
        </x14:conditionalFormatting>
        <x14:conditionalFormatting xmlns:xm="http://schemas.microsoft.com/office/excel/2006/main">
          <x14:cfRule type="expression" priority="15" id="{3E150CEA-0BD7-42ED-BF8E-5A0B3A1E3F4D}">
            <xm:f>AND(NOT(ISBLANK($D$52)), COUNTIF(_xlfn.ANCHORARRAY(_carb_only!$C$161), $D$52)=0)</xm:f>
            <x14:dxf>
              <fill>
                <patternFill>
                  <bgColor rgb="FFFFCCCB"/>
                </patternFill>
              </fill>
            </x14:dxf>
          </x14:cfRule>
          <xm:sqref>D52</xm:sqref>
        </x14:conditionalFormatting>
        <x14:conditionalFormatting xmlns:xm="http://schemas.microsoft.com/office/excel/2006/main">
          <x14:cfRule type="expression" priority="14" id="{23776A2C-C8B9-4DA2-AF52-51F681B5AA82}">
            <xm:f>AND(NOT(ISBLANK($D$53)), COUNTIF(_xlfn.ANCHORARRAY(_carb_only!$C$179), $D$53)=0)</xm:f>
            <x14:dxf>
              <fill>
                <patternFill>
                  <bgColor rgb="FFFFCCCB"/>
                </patternFill>
              </fill>
            </x14:dxf>
          </x14:cfRule>
          <xm:sqref>D53</xm:sqref>
        </x14:conditionalFormatting>
        <x14:conditionalFormatting xmlns:xm="http://schemas.microsoft.com/office/excel/2006/main">
          <x14:cfRule type="expression" priority="13" id="{EE1665C0-4A6B-47DF-A1BE-E2B65181F272}">
            <xm:f>AND(NOT(ISBLANK($D$54)), COUNTIF(_xlfn.ANCHORARRAY(_carb_only!$C$179), $D$54)=0)</xm:f>
            <x14:dxf>
              <fill>
                <patternFill>
                  <bgColor rgb="FFFFCCCB"/>
                </patternFill>
              </fill>
            </x14:dxf>
          </x14:cfRule>
          <xm:sqref>D54</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_xlfn.ANCHORARRAY(_carb_only!$C$161)</xm:f>
          </x14:formula1>
          <xm:sqref>D52</xm:sqref>
        </x14:dataValidation>
        <x14:dataValidation type="list" allowBlank="1" showInputMessage="1" showErrorMessage="1" xr:uid="{BACF1336-2B7C-41C5-A2E2-B08EE21E4D61}">
          <x14:formula1>
            <xm:f>_xlfn.ANCHORARRAY(_carb_only!$C$146)</xm:f>
          </x14:formula1>
          <xm:sqref>D50</xm:sqref>
        </x14:dataValidation>
        <x14:dataValidation type="list" allowBlank="1" showInputMessage="1" showErrorMessage="1" xr:uid="{DCCEE713-3A4E-48FF-A876-31494FE49BD0}">
          <x14:formula1>
            <xm:f>_xlfn.ANCHORARRAY(_carb_only!$C$179)</xm:f>
          </x14:formula1>
          <xm:sqref>D53:D54</xm:sqref>
        </x14:dataValidation>
        <x14:dataValidation type="list" allowBlank="1" showInputMessage="1" showErrorMessage="1" xr:uid="{B3CD1032-1545-410A-97F9-283837E4F138}">
          <x14:formula1>
            <xm:f>_xlfn.ANCHORARRAY(_carb_only!$C$135)</xm:f>
          </x14:formula1>
          <xm:sqref>D49</xm:sqref>
        </x14:dataValidation>
        <x14:dataValidation type="list" allowBlank="1" showInputMessage="1" showErrorMessage="1" xr:uid="{C6E03D95-5D42-4D99-AB49-02D8EF81D22D}">
          <x14:formula1>
            <xm:f>_carb_only!$B$12:$B$14</xm:f>
          </x14:formula1>
          <xm:sqref>D65 D63</xm:sqref>
        </x14:dataValidation>
        <x14:dataValidation type="list" allowBlank="1" showInputMessage="1" showErrorMessage="1" xr:uid="{23634E7E-61BD-43DC-8741-E4707DCEDFE1}">
          <x14:formula1>
            <xm:f>_carb_only!$B$18:$B$21</xm:f>
          </x14:formula1>
          <xm:sqref>D41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1" zoomScaleNormal="100" workbookViewId="0">
      <selection activeCell="C115" sqref="C115"/>
    </sheetView>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2" customFormat="1" ht="21" x14ac:dyDescent="0.35">
      <c r="B2" s="22" t="s">
        <v>27</v>
      </c>
      <c r="C2" s="23"/>
      <c r="F2" s="23"/>
      <c r="G2" s="23"/>
    </row>
    <row r="3" spans="1:18" x14ac:dyDescent="0.25">
      <c r="G3" s="4"/>
      <c r="H3" s="7"/>
      <c r="I3" s="7"/>
      <c r="J3" s="7"/>
      <c r="K3" s="7"/>
      <c r="L3" s="7"/>
      <c r="M3" s="7"/>
      <c r="N3" s="7"/>
      <c r="O3" s="7"/>
      <c r="P3" s="7"/>
      <c r="Q3" s="7"/>
      <c r="R3" s="7"/>
    </row>
    <row r="4" spans="1:18" x14ac:dyDescent="0.25">
      <c r="A4" t="s">
        <v>28</v>
      </c>
      <c r="B4" t="s">
        <v>29</v>
      </c>
    </row>
    <row r="7" spans="1:18" x14ac:dyDescent="0.25">
      <c r="B7" s="16" t="s">
        <v>30</v>
      </c>
    </row>
    <row r="8" spans="1:18" x14ac:dyDescent="0.25">
      <c r="B8" s="16"/>
    </row>
    <row r="9" spans="1:18" x14ac:dyDescent="0.25">
      <c r="B9" t="s">
        <v>31</v>
      </c>
      <c r="C9" s="1" t="s">
        <v>32</v>
      </c>
    </row>
    <row r="10" spans="1:18" s="21" customFormat="1" ht="30" x14ac:dyDescent="0.25">
      <c r="B10" s="24" t="s">
        <v>33</v>
      </c>
      <c r="C10" s="24" t="s">
        <v>34</v>
      </c>
      <c r="D10" s="25"/>
      <c r="F10" s="24"/>
      <c r="G10" s="24"/>
    </row>
    <row r="11" spans="1:18" s="21" customFormat="1" ht="30" x14ac:dyDescent="0.25">
      <c r="B11" s="24" t="s">
        <v>35</v>
      </c>
      <c r="C11" s="24" t="s">
        <v>36</v>
      </c>
      <c r="D11" s="25"/>
      <c r="F11" s="24"/>
      <c r="G11" s="24"/>
    </row>
    <row r="12" spans="1:18" s="21" customFormat="1" ht="30" x14ac:dyDescent="0.25">
      <c r="B12" s="24" t="s">
        <v>37</v>
      </c>
      <c r="C12" s="24" t="s">
        <v>38</v>
      </c>
      <c r="D12" s="25"/>
      <c r="F12" s="24"/>
      <c r="G12" s="24"/>
    </row>
    <row r="13" spans="1:18" s="21" customFormat="1" x14ac:dyDescent="0.25">
      <c r="B13" s="24" t="s">
        <v>39</v>
      </c>
      <c r="C13" s="24" t="s">
        <v>40</v>
      </c>
      <c r="D13" s="25"/>
      <c r="F13" s="24"/>
      <c r="G13" s="24"/>
    </row>
    <row r="14" spans="1:18" x14ac:dyDescent="0.25">
      <c r="B14" s="21"/>
      <c r="C14" s="24"/>
    </row>
    <row r="15" spans="1:18" x14ac:dyDescent="0.25">
      <c r="B15" s="21"/>
      <c r="C15" s="24"/>
    </row>
    <row r="16" spans="1:18" x14ac:dyDescent="0.25">
      <c r="B16" s="16" t="s">
        <v>41</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42</v>
      </c>
      <c r="C18" s="1" t="s">
        <v>43</v>
      </c>
      <c r="D18" t="s">
        <v>33</v>
      </c>
      <c r="E18" t="s">
        <v>44</v>
      </c>
      <c r="F18" s="1" t="s">
        <v>45</v>
      </c>
      <c r="G18" s="1" t="s">
        <v>46</v>
      </c>
      <c r="H18" s="7"/>
      <c r="I18" s="7"/>
      <c r="J18" s="7"/>
      <c r="K18" s="7"/>
      <c r="L18" s="7"/>
      <c r="M18" s="7"/>
      <c r="N18" s="7"/>
      <c r="O18" s="7"/>
      <c r="P18" s="7"/>
      <c r="Q18" s="7"/>
      <c r="R18" s="7"/>
    </row>
    <row r="19" spans="2:18" s="21" customFormat="1" ht="90" x14ac:dyDescent="0.25">
      <c r="B19" s="21">
        <v>1</v>
      </c>
      <c r="C19" s="24" t="s">
        <v>47</v>
      </c>
      <c r="D19" s="25">
        <v>45484</v>
      </c>
      <c r="E19" s="21" t="s">
        <v>48</v>
      </c>
      <c r="F19" s="24" t="str">
        <f>$B$12</f>
        <v>Consider Future</v>
      </c>
      <c r="G19" s="24" t="s">
        <v>49</v>
      </c>
    </row>
    <row r="20" spans="2:18" s="21" customFormat="1" ht="30" x14ac:dyDescent="0.25">
      <c r="B20" s="21">
        <v>2</v>
      </c>
      <c r="C20" s="24" t="s">
        <v>50</v>
      </c>
      <c r="D20" s="25">
        <v>45481</v>
      </c>
      <c r="E20" s="21" t="s">
        <v>51</v>
      </c>
      <c r="F20" s="24" t="str">
        <f t="shared" ref="F20:F36" si="0">$B$13</f>
        <v>Resolved</v>
      </c>
      <c r="G20" s="24" t="s">
        <v>52</v>
      </c>
    </row>
    <row r="21" spans="2:18" s="21" customFormat="1" ht="45" x14ac:dyDescent="0.25">
      <c r="B21" s="21">
        <v>3</v>
      </c>
      <c r="C21" s="24" t="s">
        <v>53</v>
      </c>
      <c r="D21" s="25">
        <v>45484</v>
      </c>
      <c r="E21" s="21" t="s">
        <v>48</v>
      </c>
      <c r="F21" s="24" t="str">
        <f t="shared" si="0"/>
        <v>Resolved</v>
      </c>
      <c r="G21" s="24" t="s">
        <v>54</v>
      </c>
    </row>
    <row r="22" spans="2:18" s="21" customFormat="1" x14ac:dyDescent="0.25">
      <c r="B22" s="21">
        <v>4</v>
      </c>
      <c r="C22" s="24" t="s">
        <v>55</v>
      </c>
      <c r="D22" s="25">
        <v>45484</v>
      </c>
      <c r="E22" s="21" t="s">
        <v>48</v>
      </c>
      <c r="F22" s="24" t="str">
        <f t="shared" si="0"/>
        <v>Resolved</v>
      </c>
      <c r="G22" s="24" t="s">
        <v>56</v>
      </c>
    </row>
    <row r="23" spans="2:18" s="21" customFormat="1" ht="45" x14ac:dyDescent="0.25">
      <c r="B23" s="21">
        <v>5</v>
      </c>
      <c r="C23" s="24" t="s">
        <v>57</v>
      </c>
      <c r="D23" s="25">
        <v>45484</v>
      </c>
      <c r="E23" s="21" t="s">
        <v>48</v>
      </c>
      <c r="F23" s="24" t="str">
        <f t="shared" si="0"/>
        <v>Resolved</v>
      </c>
      <c r="G23" s="24" t="s">
        <v>58</v>
      </c>
    </row>
    <row r="24" spans="2:18" s="21" customFormat="1" x14ac:dyDescent="0.25">
      <c r="B24" s="21">
        <v>6</v>
      </c>
      <c r="C24" s="24" t="s">
        <v>59</v>
      </c>
      <c r="D24" s="25">
        <v>45435</v>
      </c>
      <c r="E24" s="21" t="s">
        <v>51</v>
      </c>
      <c r="F24" s="24" t="str">
        <f t="shared" si="0"/>
        <v>Resolved</v>
      </c>
      <c r="G24" s="24" t="s">
        <v>60</v>
      </c>
    </row>
    <row r="25" spans="2:18" s="21" customFormat="1" ht="30" x14ac:dyDescent="0.25">
      <c r="B25" s="21">
        <v>7</v>
      </c>
      <c r="C25" s="24" t="s">
        <v>61</v>
      </c>
      <c r="D25" s="25">
        <v>45484</v>
      </c>
      <c r="E25" s="21" t="s">
        <v>48</v>
      </c>
      <c r="F25" s="24" t="str">
        <f t="shared" si="0"/>
        <v>Resolved</v>
      </c>
      <c r="G25" s="24" t="s">
        <v>62</v>
      </c>
    </row>
    <row r="26" spans="2:18" s="21" customFormat="1" ht="90" x14ac:dyDescent="0.25">
      <c r="B26" s="21">
        <v>8</v>
      </c>
      <c r="C26" s="24" t="s">
        <v>63</v>
      </c>
      <c r="D26" s="25">
        <v>45525</v>
      </c>
      <c r="E26" s="21" t="s">
        <v>64</v>
      </c>
      <c r="F26" s="24" t="str">
        <f t="shared" si="0"/>
        <v>Resolved</v>
      </c>
      <c r="G26" s="24" t="s">
        <v>65</v>
      </c>
    </row>
    <row r="27" spans="2:18" s="21" customFormat="1" ht="30" x14ac:dyDescent="0.25">
      <c r="B27" s="21">
        <v>9</v>
      </c>
      <c r="C27" s="24" t="s">
        <v>66</v>
      </c>
      <c r="D27" s="25">
        <v>45299</v>
      </c>
      <c r="E27" s="21" t="s">
        <v>67</v>
      </c>
      <c r="F27" s="24" t="str">
        <f t="shared" si="0"/>
        <v>Resolved</v>
      </c>
      <c r="G27" s="24" t="s">
        <v>68</v>
      </c>
    </row>
    <row r="28" spans="2:18" s="21" customFormat="1" x14ac:dyDescent="0.25">
      <c r="B28" s="21">
        <v>10</v>
      </c>
      <c r="C28" s="24" t="s">
        <v>69</v>
      </c>
      <c r="D28" s="25">
        <v>45663</v>
      </c>
      <c r="E28" s="21" t="s">
        <v>70</v>
      </c>
      <c r="F28" s="24" t="str">
        <f t="shared" si="0"/>
        <v>Resolved</v>
      </c>
      <c r="G28" s="24" t="s">
        <v>71</v>
      </c>
    </row>
    <row r="29" spans="2:18" s="21" customFormat="1" ht="45" x14ac:dyDescent="0.25">
      <c r="B29" s="21">
        <v>11</v>
      </c>
      <c r="C29" s="24" t="s">
        <v>72</v>
      </c>
      <c r="D29" s="25">
        <v>45663</v>
      </c>
      <c r="E29" s="21" t="s">
        <v>70</v>
      </c>
      <c r="F29" s="24" t="str">
        <f t="shared" si="0"/>
        <v>Resolved</v>
      </c>
      <c r="G29" s="24" t="s">
        <v>73</v>
      </c>
    </row>
    <row r="30" spans="2:18" s="21" customFormat="1" ht="30" x14ac:dyDescent="0.25">
      <c r="B30" s="21">
        <v>12</v>
      </c>
      <c r="C30" s="24" t="s">
        <v>74</v>
      </c>
      <c r="D30" s="25">
        <v>45663</v>
      </c>
      <c r="E30" s="21" t="s">
        <v>70</v>
      </c>
      <c r="F30" s="24" t="str">
        <f t="shared" si="0"/>
        <v>Resolved</v>
      </c>
      <c r="G30" s="24"/>
    </row>
    <row r="31" spans="2:18" s="21" customFormat="1" x14ac:dyDescent="0.25">
      <c r="B31" s="21">
        <v>13</v>
      </c>
      <c r="C31" s="24" t="s">
        <v>75</v>
      </c>
      <c r="D31" s="25">
        <v>45663</v>
      </c>
      <c r="E31" s="21" t="s">
        <v>76</v>
      </c>
      <c r="F31" s="24" t="str">
        <f t="shared" si="0"/>
        <v>Resolved</v>
      </c>
      <c r="G31" s="24"/>
    </row>
    <row r="32" spans="2:18" s="21" customFormat="1" ht="195" x14ac:dyDescent="0.25">
      <c r="B32" s="21">
        <v>14</v>
      </c>
      <c r="C32" s="24" t="s">
        <v>77</v>
      </c>
      <c r="D32" s="25">
        <v>45663</v>
      </c>
      <c r="E32" s="21" t="s">
        <v>76</v>
      </c>
      <c r="F32" s="24" t="str">
        <f t="shared" si="0"/>
        <v>Resolved</v>
      </c>
      <c r="G32" s="24" t="s">
        <v>78</v>
      </c>
    </row>
    <row r="33" spans="2:7" s="21" customFormat="1" ht="45" x14ac:dyDescent="0.25">
      <c r="B33" s="21">
        <v>15</v>
      </c>
      <c r="C33" s="24" t="s">
        <v>79</v>
      </c>
      <c r="D33" s="25">
        <v>45663</v>
      </c>
      <c r="E33" s="21" t="s">
        <v>76</v>
      </c>
      <c r="F33" s="24" t="str">
        <f t="shared" si="0"/>
        <v>Resolved</v>
      </c>
      <c r="G33" s="24" t="s">
        <v>80</v>
      </c>
    </row>
    <row r="34" spans="2:7" s="21" customFormat="1" ht="90" x14ac:dyDescent="0.25">
      <c r="B34" s="21">
        <v>16</v>
      </c>
      <c r="C34" s="24" t="s">
        <v>81</v>
      </c>
      <c r="D34" s="25">
        <v>45663</v>
      </c>
      <c r="E34" s="21" t="s">
        <v>76</v>
      </c>
      <c r="F34" s="24" t="str">
        <f t="shared" si="0"/>
        <v>Resolved</v>
      </c>
      <c r="G34" s="24" t="s">
        <v>80</v>
      </c>
    </row>
    <row r="35" spans="2:7" s="21" customFormat="1" ht="45" x14ac:dyDescent="0.25">
      <c r="B35" s="21">
        <v>17</v>
      </c>
      <c r="C35" s="24" t="s">
        <v>82</v>
      </c>
      <c r="D35" s="25">
        <v>45663</v>
      </c>
      <c r="E35" s="21" t="s">
        <v>76</v>
      </c>
      <c r="F35" s="24" t="str">
        <f t="shared" si="0"/>
        <v>Resolved</v>
      </c>
      <c r="G35" s="24" t="s">
        <v>68</v>
      </c>
    </row>
    <row r="36" spans="2:7" s="21" customFormat="1" ht="45" x14ac:dyDescent="0.25">
      <c r="B36" s="21">
        <v>18</v>
      </c>
      <c r="C36" s="24" t="s">
        <v>83</v>
      </c>
      <c r="D36" s="25">
        <v>45663</v>
      </c>
      <c r="E36" s="21" t="s">
        <v>84</v>
      </c>
      <c r="F36" s="24" t="str">
        <f t="shared" si="0"/>
        <v>Resolved</v>
      </c>
      <c r="G36" s="24" t="s">
        <v>85</v>
      </c>
    </row>
    <row r="37" spans="2:7" s="21" customFormat="1" ht="60" x14ac:dyDescent="0.25">
      <c r="B37" s="21">
        <v>19</v>
      </c>
      <c r="C37" s="24" t="s">
        <v>86</v>
      </c>
      <c r="D37" s="25">
        <v>45663</v>
      </c>
      <c r="E37" s="21" t="s">
        <v>76</v>
      </c>
      <c r="F37" s="24" t="str">
        <f t="shared" ref="F37:F59" si="1">$B$13</f>
        <v>Resolved</v>
      </c>
      <c r="G37" s="24" t="s">
        <v>87</v>
      </c>
    </row>
    <row r="38" spans="2:7" s="21" customFormat="1" ht="45" x14ac:dyDescent="0.25">
      <c r="B38" s="21">
        <v>20</v>
      </c>
      <c r="C38" s="24" t="s">
        <v>88</v>
      </c>
      <c r="D38" s="25">
        <v>45663</v>
      </c>
      <c r="E38" s="21" t="s">
        <v>89</v>
      </c>
      <c r="F38" s="24" t="str">
        <f t="shared" si="1"/>
        <v>Resolved</v>
      </c>
      <c r="G38" s="24" t="s">
        <v>90</v>
      </c>
    </row>
    <row r="39" spans="2:7" s="21" customFormat="1" ht="45" x14ac:dyDescent="0.25">
      <c r="B39" s="21">
        <v>21</v>
      </c>
      <c r="C39" s="24" t="s">
        <v>91</v>
      </c>
      <c r="D39" s="25">
        <v>45664</v>
      </c>
      <c r="E39" s="21" t="s">
        <v>92</v>
      </c>
      <c r="F39" s="24" t="str">
        <f t="shared" si="1"/>
        <v>Resolved</v>
      </c>
      <c r="G39" s="24"/>
    </row>
    <row r="40" spans="2:7" s="21" customFormat="1" ht="45" x14ac:dyDescent="0.25">
      <c r="B40" s="21">
        <v>22</v>
      </c>
      <c r="C40" s="24" t="s">
        <v>93</v>
      </c>
      <c r="D40" s="25">
        <v>45665</v>
      </c>
      <c r="E40" s="21" t="s">
        <v>94</v>
      </c>
      <c r="F40" s="24" t="str">
        <f t="shared" si="1"/>
        <v>Resolved</v>
      </c>
      <c r="G40" s="24" t="s">
        <v>68</v>
      </c>
    </row>
    <row r="41" spans="2:7" s="21" customFormat="1" ht="45" x14ac:dyDescent="0.25">
      <c r="B41" s="21">
        <v>23</v>
      </c>
      <c r="C41" s="24" t="s">
        <v>95</v>
      </c>
      <c r="D41" s="25">
        <v>45671</v>
      </c>
      <c r="E41" s="21" t="s">
        <v>76</v>
      </c>
      <c r="F41" s="24" t="str">
        <f t="shared" si="1"/>
        <v>Resolved</v>
      </c>
      <c r="G41" s="24" t="s">
        <v>96</v>
      </c>
    </row>
    <row r="42" spans="2:7" s="21" customFormat="1" ht="30" x14ac:dyDescent="0.25">
      <c r="B42" s="21">
        <v>24</v>
      </c>
      <c r="C42" s="24" t="s">
        <v>97</v>
      </c>
      <c r="D42" s="25">
        <v>45671</v>
      </c>
      <c r="E42" s="21" t="s">
        <v>98</v>
      </c>
      <c r="F42" s="24" t="str">
        <f t="shared" si="1"/>
        <v>Resolved</v>
      </c>
      <c r="G42" s="24" t="s">
        <v>99</v>
      </c>
    </row>
    <row r="43" spans="2:7" s="21" customFormat="1" ht="60" x14ac:dyDescent="0.25">
      <c r="B43" s="21">
        <v>25</v>
      </c>
      <c r="C43" s="24" t="s">
        <v>100</v>
      </c>
      <c r="D43" s="25">
        <v>45671</v>
      </c>
      <c r="E43" s="21" t="s">
        <v>98</v>
      </c>
      <c r="F43" s="24" t="str">
        <f t="shared" si="1"/>
        <v>Resolved</v>
      </c>
      <c r="G43" s="24" t="s">
        <v>101</v>
      </c>
    </row>
    <row r="44" spans="2:7" s="21" customFormat="1" ht="120" x14ac:dyDescent="0.25">
      <c r="B44" s="21">
        <v>26</v>
      </c>
      <c r="C44" s="24" t="s">
        <v>102</v>
      </c>
      <c r="D44" s="25">
        <v>45671</v>
      </c>
      <c r="E44" s="21" t="s">
        <v>98</v>
      </c>
      <c r="F44" s="24" t="str">
        <f t="shared" si="1"/>
        <v>Resolved</v>
      </c>
      <c r="G44" s="24" t="s">
        <v>103</v>
      </c>
    </row>
    <row r="45" spans="2:7" s="21" customFormat="1" ht="60" x14ac:dyDescent="0.25">
      <c r="B45" s="21">
        <v>27</v>
      </c>
      <c r="C45" s="24" t="s">
        <v>104</v>
      </c>
      <c r="D45" s="25">
        <v>45680</v>
      </c>
      <c r="E45" s="21" t="s">
        <v>105</v>
      </c>
      <c r="F45" s="24" t="str">
        <f t="shared" si="1"/>
        <v>Resolved</v>
      </c>
      <c r="G45" s="24"/>
    </row>
    <row r="46" spans="2:7" s="21" customFormat="1" ht="45" x14ac:dyDescent="0.25">
      <c r="B46" s="21">
        <v>28</v>
      </c>
      <c r="C46" s="24" t="s">
        <v>106</v>
      </c>
      <c r="D46" s="25">
        <v>45680</v>
      </c>
      <c r="E46" s="21" t="s">
        <v>105</v>
      </c>
      <c r="F46" s="24" t="str">
        <f t="shared" si="1"/>
        <v>Resolved</v>
      </c>
      <c r="G46" s="24" t="s">
        <v>107</v>
      </c>
    </row>
    <row r="47" spans="2:7" s="21" customFormat="1" ht="135" x14ac:dyDescent="0.25">
      <c r="B47" s="21">
        <v>29</v>
      </c>
      <c r="C47" s="24" t="s">
        <v>108</v>
      </c>
      <c r="D47" s="25">
        <v>45680</v>
      </c>
      <c r="E47" s="21" t="s">
        <v>51</v>
      </c>
      <c r="F47" s="24" t="str">
        <f t="shared" si="1"/>
        <v>Resolved</v>
      </c>
      <c r="G47" s="24" t="s">
        <v>109</v>
      </c>
    </row>
    <row r="48" spans="2:7" s="21" customFormat="1" ht="60" x14ac:dyDescent="0.25">
      <c r="B48" s="21">
        <v>30</v>
      </c>
      <c r="C48" s="24" t="s">
        <v>110</v>
      </c>
      <c r="D48" s="25">
        <v>45680</v>
      </c>
      <c r="E48" s="21" t="s">
        <v>105</v>
      </c>
      <c r="F48" s="24" t="str">
        <f t="shared" si="1"/>
        <v>Resolved</v>
      </c>
      <c r="G48" s="24"/>
    </row>
    <row r="49" spans="2:12" s="21" customFormat="1" ht="75" x14ac:dyDescent="0.25">
      <c r="B49" s="21">
        <v>31</v>
      </c>
      <c r="C49" s="24" t="s">
        <v>111</v>
      </c>
      <c r="D49" s="25">
        <v>45680</v>
      </c>
      <c r="E49" s="21" t="s">
        <v>51</v>
      </c>
      <c r="F49" s="24" t="str">
        <f t="shared" si="1"/>
        <v>Resolved</v>
      </c>
      <c r="G49" s="24"/>
    </row>
    <row r="50" spans="2:12" s="21" customFormat="1" ht="60" x14ac:dyDescent="0.25">
      <c r="B50" s="21">
        <v>32</v>
      </c>
      <c r="C50" s="24" t="s">
        <v>112</v>
      </c>
      <c r="D50" s="25">
        <v>45680</v>
      </c>
      <c r="E50" s="21" t="s">
        <v>48</v>
      </c>
      <c r="F50" s="24" t="str">
        <f t="shared" si="1"/>
        <v>Resolved</v>
      </c>
      <c r="G50" s="24" t="s">
        <v>113</v>
      </c>
    </row>
    <row r="51" spans="2:12" s="21" customFormat="1" ht="60" x14ac:dyDescent="0.25">
      <c r="B51" s="21">
        <v>33</v>
      </c>
      <c r="C51" s="24" t="s">
        <v>114</v>
      </c>
      <c r="D51" s="25">
        <v>45680</v>
      </c>
      <c r="E51" s="21" t="s">
        <v>105</v>
      </c>
      <c r="F51" s="24" t="str">
        <f t="shared" si="1"/>
        <v>Resolved</v>
      </c>
      <c r="G51" s="24"/>
    </row>
    <row r="52" spans="2:12" s="21" customFormat="1" ht="45" x14ac:dyDescent="0.25">
      <c r="B52" s="21">
        <v>34</v>
      </c>
      <c r="C52" s="24" t="s">
        <v>115</v>
      </c>
      <c r="D52" s="25">
        <v>45680</v>
      </c>
      <c r="E52" s="21" t="s">
        <v>51</v>
      </c>
      <c r="F52" s="24" t="str">
        <f t="shared" si="1"/>
        <v>Resolved</v>
      </c>
      <c r="G52" s="24" t="s">
        <v>116</v>
      </c>
    </row>
    <row r="53" spans="2:12" s="21" customFormat="1" ht="45" x14ac:dyDescent="0.25">
      <c r="B53" s="21">
        <v>35</v>
      </c>
      <c r="C53" s="24" t="s">
        <v>117</v>
      </c>
      <c r="D53" s="25">
        <v>45680</v>
      </c>
      <c r="E53" s="21" t="s">
        <v>105</v>
      </c>
      <c r="F53" s="24" t="str">
        <f t="shared" si="1"/>
        <v>Resolved</v>
      </c>
      <c r="G53" s="24"/>
    </row>
    <row r="54" spans="2:12" s="21" customFormat="1" x14ac:dyDescent="0.25">
      <c r="B54" s="21">
        <v>36</v>
      </c>
      <c r="C54" s="24" t="s">
        <v>118</v>
      </c>
      <c r="D54" s="25">
        <v>45680</v>
      </c>
      <c r="E54" s="21" t="s">
        <v>51</v>
      </c>
      <c r="F54" s="24" t="str">
        <f t="shared" si="1"/>
        <v>Resolved</v>
      </c>
      <c r="G54" s="24" t="s">
        <v>119</v>
      </c>
    </row>
    <row r="55" spans="2:12" s="21" customFormat="1" x14ac:dyDescent="0.25">
      <c r="B55" s="21">
        <v>37</v>
      </c>
      <c r="C55" s="24" t="s">
        <v>120</v>
      </c>
      <c r="D55" s="25">
        <v>45680</v>
      </c>
      <c r="E55" s="21" t="s">
        <v>121</v>
      </c>
      <c r="F55" s="24" t="str">
        <f t="shared" si="1"/>
        <v>Resolved</v>
      </c>
      <c r="G55" s="24"/>
    </row>
    <row r="56" spans="2:12" s="21" customFormat="1" x14ac:dyDescent="0.25">
      <c r="B56" s="21">
        <v>38</v>
      </c>
      <c r="C56" s="24" t="s">
        <v>122</v>
      </c>
      <c r="D56" s="25">
        <v>45680</v>
      </c>
      <c r="F56" s="24" t="str">
        <f t="shared" si="1"/>
        <v>Resolved</v>
      </c>
      <c r="G56" s="24"/>
    </row>
    <row r="57" spans="2:12" s="21" customFormat="1" ht="60" x14ac:dyDescent="0.2">
      <c r="B57" s="21">
        <v>39</v>
      </c>
      <c r="C57" s="24" t="s">
        <v>123</v>
      </c>
      <c r="D57" s="25">
        <v>45680</v>
      </c>
      <c r="E57" s="21" t="s">
        <v>105</v>
      </c>
      <c r="F57" s="24" t="str">
        <f t="shared" si="1"/>
        <v>Resolved</v>
      </c>
      <c r="G57" s="24"/>
      <c r="L57" s="28"/>
    </row>
    <row r="58" spans="2:12" s="21" customFormat="1" ht="30" x14ac:dyDescent="0.25">
      <c r="B58" s="21">
        <v>40</v>
      </c>
      <c r="C58" s="24" t="s">
        <v>124</v>
      </c>
      <c r="D58" s="25">
        <v>45680</v>
      </c>
      <c r="E58" s="21" t="s">
        <v>51</v>
      </c>
      <c r="F58" s="24" t="str">
        <f t="shared" si="1"/>
        <v>Resolved</v>
      </c>
      <c r="G58" s="24" t="s">
        <v>125</v>
      </c>
    </row>
    <row r="59" spans="2:12" s="21" customFormat="1" ht="45" x14ac:dyDescent="0.25">
      <c r="B59" s="21">
        <v>41</v>
      </c>
      <c r="C59" s="24" t="s">
        <v>126</v>
      </c>
      <c r="D59" s="25">
        <v>45680</v>
      </c>
      <c r="E59" s="21" t="s">
        <v>105</v>
      </c>
      <c r="F59" s="24" t="str">
        <f t="shared" si="1"/>
        <v>Resolved</v>
      </c>
      <c r="G59" s="24" t="s">
        <v>127</v>
      </c>
    </row>
    <row r="60" spans="2:12" s="21" customFormat="1" ht="45" x14ac:dyDescent="0.25">
      <c r="B60" s="21">
        <v>42</v>
      </c>
      <c r="C60" s="24" t="s">
        <v>128</v>
      </c>
      <c r="D60" s="25">
        <v>45680</v>
      </c>
      <c r="E60" s="21" t="s">
        <v>105</v>
      </c>
      <c r="F60" s="24" t="str">
        <f t="shared" ref="F60:F70" si="2">$B$13</f>
        <v>Resolved</v>
      </c>
      <c r="G60" s="24" t="s">
        <v>129</v>
      </c>
    </row>
    <row r="61" spans="2:12" s="21" customFormat="1" ht="30" x14ac:dyDescent="0.25">
      <c r="B61" s="21">
        <v>43</v>
      </c>
      <c r="C61" s="24" t="s">
        <v>130</v>
      </c>
      <c r="D61" s="25">
        <v>45680</v>
      </c>
      <c r="E61" s="21" t="s">
        <v>51</v>
      </c>
      <c r="F61" s="24" t="str">
        <f t="shared" si="2"/>
        <v>Resolved</v>
      </c>
      <c r="G61" s="24" t="s">
        <v>131</v>
      </c>
    </row>
    <row r="62" spans="2:12" s="21" customFormat="1" x14ac:dyDescent="0.25">
      <c r="B62" s="21">
        <v>44</v>
      </c>
      <c r="C62" s="24" t="s">
        <v>132</v>
      </c>
      <c r="D62" s="25">
        <v>45680</v>
      </c>
      <c r="E62" s="21" t="s">
        <v>105</v>
      </c>
      <c r="F62" s="24" t="str">
        <f t="shared" si="2"/>
        <v>Resolved</v>
      </c>
      <c r="G62" s="24"/>
    </row>
    <row r="63" spans="2:12" s="21" customFormat="1" ht="45" x14ac:dyDescent="0.25">
      <c r="B63" s="21">
        <v>45</v>
      </c>
      <c r="C63" s="24" t="s">
        <v>133</v>
      </c>
      <c r="D63" s="25">
        <v>45680</v>
      </c>
      <c r="E63" s="21" t="s">
        <v>105</v>
      </c>
      <c r="F63" s="24" t="str">
        <f t="shared" si="2"/>
        <v>Resolved</v>
      </c>
      <c r="G63" s="24"/>
    </row>
    <row r="64" spans="2:12" s="21" customFormat="1" ht="60" x14ac:dyDescent="0.25">
      <c r="B64" s="21">
        <v>46</v>
      </c>
      <c r="C64" s="24" t="s">
        <v>134</v>
      </c>
      <c r="D64" s="25">
        <v>45680</v>
      </c>
      <c r="E64" s="21" t="s">
        <v>105</v>
      </c>
      <c r="F64" s="24" t="str">
        <f t="shared" si="2"/>
        <v>Resolved</v>
      </c>
      <c r="G64" s="24"/>
    </row>
    <row r="65" spans="2:7" s="21" customFormat="1" ht="30" x14ac:dyDescent="0.25">
      <c r="B65" s="21">
        <v>47</v>
      </c>
      <c r="C65" s="24" t="s">
        <v>135</v>
      </c>
      <c r="D65" s="25">
        <v>45680</v>
      </c>
      <c r="E65" s="21" t="s">
        <v>105</v>
      </c>
      <c r="F65" s="24" t="str">
        <f t="shared" si="2"/>
        <v>Resolved</v>
      </c>
      <c r="G65" s="24"/>
    </row>
    <row r="66" spans="2:7" s="21" customFormat="1" ht="30" x14ac:dyDescent="0.25">
      <c r="B66" s="21">
        <v>48</v>
      </c>
      <c r="C66" s="24" t="s">
        <v>136</v>
      </c>
      <c r="D66" s="25">
        <v>45680</v>
      </c>
      <c r="E66" s="21" t="s">
        <v>121</v>
      </c>
      <c r="F66" s="24" t="str">
        <f t="shared" si="2"/>
        <v>Resolved</v>
      </c>
      <c r="G66" s="24" t="s">
        <v>137</v>
      </c>
    </row>
    <row r="67" spans="2:7" s="21" customFormat="1" x14ac:dyDescent="0.25">
      <c r="B67" s="21">
        <v>49</v>
      </c>
      <c r="C67" s="24" t="s">
        <v>138</v>
      </c>
      <c r="D67" s="25">
        <v>45680</v>
      </c>
      <c r="E67" s="21" t="s">
        <v>121</v>
      </c>
      <c r="F67" s="24" t="str">
        <f t="shared" si="2"/>
        <v>Resolved</v>
      </c>
      <c r="G67" s="24"/>
    </row>
    <row r="68" spans="2:7" s="21" customFormat="1" x14ac:dyDescent="0.25">
      <c r="B68" s="21">
        <v>50</v>
      </c>
      <c r="C68" s="24" t="s">
        <v>139</v>
      </c>
      <c r="D68" s="25">
        <v>45680</v>
      </c>
      <c r="E68" s="21" t="s">
        <v>105</v>
      </c>
      <c r="F68" s="24" t="str">
        <f t="shared" si="2"/>
        <v>Resolved</v>
      </c>
      <c r="G68" s="24"/>
    </row>
    <row r="69" spans="2:7" s="21" customFormat="1" x14ac:dyDescent="0.25">
      <c r="B69" s="21">
        <v>51</v>
      </c>
      <c r="C69" s="24" t="s">
        <v>140</v>
      </c>
      <c r="D69" s="25">
        <v>45680</v>
      </c>
      <c r="E69" s="21" t="s">
        <v>105</v>
      </c>
      <c r="F69" s="24" t="str">
        <f t="shared" si="2"/>
        <v>Resolved</v>
      </c>
      <c r="G69" s="24"/>
    </row>
    <row r="70" spans="2:7" s="21" customFormat="1" x14ac:dyDescent="0.25">
      <c r="B70" s="21">
        <v>52</v>
      </c>
      <c r="C70" s="24" t="s">
        <v>141</v>
      </c>
      <c r="D70" s="25">
        <v>45680</v>
      </c>
      <c r="E70" s="21" t="s">
        <v>105</v>
      </c>
      <c r="F70" s="24" t="str">
        <f t="shared" si="2"/>
        <v>Resolved</v>
      </c>
      <c r="G70" s="24"/>
    </row>
    <row r="71" spans="2:7" s="21" customFormat="1" ht="45" x14ac:dyDescent="0.25">
      <c r="B71" s="21">
        <v>53</v>
      </c>
      <c r="C71" s="24" t="s">
        <v>142</v>
      </c>
      <c r="D71" s="25">
        <v>45680</v>
      </c>
      <c r="E71" s="21" t="s">
        <v>48</v>
      </c>
      <c r="F71" s="24" t="str">
        <f>$B$12</f>
        <v>Consider Future</v>
      </c>
      <c r="G71" s="24" t="s">
        <v>143</v>
      </c>
    </row>
    <row r="72" spans="2:7" s="21" customFormat="1" ht="135" x14ac:dyDescent="0.25">
      <c r="B72" s="21">
        <v>54</v>
      </c>
      <c r="C72" s="24" t="s">
        <v>144</v>
      </c>
      <c r="D72" s="25">
        <v>45680</v>
      </c>
      <c r="E72" s="21" t="s">
        <v>105</v>
      </c>
      <c r="F72" s="24" t="str">
        <f>$B$12</f>
        <v>Consider Future</v>
      </c>
      <c r="G72" s="24" t="s">
        <v>145</v>
      </c>
    </row>
    <row r="73" spans="2:7" s="21" customFormat="1" ht="45" x14ac:dyDescent="0.25">
      <c r="B73" s="21">
        <v>55</v>
      </c>
      <c r="C73" s="24" t="s">
        <v>146</v>
      </c>
      <c r="D73" s="25">
        <v>45680</v>
      </c>
      <c r="E73" s="21" t="s">
        <v>105</v>
      </c>
      <c r="F73" s="24" t="str">
        <f>$B$12</f>
        <v>Consider Future</v>
      </c>
      <c r="G73" s="24" t="s">
        <v>147</v>
      </c>
    </row>
    <row r="74" spans="2:7" s="21" customFormat="1" ht="45" x14ac:dyDescent="0.25">
      <c r="B74" s="21">
        <v>56</v>
      </c>
      <c r="C74" s="24" t="s">
        <v>148</v>
      </c>
      <c r="D74" s="25">
        <v>45680</v>
      </c>
      <c r="E74" s="21" t="s">
        <v>105</v>
      </c>
      <c r="F74" s="24" t="str">
        <f>$B$12</f>
        <v>Consider Future</v>
      </c>
      <c r="G74" s="24" t="s">
        <v>149</v>
      </c>
    </row>
    <row r="75" spans="2:7" s="21" customFormat="1" ht="30" x14ac:dyDescent="0.25">
      <c r="B75" s="21">
        <v>57</v>
      </c>
      <c r="C75" s="24" t="s">
        <v>150</v>
      </c>
      <c r="D75" s="25">
        <v>45680</v>
      </c>
      <c r="E75" s="21" t="s">
        <v>105</v>
      </c>
      <c r="F75" s="24" t="str">
        <f>$B$12</f>
        <v>Consider Future</v>
      </c>
      <c r="G75" s="24" t="s">
        <v>149</v>
      </c>
    </row>
    <row r="76" spans="2:7" s="21" customFormat="1" ht="45" x14ac:dyDescent="0.25">
      <c r="B76" s="21">
        <v>58</v>
      </c>
      <c r="C76" s="24" t="s">
        <v>151</v>
      </c>
      <c r="D76" s="25">
        <v>45680</v>
      </c>
      <c r="E76" s="21" t="s">
        <v>48</v>
      </c>
      <c r="F76" s="24" t="str">
        <f>$B$13</f>
        <v>Resolved</v>
      </c>
      <c r="G76" s="24" t="s">
        <v>152</v>
      </c>
    </row>
    <row r="77" spans="2:7" s="21" customFormat="1" ht="90" x14ac:dyDescent="0.25">
      <c r="B77" s="21">
        <v>59</v>
      </c>
      <c r="C77" s="24" t="s">
        <v>153</v>
      </c>
      <c r="D77" s="25">
        <v>45680</v>
      </c>
      <c r="E77" s="21" t="s">
        <v>51</v>
      </c>
      <c r="F77" s="24" t="str">
        <f>$B$13</f>
        <v>Resolved</v>
      </c>
      <c r="G77" s="24" t="s">
        <v>366</v>
      </c>
    </row>
    <row r="78" spans="2:7" s="21" customFormat="1" ht="30" x14ac:dyDescent="0.25">
      <c r="B78" s="21">
        <v>60</v>
      </c>
      <c r="C78" s="24" t="s">
        <v>154</v>
      </c>
      <c r="D78" s="25">
        <v>45680</v>
      </c>
      <c r="E78" s="21" t="s">
        <v>94</v>
      </c>
      <c r="F78" s="24" t="str">
        <f t="shared" ref="F78:F84" si="3">$B$13</f>
        <v>Resolved</v>
      </c>
      <c r="G78" s="24" t="s">
        <v>155</v>
      </c>
    </row>
    <row r="79" spans="2:7" s="21" customFormat="1" ht="30" x14ac:dyDescent="0.25">
      <c r="B79" s="21">
        <v>61</v>
      </c>
      <c r="C79" s="24" t="s">
        <v>156</v>
      </c>
      <c r="D79" s="25">
        <v>45680</v>
      </c>
      <c r="E79" s="21" t="s">
        <v>94</v>
      </c>
      <c r="F79" s="24" t="str">
        <f t="shared" si="3"/>
        <v>Resolved</v>
      </c>
      <c r="G79" s="24" t="s">
        <v>157</v>
      </c>
    </row>
    <row r="80" spans="2:7" s="21" customFormat="1" ht="30" x14ac:dyDescent="0.25">
      <c r="B80" s="21">
        <v>62</v>
      </c>
      <c r="C80" s="24" t="s">
        <v>158</v>
      </c>
      <c r="D80" s="25">
        <v>45680</v>
      </c>
      <c r="E80" s="21" t="s">
        <v>94</v>
      </c>
      <c r="F80" s="24" t="str">
        <f t="shared" si="3"/>
        <v>Resolved</v>
      </c>
      <c r="G80" s="24"/>
    </row>
    <row r="81" spans="2:7" s="21" customFormat="1" ht="210" x14ac:dyDescent="0.25">
      <c r="B81" s="21">
        <v>63</v>
      </c>
      <c r="C81" s="24" t="s">
        <v>159</v>
      </c>
      <c r="D81" s="25">
        <v>45680</v>
      </c>
      <c r="E81" s="21" t="s">
        <v>94</v>
      </c>
      <c r="F81" s="24" t="str">
        <f t="shared" si="3"/>
        <v>Resolved</v>
      </c>
      <c r="G81" s="24" t="s">
        <v>160</v>
      </c>
    </row>
    <row r="82" spans="2:7" s="21" customFormat="1" ht="60" x14ac:dyDescent="0.25">
      <c r="B82" s="21">
        <v>64</v>
      </c>
      <c r="C82" s="24" t="s">
        <v>161</v>
      </c>
      <c r="D82" s="25">
        <v>45680</v>
      </c>
      <c r="E82" s="21" t="s">
        <v>94</v>
      </c>
      <c r="F82" s="24" t="str">
        <f t="shared" si="3"/>
        <v>Resolved</v>
      </c>
      <c r="G82" s="24" t="s">
        <v>162</v>
      </c>
    </row>
    <row r="83" spans="2:7" s="21" customFormat="1" x14ac:dyDescent="0.25">
      <c r="B83" s="21">
        <v>65</v>
      </c>
      <c r="C83" s="24" t="s">
        <v>163</v>
      </c>
      <c r="D83" s="25">
        <v>45680</v>
      </c>
      <c r="E83" s="21" t="s">
        <v>94</v>
      </c>
      <c r="F83" s="24" t="str">
        <f t="shared" si="3"/>
        <v>Resolved</v>
      </c>
      <c r="G83" s="24"/>
    </row>
    <row r="84" spans="2:7" ht="45" x14ac:dyDescent="0.25">
      <c r="B84" s="21">
        <v>66</v>
      </c>
      <c r="C84" s="1" t="s">
        <v>164</v>
      </c>
      <c r="D84" s="29">
        <v>45700</v>
      </c>
      <c r="E84" s="21" t="s">
        <v>94</v>
      </c>
      <c r="F84" s="24" t="str">
        <f t="shared" si="3"/>
        <v>Resolved</v>
      </c>
      <c r="G84" s="1" t="s">
        <v>165</v>
      </c>
    </row>
    <row r="85" spans="2:7" s="21" customFormat="1" ht="45" x14ac:dyDescent="0.25">
      <c r="B85" s="21">
        <v>67</v>
      </c>
      <c r="C85" s="24" t="s">
        <v>166</v>
      </c>
      <c r="D85" s="25">
        <v>45680</v>
      </c>
      <c r="E85" s="21" t="s">
        <v>94</v>
      </c>
      <c r="F85" s="24" t="str">
        <f>$B$11</f>
        <v>Pending</v>
      </c>
      <c r="G85" s="24"/>
    </row>
    <row r="86" spans="2:7" s="21" customFormat="1" ht="45" x14ac:dyDescent="0.25">
      <c r="B86" s="21">
        <v>68</v>
      </c>
      <c r="C86" s="24" t="s">
        <v>167</v>
      </c>
      <c r="D86" s="29">
        <v>45700</v>
      </c>
      <c r="E86" s="21" t="s">
        <v>94</v>
      </c>
      <c r="F86" s="24" t="str">
        <f>$B$11</f>
        <v>Pending</v>
      </c>
      <c r="G86" s="24" t="s">
        <v>168</v>
      </c>
    </row>
    <row r="87" spans="2:7" s="21" customFormat="1" ht="90" x14ac:dyDescent="0.25">
      <c r="B87" s="21">
        <v>69</v>
      </c>
      <c r="C87" s="24" t="s">
        <v>169</v>
      </c>
      <c r="D87" s="25">
        <v>45715</v>
      </c>
      <c r="E87" s="21" t="s">
        <v>89</v>
      </c>
      <c r="F87" s="24" t="str">
        <f t="shared" ref="F87" si="4">$B$13</f>
        <v>Resolved</v>
      </c>
      <c r="G87" s="24" t="s">
        <v>399</v>
      </c>
    </row>
    <row r="88" spans="2:7" s="21" customFormat="1" ht="285" x14ac:dyDescent="0.25">
      <c r="B88" s="21">
        <v>70</v>
      </c>
      <c r="C88" s="24" t="s">
        <v>367</v>
      </c>
      <c r="D88" s="25">
        <v>45720</v>
      </c>
      <c r="E88" s="21" t="s">
        <v>170</v>
      </c>
      <c r="F88" s="24" t="str">
        <f t="shared" ref="F88" si="5">$B$13</f>
        <v>Resolved</v>
      </c>
      <c r="G88" s="60" t="s">
        <v>375</v>
      </c>
    </row>
    <row r="89" spans="2:7" s="21" customFormat="1" ht="270" x14ac:dyDescent="0.25">
      <c r="B89" s="21" t="s">
        <v>372</v>
      </c>
      <c r="C89" s="24" t="s">
        <v>373</v>
      </c>
      <c r="D89" s="25">
        <v>45753</v>
      </c>
      <c r="E89" s="21" t="s">
        <v>170</v>
      </c>
      <c r="F89" s="24" t="str">
        <f t="shared" ref="F89" si="6">$B$11</f>
        <v>Pending</v>
      </c>
      <c r="G89" s="60" t="s">
        <v>374</v>
      </c>
    </row>
    <row r="90" spans="2:7" s="21" customFormat="1" ht="30" x14ac:dyDescent="0.25">
      <c r="B90" s="21" t="s">
        <v>376</v>
      </c>
      <c r="C90" s="24" t="s">
        <v>377</v>
      </c>
      <c r="D90" s="25">
        <v>45753</v>
      </c>
      <c r="E90" s="21" t="s">
        <v>170</v>
      </c>
      <c r="F90" s="24" t="str">
        <f t="shared" ref="F90:F91" si="7">$B$13</f>
        <v>Resolved</v>
      </c>
      <c r="G90" s="24" t="s">
        <v>365</v>
      </c>
    </row>
    <row r="91" spans="2:7" s="21" customFormat="1" ht="60" x14ac:dyDescent="0.25">
      <c r="B91" s="21" t="s">
        <v>379</v>
      </c>
      <c r="C91" s="24" t="s">
        <v>378</v>
      </c>
      <c r="D91" s="25">
        <v>45753</v>
      </c>
      <c r="E91" s="21" t="s">
        <v>170</v>
      </c>
      <c r="F91" s="24" t="str">
        <f t="shared" si="7"/>
        <v>Resolved</v>
      </c>
      <c r="G91" s="60"/>
    </row>
    <row r="92" spans="2:7" s="21" customFormat="1" ht="210" x14ac:dyDescent="0.25">
      <c r="B92" s="21">
        <v>71</v>
      </c>
      <c r="C92" s="61" t="s">
        <v>297</v>
      </c>
      <c r="D92" s="25">
        <v>45721</v>
      </c>
      <c r="E92" s="21" t="s">
        <v>170</v>
      </c>
      <c r="F92" s="24" t="str">
        <f t="shared" ref="F92:F96" si="8">$B$13</f>
        <v>Resolved</v>
      </c>
      <c r="G92" s="24" t="s">
        <v>365</v>
      </c>
    </row>
    <row r="93" spans="2:7" s="21" customFormat="1" ht="45" x14ac:dyDescent="0.25">
      <c r="B93" s="21">
        <v>71</v>
      </c>
      <c r="C93" s="24" t="s">
        <v>304</v>
      </c>
      <c r="D93" s="25">
        <v>45751</v>
      </c>
      <c r="E93" s="21" t="s">
        <v>51</v>
      </c>
      <c r="F93" s="24" t="str">
        <f t="shared" si="8"/>
        <v>Resolved</v>
      </c>
      <c r="G93" s="24" t="s">
        <v>314</v>
      </c>
    </row>
    <row r="94" spans="2:7" s="21" customFormat="1" ht="60" x14ac:dyDescent="0.25">
      <c r="B94" s="21">
        <v>72</v>
      </c>
      <c r="C94" s="24" t="s">
        <v>315</v>
      </c>
      <c r="D94" s="25">
        <v>45751</v>
      </c>
      <c r="E94" s="21" t="s">
        <v>51</v>
      </c>
      <c r="F94" s="24" t="str">
        <f t="shared" si="8"/>
        <v>Resolved</v>
      </c>
      <c r="G94" s="24" t="s">
        <v>316</v>
      </c>
    </row>
    <row r="95" spans="2:7" s="21" customFormat="1" ht="30" x14ac:dyDescent="0.25">
      <c r="B95" s="21">
        <v>73</v>
      </c>
      <c r="C95" s="24" t="s">
        <v>321</v>
      </c>
      <c r="D95" s="25">
        <v>45751</v>
      </c>
      <c r="E95" s="21" t="s">
        <v>51</v>
      </c>
      <c r="F95" s="24" t="str">
        <f t="shared" si="8"/>
        <v>Resolved</v>
      </c>
      <c r="G95" s="24"/>
    </row>
    <row r="96" spans="2:7" s="21" customFormat="1" ht="60" x14ac:dyDescent="0.25">
      <c r="B96" s="21">
        <v>74</v>
      </c>
      <c r="C96" s="24" t="s">
        <v>318</v>
      </c>
      <c r="D96" s="25">
        <v>45751</v>
      </c>
      <c r="E96" s="21" t="s">
        <v>51</v>
      </c>
      <c r="F96" s="24" t="str">
        <f t="shared" si="8"/>
        <v>Resolved</v>
      </c>
      <c r="G96" s="24" t="s">
        <v>320</v>
      </c>
    </row>
    <row r="97" spans="2:7" s="21" customFormat="1" ht="30" x14ac:dyDescent="0.25">
      <c r="B97" s="21">
        <v>75</v>
      </c>
      <c r="C97" s="24" t="s">
        <v>319</v>
      </c>
      <c r="D97" s="25">
        <v>45751</v>
      </c>
      <c r="E97" s="21" t="s">
        <v>51</v>
      </c>
      <c r="F97" s="24" t="str">
        <f t="shared" ref="F97" si="9">$B$13</f>
        <v>Resolved</v>
      </c>
      <c r="G97" s="24"/>
    </row>
    <row r="98" spans="2:7" s="21" customFormat="1" ht="150" x14ac:dyDescent="0.25">
      <c r="B98" s="21">
        <v>76</v>
      </c>
      <c r="C98" s="24" t="s">
        <v>322</v>
      </c>
      <c r="D98" s="25">
        <v>45751</v>
      </c>
      <c r="E98" s="21" t="s">
        <v>51</v>
      </c>
      <c r="F98" s="24" t="str">
        <f t="shared" ref="F98:F99" si="10">$B$11</f>
        <v>Pending</v>
      </c>
      <c r="G98" s="24" t="s">
        <v>397</v>
      </c>
    </row>
    <row r="99" spans="2:7" s="21" customFormat="1" ht="30" x14ac:dyDescent="0.25">
      <c r="B99" s="21">
        <v>77</v>
      </c>
      <c r="C99" s="24" t="s">
        <v>323</v>
      </c>
      <c r="D99" s="25">
        <v>45751</v>
      </c>
      <c r="E99" s="21" t="s">
        <v>51</v>
      </c>
      <c r="F99" s="24" t="str">
        <f t="shared" si="10"/>
        <v>Pending</v>
      </c>
      <c r="G99" s="24" t="s">
        <v>398</v>
      </c>
    </row>
    <row r="100" spans="2:7" s="21" customFormat="1" ht="75" x14ac:dyDescent="0.25">
      <c r="B100" s="21">
        <v>78</v>
      </c>
      <c r="C100" s="24" t="s">
        <v>324</v>
      </c>
      <c r="D100" s="25">
        <v>45751</v>
      </c>
      <c r="E100" s="21" t="s">
        <v>51</v>
      </c>
      <c r="F100" s="24" t="str">
        <f t="shared" ref="F100:F111" si="11">$B$13</f>
        <v>Resolved</v>
      </c>
      <c r="G100" s="24" t="s">
        <v>364</v>
      </c>
    </row>
    <row r="101" spans="2:7" s="21" customFormat="1" ht="75" x14ac:dyDescent="0.25">
      <c r="B101" s="21">
        <v>79</v>
      </c>
      <c r="C101" s="24" t="s">
        <v>325</v>
      </c>
      <c r="D101" s="25">
        <v>45751</v>
      </c>
      <c r="E101" s="21" t="s">
        <v>51</v>
      </c>
      <c r="F101" s="24" t="str">
        <f t="shared" si="11"/>
        <v>Resolved</v>
      </c>
      <c r="G101" s="24" t="s">
        <v>361</v>
      </c>
    </row>
    <row r="102" spans="2:7" s="21" customFormat="1" ht="30" x14ac:dyDescent="0.25">
      <c r="B102" s="21">
        <v>80</v>
      </c>
      <c r="C102" s="24" t="s">
        <v>327</v>
      </c>
      <c r="D102" s="25">
        <v>45751</v>
      </c>
      <c r="E102" s="21" t="s">
        <v>51</v>
      </c>
      <c r="F102" s="24" t="str">
        <f t="shared" si="11"/>
        <v>Resolved</v>
      </c>
      <c r="G102" s="24" t="s">
        <v>362</v>
      </c>
    </row>
    <row r="103" spans="2:7" s="21" customFormat="1" ht="90" x14ac:dyDescent="0.25">
      <c r="B103" s="21">
        <v>81</v>
      </c>
      <c r="C103" s="24" t="s">
        <v>328</v>
      </c>
      <c r="D103" s="25">
        <v>45751</v>
      </c>
      <c r="E103" s="21" t="s">
        <v>51</v>
      </c>
      <c r="F103" s="24" t="str">
        <f t="shared" si="11"/>
        <v>Resolved</v>
      </c>
      <c r="G103" s="24" t="s">
        <v>363</v>
      </c>
    </row>
    <row r="104" spans="2:7" s="21" customFormat="1" x14ac:dyDescent="0.25">
      <c r="B104" s="21">
        <v>82</v>
      </c>
      <c r="C104" s="24" t="s">
        <v>331</v>
      </c>
      <c r="D104" s="25">
        <v>45751</v>
      </c>
      <c r="E104" s="21" t="s">
        <v>51</v>
      </c>
      <c r="F104" s="24" t="str">
        <f t="shared" ref="F104:F110" si="12">$B$13</f>
        <v>Resolved</v>
      </c>
      <c r="G104" s="24"/>
    </row>
    <row r="105" spans="2:7" x14ac:dyDescent="0.25">
      <c r="B105" s="21">
        <v>83</v>
      </c>
      <c r="C105" s="24" t="s">
        <v>330</v>
      </c>
      <c r="D105" s="25">
        <v>45751</v>
      </c>
      <c r="E105" s="21" t="s">
        <v>51</v>
      </c>
      <c r="F105" s="24" t="str">
        <f t="shared" si="12"/>
        <v>Resolved</v>
      </c>
      <c r="G105" s="24"/>
    </row>
    <row r="106" spans="2:7" ht="75" x14ac:dyDescent="0.25">
      <c r="B106" s="21">
        <v>84</v>
      </c>
      <c r="C106" s="24" t="s">
        <v>332</v>
      </c>
      <c r="D106" s="25">
        <v>45751</v>
      </c>
      <c r="E106" s="21" t="s">
        <v>51</v>
      </c>
      <c r="F106" s="24" t="str">
        <f t="shared" si="12"/>
        <v>Resolved</v>
      </c>
      <c r="G106" s="24" t="s">
        <v>333</v>
      </c>
    </row>
    <row r="107" spans="2:7" ht="60" x14ac:dyDescent="0.25">
      <c r="B107" s="21">
        <v>85</v>
      </c>
      <c r="C107" s="24" t="s">
        <v>334</v>
      </c>
      <c r="D107" s="25">
        <v>45751</v>
      </c>
      <c r="E107" s="21" t="s">
        <v>51</v>
      </c>
      <c r="F107" s="24" t="str">
        <f t="shared" si="12"/>
        <v>Resolved</v>
      </c>
      <c r="G107" s="24"/>
    </row>
    <row r="108" spans="2:7" x14ac:dyDescent="0.25">
      <c r="B108" s="21">
        <v>86</v>
      </c>
      <c r="C108" s="24" t="s">
        <v>335</v>
      </c>
      <c r="D108" s="25">
        <v>45751</v>
      </c>
      <c r="E108" s="21" t="s">
        <v>51</v>
      </c>
      <c r="F108" s="24" t="str">
        <f t="shared" si="12"/>
        <v>Resolved</v>
      </c>
      <c r="G108" s="24"/>
    </row>
    <row r="109" spans="2:7" ht="30" x14ac:dyDescent="0.25">
      <c r="B109" s="21">
        <v>87</v>
      </c>
      <c r="C109" s="24" t="s">
        <v>337</v>
      </c>
      <c r="D109" s="25">
        <v>45751</v>
      </c>
      <c r="E109" s="21" t="s">
        <v>51</v>
      </c>
      <c r="F109" s="24" t="str">
        <f t="shared" si="12"/>
        <v>Resolved</v>
      </c>
      <c r="G109" s="24" t="s">
        <v>338</v>
      </c>
    </row>
    <row r="110" spans="2:7" ht="45" x14ac:dyDescent="0.25">
      <c r="B110" s="21">
        <v>88</v>
      </c>
      <c r="C110" s="24" t="s">
        <v>336</v>
      </c>
      <c r="D110" s="25">
        <v>45751</v>
      </c>
      <c r="E110" s="21" t="s">
        <v>94</v>
      </c>
      <c r="F110" s="24" t="str">
        <f t="shared" si="12"/>
        <v>Resolved</v>
      </c>
      <c r="G110" s="24"/>
    </row>
    <row r="111" spans="2:7" s="21" customFormat="1" ht="90" x14ac:dyDescent="0.25">
      <c r="B111" s="21">
        <v>89</v>
      </c>
      <c r="C111" s="24" t="s">
        <v>326</v>
      </c>
      <c r="D111" s="25">
        <v>45751</v>
      </c>
      <c r="E111" s="21" t="s">
        <v>51</v>
      </c>
      <c r="F111" s="24" t="str">
        <f t="shared" si="11"/>
        <v>Resolved</v>
      </c>
      <c r="G111" s="24" t="s">
        <v>340</v>
      </c>
    </row>
    <row r="112" spans="2:7" ht="45" x14ac:dyDescent="0.25">
      <c r="B112" s="21">
        <v>90</v>
      </c>
      <c r="C112" s="24" t="s">
        <v>400</v>
      </c>
      <c r="D112" s="25">
        <v>45755</v>
      </c>
      <c r="E112" s="21" t="s">
        <v>94</v>
      </c>
      <c r="F112" s="24" t="str">
        <f t="shared" ref="F112" si="13">$B$11</f>
        <v>Pending</v>
      </c>
      <c r="G112" s="24"/>
    </row>
    <row r="113" spans="2:7" ht="45" x14ac:dyDescent="0.25">
      <c r="B113" s="21">
        <v>91</v>
      </c>
      <c r="C113" s="24" t="s">
        <v>404</v>
      </c>
      <c r="D113" s="25">
        <v>45755</v>
      </c>
      <c r="E113" s="21" t="s">
        <v>89</v>
      </c>
      <c r="F113" s="24" t="str">
        <f t="shared" ref="F113:F114" si="14">$B$11</f>
        <v>Pending</v>
      </c>
      <c r="G113" s="24"/>
    </row>
    <row r="114" spans="2:7" ht="45" x14ac:dyDescent="0.25">
      <c r="B114" s="21">
        <v>92</v>
      </c>
      <c r="C114" s="24" t="s">
        <v>408</v>
      </c>
      <c r="D114" s="25">
        <v>45755</v>
      </c>
      <c r="E114" s="21" t="s">
        <v>89</v>
      </c>
      <c r="F114" s="24" t="str">
        <f t="shared" si="14"/>
        <v>Pending</v>
      </c>
      <c r="G114" s="24"/>
    </row>
    <row r="115" spans="2:7" x14ac:dyDescent="0.25">
      <c r="B115" s="21">
        <v>93</v>
      </c>
      <c r="C115" s="24"/>
      <c r="D115" s="25"/>
      <c r="E115" s="21"/>
      <c r="F115" s="24"/>
      <c r="G115" s="24"/>
    </row>
    <row r="116" spans="2:7" x14ac:dyDescent="0.25">
      <c r="B116" s="21">
        <v>94</v>
      </c>
      <c r="C116" s="24"/>
      <c r="D116" s="25"/>
      <c r="E116" s="21"/>
      <c r="F116" s="24"/>
      <c r="G116" s="24"/>
    </row>
    <row r="117" spans="2:7" x14ac:dyDescent="0.25">
      <c r="B117" s="21">
        <v>95</v>
      </c>
      <c r="C117" s="24"/>
      <c r="D117" s="25"/>
      <c r="E117" s="21"/>
      <c r="F117" s="24"/>
      <c r="G117" s="24"/>
    </row>
    <row r="118" spans="2:7" x14ac:dyDescent="0.25">
      <c r="B118" s="21">
        <v>96</v>
      </c>
      <c r="C118" s="24"/>
      <c r="D118" s="25"/>
      <c r="E118" s="21"/>
      <c r="F118" s="24"/>
      <c r="G118" s="24"/>
    </row>
    <row r="119" spans="2:7" x14ac:dyDescent="0.25">
      <c r="B119" s="21">
        <v>97</v>
      </c>
      <c r="C119" s="24"/>
      <c r="D119" s="25"/>
      <c r="E119" s="21"/>
      <c r="F119" s="24"/>
      <c r="G119" s="24"/>
    </row>
    <row r="120" spans="2:7" x14ac:dyDescent="0.25">
      <c r="B120" s="21">
        <v>98</v>
      </c>
      <c r="C120" s="24"/>
      <c r="D120" s="25"/>
      <c r="E120" s="21"/>
      <c r="F120" s="24"/>
      <c r="G120" s="24"/>
    </row>
    <row r="121" spans="2:7" x14ac:dyDescent="0.25">
      <c r="B121" s="21">
        <v>99</v>
      </c>
      <c r="C121" s="24"/>
      <c r="D121" s="25"/>
      <c r="E121" s="21"/>
      <c r="F121" s="24"/>
      <c r="G121" s="24"/>
    </row>
    <row r="122" spans="2:7" x14ac:dyDescent="0.25">
      <c r="B122" s="21">
        <v>100</v>
      </c>
      <c r="C122" s="24"/>
      <c r="D122" s="25"/>
      <c r="E122" s="21"/>
      <c r="F122" s="24"/>
      <c r="G122" s="24"/>
    </row>
  </sheetData>
  <sheetProtection algorithmName="SHA-512" hashValue="qE+OQljo/5LBSCebUE0Yt3HjhCeLijvpuQ13Sg6+ECcadT39LIts6NwYaXKsOhqqcytQQWDqUhbZ1+hO0qiCAg==" saltValue="OIvTPmh4PNenVPU2ktP9V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82"/>
  <sheetViews>
    <sheetView topLeftCell="A123" zoomScaleNormal="100" workbookViewId="0">
      <selection activeCell="C146" sqref="C146"/>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14" customFormat="1" ht="21" x14ac:dyDescent="0.35">
      <c r="B2" s="14" t="s">
        <v>171</v>
      </c>
    </row>
    <row r="4" spans="1:17" x14ac:dyDescent="0.25">
      <c r="A4" t="s">
        <v>28</v>
      </c>
      <c r="B4" t="s">
        <v>172</v>
      </c>
      <c r="F4"/>
      <c r="G4"/>
      <c r="H4"/>
      <c r="I4"/>
      <c r="J4"/>
      <c r="K4"/>
      <c r="L4"/>
      <c r="M4"/>
      <c r="N4"/>
      <c r="O4"/>
      <c r="P4"/>
      <c r="Q4"/>
    </row>
    <row r="5" spans="1:17" x14ac:dyDescent="0.25">
      <c r="A5" t="s">
        <v>28</v>
      </c>
      <c r="B5" t="s">
        <v>173</v>
      </c>
      <c r="G5"/>
      <c r="H5"/>
      <c r="I5"/>
      <c r="J5"/>
      <c r="K5"/>
      <c r="L5"/>
      <c r="M5"/>
      <c r="N5"/>
      <c r="O5"/>
      <c r="P5"/>
      <c r="Q5"/>
    </row>
    <row r="6" spans="1:17" x14ac:dyDescent="0.25">
      <c r="A6" t="s">
        <v>28</v>
      </c>
      <c r="B6" s="19" t="s">
        <v>174</v>
      </c>
      <c r="G6"/>
      <c r="H6"/>
      <c r="I6"/>
      <c r="J6"/>
      <c r="K6"/>
      <c r="L6"/>
      <c r="M6"/>
      <c r="N6"/>
      <c r="O6"/>
      <c r="P6"/>
      <c r="Q6"/>
    </row>
    <row r="7" spans="1:17" x14ac:dyDescent="0.25">
      <c r="G7"/>
      <c r="H7"/>
      <c r="I7"/>
      <c r="J7"/>
      <c r="K7"/>
      <c r="L7"/>
      <c r="M7"/>
      <c r="N7"/>
      <c r="O7"/>
      <c r="P7"/>
      <c r="Q7"/>
    </row>
    <row r="10" spans="1:17" x14ac:dyDescent="0.25">
      <c r="B10" s="16" t="s">
        <v>175</v>
      </c>
    </row>
    <row r="12" spans="1:17" x14ac:dyDescent="0.25">
      <c r="B12" t="s">
        <v>176</v>
      </c>
    </row>
    <row r="13" spans="1:17" x14ac:dyDescent="0.25">
      <c r="B13" t="s">
        <v>177</v>
      </c>
    </row>
    <row r="14" spans="1:17" x14ac:dyDescent="0.25">
      <c r="B14" t="s">
        <v>22</v>
      </c>
    </row>
    <row r="16" spans="1:17" x14ac:dyDescent="0.25">
      <c r="B16" s="16" t="s">
        <v>382</v>
      </c>
    </row>
    <row r="17" spans="2:2" x14ac:dyDescent="0.25">
      <c r="B17" s="16"/>
    </row>
    <row r="18" spans="2:2" x14ac:dyDescent="0.25">
      <c r="B18" t="s">
        <v>176</v>
      </c>
    </row>
    <row r="19" spans="2:2" x14ac:dyDescent="0.25">
      <c r="B19" t="s">
        <v>370</v>
      </c>
    </row>
    <row r="20" spans="2:2" x14ac:dyDescent="0.25">
      <c r="B20" t="s">
        <v>371</v>
      </c>
    </row>
    <row r="21" spans="2:2" x14ac:dyDescent="0.25">
      <c r="B21" t="s">
        <v>368</v>
      </c>
    </row>
    <row r="23" spans="2:2" x14ac:dyDescent="0.25">
      <c r="B23" s="16" t="s">
        <v>383</v>
      </c>
    </row>
    <row r="25" spans="2:2" x14ac:dyDescent="0.25">
      <c r="B25" t="s">
        <v>176</v>
      </c>
    </row>
    <row r="26" spans="2:2" x14ac:dyDescent="0.25">
      <c r="B26" t="s">
        <v>393</v>
      </c>
    </row>
    <row r="27" spans="2:2" x14ac:dyDescent="0.25">
      <c r="B27" t="s">
        <v>339</v>
      </c>
    </row>
    <row r="28" spans="2:2" x14ac:dyDescent="0.25">
      <c r="B28" t="s">
        <v>25</v>
      </c>
    </row>
    <row r="29" spans="2:2" x14ac:dyDescent="0.25">
      <c r="B29" t="s">
        <v>178</v>
      </c>
    </row>
    <row r="30" spans="2:2" x14ac:dyDescent="0.25">
      <c r="B30" t="s">
        <v>179</v>
      </c>
    </row>
    <row r="32" spans="2:2" x14ac:dyDescent="0.25">
      <c r="B32" s="16" t="s">
        <v>394</v>
      </c>
    </row>
    <row r="34" spans="2:17" x14ac:dyDescent="0.25">
      <c r="B34" t="s">
        <v>176</v>
      </c>
      <c r="E34" s="7"/>
      <c r="P34"/>
      <c r="Q34"/>
    </row>
    <row r="35" spans="2:17" x14ac:dyDescent="0.25">
      <c r="B35" t="s">
        <v>393</v>
      </c>
      <c r="D35" s="7" t="s">
        <v>395</v>
      </c>
      <c r="E35" s="7"/>
      <c r="P35"/>
      <c r="Q35"/>
    </row>
    <row r="36" spans="2:17" x14ac:dyDescent="0.25">
      <c r="B36" t="str">
        <f>D36</f>
        <v>Gas Collection System Component (e.g., blower, well, valve, port)</v>
      </c>
      <c r="C36" s="7"/>
      <c r="D36" s="7" t="str" cm="1">
        <f t="array" ref="D36:D42">_xlfn._xlws.SORT(_xlfn.UNIQUE(B63:B69))</f>
        <v>Gas Collection System Component (e.g., blower, well, valve, port)</v>
      </c>
      <c r="E36" s="7"/>
      <c r="F36" s="8"/>
      <c r="G36" s="8"/>
      <c r="H36" s="8"/>
      <c r="I36" s="8"/>
      <c r="J36" s="8"/>
      <c r="K36" s="8"/>
      <c r="P36"/>
      <c r="Q36"/>
    </row>
    <row r="37" spans="2:17" x14ac:dyDescent="0.25">
      <c r="B37" t="str">
        <f t="shared" ref="B37:B42" si="0">D37</f>
        <v>Gas Control Device/Control System Component</v>
      </c>
      <c r="D37" s="7" t="str">
        <v>Gas Control Device/Control System Component</v>
      </c>
      <c r="E37" s="7"/>
      <c r="F37" s="8"/>
      <c r="G37" s="8"/>
      <c r="H37" s="8"/>
      <c r="I37" s="8"/>
      <c r="J37" s="8"/>
      <c r="K37" s="8"/>
      <c r="P37"/>
      <c r="Q37"/>
    </row>
    <row r="38" spans="2:17" x14ac:dyDescent="0.25">
      <c r="B38" t="str">
        <f t="shared" si="0"/>
        <v>Landfill Surface: Daily Cover</v>
      </c>
      <c r="D38" s="7" t="str">
        <v>Landfill Surface: Daily Cover</v>
      </c>
      <c r="E38" s="7"/>
      <c r="F38" s="8"/>
      <c r="G38" s="8"/>
      <c r="H38" s="8"/>
      <c r="I38" s="8"/>
      <c r="J38" s="8"/>
      <c r="K38" s="8"/>
      <c r="P38"/>
      <c r="Q38"/>
    </row>
    <row r="39" spans="2:17" x14ac:dyDescent="0.25">
      <c r="B39" t="str">
        <f t="shared" si="0"/>
        <v>Landfill Surface: Final Cover</v>
      </c>
      <c r="D39" s="7" t="str">
        <v>Landfill Surface: Final Cover</v>
      </c>
      <c r="E39" s="7"/>
      <c r="F39" s="8"/>
      <c r="G39" s="8"/>
      <c r="H39" s="8"/>
      <c r="I39" s="8"/>
      <c r="J39" s="8"/>
      <c r="K39" s="8"/>
      <c r="P39"/>
      <c r="Q39"/>
    </row>
    <row r="40" spans="2:17" x14ac:dyDescent="0.25">
      <c r="B40" t="str">
        <f t="shared" si="0"/>
        <v>Landfill Surface: Intermediate Cover</v>
      </c>
      <c r="D40" s="7" t="str">
        <v>Landfill Surface: Intermediate Cover</v>
      </c>
      <c r="E40" s="7"/>
      <c r="F40" s="8"/>
      <c r="G40" s="8"/>
      <c r="H40" s="8"/>
      <c r="I40" s="8"/>
      <c r="J40" s="8"/>
      <c r="K40" s="8"/>
      <c r="P40"/>
      <c r="Q40"/>
    </row>
    <row r="41" spans="2:17" x14ac:dyDescent="0.25">
      <c r="B41" t="str">
        <f t="shared" si="0"/>
        <v>Leachate Management System</v>
      </c>
      <c r="D41" s="7" t="str">
        <v>Leachate Management System</v>
      </c>
      <c r="E41" s="7"/>
      <c r="F41" s="8"/>
      <c r="G41" s="8"/>
      <c r="H41" s="8"/>
      <c r="I41" s="8"/>
      <c r="J41" s="8"/>
      <c r="K41" s="8"/>
      <c r="P41"/>
      <c r="Q41"/>
    </row>
    <row r="42" spans="2:17" x14ac:dyDescent="0.25">
      <c r="B42" t="str">
        <f t="shared" si="0"/>
        <v>Working Face (area where active filling was being conducted at the time of detection)</v>
      </c>
      <c r="D42" s="7" t="str">
        <v>Working Face (area where active filling was being conducted at the time of detection)</v>
      </c>
      <c r="E42" s="7"/>
      <c r="F42" s="8"/>
      <c r="G42" s="8"/>
      <c r="H42" s="8"/>
      <c r="I42" s="8"/>
      <c r="J42" s="8"/>
      <c r="K42" s="8"/>
      <c r="P42"/>
      <c r="Q42"/>
    </row>
    <row r="44" spans="2:17" x14ac:dyDescent="0.25">
      <c r="B44" s="16" t="s">
        <v>384</v>
      </c>
    </row>
    <row r="45" spans="2:17" x14ac:dyDescent="0.25">
      <c r="B45" s="16"/>
    </row>
    <row r="46" spans="2:17" x14ac:dyDescent="0.25">
      <c r="B46" t="s">
        <v>176</v>
      </c>
    </row>
    <row r="47" spans="2:17" ht="15" customHeight="1" x14ac:dyDescent="0.25">
      <c r="B47" s="71" t="str" cm="1">
        <f t="array" ref="B47:B57">_xlfn._xlws.SORT(_xlfn.UNIQUE(_xlfn.TOCOL(C63:M69, 1)))</f>
        <v>Collection system downtime</v>
      </c>
      <c r="E47" s="7"/>
      <c r="Q47"/>
    </row>
    <row r="48" spans="2:17" ht="15" customHeight="1" x14ac:dyDescent="0.25">
      <c r="B48" s="73" t="str">
        <v>Construction - New Well Installation</v>
      </c>
      <c r="E48" s="7"/>
      <c r="Q48"/>
    </row>
    <row r="49" spans="2:17" ht="15" customHeight="1" x14ac:dyDescent="0.25">
      <c r="B49" s="74" t="str">
        <v>Construction - Well Raising or Horizontal Extension</v>
      </c>
      <c r="E49" s="7"/>
      <c r="Q49"/>
    </row>
    <row r="50" spans="2:17" ht="15" customHeight="1" x14ac:dyDescent="0.25">
      <c r="B50" s="72" t="str">
        <v>Cover integrity</v>
      </c>
      <c r="E50" s="7"/>
      <c r="Q50"/>
    </row>
    <row r="51" spans="2:17" ht="15" customHeight="1" x14ac:dyDescent="0.25">
      <c r="B51" s="71" t="str">
        <v>Cover-related Construction (Excavation/ Exposed Operations/ Re-grading)</v>
      </c>
      <c r="E51" s="7"/>
      <c r="Q51"/>
    </row>
    <row r="52" spans="2:17" ht="15" customHeight="1" x14ac:dyDescent="0.25">
      <c r="B52" s="72" t="str">
        <v>Cracked/Broken Seal</v>
      </c>
      <c r="E52" s="7"/>
      <c r="Q52"/>
    </row>
    <row r="53" spans="2:17" ht="15" customHeight="1" x14ac:dyDescent="0.25">
      <c r="B53" s="71" t="str">
        <v>Damaged component</v>
      </c>
      <c r="E53" s="7"/>
      <c r="Q53"/>
    </row>
    <row r="54" spans="2:17" ht="15" customHeight="1" x14ac:dyDescent="0.25">
      <c r="B54" s="71" t="str">
        <v>Insufficient vacuum</v>
      </c>
      <c r="E54" s="7"/>
      <c r="Q54"/>
    </row>
    <row r="55" spans="2:17" ht="15" customHeight="1" x14ac:dyDescent="0.25">
      <c r="B55" s="73" t="str">
        <v>Offline Gas Collection Well(s)</v>
      </c>
      <c r="E55" s="7"/>
      <c r="Q55"/>
    </row>
    <row r="56" spans="2:17" ht="15" customHeight="1" x14ac:dyDescent="0.25">
      <c r="B56" s="74" t="str">
        <v>Other</v>
      </c>
      <c r="E56" s="7"/>
      <c r="Q56"/>
    </row>
    <row r="57" spans="2:17" ht="15" customHeight="1" x14ac:dyDescent="0.25">
      <c r="B57" s="72" t="str">
        <v>Uncontrolled Area (no gas collection infrastructure)</v>
      </c>
      <c r="E57" s="7"/>
      <c r="Q57"/>
    </row>
    <row r="59" spans="2:17" x14ac:dyDescent="0.25">
      <c r="B59" s="16" t="s">
        <v>385</v>
      </c>
    </row>
    <row r="60" spans="2:17" x14ac:dyDescent="0.25">
      <c r="C60" s="7"/>
      <c r="D60" s="7"/>
      <c r="E60" s="12" t="s">
        <v>188</v>
      </c>
    </row>
    <row r="61" spans="2:17" ht="21" x14ac:dyDescent="0.35">
      <c r="B61" s="3" t="s">
        <v>189</v>
      </c>
      <c r="C61" s="7"/>
      <c r="D61" s="7"/>
      <c r="E61" s="7"/>
    </row>
    <row r="62" spans="2:17" ht="15.75" x14ac:dyDescent="0.25">
      <c r="B62" s="2" t="s">
        <v>190</v>
      </c>
      <c r="C62" s="9" t="s">
        <v>191</v>
      </c>
      <c r="D62" s="7"/>
      <c r="E62" s="7"/>
    </row>
    <row r="63" spans="2:17" ht="59.65" customHeight="1" x14ac:dyDescent="0.25">
      <c r="B63" s="6" t="s">
        <v>192</v>
      </c>
      <c r="C63" s="4"/>
      <c r="D63" s="11" t="s">
        <v>193</v>
      </c>
      <c r="E63" s="4" t="s">
        <v>194</v>
      </c>
      <c r="F63" s="5" t="s">
        <v>195</v>
      </c>
      <c r="G63" s="4" t="s">
        <v>185</v>
      </c>
      <c r="H63" s="5" t="s">
        <v>196</v>
      </c>
      <c r="I63" s="4"/>
      <c r="J63" s="4"/>
      <c r="K63" s="4"/>
      <c r="L63" s="4"/>
      <c r="M63" s="1" t="s">
        <v>187</v>
      </c>
    </row>
    <row r="64" spans="2:17" ht="59.65" customHeight="1" x14ac:dyDescent="0.25">
      <c r="B64" s="10" t="s">
        <v>180</v>
      </c>
      <c r="C64" s="4" t="s">
        <v>184</v>
      </c>
      <c r="D64" s="4" t="s">
        <v>193</v>
      </c>
      <c r="E64" s="11" t="s">
        <v>194</v>
      </c>
      <c r="F64" s="5" t="s">
        <v>195</v>
      </c>
      <c r="G64" s="4" t="s">
        <v>185</v>
      </c>
      <c r="H64" s="5" t="s">
        <v>196</v>
      </c>
      <c r="I64" s="11" t="s">
        <v>197</v>
      </c>
      <c r="J64" s="4" t="s">
        <v>198</v>
      </c>
      <c r="K64" s="4" t="s">
        <v>186</v>
      </c>
      <c r="L64" s="4" t="s">
        <v>199</v>
      </c>
      <c r="M64" s="1" t="s">
        <v>187</v>
      </c>
    </row>
    <row r="65" spans="2:13" ht="59.65" customHeight="1" x14ac:dyDescent="0.25">
      <c r="B65" s="10" t="s">
        <v>181</v>
      </c>
      <c r="C65" s="4" t="s">
        <v>184</v>
      </c>
      <c r="D65" s="4" t="s">
        <v>193</v>
      </c>
      <c r="E65" s="11" t="s">
        <v>194</v>
      </c>
      <c r="F65" s="5" t="s">
        <v>195</v>
      </c>
      <c r="G65" s="4" t="s">
        <v>185</v>
      </c>
      <c r="H65" s="5" t="s">
        <v>196</v>
      </c>
      <c r="I65" s="11" t="s">
        <v>197</v>
      </c>
      <c r="J65" s="4" t="s">
        <v>198</v>
      </c>
      <c r="K65" s="11" t="s">
        <v>186</v>
      </c>
      <c r="L65" s="4" t="s">
        <v>199</v>
      </c>
      <c r="M65" s="1" t="s">
        <v>187</v>
      </c>
    </row>
    <row r="66" spans="2:13" ht="59.65" customHeight="1" x14ac:dyDescent="0.25">
      <c r="B66" s="6" t="s">
        <v>182</v>
      </c>
      <c r="C66" s="4" t="s">
        <v>184</v>
      </c>
      <c r="D66" s="4" t="s">
        <v>193</v>
      </c>
      <c r="E66" s="4" t="s">
        <v>194</v>
      </c>
      <c r="F66" s="13"/>
      <c r="G66" s="4" t="s">
        <v>185</v>
      </c>
      <c r="H66" s="5" t="s">
        <v>196</v>
      </c>
      <c r="I66" s="4" t="s">
        <v>197</v>
      </c>
      <c r="J66" s="4" t="s">
        <v>198</v>
      </c>
      <c r="K66" s="4" t="s">
        <v>186</v>
      </c>
      <c r="L66" s="4" t="s">
        <v>199</v>
      </c>
      <c r="M66" s="1" t="s">
        <v>187</v>
      </c>
    </row>
    <row r="67" spans="2:13" ht="59.65" customHeight="1" x14ac:dyDescent="0.25">
      <c r="B67" s="10" t="s">
        <v>183</v>
      </c>
      <c r="C67" s="4"/>
      <c r="D67" s="4" t="s">
        <v>193</v>
      </c>
      <c r="E67" s="4"/>
      <c r="F67" s="5"/>
      <c r="G67" s="4" t="s">
        <v>185</v>
      </c>
      <c r="H67" s="4"/>
      <c r="I67" s="4"/>
      <c r="J67" s="4" t="s">
        <v>198</v>
      </c>
      <c r="K67" s="4"/>
      <c r="L67" s="4"/>
      <c r="M67" s="1" t="s">
        <v>187</v>
      </c>
    </row>
    <row r="68" spans="2:13" ht="59.65" customHeight="1" x14ac:dyDescent="0.25">
      <c r="B68" s="10" t="s">
        <v>200</v>
      </c>
      <c r="C68" s="4"/>
      <c r="D68" s="4" t="s">
        <v>193</v>
      </c>
      <c r="E68" s="11" t="s">
        <v>194</v>
      </c>
      <c r="F68" s="5" t="s">
        <v>195</v>
      </c>
      <c r="G68" s="4" t="s">
        <v>185</v>
      </c>
      <c r="H68" s="4"/>
      <c r="I68" s="4"/>
      <c r="J68" s="4" t="s">
        <v>198</v>
      </c>
      <c r="K68" s="4" t="s">
        <v>186</v>
      </c>
      <c r="L68" s="4"/>
      <c r="M68" s="1" t="s">
        <v>187</v>
      </c>
    </row>
    <row r="69" spans="2:13" ht="59.65" customHeight="1" x14ac:dyDescent="0.25">
      <c r="B69" s="6" t="s">
        <v>26</v>
      </c>
      <c r="C69" s="4"/>
      <c r="D69" s="4"/>
      <c r="E69" s="4"/>
      <c r="F69" s="5"/>
      <c r="G69" s="4" t="s">
        <v>185</v>
      </c>
      <c r="H69" s="4"/>
      <c r="I69" s="4"/>
      <c r="J69" s="4" t="s">
        <v>198</v>
      </c>
      <c r="K69" s="4"/>
      <c r="L69" s="4"/>
      <c r="M69" s="1" t="s">
        <v>187</v>
      </c>
    </row>
    <row r="71" spans="2:13" x14ac:dyDescent="0.25">
      <c r="B71" s="16" t="s">
        <v>386</v>
      </c>
    </row>
    <row r="73" spans="2:13" x14ac:dyDescent="0.25">
      <c r="B73" t="str" cm="1">
        <f t="array" ref="B73:C124">_xlfn.HSTACK(_xlfn.TOCOL(_xlfn.IFS(C63:M69&lt;&gt;"",B63:B69),3),_xlfn.TOCOL(C63:M69,1))</f>
        <v>Working Face (area where active filling was being conducted at the time of detection)</v>
      </c>
      <c r="C73" t="str">
        <v>Offline Gas Collection Well(s)</v>
      </c>
      <c r="G73"/>
    </row>
    <row r="74" spans="2:13" x14ac:dyDescent="0.25">
      <c r="B74" t="str">
        <v>Working Face (area where active filling was being conducted at the time of detection)</v>
      </c>
      <c r="C74" t="str">
        <v>Construction - New Well Installation</v>
      </c>
      <c r="G74"/>
    </row>
    <row r="75" spans="2:13" x14ac:dyDescent="0.25">
      <c r="B75" t="str">
        <v>Working Face (area where active filling was being conducted at the time of detection)</v>
      </c>
      <c r="C75" t="str">
        <v>Construction - Well Raising or Horizontal Extension</v>
      </c>
      <c r="G75"/>
    </row>
    <row r="76" spans="2:13" x14ac:dyDescent="0.25">
      <c r="B76" t="str">
        <v>Working Face (area where active filling was being conducted at the time of detection)</v>
      </c>
      <c r="C76" t="str">
        <v>Cover-related Construction (Excavation/ Exposed Operations/ Re-grading)</v>
      </c>
      <c r="G76"/>
    </row>
    <row r="77" spans="2:13" x14ac:dyDescent="0.25">
      <c r="B77" t="str">
        <v>Working Face (area where active filling was being conducted at the time of detection)</v>
      </c>
      <c r="C77" t="str">
        <v>Uncontrolled Area (no gas collection infrastructure)</v>
      </c>
      <c r="G77"/>
    </row>
    <row r="78" spans="2:13" x14ac:dyDescent="0.25">
      <c r="B78" t="str">
        <v>Working Face (area where active filling was being conducted at the time of detection)</v>
      </c>
      <c r="C78" t="str">
        <v>Other</v>
      </c>
      <c r="G78"/>
    </row>
    <row r="79" spans="2:13" x14ac:dyDescent="0.25">
      <c r="B79" t="str">
        <v>Landfill Surface: Daily Cover</v>
      </c>
      <c r="C79" t="str">
        <v>Collection system downtime</v>
      </c>
      <c r="G79"/>
    </row>
    <row r="80" spans="2:13" x14ac:dyDescent="0.25">
      <c r="B80" t="str">
        <v>Landfill Surface: Daily Cover</v>
      </c>
      <c r="C80" t="str">
        <v>Offline Gas Collection Well(s)</v>
      </c>
      <c r="G80"/>
    </row>
    <row r="81" spans="2:7" x14ac:dyDescent="0.25">
      <c r="B81" t="str">
        <v>Landfill Surface: Daily Cover</v>
      </c>
      <c r="C81" t="str">
        <v>Construction - New Well Installation</v>
      </c>
      <c r="G81"/>
    </row>
    <row r="82" spans="2:7" x14ac:dyDescent="0.25">
      <c r="B82" t="str">
        <v>Landfill Surface: Daily Cover</v>
      </c>
      <c r="C82" t="str">
        <v>Construction - Well Raising or Horizontal Extension</v>
      </c>
      <c r="G82"/>
    </row>
    <row r="83" spans="2:7" x14ac:dyDescent="0.25">
      <c r="B83" t="str">
        <v>Landfill Surface: Daily Cover</v>
      </c>
      <c r="C83" t="str">
        <v>Cover-related Construction (Excavation/ Exposed Operations/ Re-grading)</v>
      </c>
      <c r="G83"/>
    </row>
    <row r="84" spans="2:7" x14ac:dyDescent="0.25">
      <c r="B84" t="str">
        <v>Landfill Surface: Daily Cover</v>
      </c>
      <c r="C84" t="str">
        <v>Uncontrolled Area (no gas collection infrastructure)</v>
      </c>
      <c r="G84"/>
    </row>
    <row r="85" spans="2:7" x14ac:dyDescent="0.25">
      <c r="B85" t="str">
        <v>Landfill Surface: Daily Cover</v>
      </c>
      <c r="C85" t="str">
        <v>Cover integrity</v>
      </c>
      <c r="G85"/>
    </row>
    <row r="86" spans="2:7" x14ac:dyDescent="0.25">
      <c r="B86" t="str">
        <v>Landfill Surface: Daily Cover</v>
      </c>
      <c r="C86" t="str">
        <v>Damaged component</v>
      </c>
      <c r="G86"/>
    </row>
    <row r="87" spans="2:7" x14ac:dyDescent="0.25">
      <c r="B87" t="str">
        <v>Landfill Surface: Daily Cover</v>
      </c>
      <c r="C87" t="str">
        <v>Insufficient vacuum</v>
      </c>
      <c r="G87"/>
    </row>
    <row r="88" spans="2:7" x14ac:dyDescent="0.25">
      <c r="B88" t="str">
        <v>Landfill Surface: Daily Cover</v>
      </c>
      <c r="C88" t="str">
        <v>Cracked/Broken Seal</v>
      </c>
      <c r="G88"/>
    </row>
    <row r="89" spans="2:7" x14ac:dyDescent="0.25">
      <c r="B89" t="str">
        <v>Landfill Surface: Daily Cover</v>
      </c>
      <c r="C89" t="str">
        <v>Other</v>
      </c>
      <c r="G89"/>
    </row>
    <row r="90" spans="2:7" x14ac:dyDescent="0.25">
      <c r="B90" t="str">
        <v>Landfill Surface: Intermediate Cover</v>
      </c>
      <c r="C90" t="str">
        <v>Collection system downtime</v>
      </c>
      <c r="G90"/>
    </row>
    <row r="91" spans="2:7" x14ac:dyDescent="0.25">
      <c r="B91" t="str">
        <v>Landfill Surface: Intermediate Cover</v>
      </c>
      <c r="C91" t="str">
        <v>Offline Gas Collection Well(s)</v>
      </c>
      <c r="G91"/>
    </row>
    <row r="92" spans="2:7" x14ac:dyDescent="0.25">
      <c r="B92" t="str">
        <v>Landfill Surface: Intermediate Cover</v>
      </c>
      <c r="C92" t="str">
        <v>Construction - New Well Installation</v>
      </c>
      <c r="G92"/>
    </row>
    <row r="93" spans="2:7" x14ac:dyDescent="0.25">
      <c r="B93" t="str">
        <v>Landfill Surface: Intermediate Cover</v>
      </c>
      <c r="C93" t="str">
        <v>Construction - Well Raising or Horizontal Extension</v>
      </c>
      <c r="G93"/>
    </row>
    <row r="94" spans="2:7" x14ac:dyDescent="0.25">
      <c r="B94" t="str">
        <v>Landfill Surface: Intermediate Cover</v>
      </c>
      <c r="C94" t="str">
        <v>Cover-related Construction (Excavation/ Exposed Operations/ Re-grading)</v>
      </c>
      <c r="G94"/>
    </row>
    <row r="95" spans="2:7" x14ac:dyDescent="0.25">
      <c r="B95" t="str">
        <v>Landfill Surface: Intermediate Cover</v>
      </c>
      <c r="C95" t="str">
        <v>Uncontrolled Area (no gas collection infrastructure)</v>
      </c>
      <c r="G95"/>
    </row>
    <row r="96" spans="2:7" x14ac:dyDescent="0.25">
      <c r="B96" t="str">
        <v>Landfill Surface: Intermediate Cover</v>
      </c>
      <c r="C96" t="str">
        <v>Cover integrity</v>
      </c>
      <c r="G96"/>
    </row>
    <row r="97" spans="2:7" x14ac:dyDescent="0.25">
      <c r="B97" t="str">
        <v>Landfill Surface: Intermediate Cover</v>
      </c>
      <c r="C97" t="str">
        <v>Damaged component</v>
      </c>
      <c r="G97"/>
    </row>
    <row r="98" spans="2:7" x14ac:dyDescent="0.25">
      <c r="B98" t="str">
        <v>Landfill Surface: Intermediate Cover</v>
      </c>
      <c r="C98" t="str">
        <v>Insufficient vacuum</v>
      </c>
      <c r="G98"/>
    </row>
    <row r="99" spans="2:7" x14ac:dyDescent="0.25">
      <c r="B99" t="str">
        <v>Landfill Surface: Intermediate Cover</v>
      </c>
      <c r="C99" t="str">
        <v>Cracked/Broken Seal</v>
      </c>
      <c r="G99"/>
    </row>
    <row r="100" spans="2:7" x14ac:dyDescent="0.25">
      <c r="B100" t="str">
        <v>Landfill Surface: Intermediate Cover</v>
      </c>
      <c r="C100" t="str">
        <v>Other</v>
      </c>
      <c r="G100"/>
    </row>
    <row r="101" spans="2:7" x14ac:dyDescent="0.25">
      <c r="B101" t="str">
        <v>Landfill Surface: Final Cover</v>
      </c>
      <c r="C101" t="str">
        <v>Collection system downtime</v>
      </c>
      <c r="G101"/>
    </row>
    <row r="102" spans="2:7" x14ac:dyDescent="0.25">
      <c r="B102" t="str">
        <v>Landfill Surface: Final Cover</v>
      </c>
      <c r="C102" t="str">
        <v>Offline Gas Collection Well(s)</v>
      </c>
      <c r="G102"/>
    </row>
    <row r="103" spans="2:7" x14ac:dyDescent="0.25">
      <c r="B103" t="str">
        <v>Landfill Surface: Final Cover</v>
      </c>
      <c r="C103" t="str">
        <v>Construction - New Well Installation</v>
      </c>
      <c r="G103"/>
    </row>
    <row r="104" spans="2:7" x14ac:dyDescent="0.25">
      <c r="B104" t="str">
        <v>Landfill Surface: Final Cover</v>
      </c>
      <c r="C104" t="str">
        <v>Cover-related Construction (Excavation/ Exposed Operations/ Re-grading)</v>
      </c>
      <c r="G104"/>
    </row>
    <row r="105" spans="2:7" x14ac:dyDescent="0.25">
      <c r="B105" t="str">
        <v>Landfill Surface: Final Cover</v>
      </c>
      <c r="C105" t="str">
        <v>Uncontrolled Area (no gas collection infrastructure)</v>
      </c>
      <c r="G105"/>
    </row>
    <row r="106" spans="2:7" x14ac:dyDescent="0.25">
      <c r="B106" t="str">
        <v>Landfill Surface: Final Cover</v>
      </c>
      <c r="C106" t="str">
        <v>Cover integrity</v>
      </c>
      <c r="G106"/>
    </row>
    <row r="107" spans="2:7" x14ac:dyDescent="0.25">
      <c r="B107" t="str">
        <v>Landfill Surface: Final Cover</v>
      </c>
      <c r="C107" t="str">
        <v>Damaged component</v>
      </c>
      <c r="G107"/>
    </row>
    <row r="108" spans="2:7" x14ac:dyDescent="0.25">
      <c r="B108" t="str">
        <v>Landfill Surface: Final Cover</v>
      </c>
      <c r="C108" t="str">
        <v>Insufficient vacuum</v>
      </c>
      <c r="G108"/>
    </row>
    <row r="109" spans="2:7" x14ac:dyDescent="0.25">
      <c r="B109" t="str">
        <v>Landfill Surface: Final Cover</v>
      </c>
      <c r="C109" t="str">
        <v>Cracked/Broken Seal</v>
      </c>
      <c r="G109"/>
    </row>
    <row r="110" spans="2:7" x14ac:dyDescent="0.25">
      <c r="B110" t="str">
        <v>Landfill Surface: Final Cover</v>
      </c>
      <c r="C110" t="str">
        <v>Other</v>
      </c>
      <c r="G110"/>
    </row>
    <row r="111" spans="2:7" x14ac:dyDescent="0.25">
      <c r="B111" t="str">
        <v>Leachate Management System</v>
      </c>
      <c r="C111" t="str">
        <v>Offline Gas Collection Well(s)</v>
      </c>
      <c r="G111"/>
    </row>
    <row r="112" spans="2:7" x14ac:dyDescent="0.25">
      <c r="B112" t="str">
        <v>Leachate Management System</v>
      </c>
      <c r="C112" t="str">
        <v>Cover-related Construction (Excavation/ Exposed Operations/ Re-grading)</v>
      </c>
      <c r="G112"/>
    </row>
    <row r="113" spans="2:8" x14ac:dyDescent="0.25">
      <c r="B113" t="str">
        <v>Leachate Management System</v>
      </c>
      <c r="C113" t="str">
        <v>Damaged component</v>
      </c>
      <c r="G113"/>
    </row>
    <row r="114" spans="2:8" x14ac:dyDescent="0.25">
      <c r="B114" t="str">
        <v>Leachate Management System</v>
      </c>
      <c r="C114" t="str">
        <v>Other</v>
      </c>
      <c r="G114"/>
    </row>
    <row r="115" spans="2:8" x14ac:dyDescent="0.25">
      <c r="B115" t="str">
        <v>Gas Collection System Component (e.g., blower, well, valve, port)</v>
      </c>
      <c r="C115" t="str">
        <v>Offline Gas Collection Well(s)</v>
      </c>
      <c r="G115"/>
    </row>
    <row r="116" spans="2:8" x14ac:dyDescent="0.25">
      <c r="B116" t="str">
        <v>Gas Collection System Component (e.g., blower, well, valve, port)</v>
      </c>
      <c r="C116" t="str">
        <v>Construction - New Well Installation</v>
      </c>
      <c r="G116"/>
    </row>
    <row r="117" spans="2:8" x14ac:dyDescent="0.25">
      <c r="B117" t="str">
        <v>Gas Collection System Component (e.g., blower, well, valve, port)</v>
      </c>
      <c r="C117" t="str">
        <v>Construction - Well Raising or Horizontal Extension</v>
      </c>
      <c r="G117"/>
    </row>
    <row r="118" spans="2:8" x14ac:dyDescent="0.25">
      <c r="B118" t="str">
        <v>Gas Collection System Component (e.g., blower, well, valve, port)</v>
      </c>
      <c r="C118" t="str">
        <v>Cover-related Construction (Excavation/ Exposed Operations/ Re-grading)</v>
      </c>
      <c r="G118"/>
    </row>
    <row r="119" spans="2:8" x14ac:dyDescent="0.25">
      <c r="B119" t="str">
        <v>Gas Collection System Component (e.g., blower, well, valve, port)</v>
      </c>
      <c r="C119" t="str">
        <v>Damaged component</v>
      </c>
      <c r="G119"/>
    </row>
    <row r="120" spans="2:8" x14ac:dyDescent="0.25">
      <c r="B120" t="str">
        <v>Gas Collection System Component (e.g., blower, well, valve, port)</v>
      </c>
      <c r="C120" t="str">
        <v>Insufficient vacuum</v>
      </c>
      <c r="G120"/>
    </row>
    <row r="121" spans="2:8" x14ac:dyDescent="0.25">
      <c r="B121" t="str">
        <v>Gas Collection System Component (e.g., blower, well, valve, port)</v>
      </c>
      <c r="C121" t="str">
        <v>Other</v>
      </c>
      <c r="G121"/>
    </row>
    <row r="122" spans="2:8" x14ac:dyDescent="0.25">
      <c r="B122" t="str">
        <v>Gas Control Device/Control System Component</v>
      </c>
      <c r="C122" t="str">
        <v>Cover-related Construction (Excavation/ Exposed Operations/ Re-grading)</v>
      </c>
    </row>
    <row r="123" spans="2:8" x14ac:dyDescent="0.25">
      <c r="B123" t="str">
        <v>Gas Control Device/Control System Component</v>
      </c>
      <c r="C123" t="str">
        <v>Damaged component</v>
      </c>
      <c r="G123"/>
    </row>
    <row r="124" spans="2:8" x14ac:dyDescent="0.25">
      <c r="B124" t="str">
        <v>Gas Control Device/Control System Component</v>
      </c>
      <c r="C124" t="str">
        <v>Other</v>
      </c>
      <c r="G124"/>
    </row>
    <row r="125" spans="2:8" x14ac:dyDescent="0.25">
      <c r="G125"/>
    </row>
    <row r="126" spans="2:8" x14ac:dyDescent="0.25">
      <c r="B126" s="17" t="s">
        <v>201</v>
      </c>
      <c r="C126" s="17" t="s">
        <v>202</v>
      </c>
      <c r="D126" s="17" t="s">
        <v>203</v>
      </c>
      <c r="E126" s="17"/>
      <c r="F126" s="17"/>
      <c r="G126" s="17"/>
      <c r="H126" s="17"/>
    </row>
    <row r="127" spans="2:8" x14ac:dyDescent="0.25">
      <c r="B127" t="s">
        <v>204</v>
      </c>
      <c r="C127" t="str" cm="1">
        <f t="array" aca="1" ref="C127" ca="1">INDIRECT(B127)</f>
        <v>{{ emission_identified_flag_fk }}</v>
      </c>
      <c r="D127" t="str" cm="1">
        <f t="array" aca="1" ref="D127" ca="1">INDIRECT("'" &amp; CELL("filename", INDIRECT(B127)) &amp; "'!" &amp; ADDRESS(ROW(INDIRECT(B127)), COLUMN(INDIRECT(B127)) - 2))</f>
        <v>Q8.  Was a leak identified through prior knowledge or by follow-up monitoring after receipt of a CARB plume notice?</v>
      </c>
      <c r="G127"/>
    </row>
    <row r="128" spans="2:8" x14ac:dyDescent="0.25">
      <c r="B128" t="s">
        <v>206</v>
      </c>
      <c r="C128" t="str" cm="1">
        <f t="array" aca="1" ref="C128" ca="1">INDIRECT(B128)</f>
        <v>{{ emission_type_fk }}</v>
      </c>
      <c r="D128" t="str" cm="1">
        <f t="array" aca="1" ref="D128" ca="1">INDIRECT("'" &amp; CELL("filename", INDIRECT(B128)) &amp; "'!" &amp; ADDRESS(ROW(INDIRECT(B128)), COLUMN(INDIRECT(B128)) - 2))</f>
        <v>Q13:  Please select from the drop-down menu which option best matches the description of the leak.</v>
      </c>
      <c r="G128"/>
    </row>
    <row r="129" spans="2:7" x14ac:dyDescent="0.25">
      <c r="B129" t="s">
        <v>205</v>
      </c>
      <c r="C129" t="str" cm="1">
        <f t="array" aca="1" ref="C129" ca="1">INDIRECT(B129)</f>
        <v>{{ emission_location }}</v>
      </c>
      <c r="D129" t="str" cm="1">
        <f t="array" aca="1" ref="D129" ca="1">INDIRECT("'" &amp; CELL("filename", INDIRECT(B129)) &amp; "'!" &amp; ADDRESS(ROW(INDIRECT(B129)), COLUMN(INDIRECT(B129)) - 2))</f>
        <v>Q14.  Please select from the drop-down menu which option best describes the location of the leak.</v>
      </c>
      <c r="G129"/>
    </row>
    <row r="130" spans="2:7" x14ac:dyDescent="0.25">
      <c r="G130"/>
    </row>
    <row r="131" spans="2:7" x14ac:dyDescent="0.25">
      <c r="B131" s="17" t="s">
        <v>207</v>
      </c>
      <c r="C131" s="17"/>
      <c r="D131" s="17"/>
      <c r="E131" s="17"/>
      <c r="G131"/>
    </row>
    <row r="132" spans="2:7" x14ac:dyDescent="0.25">
      <c r="G132"/>
    </row>
    <row r="133" spans="2:7" x14ac:dyDescent="0.25">
      <c r="B133" s="18" t="s">
        <v>208</v>
      </c>
      <c r="C133" s="18" t="s">
        <v>209</v>
      </c>
      <c r="G133"/>
    </row>
    <row r="134" spans="2:7" x14ac:dyDescent="0.25">
      <c r="B134" s="16"/>
      <c r="C134" s="16"/>
      <c r="G134"/>
    </row>
    <row r="135" spans="2:7" x14ac:dyDescent="0.25">
      <c r="B135" t="str" cm="1">
        <f t="array" ref="B135:B140">_carb_only_table_03[]</f>
        <v>Please Select</v>
      </c>
      <c r="C135" t="str" cm="1">
        <f t="array" ref="C135:C140">_xlfn._xlws.FILTER($B$135:$B$140,$B$135:$B$140 &lt;&gt; "")</f>
        <v>Please Select</v>
      </c>
      <c r="G135"/>
    </row>
    <row r="136" spans="2:7" x14ac:dyDescent="0.25">
      <c r="B136" t="str">
        <v>Not applicable as no leak was detected</v>
      </c>
      <c r="C136" t="str">
        <v>Not applicable as no leak was detected</v>
      </c>
      <c r="G136"/>
    </row>
    <row r="137" spans="2:7" x14ac:dyDescent="0.25">
      <c r="B137" t="str">
        <v>Operator was aware of the leak prior to receiving the notification, and/or repairs were in progress on the date of the plume observation</v>
      </c>
      <c r="C137" t="str">
        <v>Operator was aware of the leak prior to receiving the notification, and/or repairs were in progress on the date of the plume observation</v>
      </c>
      <c r="G137"/>
    </row>
    <row r="138" spans="2:7" x14ac:dyDescent="0.25">
      <c r="B138" t="str">
        <v>An unintentional leak  (i.e., the operator was not aware of, and could be repaired if discovered)</v>
      </c>
      <c r="C138" t="str">
        <v>An unintentional leak  (i.e., the operator was not aware of, and could be repaired if discovered)</v>
      </c>
      <c r="G138"/>
    </row>
    <row r="139" spans="2:7" x14ac:dyDescent="0.25">
      <c r="B139" t="str">
        <v>An intentional or allowable vent (i.e., the operator was aware of, and/or would not repair)</v>
      </c>
      <c r="C139" t="str">
        <v>An intentional or allowable vent (i.e., the operator was aware of, and/or would not repair)</v>
      </c>
      <c r="G139"/>
    </row>
    <row r="140" spans="2:7" x14ac:dyDescent="0.25">
      <c r="B140" t="str">
        <v>Due to a temporary activity (i.e., would be resolved without corrective action when the activity is complete)</v>
      </c>
      <c r="C140" t="str">
        <v>Due to a temporary activity (i.e., would be resolved without corrective action when the activity is complete)</v>
      </c>
      <c r="G140"/>
    </row>
    <row r="141" spans="2:7" x14ac:dyDescent="0.25">
      <c r="G141"/>
    </row>
    <row r="142" spans="2:7" x14ac:dyDescent="0.25">
      <c r="B142" s="17" t="s">
        <v>392</v>
      </c>
      <c r="C142" s="17"/>
      <c r="D142" s="17"/>
      <c r="E142" s="17"/>
      <c r="G142"/>
    </row>
    <row r="143" spans="2:7" x14ac:dyDescent="0.25">
      <c r="G143"/>
    </row>
    <row r="144" spans="2:7" x14ac:dyDescent="0.25">
      <c r="B144" s="18" t="s">
        <v>208</v>
      </c>
      <c r="C144" s="18" t="s">
        <v>209</v>
      </c>
      <c r="G144"/>
    </row>
    <row r="145" spans="2:7" x14ac:dyDescent="0.25">
      <c r="G145"/>
    </row>
    <row r="146" spans="2:7" x14ac:dyDescent="0.25">
      <c r="B146" t="str" cm="1">
        <f t="array" ref="B146:B154">_carb_only_table_04[]</f>
        <v>Please Select</v>
      </c>
      <c r="C146" t="str" cm="1">
        <f t="array" ref="C146:C154">_xlfn._xlws.FILTER($B$146:$B$154,$B$146:$B$154 &lt;&gt; "")</f>
        <v>Please Select</v>
      </c>
      <c r="G146"/>
    </row>
    <row r="147" spans="2:7" x14ac:dyDescent="0.25">
      <c r="B147" t="str">
        <v>Not applicable as no leak was detected</v>
      </c>
      <c r="C147" t="str">
        <v>Not applicable as no leak was detected</v>
      </c>
      <c r="G147"/>
    </row>
    <row r="148" spans="2:7" x14ac:dyDescent="0.25">
      <c r="B148" t="str">
        <v>Gas Collection System Component (e.g., blower, well, valve, port)</v>
      </c>
      <c r="C148" t="str">
        <v>Gas Collection System Component (e.g., blower, well, valve, port)</v>
      </c>
      <c r="G148"/>
    </row>
    <row r="149" spans="2:7" x14ac:dyDescent="0.25">
      <c r="B149" t="str">
        <v>Gas Control Device/Control System Component</v>
      </c>
      <c r="C149" t="str">
        <v>Gas Control Device/Control System Component</v>
      </c>
      <c r="G149"/>
    </row>
    <row r="150" spans="2:7" x14ac:dyDescent="0.25">
      <c r="B150" t="str">
        <v>Landfill Surface: Daily Cover</v>
      </c>
      <c r="C150" t="str">
        <v>Landfill Surface: Daily Cover</v>
      </c>
      <c r="G150"/>
    </row>
    <row r="151" spans="2:7" x14ac:dyDescent="0.25">
      <c r="B151" t="str">
        <v>Landfill Surface: Final Cover</v>
      </c>
      <c r="C151" t="str">
        <v>Landfill Surface: Final Cover</v>
      </c>
      <c r="G151"/>
    </row>
    <row r="152" spans="2:7" x14ac:dyDescent="0.25">
      <c r="B152" t="str">
        <v>Landfill Surface: Intermediate Cover</v>
      </c>
      <c r="C152" t="str">
        <v>Landfill Surface: Intermediate Cover</v>
      </c>
      <c r="G152"/>
    </row>
    <row r="153" spans="2:7" x14ac:dyDescent="0.25">
      <c r="B153" t="str">
        <v>Leachate Management System</v>
      </c>
      <c r="C153" t="str">
        <v>Leachate Management System</v>
      </c>
      <c r="G153"/>
    </row>
    <row r="154" spans="2:7" x14ac:dyDescent="0.25">
      <c r="B154" t="str">
        <v>Working Face (area where active filling was being conducted at the time of detection)</v>
      </c>
      <c r="C154" t="str">
        <v>Working Face (area where active filling was being conducted at the time of detection)</v>
      </c>
      <c r="G154"/>
    </row>
    <row r="155" spans="2:7" x14ac:dyDescent="0.25">
      <c r="G155"/>
    </row>
    <row r="157" spans="2:7" x14ac:dyDescent="0.25">
      <c r="B157" s="17" t="s">
        <v>210</v>
      </c>
      <c r="G157"/>
    </row>
    <row r="158" spans="2:7" x14ac:dyDescent="0.25">
      <c r="G158"/>
    </row>
    <row r="159" spans="2:7" x14ac:dyDescent="0.25">
      <c r="B159" s="18" t="s">
        <v>208</v>
      </c>
      <c r="C159" s="18" t="s">
        <v>209</v>
      </c>
      <c r="G159"/>
    </row>
    <row r="161" spans="2:7" x14ac:dyDescent="0.25">
      <c r="B161" t="s">
        <v>176</v>
      </c>
      <c r="C161" t="str" cm="1">
        <f t="array" aca="1" ref="C161:C162" ca="1">_xlfn._xlws.FILTER($B$161:$B$173,$B$161:$B$173 &lt;&gt; "")</f>
        <v>Please Select</v>
      </c>
    </row>
    <row r="162" spans="2:7" x14ac:dyDescent="0.25">
      <c r="B162" s="72" t="s">
        <v>393</v>
      </c>
      <c r="C162" t="str">
        <f ca="1"/>
        <v>Not applicable as no leak was detected</v>
      </c>
    </row>
    <row r="163" spans="2:7" x14ac:dyDescent="0.25">
      <c r="B163" t="str" cm="1">
        <f t="array" aca="1" ref="B163" ca="1">_xlfn._xlws.FILTER($C$73:$C$124, $B$73:$B$124=C129, "")</f>
        <v/>
      </c>
    </row>
    <row r="169" spans="2:7" x14ac:dyDescent="0.25">
      <c r="G169"/>
    </row>
    <row r="170" spans="2:7" x14ac:dyDescent="0.25">
      <c r="G170"/>
    </row>
    <row r="171" spans="2:7" x14ac:dyDescent="0.25">
      <c r="G171"/>
    </row>
    <row r="172" spans="2:7" x14ac:dyDescent="0.25">
      <c r="G172"/>
    </row>
    <row r="173" spans="2:7" x14ac:dyDescent="0.25">
      <c r="G173"/>
    </row>
    <row r="174" spans="2:7" x14ac:dyDescent="0.25">
      <c r="G174"/>
    </row>
    <row r="175" spans="2:7" x14ac:dyDescent="0.25">
      <c r="B175" s="17" t="s">
        <v>211</v>
      </c>
      <c r="G175"/>
    </row>
    <row r="176" spans="2:7" x14ac:dyDescent="0.25">
      <c r="G176"/>
    </row>
    <row r="177" spans="2:7" x14ac:dyDescent="0.25">
      <c r="B177" s="18" t="s">
        <v>208</v>
      </c>
      <c r="C177" s="18" t="s">
        <v>209</v>
      </c>
      <c r="G177"/>
    </row>
    <row r="179" spans="2:7" x14ac:dyDescent="0.25">
      <c r="B179" t="s">
        <v>176</v>
      </c>
      <c r="C179" t="str" cm="1">
        <f t="array" aca="1" ref="C179:C181" ca="1">_xlfn._xlws.FILTER($B$179:$B$192,$B$179:$B$192 &lt;&gt; "")</f>
        <v>Please Select</v>
      </c>
    </row>
    <row r="180" spans="2:7" x14ac:dyDescent="0.25">
      <c r="B180" s="72" t="s">
        <v>393</v>
      </c>
      <c r="C180" t="str">
        <f ca="1"/>
        <v>Not applicable as no leak was detected</v>
      </c>
    </row>
    <row r="181" spans="2:7" x14ac:dyDescent="0.25">
      <c r="B181" t="s">
        <v>396</v>
      </c>
      <c r="C181" t="str">
        <f ca="1"/>
        <v>Not applicable as no additional leak cause suspected</v>
      </c>
    </row>
    <row r="182" spans="2:7" x14ac:dyDescent="0.25">
      <c r="B182" t="str" cm="1">
        <f t="array" aca="1" ref="B182" ca="1">_xlfn._xlws.FILTER($C$73:$C$124, $B$73:$B$124=C129, "")</f>
        <v/>
      </c>
    </row>
  </sheetData>
  <sheetProtection algorithmName="SHA-512" hashValue="bRLKCbef+g7t6oj9x9lx7s350A5FPtHqHsfaN7xC2rX4b0YLcbLems7Pu6yKjy5UE6RzNaZn/R38zILrUIpKPg==" saltValue="UC/uWUmYPuT3hRMtq0NiI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x14ac:dyDescent="0.25"/>
  <cols>
    <col min="1" max="1" width="3.7109375" customWidth="1"/>
    <col min="2" max="3" width="30.7109375" customWidth="1"/>
    <col min="4" max="9" width="8.7109375" customWidth="1"/>
  </cols>
  <sheetData>
    <row r="2" spans="1:3" s="14" customFormat="1" ht="21" x14ac:dyDescent="0.35">
      <c r="B2" s="14" t="s">
        <v>212</v>
      </c>
    </row>
    <row r="4" spans="1:3" x14ac:dyDescent="0.25">
      <c r="A4" t="s">
        <v>28</v>
      </c>
      <c r="B4" t="s">
        <v>213</v>
      </c>
    </row>
    <row r="5" spans="1:3" x14ac:dyDescent="0.25">
      <c r="A5" t="s">
        <v>28</v>
      </c>
      <c r="B5" t="s">
        <v>214</v>
      </c>
    </row>
    <row r="6" spans="1:3" x14ac:dyDescent="0.25">
      <c r="A6" t="s">
        <v>28</v>
      </c>
      <c r="B6" t="s">
        <v>215</v>
      </c>
    </row>
    <row r="7" spans="1:3" x14ac:dyDescent="0.25">
      <c r="A7" t="s">
        <v>28</v>
      </c>
      <c r="B7" t="s">
        <v>216</v>
      </c>
    </row>
    <row r="14" spans="1:3" s="15" customFormat="1" ht="21" x14ac:dyDescent="0.35">
      <c r="B14" s="15" t="s">
        <v>217</v>
      </c>
      <c r="C14" s="15" t="s">
        <v>218</v>
      </c>
    </row>
    <row r="15" spans="1:3" x14ac:dyDescent="0.25">
      <c r="B15" t="s">
        <v>219</v>
      </c>
      <c r="C15" t="s">
        <v>220</v>
      </c>
    </row>
  </sheetData>
  <sheetProtection algorithmName="SHA-512" hashValue="c5nnOI0LuGbe6PyV6w67zguhIqZvCBdGZLyxe0CTKRqoCK7+7YhLY8n5ezTG0I8zYBOf82YWil5UJvej8RrWjA==" saltValue="qOBwuboQ+QM457vlotgIIg=="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212</v>
      </c>
    </row>
    <row r="4" spans="1:3" x14ac:dyDescent="0.25">
      <c r="A4" t="s">
        <v>28</v>
      </c>
      <c r="B4" t="s">
        <v>221</v>
      </c>
    </row>
    <row r="5" spans="1:3" x14ac:dyDescent="0.25">
      <c r="A5" t="s">
        <v>28</v>
      </c>
      <c r="B5" t="s">
        <v>173</v>
      </c>
    </row>
    <row r="6" spans="1:3" x14ac:dyDescent="0.25">
      <c r="A6" t="s">
        <v>28</v>
      </c>
      <c r="B6" t="s">
        <v>222</v>
      </c>
    </row>
    <row r="7" spans="1:3" x14ac:dyDescent="0.25">
      <c r="A7" t="s">
        <v>28</v>
      </c>
      <c r="B7" t="s">
        <v>223</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224</v>
      </c>
      <c r="C14" s="15" t="s">
        <v>225</v>
      </c>
    </row>
    <row r="15" spans="1:3" x14ac:dyDescent="0.25">
      <c r="B15" t="s">
        <v>226</v>
      </c>
      <c r="C15" t="s">
        <v>227</v>
      </c>
    </row>
    <row r="16" spans="1:3" x14ac:dyDescent="0.25">
      <c r="B16" t="s">
        <v>228</v>
      </c>
      <c r="C16" t="s">
        <v>229</v>
      </c>
    </row>
  </sheetData>
  <sheetProtection algorithmName="SHA-512" hashValue="vS34j8IPpci9+u0mv72xctlA3p9jBUc/aJ9gLH1AhiWyO8dzTGp+8cVFtZ7TLBMME/4GM7w+hSVqA18psjBQ2w==" saltValue="xLH49nNzVxiVKjJva+B/1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2" customFormat="1" ht="21" x14ac:dyDescent="0.35">
      <c r="B2" s="22" t="s">
        <v>230</v>
      </c>
      <c r="C2" s="23"/>
      <c r="F2" s="26"/>
    </row>
    <row r="4" spans="1:6" x14ac:dyDescent="0.25">
      <c r="A4" t="s">
        <v>28</v>
      </c>
      <c r="B4" t="s">
        <v>231</v>
      </c>
      <c r="C4" s="1"/>
      <c r="F4" s="20"/>
    </row>
    <row r="5" spans="1:6" x14ac:dyDescent="0.25">
      <c r="C5" s="1"/>
      <c r="F5" s="20"/>
    </row>
    <row r="6" spans="1:6" x14ac:dyDescent="0.25">
      <c r="C6" s="1"/>
      <c r="F6" s="20"/>
    </row>
    <row r="7" spans="1:6" x14ac:dyDescent="0.25">
      <c r="C7" s="1"/>
      <c r="F7" s="20"/>
    </row>
    <row r="8" spans="1:6" x14ac:dyDescent="0.25">
      <c r="C8" s="1"/>
      <c r="F8" s="20"/>
    </row>
    <row r="9" spans="1:6" x14ac:dyDescent="0.25">
      <c r="F9" s="20"/>
    </row>
    <row r="10" spans="1:6" s="15" customFormat="1" ht="21" x14ac:dyDescent="0.35">
      <c r="B10" s="15" t="s">
        <v>217</v>
      </c>
      <c r="C10" s="15" t="s">
        <v>232</v>
      </c>
      <c r="D10" s="15" t="s">
        <v>233</v>
      </c>
      <c r="E10" s="15" t="s">
        <v>234</v>
      </c>
      <c r="F10" s="27" t="s">
        <v>225</v>
      </c>
    </row>
    <row r="11" spans="1:6" x14ac:dyDescent="0.25">
      <c r="B11" t="s">
        <v>387</v>
      </c>
      <c r="C11" t="s">
        <v>402</v>
      </c>
      <c r="D11" t="s">
        <v>388</v>
      </c>
      <c r="E11" t="b">
        <v>0</v>
      </c>
      <c r="F11" t="s">
        <v>176</v>
      </c>
    </row>
    <row r="12" spans="1:6" x14ac:dyDescent="0.25">
      <c r="B12" t="s">
        <v>387</v>
      </c>
      <c r="C12" t="s">
        <v>403</v>
      </c>
      <c r="D12" t="s">
        <v>389</v>
      </c>
      <c r="E12" t="b">
        <v>0</v>
      </c>
      <c r="F12" t="s">
        <v>192</v>
      </c>
    </row>
    <row r="13" spans="1:6" x14ac:dyDescent="0.25">
      <c r="B13" t="s">
        <v>219</v>
      </c>
      <c r="C13" t="s">
        <v>248</v>
      </c>
      <c r="D13" t="s">
        <v>235</v>
      </c>
      <c r="E13" t="b">
        <v>0</v>
      </c>
      <c r="F13" t="s">
        <v>23</v>
      </c>
    </row>
    <row r="14" spans="1:6" x14ac:dyDescent="0.25">
      <c r="B14" t="s">
        <v>219</v>
      </c>
      <c r="C14" t="s">
        <v>274</v>
      </c>
      <c r="D14" t="s">
        <v>236</v>
      </c>
      <c r="E14" t="b">
        <v>0</v>
      </c>
      <c r="F14" t="s">
        <v>360</v>
      </c>
    </row>
    <row r="15" spans="1:6" x14ac:dyDescent="0.25">
      <c r="B15" t="s">
        <v>219</v>
      </c>
      <c r="C15" t="s">
        <v>240</v>
      </c>
      <c r="D15" t="s">
        <v>237</v>
      </c>
      <c r="E15" t="b">
        <v>0</v>
      </c>
      <c r="F15" t="s">
        <v>19</v>
      </c>
    </row>
    <row r="16" spans="1:6" x14ac:dyDescent="0.25">
      <c r="B16" t="s">
        <v>219</v>
      </c>
      <c r="C16" t="s">
        <v>256</v>
      </c>
      <c r="D16" t="s">
        <v>239</v>
      </c>
      <c r="E16" t="b">
        <v>0</v>
      </c>
      <c r="F16" t="s">
        <v>15</v>
      </c>
    </row>
    <row r="17" spans="2:6" x14ac:dyDescent="0.25">
      <c r="B17" t="s">
        <v>219</v>
      </c>
      <c r="C17" t="s">
        <v>238</v>
      </c>
      <c r="D17" t="s">
        <v>241</v>
      </c>
      <c r="E17" t="b">
        <v>0</v>
      </c>
      <c r="F17" t="s">
        <v>17</v>
      </c>
    </row>
    <row r="18" spans="2:6" x14ac:dyDescent="0.25">
      <c r="B18" t="s">
        <v>219</v>
      </c>
      <c r="C18" t="s">
        <v>249</v>
      </c>
      <c r="D18" t="s">
        <v>243</v>
      </c>
      <c r="E18" t="b">
        <v>1</v>
      </c>
      <c r="F18" t="s">
        <v>176</v>
      </c>
    </row>
    <row r="19" spans="2:6" x14ac:dyDescent="0.25">
      <c r="B19" t="s">
        <v>219</v>
      </c>
      <c r="C19" t="s">
        <v>245</v>
      </c>
      <c r="D19" t="s">
        <v>244</v>
      </c>
      <c r="E19" t="b">
        <v>0</v>
      </c>
      <c r="F19" t="s">
        <v>354</v>
      </c>
    </row>
    <row r="20" spans="2:6" x14ac:dyDescent="0.25">
      <c r="B20" t="s">
        <v>219</v>
      </c>
      <c r="C20" t="s">
        <v>250</v>
      </c>
      <c r="D20" t="s">
        <v>246</v>
      </c>
      <c r="E20" t="b">
        <v>1</v>
      </c>
      <c r="F20" t="s">
        <v>176</v>
      </c>
    </row>
    <row r="21" spans="2:6" x14ac:dyDescent="0.25">
      <c r="B21" t="s">
        <v>219</v>
      </c>
      <c r="C21" t="s">
        <v>242</v>
      </c>
      <c r="D21" t="s">
        <v>247</v>
      </c>
      <c r="E21" t="b">
        <v>1</v>
      </c>
      <c r="F21" t="s">
        <v>176</v>
      </c>
    </row>
    <row r="22" spans="2:6" x14ac:dyDescent="0.25">
      <c r="B22" t="s">
        <v>219</v>
      </c>
      <c r="C22" t="s">
        <v>271</v>
      </c>
      <c r="D22" t="s">
        <v>204</v>
      </c>
      <c r="E22" t="b">
        <v>1</v>
      </c>
      <c r="F22" t="s">
        <v>368</v>
      </c>
    </row>
    <row r="23" spans="2:6" x14ac:dyDescent="0.25">
      <c r="B23" t="s">
        <v>219</v>
      </c>
      <c r="C23" t="s">
        <v>252</v>
      </c>
      <c r="D23" t="s">
        <v>205</v>
      </c>
      <c r="E23" t="b">
        <v>1</v>
      </c>
      <c r="F23" t="s">
        <v>393</v>
      </c>
    </row>
    <row r="24" spans="2:6" x14ac:dyDescent="0.25">
      <c r="B24" t="s">
        <v>219</v>
      </c>
      <c r="C24" t="s">
        <v>253</v>
      </c>
      <c r="D24" t="s">
        <v>251</v>
      </c>
      <c r="E24" t="b">
        <v>0</v>
      </c>
      <c r="F24" t="s">
        <v>351</v>
      </c>
    </row>
    <row r="25" spans="2:6" x14ac:dyDescent="0.25">
      <c r="B25" t="s">
        <v>219</v>
      </c>
      <c r="C25" t="s">
        <v>282</v>
      </c>
      <c r="D25" t="s">
        <v>206</v>
      </c>
      <c r="E25" t="b">
        <v>1</v>
      </c>
      <c r="F25" t="s">
        <v>393</v>
      </c>
    </row>
    <row r="26" spans="2:6" x14ac:dyDescent="0.25">
      <c r="B26" t="s">
        <v>219</v>
      </c>
      <c r="C26" t="s">
        <v>299</v>
      </c>
      <c r="D26" t="s">
        <v>255</v>
      </c>
      <c r="E26" t="b">
        <v>0</v>
      </c>
      <c r="F26" t="s">
        <v>11</v>
      </c>
    </row>
    <row r="27" spans="2:6" x14ac:dyDescent="0.25">
      <c r="B27" t="s">
        <v>219</v>
      </c>
      <c r="C27" t="s">
        <v>254</v>
      </c>
      <c r="D27" t="s">
        <v>257</v>
      </c>
      <c r="E27" t="b">
        <v>0</v>
      </c>
      <c r="F27" t="s">
        <v>13</v>
      </c>
    </row>
    <row r="28" spans="2:6" x14ac:dyDescent="0.25">
      <c r="B28" t="s">
        <v>219</v>
      </c>
      <c r="C28" t="s">
        <v>258</v>
      </c>
      <c r="D28" t="s">
        <v>259</v>
      </c>
      <c r="E28" t="b">
        <v>0</v>
      </c>
      <c r="F28">
        <v>153</v>
      </c>
    </row>
    <row r="29" spans="2:6" x14ac:dyDescent="0.25">
      <c r="B29" t="s">
        <v>219</v>
      </c>
      <c r="C29" t="s">
        <v>288</v>
      </c>
      <c r="D29" t="s">
        <v>260</v>
      </c>
      <c r="E29" t="b">
        <v>0</v>
      </c>
      <c r="F29" t="s">
        <v>9</v>
      </c>
    </row>
    <row r="30" spans="2:6" x14ac:dyDescent="0.25">
      <c r="B30" t="s">
        <v>219</v>
      </c>
      <c r="C30" t="s">
        <v>261</v>
      </c>
      <c r="D30" t="s">
        <v>262</v>
      </c>
      <c r="E30" t="b">
        <v>0</v>
      </c>
      <c r="F30">
        <v>447</v>
      </c>
    </row>
    <row r="31" spans="2:6" x14ac:dyDescent="0.25">
      <c r="B31" t="s">
        <v>219</v>
      </c>
      <c r="C31" t="s">
        <v>295</v>
      </c>
      <c r="D31" t="s">
        <v>264</v>
      </c>
      <c r="E31" t="b">
        <v>1</v>
      </c>
      <c r="F31" t="s">
        <v>176</v>
      </c>
    </row>
    <row r="32" spans="2:6" x14ac:dyDescent="0.25">
      <c r="B32" t="s">
        <v>219</v>
      </c>
      <c r="C32" t="s">
        <v>293</v>
      </c>
      <c r="D32" t="s">
        <v>266</v>
      </c>
      <c r="E32" t="b">
        <v>0</v>
      </c>
      <c r="F32" t="s">
        <v>358</v>
      </c>
    </row>
    <row r="33" spans="2:6" x14ac:dyDescent="0.25">
      <c r="B33" t="s">
        <v>219</v>
      </c>
      <c r="C33" t="s">
        <v>300</v>
      </c>
      <c r="D33" t="s">
        <v>268</v>
      </c>
      <c r="E33" t="b">
        <v>0</v>
      </c>
      <c r="F33">
        <v>500</v>
      </c>
    </row>
    <row r="34" spans="2:6" x14ac:dyDescent="0.25">
      <c r="B34" t="s">
        <v>219</v>
      </c>
      <c r="C34" t="s">
        <v>301</v>
      </c>
      <c r="D34" t="s">
        <v>270</v>
      </c>
      <c r="E34" t="b">
        <v>0</v>
      </c>
      <c r="F34" s="29">
        <v>45152</v>
      </c>
    </row>
    <row r="35" spans="2:6" x14ac:dyDescent="0.25">
      <c r="B35" t="s">
        <v>219</v>
      </c>
      <c r="C35" t="s">
        <v>269</v>
      </c>
      <c r="D35" t="s">
        <v>272</v>
      </c>
      <c r="E35" t="b">
        <v>0</v>
      </c>
      <c r="F35" t="s">
        <v>21</v>
      </c>
    </row>
    <row r="36" spans="2:6" x14ac:dyDescent="0.25">
      <c r="B36" t="s">
        <v>219</v>
      </c>
      <c r="C36" t="s">
        <v>302</v>
      </c>
      <c r="D36" t="s">
        <v>273</v>
      </c>
      <c r="E36" t="b">
        <v>0</v>
      </c>
      <c r="F36" s="29">
        <v>45277</v>
      </c>
    </row>
    <row r="37" spans="2:6" x14ac:dyDescent="0.25">
      <c r="B37" t="s">
        <v>219</v>
      </c>
      <c r="C37" t="s">
        <v>390</v>
      </c>
      <c r="D37" t="s">
        <v>275</v>
      </c>
      <c r="E37" t="b">
        <v>0</v>
      </c>
      <c r="F37" s="29">
        <v>45276</v>
      </c>
    </row>
    <row r="38" spans="2:6" x14ac:dyDescent="0.25">
      <c r="B38" t="s">
        <v>219</v>
      </c>
      <c r="C38" t="s">
        <v>276</v>
      </c>
      <c r="D38" t="s">
        <v>277</v>
      </c>
      <c r="E38" t="b">
        <v>0</v>
      </c>
      <c r="F38">
        <v>35.321100000000001</v>
      </c>
    </row>
    <row r="39" spans="2:6" x14ac:dyDescent="0.25">
      <c r="B39" t="s">
        <v>219</v>
      </c>
      <c r="C39" t="s">
        <v>267</v>
      </c>
      <c r="D39" t="s">
        <v>279</v>
      </c>
      <c r="E39" t="b">
        <v>0</v>
      </c>
      <c r="F39">
        <v>35.321100000000001</v>
      </c>
    </row>
    <row r="40" spans="2:6" x14ac:dyDescent="0.25">
      <c r="B40" t="s">
        <v>219</v>
      </c>
      <c r="C40" t="s">
        <v>280</v>
      </c>
      <c r="D40" t="s">
        <v>281</v>
      </c>
      <c r="E40" t="b">
        <v>0</v>
      </c>
      <c r="F40">
        <v>-119.5808</v>
      </c>
    </row>
    <row r="41" spans="2:6" x14ac:dyDescent="0.25">
      <c r="B41" t="s">
        <v>219</v>
      </c>
      <c r="C41" t="s">
        <v>278</v>
      </c>
      <c r="D41" t="s">
        <v>283</v>
      </c>
      <c r="E41" t="b">
        <v>0</v>
      </c>
      <c r="F41">
        <v>-119.5808</v>
      </c>
    </row>
    <row r="42" spans="2:6" x14ac:dyDescent="0.25">
      <c r="B42" t="s">
        <v>219</v>
      </c>
      <c r="C42" t="s">
        <v>391</v>
      </c>
      <c r="D42" t="s">
        <v>285</v>
      </c>
      <c r="E42" t="b">
        <v>0</v>
      </c>
      <c r="F42" t="s">
        <v>357</v>
      </c>
    </row>
    <row r="43" spans="2:6" x14ac:dyDescent="0.25">
      <c r="B43" t="s">
        <v>219</v>
      </c>
      <c r="C43" t="s">
        <v>303</v>
      </c>
      <c r="D43" t="s">
        <v>287</v>
      </c>
      <c r="E43" t="b">
        <v>0</v>
      </c>
      <c r="F43" s="29">
        <v>45275</v>
      </c>
    </row>
    <row r="44" spans="2:6" x14ac:dyDescent="0.25">
      <c r="B44" t="s">
        <v>219</v>
      </c>
      <c r="C44" t="s">
        <v>289</v>
      </c>
      <c r="D44" t="s">
        <v>290</v>
      </c>
      <c r="E44" t="b">
        <v>0</v>
      </c>
      <c r="F44" s="29">
        <v>45468</v>
      </c>
    </row>
    <row r="45" spans="2:6" x14ac:dyDescent="0.25">
      <c r="B45" t="s">
        <v>219</v>
      </c>
      <c r="C45" t="s">
        <v>263</v>
      </c>
      <c r="D45" t="s">
        <v>291</v>
      </c>
      <c r="E45" t="b">
        <v>1</v>
      </c>
      <c r="F45" t="s">
        <v>176</v>
      </c>
    </row>
    <row r="46" spans="2:6" x14ac:dyDescent="0.25">
      <c r="B46" t="s">
        <v>219</v>
      </c>
      <c r="C46" t="s">
        <v>265</v>
      </c>
      <c r="D46" t="s">
        <v>292</v>
      </c>
      <c r="E46" t="b">
        <v>0</v>
      </c>
      <c r="F46" t="s">
        <v>359</v>
      </c>
    </row>
    <row r="47" spans="2:6" x14ac:dyDescent="0.25">
      <c r="B47" t="s">
        <v>219</v>
      </c>
      <c r="C47" t="s">
        <v>286</v>
      </c>
      <c r="D47" t="s">
        <v>294</v>
      </c>
      <c r="E47" t="b">
        <v>0</v>
      </c>
      <c r="F47">
        <v>85</v>
      </c>
    </row>
    <row r="48" spans="2:6" x14ac:dyDescent="0.25">
      <c r="B48" t="s">
        <v>219</v>
      </c>
      <c r="C48" t="s">
        <v>284</v>
      </c>
      <c r="D48" t="s">
        <v>296</v>
      </c>
      <c r="E48" t="b">
        <v>0</v>
      </c>
      <c r="F48" s="29">
        <v>85</v>
      </c>
    </row>
  </sheetData>
  <sheetProtection algorithmName="SHA-512" hashValue="e8M7b4pqW7BXoXM1xC1Oum1ANrZ1cd/lejL+RXJWUegynrtOPAFxdICRR3OjxdaRmmdAo1gbexSy2ZzhPzF7PQ==" saltValue="y6J+tTZOiOuI3gnbP9DJR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2025-04-08T21:46:27Z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